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шаблон!$A$2:$BW$60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шаблон!$A$1:$BO$63</definedName>
  </definedNames>
  <calcPr calcId="145621"/>
</workbook>
</file>

<file path=xl/calcChain.xml><?xml version="1.0" encoding="utf-8"?>
<calcChain xmlns="http://schemas.openxmlformats.org/spreadsheetml/2006/main">
  <c r="P58" i="4" l="1"/>
  <c r="Q58" i="4"/>
  <c r="R58" i="4"/>
  <c r="S58" i="4"/>
  <c r="T58" i="4"/>
  <c r="U58" i="4"/>
  <c r="V58" i="4"/>
  <c r="W58" i="4"/>
  <c r="X58" i="4"/>
  <c r="Y58" i="4"/>
  <c r="Z58" i="4"/>
  <c r="AA58" i="4"/>
  <c r="AB58" i="4"/>
  <c r="AC58" i="4"/>
  <c r="AD58" i="4"/>
  <c r="AE58" i="4"/>
  <c r="AF58" i="4"/>
  <c r="AG58" i="4"/>
  <c r="AI58" i="4"/>
  <c r="AJ58" i="4"/>
  <c r="AK58" i="4"/>
  <c r="AM58" i="4"/>
  <c r="AO58" i="4"/>
  <c r="AQ58" i="4"/>
  <c r="AR58" i="4"/>
  <c r="AS58" i="4"/>
  <c r="AU58" i="4"/>
  <c r="AV58" i="4"/>
  <c r="AW58" i="4"/>
  <c r="AX58" i="4"/>
  <c r="AY58" i="4"/>
  <c r="AZ58" i="4"/>
  <c r="BA58" i="4"/>
  <c r="BC58" i="4"/>
  <c r="BE58" i="4"/>
  <c r="BG58" i="4"/>
  <c r="BH58" i="4"/>
  <c r="BI58" i="4"/>
  <c r="BJ58" i="4"/>
  <c r="BK58" i="4"/>
  <c r="BL58" i="4"/>
  <c r="BM58" i="4"/>
  <c r="BN58" i="4"/>
  <c r="O58" i="4"/>
  <c r="N57" i="4" l="1"/>
  <c r="O57" i="4" s="1"/>
  <c r="S56" i="4"/>
  <c r="P56" i="4"/>
  <c r="T57" i="4" l="1"/>
  <c r="T56" i="4" s="1"/>
  <c r="O56" i="4"/>
  <c r="R57" i="4"/>
  <c r="R56" i="4" s="1"/>
  <c r="Q57" i="4"/>
  <c r="U57" i="4" l="1"/>
  <c r="Q56" i="4"/>
  <c r="N54" i="4"/>
  <c r="O54" i="4" s="1"/>
  <c r="S53" i="4"/>
  <c r="P53" i="4"/>
  <c r="N52" i="4"/>
  <c r="O52" i="4" s="1"/>
  <c r="U51" i="4"/>
  <c r="O51" i="4" s="1"/>
  <c r="N51" i="4"/>
  <c r="S50" i="4"/>
  <c r="P50" i="4"/>
  <c r="N49" i="4"/>
  <c r="O49" i="4" s="1"/>
  <c r="T49" i="4" s="1"/>
  <c r="T47" i="4" s="1"/>
  <c r="U48" i="4"/>
  <c r="O48" i="4" s="1"/>
  <c r="N48" i="4"/>
  <c r="S47" i="4"/>
  <c r="P47" i="4"/>
  <c r="BC47" i="4"/>
  <c r="N46" i="4"/>
  <c r="O46" i="4" s="1"/>
  <c r="S45" i="4"/>
  <c r="P45" i="4"/>
  <c r="N44" i="4"/>
  <c r="O44" i="4" s="1"/>
  <c r="S43" i="4"/>
  <c r="P43" i="4"/>
  <c r="N42" i="4"/>
  <c r="O42" i="4" s="1"/>
  <c r="S41" i="4"/>
  <c r="P41" i="4"/>
  <c r="O40" i="4"/>
  <c r="O47" i="4" l="1"/>
  <c r="BC50" i="4"/>
  <c r="BE56" i="4"/>
  <c r="U56" i="4"/>
  <c r="T54" i="4"/>
  <c r="T53" i="4" s="1"/>
  <c r="Q54" i="4"/>
  <c r="R54" i="4"/>
  <c r="R53" i="4" s="1"/>
  <c r="O53" i="4"/>
  <c r="T52" i="4"/>
  <c r="T50" i="4" s="1"/>
  <c r="Q52" i="4"/>
  <c r="O50" i="4"/>
  <c r="R52" i="4"/>
  <c r="R50" i="4" s="1"/>
  <c r="R49" i="4"/>
  <c r="R47" i="4" s="1"/>
  <c r="Q49" i="4"/>
  <c r="T46" i="4"/>
  <c r="T45" i="4" s="1"/>
  <c r="Q46" i="4"/>
  <c r="R46" i="4"/>
  <c r="R45" i="4" s="1"/>
  <c r="O45" i="4"/>
  <c r="T44" i="4"/>
  <c r="T43" i="4" s="1"/>
  <c r="Q44" i="4"/>
  <c r="R44" i="4"/>
  <c r="R43" i="4" s="1"/>
  <c r="O43" i="4"/>
  <c r="T42" i="4"/>
  <c r="T41" i="4" s="1"/>
  <c r="Q42" i="4"/>
  <c r="R42" i="4"/>
  <c r="R41" i="4" s="1"/>
  <c r="O41" i="4"/>
  <c r="N40" i="4"/>
  <c r="U39" i="4"/>
  <c r="O39" i="4" s="1"/>
  <c r="U38" i="4"/>
  <c r="O38" i="4" s="1"/>
  <c r="U54" i="4" l="1"/>
  <c r="Q53" i="4"/>
  <c r="Q50" i="4"/>
  <c r="U52" i="4"/>
  <c r="Q47" i="4"/>
  <c r="U49" i="4"/>
  <c r="U46" i="4"/>
  <c r="Q45" i="4"/>
  <c r="U44" i="4"/>
  <c r="Q43" i="4"/>
  <c r="U42" i="4"/>
  <c r="Q41" i="4"/>
  <c r="BC37" i="4"/>
  <c r="T40" i="4"/>
  <c r="Q40" i="4"/>
  <c r="R40" i="4"/>
  <c r="BE53" i="4" l="1"/>
  <c r="U53" i="4"/>
  <c r="U50" i="4"/>
  <c r="BE50" i="4"/>
  <c r="BE47" i="4"/>
  <c r="U47" i="4"/>
  <c r="BE45" i="4"/>
  <c r="U45" i="4"/>
  <c r="U43" i="4"/>
  <c r="BE43" i="4"/>
  <c r="BE41" i="4"/>
  <c r="U41" i="4"/>
  <c r="U40" i="4"/>
  <c r="P37" i="4" l="1"/>
  <c r="Q37" i="4"/>
  <c r="R37" i="4"/>
  <c r="S37" i="4"/>
  <c r="T37" i="4"/>
  <c r="U37" i="4"/>
  <c r="O37" i="4"/>
  <c r="BG37" i="4"/>
  <c r="BN37" i="4" s="1"/>
  <c r="N36" i="4"/>
  <c r="O36" i="4" s="1"/>
  <c r="S35" i="4"/>
  <c r="P35" i="4"/>
  <c r="BS37" i="4"/>
  <c r="BT37" i="4" s="1"/>
  <c r="N34" i="4"/>
  <c r="O34" i="4" s="1"/>
  <c r="U33" i="4"/>
  <c r="O33" i="4" s="1"/>
  <c r="N33" i="4"/>
  <c r="S32" i="4"/>
  <c r="P32" i="4"/>
  <c r="BC32" i="4"/>
  <c r="N29" i="4"/>
  <c r="O29" i="4" s="1"/>
  <c r="S28" i="4"/>
  <c r="P28" i="4"/>
  <c r="N31" i="4"/>
  <c r="O31" i="4" s="1"/>
  <c r="S30" i="4"/>
  <c r="P30" i="4"/>
  <c r="N27" i="4"/>
  <c r="O27" i="4" s="1"/>
  <c r="S26" i="4"/>
  <c r="P26" i="4"/>
  <c r="T27" i="4" l="1"/>
  <c r="T26" i="4" s="1"/>
  <c r="O26" i="4"/>
  <c r="T36" i="4"/>
  <c r="T35" i="4" s="1"/>
  <c r="O35" i="4"/>
  <c r="R36" i="4"/>
  <c r="R35" i="4" s="1"/>
  <c r="Q36" i="4"/>
  <c r="T31" i="4"/>
  <c r="T30" i="4" s="1"/>
  <c r="O30" i="4"/>
  <c r="T34" i="4"/>
  <c r="T32" i="4" s="1"/>
  <c r="Q34" i="4"/>
  <c r="R34" i="4"/>
  <c r="R32" i="4" s="1"/>
  <c r="O32" i="4"/>
  <c r="R29" i="4"/>
  <c r="R28" i="4" s="1"/>
  <c r="O28" i="4"/>
  <c r="T29" i="4"/>
  <c r="T28" i="4" s="1"/>
  <c r="Q29" i="4"/>
  <c r="R31" i="4"/>
  <c r="R30" i="4" s="1"/>
  <c r="Q31" i="4"/>
  <c r="R27" i="4"/>
  <c r="R26" i="4" s="1"/>
  <c r="Q27" i="4"/>
  <c r="U36" i="4" l="1"/>
  <c r="Q35" i="4"/>
  <c r="Q32" i="4"/>
  <c r="U34" i="4"/>
  <c r="U29" i="4"/>
  <c r="Q28" i="4"/>
  <c r="U31" i="4"/>
  <c r="Q30" i="4"/>
  <c r="Q26" i="4"/>
  <c r="U27" i="4"/>
  <c r="BE35" i="4" l="1"/>
  <c r="U35" i="4"/>
  <c r="U32" i="4"/>
  <c r="BE32" i="4"/>
  <c r="U28" i="4"/>
  <c r="BE28" i="4"/>
  <c r="BE30" i="4"/>
  <c r="U30" i="4"/>
  <c r="BE26" i="4"/>
  <c r="U26" i="4"/>
  <c r="U23" i="4" l="1"/>
  <c r="N25" i="4"/>
  <c r="O25" i="4" s="1"/>
  <c r="T25" i="4" s="1"/>
  <c r="U24" i="4"/>
  <c r="O24" i="4" s="1"/>
  <c r="N24" i="4"/>
  <c r="N23" i="4"/>
  <c r="N22" i="4"/>
  <c r="O22" i="4" s="1"/>
  <c r="T22" i="4" s="1"/>
  <c r="S21" i="4"/>
  <c r="P21" i="4"/>
  <c r="N20" i="4"/>
  <c r="O20" i="4" s="1"/>
  <c r="S19" i="4"/>
  <c r="P19" i="4"/>
  <c r="N18" i="4"/>
  <c r="O18" i="4" s="1"/>
  <c r="T18" i="4" s="1"/>
  <c r="T16" i="4" s="1"/>
  <c r="N17" i="4"/>
  <c r="U17" i="4"/>
  <c r="O17" i="4" s="1"/>
  <c r="P16" i="4"/>
  <c r="S16" i="4"/>
  <c r="T21" i="4" l="1"/>
  <c r="BC16" i="4"/>
  <c r="AU21" i="4"/>
  <c r="O23" i="4"/>
  <c r="AM21" i="4"/>
  <c r="O21" i="4"/>
  <c r="R22" i="4"/>
  <c r="R21" i="4" s="1"/>
  <c r="R25" i="4"/>
  <c r="Q22" i="4"/>
  <c r="Q25" i="4"/>
  <c r="U25" i="4" s="1"/>
  <c r="BE21" i="4" s="1"/>
  <c r="T20" i="4"/>
  <c r="T19" i="4" s="1"/>
  <c r="Q20" i="4"/>
  <c r="R20" i="4"/>
  <c r="R19" i="4" s="1"/>
  <c r="O19" i="4"/>
  <c r="O16" i="4"/>
  <c r="R18" i="4"/>
  <c r="R16" i="4" s="1"/>
  <c r="Q18" i="4"/>
  <c r="U22" i="4" l="1"/>
  <c r="Q21" i="4"/>
  <c r="U20" i="4"/>
  <c r="Q19" i="4"/>
  <c r="Q16" i="4"/>
  <c r="U18" i="4"/>
  <c r="U21" i="4" l="1"/>
  <c r="AI21" i="4"/>
  <c r="BE19" i="4"/>
  <c r="U19" i="4"/>
  <c r="U16" i="4"/>
  <c r="BE16" i="4"/>
  <c r="T11" i="4" l="1"/>
  <c r="R11" i="4"/>
  <c r="Q11" i="4"/>
  <c r="P9" i="4" l="1"/>
  <c r="O13" i="4"/>
  <c r="O12" i="4"/>
  <c r="T12" i="4" s="1"/>
  <c r="T13" i="4"/>
  <c r="N13" i="4"/>
  <c r="N12" i="4"/>
  <c r="N15" i="4"/>
  <c r="N14" i="4"/>
  <c r="O15" i="4"/>
  <c r="U14" i="4"/>
  <c r="O14" i="4" s="1"/>
  <c r="S11" i="4"/>
  <c r="S9" i="4" s="1"/>
  <c r="N11" i="4"/>
  <c r="N10" i="4"/>
  <c r="O10" i="4" s="1"/>
  <c r="N8" i="4"/>
  <c r="O8" i="4" s="1"/>
  <c r="S7" i="4"/>
  <c r="P7" i="4"/>
  <c r="N6" i="4"/>
  <c r="O6" i="4" s="1"/>
  <c r="S5" i="4"/>
  <c r="P5" i="4"/>
  <c r="N4" i="4"/>
  <c r="O4" i="4" s="1"/>
  <c r="S3" i="4"/>
  <c r="P3" i="4"/>
  <c r="T4" i="4" l="1"/>
  <c r="T3" i="4" s="1"/>
  <c r="O3" i="4"/>
  <c r="T8" i="4"/>
  <c r="T7" i="4" s="1"/>
  <c r="O7" i="4"/>
  <c r="AU9" i="4"/>
  <c r="R12" i="4"/>
  <c r="Q12" i="4"/>
  <c r="R13" i="4"/>
  <c r="Q13" i="4"/>
  <c r="T15" i="4"/>
  <c r="Q15" i="4"/>
  <c r="R15" i="4"/>
  <c r="U11" i="4"/>
  <c r="R10" i="4"/>
  <c r="R9" i="4" s="1"/>
  <c r="T10" i="4"/>
  <c r="Q10" i="4"/>
  <c r="R8" i="4"/>
  <c r="R7" i="4" s="1"/>
  <c r="Q8" i="4"/>
  <c r="T6" i="4"/>
  <c r="T5" i="4" s="1"/>
  <c r="Q6" i="4"/>
  <c r="R6" i="4"/>
  <c r="R5" i="4" s="1"/>
  <c r="O5" i="4"/>
  <c r="R4" i="4"/>
  <c r="R3" i="4" s="1"/>
  <c r="Q4" i="4"/>
  <c r="T9" i="4" l="1"/>
  <c r="U10" i="4"/>
  <c r="AI9" i="4" s="1"/>
  <c r="Q9" i="4"/>
  <c r="O11" i="4"/>
  <c r="O9" i="4" s="1"/>
  <c r="U12" i="4"/>
  <c r="AO9" i="4" s="1"/>
  <c r="U13" i="4"/>
  <c r="AQ9" i="4" s="1"/>
  <c r="U15" i="4"/>
  <c r="BE9" i="4" s="1"/>
  <c r="AM9" i="4"/>
  <c r="U8" i="4"/>
  <c r="Q7" i="4"/>
  <c r="U6" i="4"/>
  <c r="Q5" i="4"/>
  <c r="U4" i="4"/>
  <c r="Q3" i="4"/>
  <c r="U9" i="4" l="1"/>
  <c r="U7" i="4"/>
  <c r="BE7" i="4"/>
  <c r="U5" i="4"/>
  <c r="BE5" i="4"/>
  <c r="BE3" i="4"/>
  <c r="U3" i="4"/>
  <c r="BS3" i="4" l="1"/>
  <c r="BT3" i="4" s="1"/>
  <c r="BS5" i="4"/>
  <c r="BT5" i="4" s="1"/>
  <c r="BS7" i="4"/>
  <c r="BT7" i="4" s="1"/>
  <c r="BS9" i="4"/>
  <c r="BT9" i="4" s="1"/>
  <c r="BS16" i="4"/>
  <c r="BT16" i="4" s="1"/>
  <c r="BS19" i="4"/>
  <c r="BT19" i="4" s="1"/>
  <c r="BS21" i="4"/>
  <c r="BT21" i="4" s="1"/>
  <c r="BS26" i="4"/>
  <c r="BT26" i="4" s="1"/>
  <c r="BS28" i="4"/>
  <c r="BT28" i="4" s="1"/>
  <c r="BS30" i="4"/>
  <c r="BT30" i="4" s="1"/>
  <c r="BS32" i="4"/>
  <c r="BT32" i="4" s="1"/>
  <c r="BS35" i="4"/>
  <c r="BT35" i="4" s="1"/>
  <c r="BS41" i="4"/>
  <c r="BT41" i="4" s="1"/>
  <c r="BS43" i="4"/>
  <c r="BT43" i="4" s="1"/>
  <c r="BS45" i="4"/>
  <c r="BT45" i="4" s="1"/>
  <c r="BS47" i="4"/>
  <c r="BT47" i="4" s="1"/>
  <c r="BS50" i="4"/>
  <c r="BT50" i="4" s="1"/>
  <c r="BS53" i="4"/>
  <c r="BT53" i="4" s="1"/>
  <c r="BS55" i="4"/>
  <c r="BT55" i="4" s="1"/>
  <c r="BS56" i="4"/>
  <c r="BT56" i="4" s="1"/>
  <c r="BN41" i="4" l="1"/>
  <c r="BN43" i="4"/>
  <c r="BN45" i="4"/>
  <c r="BN47" i="4"/>
  <c r="BN50" i="4"/>
  <c r="BN53" i="4"/>
  <c r="BN55" i="4"/>
  <c r="BN56" i="4"/>
  <c r="BN3" i="4" l="1"/>
  <c r="BN5" i="4"/>
  <c r="BN7" i="4"/>
  <c r="BN9" i="4"/>
  <c r="BN16" i="4"/>
  <c r="BN19" i="4"/>
  <c r="BN21" i="4"/>
  <c r="BN26" i="4"/>
  <c r="BN28" i="4"/>
  <c r="BN30" i="4"/>
  <c r="BN32" i="4"/>
  <c r="BN35" i="4"/>
  <c r="O75" i="2"/>
  <c r="R75" i="2"/>
  <c r="M76" i="2"/>
  <c r="N76" i="2"/>
  <c r="N75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O55" i="2"/>
  <c r="R55" i="2"/>
  <c r="T57" i="2"/>
  <c r="AJ55" i="2"/>
  <c r="T58" i="2"/>
  <c r="AR55" i="2"/>
  <c r="M59" i="2"/>
  <c r="N59" i="2"/>
  <c r="M56" i="2"/>
  <c r="N56" i="2"/>
  <c r="O46" i="2"/>
  <c r="R46" i="2"/>
  <c r="N48" i="2"/>
  <c r="Q48" i="2"/>
  <c r="N40" i="2"/>
  <c r="Q40" i="2"/>
  <c r="Q38" i="2" s="1"/>
  <c r="M48" i="2"/>
  <c r="M47" i="2"/>
  <c r="N47" i="2"/>
  <c r="O41" i="2"/>
  <c r="R41" i="2"/>
  <c r="N42" i="2"/>
  <c r="N41" i="2"/>
  <c r="T39" i="2"/>
  <c r="AH38" i="2"/>
  <c r="M40" i="2"/>
  <c r="O38" i="2"/>
  <c r="R38" i="2"/>
  <c r="S38" i="2"/>
  <c r="N38" i="2"/>
  <c r="N37" i="2"/>
  <c r="S37" i="2" s="1"/>
  <c r="T37" i="2" s="1"/>
  <c r="O35" i="2"/>
  <c r="R35" i="2"/>
  <c r="M37" i="2"/>
  <c r="M36" i="2"/>
  <c r="N36" i="2"/>
  <c r="O29" i="2"/>
  <c r="R29" i="2"/>
  <c r="N70" i="2"/>
  <c r="Q42" i="2"/>
  <c r="Q41" i="2" s="1"/>
  <c r="S42" i="2"/>
  <c r="S41" i="2" s="1"/>
  <c r="P42" i="2"/>
  <c r="T42" i="2" s="1"/>
  <c r="P72" i="2"/>
  <c r="Q72" i="2"/>
  <c r="Q70" i="2" s="1"/>
  <c r="S72" i="2"/>
  <c r="S70" i="2" s="1"/>
  <c r="S76" i="2"/>
  <c r="S75" i="2" s="1"/>
  <c r="Q76" i="2"/>
  <c r="Q75" i="2" s="1"/>
  <c r="P76" i="2"/>
  <c r="N46" i="2"/>
  <c r="S47" i="2"/>
  <c r="S46" i="2" s="1"/>
  <c r="N55" i="2"/>
  <c r="Q56" i="2"/>
  <c r="S56" i="2"/>
  <c r="P56" i="2"/>
  <c r="S59" i="2"/>
  <c r="Q59" i="2"/>
  <c r="P59" i="2"/>
  <c r="T59" i="2" s="1"/>
  <c r="BB55" i="2" s="1"/>
  <c r="P40" i="2"/>
  <c r="P48" i="2"/>
  <c r="T48" i="2" s="1"/>
  <c r="BF46" i="2" s="1"/>
  <c r="N62" i="2"/>
  <c r="P63" i="2"/>
  <c r="P62" i="2" s="1"/>
  <c r="Q63" i="2"/>
  <c r="Q62" i="2" s="1"/>
  <c r="P47" i="2"/>
  <c r="P46" i="2" s="1"/>
  <c r="Q47" i="2"/>
  <c r="Q46" i="2" s="1"/>
  <c r="P37" i="2"/>
  <c r="Q37" i="2"/>
  <c r="P41" i="2"/>
  <c r="S36" i="2"/>
  <c r="N35" i="2"/>
  <c r="P36" i="2"/>
  <c r="P35" i="2"/>
  <c r="Q36" i="2"/>
  <c r="Q35" i="2"/>
  <c r="T76" i="2"/>
  <c r="P75" i="2"/>
  <c r="T72" i="2"/>
  <c r="P70" i="2"/>
  <c r="T40" i="2"/>
  <c r="P38" i="2"/>
  <c r="P55" i="2"/>
  <c r="T56" i="2"/>
  <c r="AF55" i="2" s="1"/>
  <c r="S55" i="2"/>
  <c r="Q55" i="2"/>
  <c r="T47" i="2"/>
  <c r="BB46" i="2" s="1"/>
  <c r="T36" i="2"/>
  <c r="BB70" i="2"/>
  <c r="BK70" i="2"/>
  <c r="T70" i="2"/>
  <c r="T75" i="2"/>
  <c r="BB75" i="2"/>
  <c r="BK75" i="2"/>
  <c r="BB38" i="2"/>
  <c r="BK38" i="2" s="1"/>
  <c r="T38" i="2"/>
  <c r="BB35" i="2"/>
  <c r="T31" i="2"/>
  <c r="T32" i="2"/>
  <c r="AL29" i="2" s="1"/>
  <c r="T33" i="2"/>
  <c r="AR29" i="2" s="1"/>
  <c r="M34" i="2"/>
  <c r="N34" i="2" s="1"/>
  <c r="M33" i="2"/>
  <c r="M32" i="2"/>
  <c r="M31" i="2"/>
  <c r="M30" i="2"/>
  <c r="N30" i="2" s="1"/>
  <c r="O27" i="2"/>
  <c r="R27" i="2"/>
  <c r="M28" i="2"/>
  <c r="N28" i="2" s="1"/>
  <c r="O25" i="2"/>
  <c r="R25" i="2"/>
  <c r="M26" i="2"/>
  <c r="N26" i="2" s="1"/>
  <c r="O23" i="2"/>
  <c r="R23" i="2"/>
  <c r="M24" i="2"/>
  <c r="N24" i="2" s="1"/>
  <c r="O21" i="2"/>
  <c r="R21" i="2"/>
  <c r="S21" i="2"/>
  <c r="N22" i="2"/>
  <c r="N21" i="2"/>
  <c r="M22" i="2"/>
  <c r="O16" i="2"/>
  <c r="R16" i="2"/>
  <c r="M17" i="2"/>
  <c r="N17" i="2" s="1"/>
  <c r="O11" i="2"/>
  <c r="R11" i="2"/>
  <c r="M12" i="2"/>
  <c r="N12" i="2" s="1"/>
  <c r="R8" i="2"/>
  <c r="O8" i="2"/>
  <c r="N10" i="2"/>
  <c r="Q10" i="2" s="1"/>
  <c r="M10" i="2"/>
  <c r="M9" i="2"/>
  <c r="N9" i="2"/>
  <c r="S9" i="2" s="1"/>
  <c r="S8" i="2" s="1"/>
  <c r="Q22" i="2"/>
  <c r="Q21" i="2"/>
  <c r="N8" i="2"/>
  <c r="AJ29" i="2"/>
  <c r="P22" i="2"/>
  <c r="P10" i="2"/>
  <c r="T10" i="2" s="1"/>
  <c r="BF8" i="2" s="1"/>
  <c r="P9" i="2"/>
  <c r="Q9" i="2"/>
  <c r="Q8" i="2" s="1"/>
  <c r="M44" i="2"/>
  <c r="N44" i="2" s="1"/>
  <c r="R43" i="2"/>
  <c r="O43" i="2"/>
  <c r="P8" i="2"/>
  <c r="T22" i="2"/>
  <c r="P21" i="2"/>
  <c r="T9" i="2"/>
  <c r="BB8" i="2" s="1"/>
  <c r="BK8" i="2" s="1"/>
  <c r="Q44" i="2"/>
  <c r="Q43" i="2"/>
  <c r="N43" i="2"/>
  <c r="S44" i="2"/>
  <c r="S43" i="2" s="1"/>
  <c r="P44" i="2"/>
  <c r="T44" i="2" s="1"/>
  <c r="BH21" i="2"/>
  <c r="BK21" i="2" s="1"/>
  <c r="T21" i="2"/>
  <c r="P43" i="2"/>
  <c r="M80" i="2"/>
  <c r="T80" i="2"/>
  <c r="N80" i="2"/>
  <c r="N79" i="2" s="1"/>
  <c r="S79" i="2"/>
  <c r="R79" i="2"/>
  <c r="Q79" i="2"/>
  <c r="P79" i="2"/>
  <c r="O79" i="2"/>
  <c r="M78" i="2"/>
  <c r="N78" i="2"/>
  <c r="S78" i="2" s="1"/>
  <c r="S77" i="2" s="1"/>
  <c r="R77" i="2"/>
  <c r="O77" i="2"/>
  <c r="BD79" i="2"/>
  <c r="BK79" i="2"/>
  <c r="T79" i="2"/>
  <c r="Q78" i="2"/>
  <c r="Q77" i="2" s="1"/>
  <c r="N77" i="2"/>
  <c r="M83" i="2"/>
  <c r="N83" i="2"/>
  <c r="Q83" i="2" s="1"/>
  <c r="T83" i="2" s="1"/>
  <c r="BF81" i="2" s="1"/>
  <c r="M82" i="2"/>
  <c r="N82" i="2"/>
  <c r="Q82" i="2" s="1"/>
  <c r="R81" i="2"/>
  <c r="O81" i="2"/>
  <c r="M52" i="2"/>
  <c r="N52" i="2"/>
  <c r="Q52" i="2" s="1"/>
  <c r="R51" i="2"/>
  <c r="O51" i="2"/>
  <c r="M50" i="2"/>
  <c r="N50" i="2"/>
  <c r="Q50" i="2" s="1"/>
  <c r="R49" i="2"/>
  <c r="O49" i="2"/>
  <c r="P83" i="2"/>
  <c r="S82" i="2"/>
  <c r="S81" i="2" s="1"/>
  <c r="P82" i="2"/>
  <c r="S52" i="2"/>
  <c r="S51" i="2" s="1"/>
  <c r="P52" i="2"/>
  <c r="S50" i="2"/>
  <c r="S49" i="2" s="1"/>
  <c r="P50" i="2"/>
  <c r="M5" i="2"/>
  <c r="M4" i="2"/>
  <c r="N5" i="2"/>
  <c r="S5" i="2"/>
  <c r="S3" i="2" s="1"/>
  <c r="T4" i="2"/>
  <c r="N4" i="2" s="1"/>
  <c r="N3" i="2" s="1"/>
  <c r="R3" i="2"/>
  <c r="O3" i="2"/>
  <c r="P81" i="2"/>
  <c r="P51" i="2"/>
  <c r="P49" i="2"/>
  <c r="Q5" i="2"/>
  <c r="Q3" i="2"/>
  <c r="P5" i="2"/>
  <c r="P3" i="2"/>
  <c r="T5" i="2"/>
  <c r="T3" i="2"/>
  <c r="BB3" i="2"/>
  <c r="M86" i="2"/>
  <c r="M85" i="2"/>
  <c r="N85" i="2" s="1"/>
  <c r="N86" i="2"/>
  <c r="P86" i="2"/>
  <c r="R84" i="2"/>
  <c r="O84" i="2"/>
  <c r="Q86" i="2"/>
  <c r="T86" i="2" s="1"/>
  <c r="BF84" i="2" s="1"/>
  <c r="M61" i="2"/>
  <c r="N61" i="2" s="1"/>
  <c r="R60" i="2"/>
  <c r="O60" i="2"/>
  <c r="M54" i="2"/>
  <c r="N54" i="2" s="1"/>
  <c r="R53" i="2"/>
  <c r="O53" i="2"/>
  <c r="M20" i="2"/>
  <c r="M19" i="2"/>
  <c r="N20" i="2"/>
  <c r="Q20" i="2" s="1"/>
  <c r="T19" i="2"/>
  <c r="AZ18" i="2"/>
  <c r="R18" i="2"/>
  <c r="O18" i="2"/>
  <c r="M14" i="2"/>
  <c r="N14" i="2" s="1"/>
  <c r="R13" i="2"/>
  <c r="O13" i="2"/>
  <c r="M7" i="2"/>
  <c r="N7" i="2"/>
  <c r="P7" i="2"/>
  <c r="S6" i="2"/>
  <c r="R6" i="2"/>
  <c r="O6" i="2"/>
  <c r="N6" i="2"/>
  <c r="N19" i="2"/>
  <c r="N18" i="2"/>
  <c r="P20" i="2"/>
  <c r="S20" i="2"/>
  <c r="S18" i="2"/>
  <c r="P6" i="2"/>
  <c r="Q7" i="2"/>
  <c r="Q6" i="2" s="1"/>
  <c r="P18" i="2"/>
  <c r="T7" i="2"/>
  <c r="T6" i="2"/>
  <c r="BH6" i="2"/>
  <c r="BK6" i="2"/>
  <c r="Q14" i="2" l="1"/>
  <c r="Q13" i="2" s="1"/>
  <c r="P14" i="2"/>
  <c r="N13" i="2"/>
  <c r="S14" i="2"/>
  <c r="S13" i="2" s="1"/>
  <c r="Q54" i="2"/>
  <c r="Q53" i="2" s="1"/>
  <c r="N53" i="2"/>
  <c r="S54" i="2"/>
  <c r="S53" i="2" s="1"/>
  <c r="P54" i="2"/>
  <c r="Q18" i="2"/>
  <c r="T20" i="2"/>
  <c r="Q61" i="2"/>
  <c r="Q60" i="2" s="1"/>
  <c r="N60" i="2"/>
  <c r="S61" i="2"/>
  <c r="S60" i="2" s="1"/>
  <c r="P61" i="2"/>
  <c r="Q85" i="2"/>
  <c r="Q84" i="2" s="1"/>
  <c r="P85" i="2"/>
  <c r="S85" i="2"/>
  <c r="S84" i="2" s="1"/>
  <c r="N84" i="2"/>
  <c r="T50" i="2"/>
  <c r="Q49" i="2"/>
  <c r="T52" i="2"/>
  <c r="Q51" i="2"/>
  <c r="Q81" i="2"/>
  <c r="T82" i="2"/>
  <c r="T43" i="2"/>
  <c r="BB43" i="2"/>
  <c r="BK43" i="2" s="1"/>
  <c r="S12" i="2"/>
  <c r="S11" i="2" s="1"/>
  <c r="P12" i="2"/>
  <c r="Q12" i="2"/>
  <c r="Q11" i="2" s="1"/>
  <c r="N11" i="2"/>
  <c r="S24" i="2"/>
  <c r="S23" i="2" s="1"/>
  <c r="N23" i="2"/>
  <c r="P24" i="2"/>
  <c r="Q24" i="2"/>
  <c r="Q23" i="2" s="1"/>
  <c r="S28" i="2"/>
  <c r="S27" i="2" s="1"/>
  <c r="N27" i="2"/>
  <c r="P28" i="2"/>
  <c r="Q28" i="2"/>
  <c r="Q27" i="2" s="1"/>
  <c r="BK55" i="2"/>
  <c r="BJ35" i="2"/>
  <c r="BK35" i="2" s="1"/>
  <c r="T35" i="2"/>
  <c r="Q68" i="2"/>
  <c r="S68" i="2"/>
  <c r="P68" i="2"/>
  <c r="N73" i="2"/>
  <c r="S74" i="2"/>
  <c r="S73" i="2" s="1"/>
  <c r="Q74" i="2"/>
  <c r="Q73" i="2" s="1"/>
  <c r="P74" i="2"/>
  <c r="AZ3" i="2"/>
  <c r="BK3" i="2" s="1"/>
  <c r="N49" i="2"/>
  <c r="N51" i="2"/>
  <c r="N81" i="2"/>
  <c r="P78" i="2"/>
  <c r="T8" i="2"/>
  <c r="S17" i="2"/>
  <c r="S16" i="2" s="1"/>
  <c r="N16" i="2"/>
  <c r="P17" i="2"/>
  <c r="Q17" i="2"/>
  <c r="Q16" i="2" s="1"/>
  <c r="S26" i="2"/>
  <c r="S25" i="2" s="1"/>
  <c r="N25" i="2"/>
  <c r="P26" i="2"/>
  <c r="Q26" i="2"/>
  <c r="Q25" i="2" s="1"/>
  <c r="N29" i="2"/>
  <c r="P30" i="2"/>
  <c r="S30" i="2"/>
  <c r="Q30" i="2"/>
  <c r="S34" i="2"/>
  <c r="Q34" i="2"/>
  <c r="P34" i="2"/>
  <c r="T34" i="2" s="1"/>
  <c r="BB29" i="2" s="1"/>
  <c r="BK46" i="2"/>
  <c r="S35" i="2"/>
  <c r="BB41" i="2"/>
  <c r="BK41" i="2" s="1"/>
  <c r="T41" i="2"/>
  <c r="S62" i="2"/>
  <c r="T63" i="2"/>
  <c r="N64" i="2"/>
  <c r="S65" i="2"/>
  <c r="S64" i="2" s="1"/>
  <c r="P65" i="2"/>
  <c r="Q65" i="2"/>
  <c r="Q64" i="2" s="1"/>
  <c r="T55" i="2"/>
  <c r="T46" i="2"/>
  <c r="P64" i="2" l="1"/>
  <c r="T65" i="2"/>
  <c r="Q29" i="2"/>
  <c r="P29" i="2"/>
  <c r="T30" i="2"/>
  <c r="P73" i="2"/>
  <c r="T74" i="2"/>
  <c r="T68" i="2"/>
  <c r="BB64" i="2" s="1"/>
  <c r="P11" i="2"/>
  <c r="T12" i="2"/>
  <c r="BB81" i="2"/>
  <c r="BK81" i="2" s="1"/>
  <c r="T81" i="2"/>
  <c r="P84" i="2"/>
  <c r="T85" i="2"/>
  <c r="P60" i="2"/>
  <c r="T61" i="2"/>
  <c r="BB18" i="2"/>
  <c r="BK18" i="2" s="1"/>
  <c r="T18" i="2"/>
  <c r="P53" i="2"/>
  <c r="T54" i="2"/>
  <c r="P13" i="2"/>
  <c r="T14" i="2"/>
  <c r="BB62" i="2"/>
  <c r="BK62" i="2" s="1"/>
  <c r="T62" i="2"/>
  <c r="S29" i="2"/>
  <c r="P25" i="2"/>
  <c r="T26" i="2"/>
  <c r="P16" i="2"/>
  <c r="T17" i="2"/>
  <c r="P77" i="2"/>
  <c r="T78" i="2"/>
  <c r="P27" i="2"/>
  <c r="T28" i="2"/>
  <c r="P23" i="2"/>
  <c r="T24" i="2"/>
  <c r="BB51" i="2"/>
  <c r="BK51" i="2" s="1"/>
  <c r="T51" i="2"/>
  <c r="T49" i="2"/>
  <c r="BB49" i="2"/>
  <c r="BK49" i="2" s="1"/>
  <c r="BB23" i="2" l="1"/>
  <c r="BK23" i="2" s="1"/>
  <c r="T23" i="2"/>
  <c r="BB27" i="2"/>
  <c r="BK27" i="2" s="1"/>
  <c r="T27" i="2"/>
  <c r="BB77" i="2"/>
  <c r="BK77" i="2" s="1"/>
  <c r="T77" i="2"/>
  <c r="BB16" i="2"/>
  <c r="BK16" i="2" s="1"/>
  <c r="T16" i="2"/>
  <c r="BB25" i="2"/>
  <c r="BK25" i="2" s="1"/>
  <c r="T25" i="2"/>
  <c r="T13" i="2"/>
  <c r="BB13" i="2"/>
  <c r="BK13" i="2" s="1"/>
  <c r="BB53" i="2"/>
  <c r="BK53" i="2" s="1"/>
  <c r="T53" i="2"/>
  <c r="T60" i="2"/>
  <c r="BB60" i="2"/>
  <c r="BK60" i="2" s="1"/>
  <c r="T84" i="2"/>
  <c r="BB84" i="2"/>
  <c r="BK84" i="2" s="1"/>
  <c r="BB11" i="2"/>
  <c r="BK11" i="2" s="1"/>
  <c r="T11" i="2"/>
  <c r="BK64" i="2"/>
  <c r="AF64" i="2"/>
  <c r="T64" i="2"/>
  <c r="BB73" i="2"/>
  <c r="BK73" i="2" s="1"/>
  <c r="T73" i="2"/>
  <c r="AF29" i="2"/>
  <c r="BK29" i="2" s="1"/>
  <c r="T29" i="2"/>
</calcChain>
</file>

<file path=xl/sharedStrings.xml><?xml version="1.0" encoding="utf-8"?>
<sst xmlns="http://schemas.openxmlformats.org/spreadsheetml/2006/main" count="667" uniqueCount="459">
  <si>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</si>
  <si>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</si>
  <si>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</si>
  <si>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</si>
  <si>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</si>
  <si>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</si>
  <si>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</si>
  <si>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</si>
  <si>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</si>
  <si>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</si>
  <si>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</si>
  <si>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</si>
  <si>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</si>
  <si>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</si>
  <si>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</si>
  <si>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</si>
  <si>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</si>
  <si>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</si>
  <si>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</si>
  <si>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</si>
  <si>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</si>
  <si>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</si>
  <si>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</si>
  <si>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</si>
  <si>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</si>
  <si>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</si>
  <si>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</si>
  <si>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</si>
  <si>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</si>
  <si>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</si>
  <si>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</si>
  <si>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</si>
  <si>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</si>
  <si>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</si>
  <si>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</si>
  <si>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</si>
  <si>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</si>
  <si>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</si>
  <si>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</si>
  <si>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</si>
  <si>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</si>
  <si>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</si>
  <si>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</si>
  <si>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</si>
  <si>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</si>
  <si>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</si>
  <si>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</si>
  <si>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</si>
  <si>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</si>
  <si>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</si>
  <si>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</si>
  <si>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</si>
  <si>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</si>
  <si>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</si>
  <si>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</si>
  <si>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</si>
  <si>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</si>
  <si>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</si>
  <si>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</si>
  <si>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</si>
  <si>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</si>
  <si>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</si>
  <si>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</si>
  <si>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</si>
  <si>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</si>
  <si>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</si>
  <si>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</si>
  <si>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</si>
  <si>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</si>
  <si>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</si>
  <si>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</si>
  <si>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</si>
  <si>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</si>
  <si>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</si>
  <si>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</si>
  <si>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</si>
  <si>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</si>
  <si>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</si>
  <si>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</si>
  <si>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</si>
  <si>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</si>
  <si>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</si>
  <si>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</si>
  <si>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</si>
  <si>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</si>
  <si>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</si>
  <si>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</si>
  <si>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</si>
  <si>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</si>
  <si>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</si>
  <si>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</si>
  <si>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</si>
  <si>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</si>
  <si>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</si>
  <si>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</si>
  <si>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</si>
  <si>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</si>
  <si>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</si>
  <si>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</si>
  <si>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</si>
  <si>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</si>
  <si>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</si>
  <si>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</si>
  <si>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</si>
  <si>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</si>
  <si>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</si>
  <si>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</si>
  <si>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</si>
  <si>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</si>
  <si>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</si>
  <si>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</si>
  <si>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</si>
  <si>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</si>
  <si>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</si>
  <si>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</si>
  <si>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</si>
  <si>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</si>
  <si>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</si>
  <si>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</si>
  <si>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</si>
  <si>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</si>
  <si>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</si>
  <si>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</si>
  <si>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</si>
  <si>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</si>
  <si>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</si>
  <si>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</si>
  <si>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</si>
  <si>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</si>
  <si>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</si>
  <si>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</si>
  <si>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</si>
  <si>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</si>
  <si>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</si>
  <si>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</si>
  <si>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</si>
  <si>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</si>
  <si>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</si>
  <si>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</si>
  <si>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</si>
  <si>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</si>
  <si>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</si>
  <si>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</si>
  <si>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</si>
  <si>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</si>
  <si>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</si>
  <si>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</si>
  <si>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</si>
  <si>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</si>
  <si>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</si>
  <si>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</si>
  <si>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</si>
  <si>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</si>
  <si>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</si>
  <si>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</si>
  <si>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</si>
  <si>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</si>
  <si>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</si>
  <si>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</si>
  <si>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</si>
  <si>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</si>
  <si>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</si>
  <si>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</si>
  <si>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</si>
  <si>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</si>
  <si>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</si>
  <si>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</si>
  <si>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</si>
  <si>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</si>
  <si>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</si>
  <si>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</si>
  <si>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</si>
  <si>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</si>
  <si>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</si>
  <si>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</si>
  <si>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</si>
  <si>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</si>
  <si>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</si>
  <si>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</si>
  <si>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</si>
  <si>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</si>
  <si>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</si>
  <si>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</si>
  <si>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</si>
  <si>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</si>
  <si>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</si>
  <si>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</si>
  <si>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</si>
  <si>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</si>
  <si>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</si>
  <si>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</si>
  <si>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</si>
  <si>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</si>
  <si>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</si>
  <si>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</si>
  <si>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</si>
  <si>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</si>
  <si>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</si>
  <si>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</si>
  <si>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</si>
  <si>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</si>
  <si>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</si>
  <si>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</si>
  <si>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</si>
  <si>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</si>
  <si>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</si>
  <si>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</si>
  <si>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</si>
  <si>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</si>
  <si>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</si>
  <si>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</si>
  <si>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</si>
  <si>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</si>
  <si>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</si>
  <si>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</si>
  <si>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</si>
  <si>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</si>
  <si>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</si>
  <si>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</si>
  <si>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</si>
  <si>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</si>
  <si>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</si>
  <si>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</si>
  <si>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</si>
  <si>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</si>
  <si>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</si>
  <si>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</si>
  <si>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</si>
  <si>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</si>
  <si>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</si>
  <si>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</si>
  <si>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</si>
  <si>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</si>
  <si>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</si>
  <si>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</si>
  <si>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</si>
  <si>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</si>
  <si>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</si>
  <si>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</si>
  <si>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</si>
  <si>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</si>
  <si>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</si>
  <si>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</si>
  <si>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</si>
  <si>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</si>
  <si>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</si>
  <si>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</si>
  <si>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</si>
  <si>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</si>
  <si>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</si>
  <si>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</si>
  <si>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</si>
  <si>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</si>
  <si>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</si>
  <si>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</si>
  <si>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</si>
  <si>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</si>
  <si>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</si>
  <si>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</si>
  <si>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</si>
  <si>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</si>
  <si>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</si>
  <si>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</si>
  <si>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</si>
  <si>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</si>
  <si>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</si>
  <si>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</si>
  <si>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</si>
  <si>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</si>
  <si>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</si>
  <si>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</si>
  <si>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</si>
  <si>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</si>
  <si>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</si>
  <si>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</si>
  <si>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</si>
  <si>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</si>
  <si>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</si>
  <si>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</si>
  <si>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</si>
  <si>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</si>
  <si>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</si>
  <si>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</si>
  <si>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</si>
  <si>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</si>
  <si>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</si>
  <si>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</si>
  <si>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</si>
  <si>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</si>
  <si>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</si>
  <si>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</si>
  <si>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</si>
  <si>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</si>
  <si>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</si>
  <si>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</si>
  <si>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</si>
  <si>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</si>
  <si>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</si>
  <si>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</si>
  <si>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</si>
  <si>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</si>
  <si>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</si>
  <si>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</si>
  <si>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</si>
  <si>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</si>
  <si>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</si>
  <si>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</si>
  <si>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</si>
  <si>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</si>
  <si>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</si>
  <si>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</si>
  <si>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</si>
  <si>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</si>
  <si>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</si>
  <si>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</si>
  <si>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</si>
  <si>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</si>
  <si>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</si>
  <si>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</si>
  <si>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</si>
  <si>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</si>
  <si>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</si>
  <si>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</si>
  <si>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</si>
  <si>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</si>
  <si>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</si>
  <si>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</si>
  <si>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</si>
  <si>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</si>
  <si>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</si>
  <si>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</si>
  <si>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реконструкция существующей ВЛ-0,4 кВ № 1 в части монтажа ответвительной арматуры в точке врезки (тип и технические характеристики уточнить при проектировании).</t>
  </si>
  <si>
    <t>реконструкция существующей ВЛ-0,4 кВ № 1 в части монтажа ответвительной арматуры в точке врезки (объем реконструкции уточнить при проектировании).</t>
  </si>
  <si>
    <t>реконструкция существующей ВЛ-0,4 кВ № 2 в части монтажа ответвительной арматуры в точке врезки (объем реконструкции уточнить при проектировании).</t>
  </si>
  <si>
    <t>реконструкция существующей ВЛ-0,4 кВ № 2 в части монтажа ответвительной арматуры в точке врезки (тип и технические характеристики уточнить при проектировании).</t>
  </si>
  <si>
    <t>реконструкция существующей ВЛ-0,4 кВ № 3 в части монтажа ответвительной арматуры в точке врезки (объем реконструкции уточнить при проектировании).</t>
  </si>
  <si>
    <t>41714651 (СЭС-3910/2018)</t>
  </si>
  <si>
    <t>41717162 (СЭС-3918/2018)</t>
  </si>
  <si>
    <t>41716319 (СЭС-3919/2018)</t>
  </si>
  <si>
    <t>41685652 (ЦЭС-16492/2018)</t>
  </si>
  <si>
    <t>41699578 (ЦЭС-16646/2018)</t>
  </si>
  <si>
    <t>41702074 (ЦЭС-16674/2018)</t>
  </si>
  <si>
    <t>41706048 (ЦЭС-16677/2018)</t>
  </si>
  <si>
    <t>41708041 (ЦЭС-16688/2018)</t>
  </si>
  <si>
    <t>41707770 (ЦЭС-16701/2018)</t>
  </si>
  <si>
    <t>41707880 (ЦЭС-16704/2018)</t>
  </si>
  <si>
    <t>41707948 (ЦЭС-16706/2018)</t>
  </si>
  <si>
    <t>41708957 (ЦЭС-16710/2018)</t>
  </si>
  <si>
    <t>41708430 (ЦЭС-16723/2018)</t>
  </si>
  <si>
    <t>41708876 (ЦЭС-16726/2018)</t>
  </si>
  <si>
    <t>41711039 (ЦЭС-16733/2018)</t>
  </si>
  <si>
    <t>41711877 (ЦЭС-16734/2018)</t>
  </si>
  <si>
    <t>41716749 (ЦЭС-16735/2018)</t>
  </si>
  <si>
    <t>41713042 (ЦЭС-16741/2018)</t>
  </si>
  <si>
    <t>41712037 (ЦЭС-16751/2018)</t>
  </si>
  <si>
    <t>41717577 (ЦЭС-16794/2018)</t>
  </si>
  <si>
    <t>41719166 (ЦЭС-16806/2018)</t>
  </si>
  <si>
    <t>Дмитренко Вера Васильевна</t>
  </si>
  <si>
    <t>Сорокина Татьяна Игоревна</t>
  </si>
  <si>
    <t>Гришин Владимир Михайлович</t>
  </si>
  <si>
    <t>Пикалова Лидия Васильевна, в лице Пикалова Константина Владимировича</t>
  </si>
  <si>
    <t>Антюшина Екатерина Сергеевна</t>
  </si>
  <si>
    <t>Завьялова Наталья Сергеевна</t>
  </si>
  <si>
    <t>ООО "Газпром межрегионгаз"</t>
  </si>
  <si>
    <t>Бабий Виктор Васильевич</t>
  </si>
  <si>
    <t>Ишкова Елена Валерьевна</t>
  </si>
  <si>
    <t>Шпакова Наталия Владимировна</t>
  </si>
  <si>
    <t>Писарева Наталия Владимировна</t>
  </si>
  <si>
    <t>Мостаким С М Каусар</t>
  </si>
  <si>
    <t>Петров Александр Анатольевич</t>
  </si>
  <si>
    <t>Сацук Марина Викторовна</t>
  </si>
  <si>
    <t>Чупрынин Валерий Викторович</t>
  </si>
  <si>
    <t>Иванова Светлана Егоровна</t>
  </si>
  <si>
    <t>Углов Валерий Григорьевич</t>
  </si>
  <si>
    <t>Францов Сергей Михайлович</t>
  </si>
  <si>
    <t>Рахимова Лейла Бахромовна</t>
  </si>
  <si>
    <t>Горина Наталия Евгеньевна</t>
  </si>
  <si>
    <t>Лизук Игорь Семенович</t>
  </si>
  <si>
    <t>Курская обл., Железногорский р-н,с/о Шахтер, уч.90/3</t>
  </si>
  <si>
    <t>Курская обл., г.Железногорск, СНТ Горняк-1, зона "Шахтер", уч. 478/4</t>
  </si>
  <si>
    <t>Курская обл., г.Железногорск, с/о "Шахтер", уч. 488/4</t>
  </si>
  <si>
    <t>Курская обл., Курский р-н, д.Голубицкое, уч.46:11:170601:92</t>
  </si>
  <si>
    <t>Курская обл., г. Курск, Центральный округ, уч. 46:29:102059:268</t>
  </si>
  <si>
    <t>Курский р-н, д. Долгое, уч. 46:11:071002:54</t>
  </si>
  <si>
    <t>Курский р-н, д. Татаренкова, уч. 46:11:0000001150</t>
  </si>
  <si>
    <t>Курская обл., Курский р-н, п. Клюквинский, уч. 46:11:071303:111</t>
  </si>
  <si>
    <t>Курский р-н, д. Букреевка, уч. 46:11:061911:76</t>
  </si>
  <si>
    <t>Курский р-н, д. Духовец, уч. 46:11:091207:841</t>
  </si>
  <si>
    <t>г. Курск, ул. Е. Носова, 75</t>
  </si>
  <si>
    <t>Курская обл., г. Курск, ул. Глинская, д. 25</t>
  </si>
  <si>
    <t>Курская обл., Медвенский р-н, д. Буды</t>
  </si>
  <si>
    <t>Курская обл., г. Курск, с/т "Курск", уч. 1433</t>
  </si>
  <si>
    <t>Курская обл., Курский р-н, д. Духовец, кад.:46:11:091207:802</t>
  </si>
  <si>
    <t>Курская обл., Курский р-н, с. Клюква, уч. 228</t>
  </si>
  <si>
    <t>Курская обл.,  г. Курск, ул. Тургенева, д.5</t>
  </si>
  <si>
    <t>Курская обл., Курский р-н, п. Лазурный, уч. :46:11:210501:154</t>
  </si>
  <si>
    <t>Курская обл., Курский р-н, снт "Вишенка", участок 166/35</t>
  </si>
  <si>
    <t>Курская обл., г. Курск, Центральный округ, уч. 46:29:102059:85</t>
  </si>
  <si>
    <t>Курская обл., г. Курск, тсн "Курск", уч. 206</t>
  </si>
  <si>
    <t>строительство воздушной линии электропередачи 0,4 кВ самонесущим изолированным проводом – ответвления протяженностью 0,2 км от опоры № 17 (номер опоры уточнить при проектировании) существующей ВЛ-0,4 кВ № 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</si>
  <si>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0,03 км от опоры № 15-3 существующей ВЛ-0,4 кВ № 3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</si>
  <si>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0,1 км от опоры № 15-3 существующей ВЛ-0,4 кВ № 3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проектировании), в том числе 0,03 км по ТУ С-3918.</t>
  </si>
  <si>
    <t>строительство ЛЭП-6 кВ протяженностью 0,9 км от опоры  существующей  ВЛ-6 кВ № 487.8 (инв. № 4122) до проектируемой ТП-6/0,4 кВ с увеличением протяженности существующей ВЛ-6 кВ, в том числе:
- строительство воздушной линии электропередачи 6 кВ защищенным проводом (ВЛЗ-6 кВ) протяженностью 0,25 км (марку и сечение провода, протяженность уточнить при проектировании);
- строительство кабельной линии электропередачи 6 кВ методом прокладки в траншее, протяженностью 0,65 км (марку и сечение кабеля, протяженность уточнить при проектировании);
- монтаж двух разъединителей 6 кВ, в точке врезки и на концевой опоре проектируемого ответвления ВЛ-6 кВ (тип и технические характеристики уточнить при проектировании);
строительство ЛЭП-0,4 кВ протяженностью  0,67 км от проектируемой ТП-6/0,4 кВ  до границы земельного участка заявителя, в том числе:
- строительство воздушной линии электропередачи 0,4 кВ самонесущим изолированным проводом (ВЛИ-0,4 кВ) протяженностью 0,57 км (марку и сечение провода, протяженность уточнить при проектировании);
- строительство кабельной линии электропередачи 0,4 кВ методом прокладки в траншее, протяженностью 0,1 км (марку и сечение провода, протяженность уточнить при проектировании).
10.2.	 Строительство новых подстанций: строительство трансформаторной подстанции 6/0,4 кВ столбового типа с одним силовым трансформатором мощностью 63 кВА (тип ТП, тип и мощность силового трансформатора уточнить при проектировании, схему соединений РУ-6 кВ и РУ-0,4 кВ, количество и параметры оборудования определить проектом).</t>
  </si>
  <si>
    <t>строительство воздушной линии электропередачи 0,4 кВ самонесущим изолированным проводом ВЛИ-0,4 кВ протяженностью 0,46 км от ТП-10/0,4 кВ № 084 до границы земельного участка заявителя (марку и сечение провода, протяженность уточнить при проектировании).</t>
  </si>
  <si>
    <t>строительство воздушной линии электропередачи 10 кВ защищенным проводом – ответвления протяженностью 0,01 км от опоры №9-73 ВЛ-10 кВ № 438.7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проектировании). 
- монтаж одного линейного разъединителя 10 кВ на концевой опоре проектируемого ответвления от ВЛ-10 кВ № 438.7 (тип и технические характеристики уточнить при проектировании);
- строительство воздушной линии электропередачи 0,4 кВ самонесущим изолированным проводом (ВЛИ-0,4 кВ)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10.2.	 Строительство новых подстанций: строительство ТП-10/0,4 кВ с силовым трансформатором мощностью 25 кВА (тип ТП, мощность силового трансформатора, схемы соединений РУ-10 кВ и РУ-0,4 кВ, количество и параметры оборудования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</si>
  <si>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0,13 км от опоры № 8 существующей ВЛ-0,4 кВ № 3 до границы земельного участка заявителя, с увеличением протяженности существующей            ВЛ-0,4 кВ  (точку врезки, 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</si>
  <si>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0,27 км от опоры №5 (номер опоры уточнить при проектировании) существующей ВЛ-0,4 кВ № 3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(в том числе 0,035 км по техническим условиям Ц-14213).</t>
  </si>
  <si>
    <t>строительство воздушной линии электропередачи 0,4 кВ самонесущим изолированным проводом – ответвления протяженностью 0,13 км от опоры № 3-19 существующей ВЛ-0,4 кВ № 1 до границы земельного участка заявителя, с увеличением протяженности существующей          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</si>
  <si>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0,43 км от ТП-10/04 кВ № 081 до границы земельного участка заявителя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</si>
  <si>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0,25 км от опоры существующей ВЛ-0,4 кВ № 2 (номер опоры определить при проектировании)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</si>
  <si>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0,09 км от опоры № 5 существующей ВЛ-0,4 кВ № 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</si>
  <si>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строительство ВЛ-0,4 кВ самонесущим изолированным проводом - строительство ответвления протяженностью 0,2 км от опоры № 21  ВЛ-0,4 кВ № 2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</si>
  <si>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0,12 км от опоры №12 существующей ВЛ-0,4 кВ № 1 до границы земельного участка заявителя, с увеличением протяженности существующей            ВЛ-0,4 кВ  (точку врезки, 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</si>
  <si>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протяженностью 0,54 км от ТП-10/04 кВ № 082 до границы земельного участка заявителя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</si>
  <si>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(ВЛИ-0,4 кВ) протяженностью 0,23 км от ТП-10/0,4 кВ №777 до границы земельного участка заявителя (марку и сечение провода, протяженность уточнить при проектировании)</t>
  </si>
  <si>
    <t>строительство воздушной линии электропередачи 0,4 кВ самонесущим изолированным проводом – ответвления протяженностью 0,13 км от опоры № 2-15 (номер опоры уточнить при проектировании) существующей ВЛ-0,4 кВ № 2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</si>
  <si>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0,1 км от опоры №10-7 существующей ВЛ-0,4 кВ № 1 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</si>
  <si>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3 в части монтажа ответвительной арматуры в точке врезки (объем реконструкции уточнить при проектировании), в том числе по ТУ С-3918.</t>
  </si>
  <si>
    <t>реконструкция существующей ВЛ-6 кВ № 487.8 (инв. № 4122) в части монтажа ответвительной арматуры в точке врезки (объем реконструкции уточнить при проектировании).</t>
  </si>
  <si>
    <t>реконструкция существующей ВЛ-10 кВ № 438.7 в части монтажа ответвительной арматуры в точке врезки (объем реконструкции уточнить при проектировании).</t>
  </si>
  <si>
    <t>реконструкция существующей ВЛ-0,4 кВ № 3 в части монтажа ответвительной арматуры к опоре в точке врезки (объем реконструкции уточнить при проектировании) (в том числе по техническим условиям Ц-14213)</t>
  </si>
  <si>
    <t>реконструкция существующей ТП №081 в части монтажа дополнительного линейного коммутационного аппарата (объем реконструкции уточнить при проектировании).</t>
  </si>
  <si>
    <t>реконструкция существующей ТП №082 в части монтажа дополнительного линейного коммутационного аппарата (объем реконструкции уточнить при проектировании).</t>
  </si>
  <si>
    <t>реконструкция существующей ТП-10/0,4 кВ № 777 в части монтажа дополнительного коммутационного аппарата проектируемой ВЛ-0,4 кВ (объем реконструкции уточнить при проектировании)</t>
  </si>
  <si>
    <t>Остальной объем строительства в С-3918 (Очередь 119)</t>
  </si>
  <si>
    <t xml:space="preserve">ВЛ-6 кВ № 487.8 (инв. № 4122) </t>
  </si>
  <si>
    <t>0,65 (в траншее)</t>
  </si>
  <si>
    <t>0,1 (в траншее)</t>
  </si>
  <si>
    <t>Остальной объем строительства в Ц-15413 (Очередь 107 Северо-восток) и Ц-16349 (Очередь 115 льготники)</t>
  </si>
  <si>
    <t>ВЛ-10 кВ № 129.12 (инв. № 15577)</t>
  </si>
  <si>
    <t>СТП 25 кВА</t>
  </si>
  <si>
    <t>Остальной объем строительства в Ц-14213 (Очередь 95_хоз.способ)</t>
  </si>
  <si>
    <t>ТП-10/0,4 кВ 410 (инв. № 13011757)</t>
  </si>
  <si>
    <t>Реконструкция существующей ТП-10/0,4 кВ в части замены ТП 25 кВА на ТП столбового типа мощностью 63 кВА</t>
  </si>
  <si>
    <t>реконструкция существующей ВЛ-0,4 кВ в части замены провода на СИП на участке протяженностью 0,96 с заменой 25-ти опор</t>
  </si>
  <si>
    <t>ВЛИ-0,4 кВ №1(инв.№ 12016707-00)</t>
  </si>
  <si>
    <t>Аналог. Ц-15786 и Ц-16794.
Объем строительства в Ц-15786 (Очередь 110 Северо-восток)</t>
  </si>
  <si>
    <t>Демонтаж ТП 63 кВА</t>
  </si>
  <si>
    <t>демонтаж</t>
  </si>
  <si>
    <t>Монтаж ТП столбового типа мощностью 63 кВА</t>
  </si>
  <si>
    <t xml:space="preserve">Приложение к техническому заданию на  выполнение работ «под ключ» по проектированию и строительству
 распределительной сети 0,4 кВ. (« Очередь № 119 льготники») 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</si>
  <si>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</si>
  <si>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</si>
  <si>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</si>
  <si>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</si>
  <si>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</si>
  <si>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</si>
  <si>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</si>
  <si>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</si>
  <si>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</si>
  <si>
    <t>строительство воздушной линии электропередачи 10 кВ защищенным проводом – ответвления протяженностью 0,04 км от опоры № 187 ВЛ-10 кВ № 129.12 до проектируемой ТП-10/0,4 кВ  (в том числе 0,04 км по техническим условиям Ц-15413 и Ц-16349);
- монтаж линейного разъединителя 10 кВ на концевой опоре проектируемого ответвления от ВЛ-10 кВ № 129.12 (в том числе по техническим условиям Ц-15413 и Ц-16349);
- строительство воздушной линии электропередачи 0,4 кВ самонесущим изолированным проводом (ВЛИ-0,4 кВ) протяженностью 0,56 км от проектируемой ТП-10/0,4 кВ до границы земельного участка заявителя (марку и сечение провода, протяженность уточнить при проектировании) (в том числе 0,38 км по техническим условиям Ц-16349).</t>
  </si>
  <si>
    <t>строительство  ВЛИ-0,4 кВ протяженностью 0,3 км от ТП-10/0,4 кВ № 083 до границы земельного участка заявителя  (в том числе 0,3 км по техническим условиям Ц-15786).	
10.5.	Расширение распределительных устройств: монтаж дополнительного коммутационного аппарата проектируемой ВЛИ-0,4 кВ отходящей от ТП-10/0,4 кВ № 083 (в том числе по техническим условиям Ц-15786).</t>
  </si>
  <si>
    <t xml:space="preserve">	реконструкция существующейТП-10/0,4 кВ 410 в части замены ТП 25 кВА на ТП столбового типа мощностью 63 кВА (объем реконструкции уточнить при проектировании).
 Реконструкция объектов электросетевого хозяйства:  
- реконструкция существующей ВЛ-0,4 кВ № 1 в части замены провода на СИП на участке протяженностью 0,96 км от ТП-10/0,4 кВ №410 до опоры №25 и замена опор №№ 1…25 (объем реконструкции и необходимость замены опор уточнить при проектировании).</t>
  </si>
  <si>
    <t>1) СТП 63 кВА - 1 шт.
2) СТП 25 кВА - 1 шт.</t>
  </si>
  <si>
    <t>1) Реконструкция существующей ТП-10/0,4 кВ в части замены ТП 25 кВА на ТП столбового типа мощностью 63 кВА
2) Монтаж АВ-0,4 кВ - 4 шт.</t>
  </si>
  <si>
    <t>Реконструкция существующей ВЛ-0,4 кВ в части замены провода на СИП на участке протяженностью 0,96 с заменой опор</t>
  </si>
  <si>
    <t>монтаж дополнительного коммутационного аппарата проектируемой ВЛ-0,4 кВ отходящей от ТП-10/0,4 кВ        № 084 .
реконструкция существующей ТП-10/0,4 кВ № 084 в части адаптации шин 0,4 кВ, для стыковки с проектируемым коммутационным аппаратом (объем реконструкции уточнить при проектировании).</t>
  </si>
  <si>
    <t>строительство трансформаторной подстанции 10/0,4 кВ с одним силовым трансформатором мощностью 63 кВА (в том числе по техническим условиям Ц-15413 и Ц-16349).
реконструкция существующей ВЛ-10 кВ № 129.12 в части монтажа ответвительной арматуры в точке врезки (в том числе по техническим условиям Ц-15413 и Ц-16349).</t>
  </si>
  <si>
    <t>реконструкция существующей ТП-10/0,4 кВ № 083 в части адаптации шин 0,4 кВ, для стыковки с проектируемым коммутационным аппаратом (в том числе по техническим условиям Ц-15786).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</si>
</sst>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1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28"/>
      <color rgb="FF000000"/>
      <name val="Arial"/>
      <family val="2"/>
      <charset val="204"/>
    </font>
    <font>
      <sz val="60"/>
      <color theme="1"/>
      <name val="Arial"/>
      <family val="2"/>
      <charset val="204"/>
    </font>
    <font>
      <sz val="85"/>
      <name val="Arial"/>
      <family val="2"/>
      <charset val="204"/>
    </font>
    <font>
      <sz val="40"/>
      <name val="Arial"/>
      <family val="2"/>
      <charset val="204"/>
    </font>
    <font>
      <sz val="40"/>
      <color theme="1"/>
      <name val="Arial"/>
      <family val="2"/>
      <charset val="204"/>
    </font>
    <font>
      <sz val="40"/>
      <color rgb="FF00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4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0" fontId="15" fillId="0" borderId="5" xfId="0" applyFont="1" applyFill="1" applyBorder="1" applyAlignment="1" applyProtection="1">
      <alignment vertical="center" wrapText="1"/>
    </xf>
    <xf numFmtId="168" fontId="15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5" fillId="0" borderId="5" xfId="0" applyNumberFormat="1" applyFont="1" applyFill="1" applyBorder="1" applyAlignment="1" applyProtection="1">
      <alignment vertical="center" wrapText="1"/>
    </xf>
    <xf numFmtId="167" fontId="8" fillId="0" borderId="2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 applyProtection="1">
      <alignment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8" fontId="15" fillId="0" borderId="6" xfId="0" applyNumberFormat="1" applyFont="1" applyFill="1" applyBorder="1" applyAlignment="1" applyProtection="1">
      <alignment horizontal="right" vertic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14" fontId="7" fillId="0" borderId="8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14" fontId="8" fillId="0" borderId="8" xfId="0" applyNumberFormat="1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164" fontId="8" fillId="0" borderId="8" xfId="0" applyNumberFormat="1" applyFont="1" applyFill="1" applyBorder="1" applyAlignment="1">
      <alignment horizontal="center" vertical="center" wrapText="1"/>
    </xf>
    <xf numFmtId="2" fontId="8" fillId="0" borderId="8" xfId="0" applyNumberFormat="1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left" wrapText="1"/>
    </xf>
    <xf numFmtId="0" fontId="17" fillId="0" borderId="0" xfId="0" applyFont="1" applyFill="1" applyBorder="1" applyAlignment="1">
      <alignment vertical="center"/>
    </xf>
    <xf numFmtId="0" fontId="8" fillId="0" borderId="10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14" fontId="18" fillId="0" borderId="4" xfId="0" applyNumberFormat="1" applyFont="1" applyFill="1" applyBorder="1" applyAlignment="1">
      <alignment horizontal="center" vertical="center" wrapText="1"/>
    </xf>
    <xf numFmtId="0" fontId="18" fillId="0" borderId="4" xfId="0" applyNumberFormat="1" applyFont="1" applyFill="1" applyBorder="1" applyAlignment="1">
      <alignment horizontal="center" vertical="center" wrapText="1"/>
    </xf>
    <xf numFmtId="14" fontId="19" fillId="0" borderId="4" xfId="0" applyNumberFormat="1" applyFont="1" applyFill="1" applyBorder="1" applyAlignment="1">
      <alignment horizontal="center" vertical="center" wrapText="1"/>
    </xf>
    <xf numFmtId="4" fontId="18" fillId="0" borderId="4" xfId="0" applyNumberFormat="1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4" fontId="19" fillId="0" borderId="4" xfId="0" applyNumberFormat="1" applyFont="1" applyFill="1" applyBorder="1" applyAlignment="1">
      <alignment horizontal="center" vertical="center" wrapText="1"/>
    </xf>
    <xf numFmtId="167" fontId="19" fillId="0" borderId="4" xfId="0" applyNumberFormat="1" applyFont="1" applyFill="1" applyBorder="1" applyAlignment="1">
      <alignment horizontal="center" vertical="center" wrapText="1"/>
    </xf>
    <xf numFmtId="164" fontId="19" fillId="0" borderId="4" xfId="0" applyNumberFormat="1" applyFont="1" applyFill="1" applyBorder="1" applyAlignment="1">
      <alignment horizontal="center" vertical="center" wrapText="1"/>
    </xf>
    <xf numFmtId="168" fontId="20" fillId="0" borderId="5" xfId="0" applyNumberFormat="1" applyFont="1" applyFill="1" applyBorder="1" applyAlignment="1" applyProtection="1">
      <alignment horizontal="right" vertical="center" wrapText="1"/>
    </xf>
    <xf numFmtId="2" fontId="19" fillId="0" borderId="1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168" fontId="19" fillId="0" borderId="0" xfId="0" applyNumberFormat="1" applyFont="1" applyFill="1" applyAlignment="1">
      <alignment horizontal="center" vertical="center" wrapText="1"/>
    </xf>
    <xf numFmtId="164" fontId="19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05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06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03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04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600"/>
  <sheetViews>
    <sheetView tabSelected="1" view="pageBreakPreview" topLeftCell="G1" zoomScale="30" zoomScaleNormal="30" zoomScaleSheetLayoutView="30" workbookViewId="0">
      <pane ySplit="2" topLeftCell="A9" activePane="bottomLeft" state="frozen"/>
      <selection pane="bottomLeft" activeCell="O10" sqref="O10"/>
    </sheetView>
  </sheetViews>
  <sheetFormatPr defaultColWidth="9.140625" defaultRowHeight="34.5" x14ac:dyDescent="0.45"/>
  <cols>
    <col min="1" max="1" width="21.28515625" style="176" customWidth="1"/>
    <col min="2" max="2" width="25.28515625" style="176" customWidth="1"/>
    <col min="3" max="3" width="28.140625" style="176" customWidth="1"/>
    <col min="4" max="4" width="26.28515625" style="176" customWidth="1"/>
    <col min="5" max="6" width="20.5703125" style="176" customWidth="1"/>
    <col min="7" max="7" width="25.7109375" style="176" customWidth="1"/>
    <col min="8" max="8" width="19.28515625" style="176" customWidth="1"/>
    <col min="9" max="9" width="30.28515625" style="176" customWidth="1"/>
    <col min="10" max="10" width="102.140625" style="176" customWidth="1"/>
    <col min="11" max="11" width="57.85546875" style="176" customWidth="1"/>
    <col min="12" max="12" width="18.140625" style="176" customWidth="1"/>
    <col min="13" max="13" width="28.7109375" style="176" customWidth="1"/>
    <col min="14" max="14" width="45.4257812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27.42578125" style="176" customWidth="1"/>
    <col min="20" max="20" width="29.85546875" style="176" customWidth="1"/>
    <col min="21" max="21" width="33.7109375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49.140625" style="176" hidden="1" customWidth="1"/>
    <col min="29" max="29" width="24.85546875" style="176" hidden="1" customWidth="1"/>
    <col min="30" max="30" width="25.7109375" style="176" hidden="1" customWidth="1"/>
    <col min="31" max="31" width="19.7109375" style="176" hidden="1" customWidth="1"/>
    <col min="32" max="32" width="32" style="176" hidden="1" customWidth="1"/>
    <col min="33" max="33" width="19.7109375" style="176" hidden="1" customWidth="1"/>
    <col min="34" max="34" width="36.28515625" style="176" customWidth="1"/>
    <col min="35" max="35" width="31.140625" style="176" customWidth="1"/>
    <col min="36" max="36" width="0.140625" style="176" customWidth="1"/>
    <col min="37" max="37" width="21" style="176" hidden="1" customWidth="1"/>
    <col min="38" max="38" width="26.7109375" style="176" customWidth="1"/>
    <col min="39" max="39" width="27.7109375" style="176" customWidth="1"/>
    <col min="40" max="40" width="51.7109375" style="176" customWidth="1"/>
    <col min="41" max="41" width="33" style="176" customWidth="1"/>
    <col min="42" max="42" width="33.85546875" style="176" customWidth="1"/>
    <col min="43" max="43" width="27.5703125" style="176" customWidth="1"/>
    <col min="44" max="44" width="22.85546875" style="176" hidden="1" customWidth="1"/>
    <col min="45" max="45" width="36.7109375" style="176" hidden="1" customWidth="1"/>
    <col min="46" max="46" width="56.7109375" style="176" customWidth="1"/>
    <col min="47" max="47" width="27.28515625" style="176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80.140625" style="176" customWidth="1"/>
    <col min="55" max="55" width="27.5703125" style="176" customWidth="1"/>
    <col min="56" max="56" width="44" style="176" customWidth="1"/>
    <col min="57" max="57" width="35.28515625" style="176" customWidth="1"/>
    <col min="58" max="58" width="73.85546875" style="176" customWidth="1"/>
    <col min="59" max="59" width="33.7109375" style="176" customWidth="1"/>
    <col min="60" max="60" width="41.5703125" style="176" hidden="1" customWidth="1"/>
    <col min="61" max="61" width="24.140625" style="176" hidden="1" customWidth="1"/>
    <col min="62" max="62" width="39.28515625" style="176" hidden="1" customWidth="1"/>
    <col min="63" max="63" width="34.28515625" style="176" hidden="1" customWidth="1"/>
    <col min="64" max="64" width="53.7109375" style="176" hidden="1" customWidth="1"/>
    <col min="65" max="65" width="41.85546875" style="176" hidden="1" customWidth="1"/>
    <col min="66" max="66" width="48.7109375" style="195" customWidth="1"/>
    <col min="67" max="67" width="37.28515625" style="177" customWidth="1"/>
    <col min="68" max="68" width="68.7109375" style="176" customWidth="1"/>
    <col min="69" max="69" width="32" style="178" customWidth="1"/>
    <col min="70" max="70" width="22.42578125" style="176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2" ht="167.25" customHeight="1" x14ac:dyDescent="0.95">
      <c r="A1" s="225" t="s">
        <v>440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  <c r="S1" s="225"/>
      <c r="T1" s="225"/>
      <c r="U1" s="225"/>
      <c r="V1" s="225"/>
      <c r="W1" s="225"/>
      <c r="X1" s="225"/>
      <c r="Y1" s="225"/>
      <c r="Z1" s="225"/>
      <c r="AA1" s="225"/>
      <c r="AB1" s="225"/>
      <c r="AC1" s="225"/>
      <c r="AD1" s="225"/>
      <c r="AE1" s="225"/>
      <c r="AF1" s="225"/>
      <c r="AG1" s="225"/>
      <c r="AH1" s="225"/>
      <c r="AI1" s="225"/>
      <c r="AJ1" s="225"/>
      <c r="AK1" s="225"/>
      <c r="AL1" s="225"/>
      <c r="AM1" s="225"/>
      <c r="AN1" s="225"/>
      <c r="AO1" s="225"/>
      <c r="AP1" s="225"/>
      <c r="AQ1" s="225"/>
      <c r="AR1" s="225"/>
      <c r="AS1" s="225"/>
      <c r="AT1" s="225"/>
      <c r="AU1" s="225"/>
      <c r="AV1" s="225"/>
      <c r="AW1" s="225"/>
      <c r="AX1" s="225"/>
      <c r="AY1" s="225"/>
      <c r="AZ1" s="225"/>
      <c r="BA1" s="225"/>
      <c r="BB1" s="225"/>
      <c r="BC1" s="225"/>
      <c r="BD1" s="225"/>
      <c r="BE1" s="225"/>
      <c r="BF1" s="225"/>
      <c r="BG1" s="225"/>
      <c r="BH1" s="225"/>
      <c r="BI1" s="225"/>
      <c r="BJ1" s="225"/>
      <c r="BK1" s="225"/>
      <c r="BL1" s="225"/>
      <c r="BM1" s="225"/>
      <c r="BN1" s="225"/>
      <c r="BO1" s="225"/>
      <c r="BP1" s="225"/>
      <c r="BQ1" s="225"/>
      <c r="BR1" s="225"/>
      <c r="BS1" s="225"/>
      <c r="BT1" s="225"/>
    </row>
    <row r="2" spans="1:72" s="22" customFormat="1" ht="409.5" customHeight="1" x14ac:dyDescent="0.25">
      <c r="A2" s="20" t="s">
        <v>0</v>
      </c>
      <c r="B2" s="20" t="s">
        <v>24</v>
      </c>
      <c r="C2" s="20" t="s">
        <v>330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325</v>
      </c>
      <c r="W2" s="20" t="s">
        <v>313</v>
      </c>
      <c r="X2" s="20" t="s">
        <v>324</v>
      </c>
      <c r="Y2" s="20" t="s">
        <v>313</v>
      </c>
      <c r="Z2" s="20" t="s">
        <v>29</v>
      </c>
      <c r="AA2" s="20" t="s">
        <v>313</v>
      </c>
      <c r="AB2" s="20" t="s">
        <v>323</v>
      </c>
      <c r="AC2" s="20" t="s">
        <v>313</v>
      </c>
      <c r="AD2" s="20" t="s">
        <v>322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11</v>
      </c>
      <c r="AQ2" s="20"/>
      <c r="AR2" s="20" t="s">
        <v>10</v>
      </c>
      <c r="AS2" s="20"/>
      <c r="AT2" s="20" t="s">
        <v>318</v>
      </c>
      <c r="AU2" s="20" t="s">
        <v>313</v>
      </c>
      <c r="AV2" s="20" t="s">
        <v>326</v>
      </c>
      <c r="AW2" s="20" t="s">
        <v>313</v>
      </c>
      <c r="AX2" s="20" t="s">
        <v>328</v>
      </c>
      <c r="AY2" s="20" t="s">
        <v>313</v>
      </c>
      <c r="AZ2" s="20" t="s">
        <v>327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320</v>
      </c>
      <c r="BG2" s="20" t="s">
        <v>313</v>
      </c>
      <c r="BH2" s="20" t="s">
        <v>329</v>
      </c>
      <c r="BI2" s="20" t="s">
        <v>313</v>
      </c>
      <c r="BJ2" s="20" t="s">
        <v>319</v>
      </c>
      <c r="BK2" s="20" t="s">
        <v>313</v>
      </c>
      <c r="BL2" s="20" t="s">
        <v>321</v>
      </c>
      <c r="BM2" s="20" t="s">
        <v>313</v>
      </c>
      <c r="BN2" s="21" t="s">
        <v>21</v>
      </c>
      <c r="BO2" s="24" t="s">
        <v>312</v>
      </c>
      <c r="BP2" s="179" t="s">
        <v>18</v>
      </c>
      <c r="BQ2" s="180"/>
    </row>
    <row r="3" spans="1:72" s="22" customFormat="1" ht="374.25" customHeight="1" x14ac:dyDescent="0.25">
      <c r="A3" s="20" t="s">
        <v>336</v>
      </c>
      <c r="B3" s="197">
        <v>41714651</v>
      </c>
      <c r="C3" s="24">
        <v>43361</v>
      </c>
      <c r="D3" s="29">
        <v>466.1</v>
      </c>
      <c r="E3" s="29"/>
      <c r="F3" s="20">
        <v>5</v>
      </c>
      <c r="G3" s="20" t="s">
        <v>357</v>
      </c>
      <c r="H3" s="20" t="s">
        <v>135</v>
      </c>
      <c r="I3" s="20" t="s">
        <v>378</v>
      </c>
      <c r="J3" s="207" t="s">
        <v>399</v>
      </c>
      <c r="K3" s="207" t="s">
        <v>331</v>
      </c>
      <c r="L3" s="20"/>
      <c r="M3" s="20"/>
      <c r="N3" s="20"/>
      <c r="O3" s="21">
        <f>SUM(O4)</f>
        <v>224.8</v>
      </c>
      <c r="P3" s="21">
        <f t="shared" ref="P3" si="0">SUM(P4)</f>
        <v>0</v>
      </c>
      <c r="Q3" s="21">
        <f t="shared" ref="Q3" si="1">SUM(Q4)</f>
        <v>24.728000000000002</v>
      </c>
      <c r="R3" s="21">
        <f t="shared" ref="R3" si="2">SUM(R4)</f>
        <v>186.584</v>
      </c>
      <c r="S3" s="21">
        <f t="shared" ref="S3" si="3">SUM(S4)</f>
        <v>0</v>
      </c>
      <c r="T3" s="21">
        <f t="shared" ref="T3" si="4">SUM(T4)</f>
        <v>13.488</v>
      </c>
      <c r="U3" s="21">
        <f t="shared" ref="U3" si="5">SUM(U4)</f>
        <v>224.8</v>
      </c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2"/>
      <c r="AM3" s="20"/>
      <c r="AN3" s="20"/>
      <c r="AO3" s="20"/>
      <c r="AP3" s="20"/>
      <c r="AQ3" s="20"/>
      <c r="AR3" s="20"/>
      <c r="AS3" s="20"/>
      <c r="AT3" s="202"/>
      <c r="AU3" s="20"/>
      <c r="AV3" s="20"/>
      <c r="AW3" s="20"/>
      <c r="AX3" s="20"/>
      <c r="AY3" s="20"/>
      <c r="AZ3" s="20"/>
      <c r="BA3" s="20"/>
      <c r="BB3" s="20"/>
      <c r="BC3" s="20"/>
      <c r="BD3" s="202">
        <v>0.2</v>
      </c>
      <c r="BE3" s="21">
        <f>U4</f>
        <v>224.8</v>
      </c>
      <c r="BF3" s="20"/>
      <c r="BG3" s="21"/>
      <c r="BH3" s="20"/>
      <c r="BI3" s="29"/>
      <c r="BJ3" s="29"/>
      <c r="BK3" s="20"/>
      <c r="BL3" s="20"/>
      <c r="BM3" s="20"/>
      <c r="BN3" s="181">
        <f t="shared" ref="BN3:BN28" si="6">W3+Y3+AA3+AC3+AE3+AG3+AI3+AM3+AO3+AQ3+AS3+AU3+AW3+AY3+BA3+BC3+BE3+BG3+BI3+BK3+BM3</f>
        <v>224.8</v>
      </c>
      <c r="BO3" s="24">
        <v>43541</v>
      </c>
      <c r="BP3" s="199" t="s">
        <v>210</v>
      </c>
      <c r="BQ3" s="24">
        <v>43361</v>
      </c>
      <c r="BR3" s="198">
        <v>6</v>
      </c>
      <c r="BS3" s="22">
        <f t="shared" ref="BS3:BS56" si="7">BR3*30</f>
        <v>180</v>
      </c>
      <c r="BT3" s="192">
        <f t="shared" ref="BT3:BT56" si="8">BQ3+BS3</f>
        <v>43541</v>
      </c>
    </row>
    <row r="4" spans="1:72" s="22" customFormat="1" ht="374.25" customHeight="1" x14ac:dyDescent="0.25">
      <c r="A4" s="20"/>
      <c r="B4" s="197"/>
      <c r="C4" s="24"/>
      <c r="D4" s="29"/>
      <c r="E4" s="29"/>
      <c r="F4" s="20"/>
      <c r="G4" s="20"/>
      <c r="H4" s="20"/>
      <c r="I4" s="20"/>
      <c r="J4" s="208"/>
      <c r="K4" s="208"/>
      <c r="L4" s="20"/>
      <c r="M4" s="20" t="s">
        <v>310</v>
      </c>
      <c r="N4" s="20">
        <f>BD3</f>
        <v>0.2</v>
      </c>
      <c r="O4" s="21">
        <f>N4*1124</f>
        <v>224.8</v>
      </c>
      <c r="P4" s="21"/>
      <c r="Q4" s="21">
        <f>O4*0.11</f>
        <v>24.728000000000002</v>
      </c>
      <c r="R4" s="21">
        <f>O4*0.83</f>
        <v>186.584</v>
      </c>
      <c r="S4" s="21">
        <v>0</v>
      </c>
      <c r="T4" s="21">
        <f>O4*0.06</f>
        <v>13.488</v>
      </c>
      <c r="U4" s="21">
        <f t="shared" ref="U4" si="9">SUM(Q4:T4)</f>
        <v>224.8</v>
      </c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2"/>
      <c r="AM4" s="20"/>
      <c r="AN4" s="20"/>
      <c r="AO4" s="20"/>
      <c r="AP4" s="20"/>
      <c r="AQ4" s="20"/>
      <c r="AR4" s="20"/>
      <c r="AS4" s="20"/>
      <c r="AT4" s="202"/>
      <c r="AU4" s="20"/>
      <c r="AV4" s="20"/>
      <c r="AW4" s="20"/>
      <c r="AX4" s="20"/>
      <c r="AY4" s="20"/>
      <c r="AZ4" s="20"/>
      <c r="BA4" s="20"/>
      <c r="BB4" s="20"/>
      <c r="BC4" s="20"/>
      <c r="BD4" s="202"/>
      <c r="BE4" s="21"/>
      <c r="BF4" s="20"/>
      <c r="BG4" s="21"/>
      <c r="BH4" s="20"/>
      <c r="BI4" s="29"/>
      <c r="BJ4" s="29"/>
      <c r="BK4" s="20"/>
      <c r="BL4" s="20"/>
      <c r="BM4" s="20"/>
      <c r="BN4" s="181"/>
      <c r="BO4" s="24"/>
      <c r="BP4" s="199"/>
      <c r="BQ4" s="24"/>
      <c r="BR4" s="198"/>
      <c r="BT4" s="192"/>
    </row>
    <row r="5" spans="1:72" s="22" customFormat="1" ht="321.75" customHeight="1" x14ac:dyDescent="0.25">
      <c r="A5" s="20" t="s">
        <v>337</v>
      </c>
      <c r="B5" s="197">
        <v>41717162</v>
      </c>
      <c r="C5" s="24">
        <v>43364</v>
      </c>
      <c r="D5" s="29">
        <v>466.1</v>
      </c>
      <c r="E5" s="29"/>
      <c r="F5" s="20">
        <v>7</v>
      </c>
      <c r="G5" s="20" t="s">
        <v>358</v>
      </c>
      <c r="H5" s="20" t="s">
        <v>135</v>
      </c>
      <c r="I5" s="20" t="s">
        <v>379</v>
      </c>
      <c r="J5" s="207" t="s">
        <v>400</v>
      </c>
      <c r="K5" s="207" t="s">
        <v>335</v>
      </c>
      <c r="L5" s="20"/>
      <c r="M5" s="20"/>
      <c r="N5" s="20"/>
      <c r="O5" s="21">
        <f>SUM(O6)</f>
        <v>33.72</v>
      </c>
      <c r="P5" s="21">
        <f t="shared" ref="P5" si="10">SUM(P6)</f>
        <v>0</v>
      </c>
      <c r="Q5" s="21">
        <f t="shared" ref="Q5" si="11">SUM(Q6)</f>
        <v>3.7092000000000001</v>
      </c>
      <c r="R5" s="21">
        <f t="shared" ref="R5" si="12">SUM(R6)</f>
        <v>27.987599999999997</v>
      </c>
      <c r="S5" s="21">
        <f t="shared" ref="S5" si="13">SUM(S6)</f>
        <v>0</v>
      </c>
      <c r="T5" s="21">
        <f t="shared" ref="T5" si="14">SUM(T6)</f>
        <v>2.0231999999999997</v>
      </c>
      <c r="U5" s="21">
        <f t="shared" ref="U5" si="15">SUM(U6)</f>
        <v>33.72</v>
      </c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2"/>
      <c r="AM5" s="20"/>
      <c r="AN5" s="20"/>
      <c r="AO5" s="20"/>
      <c r="AP5" s="20"/>
      <c r="AQ5" s="20"/>
      <c r="AR5" s="20"/>
      <c r="AS5" s="20"/>
      <c r="AT5" s="202"/>
      <c r="AU5" s="20"/>
      <c r="AV5" s="20"/>
      <c r="AW5" s="20"/>
      <c r="AX5" s="20"/>
      <c r="AY5" s="20"/>
      <c r="AZ5" s="20"/>
      <c r="BA5" s="20"/>
      <c r="BB5" s="20"/>
      <c r="BC5" s="20"/>
      <c r="BD5" s="202">
        <v>0.03</v>
      </c>
      <c r="BE5" s="21">
        <f>U6</f>
        <v>33.72</v>
      </c>
      <c r="BF5" s="20"/>
      <c r="BG5" s="21"/>
      <c r="BH5" s="20"/>
      <c r="BI5" s="29"/>
      <c r="BJ5" s="29"/>
      <c r="BK5" s="20"/>
      <c r="BL5" s="20"/>
      <c r="BM5" s="20"/>
      <c r="BN5" s="181">
        <f t="shared" si="6"/>
        <v>33.72</v>
      </c>
      <c r="BO5" s="24">
        <v>43544</v>
      </c>
      <c r="BP5" s="199" t="s">
        <v>210</v>
      </c>
      <c r="BQ5" s="24">
        <v>43364</v>
      </c>
      <c r="BR5" s="198">
        <v>6</v>
      </c>
      <c r="BS5" s="22">
        <f t="shared" si="7"/>
        <v>180</v>
      </c>
      <c r="BT5" s="192">
        <f t="shared" si="8"/>
        <v>43544</v>
      </c>
    </row>
    <row r="6" spans="1:72" s="22" customFormat="1" ht="321.75" customHeight="1" x14ac:dyDescent="0.25">
      <c r="A6" s="20"/>
      <c r="B6" s="197"/>
      <c r="C6" s="24"/>
      <c r="D6" s="29"/>
      <c r="E6" s="29"/>
      <c r="F6" s="20"/>
      <c r="G6" s="20"/>
      <c r="H6" s="20"/>
      <c r="I6" s="20"/>
      <c r="J6" s="208"/>
      <c r="K6" s="208"/>
      <c r="L6" s="20"/>
      <c r="M6" s="20" t="s">
        <v>310</v>
      </c>
      <c r="N6" s="20">
        <f>BD5</f>
        <v>0.03</v>
      </c>
      <c r="O6" s="21">
        <f>N6*1124</f>
        <v>33.72</v>
      </c>
      <c r="P6" s="21"/>
      <c r="Q6" s="21">
        <f>O6*0.11</f>
        <v>3.7092000000000001</v>
      </c>
      <c r="R6" s="21">
        <f>O6*0.83</f>
        <v>27.987599999999997</v>
      </c>
      <c r="S6" s="21">
        <v>0</v>
      </c>
      <c r="T6" s="21">
        <f>O6*0.06</f>
        <v>2.0231999999999997</v>
      </c>
      <c r="U6" s="21">
        <f t="shared" ref="U6" si="16">SUM(Q6:T6)</f>
        <v>33.72</v>
      </c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2"/>
      <c r="AM6" s="20"/>
      <c r="AN6" s="20"/>
      <c r="AO6" s="20"/>
      <c r="AP6" s="20"/>
      <c r="AQ6" s="20"/>
      <c r="AR6" s="20"/>
      <c r="AS6" s="20"/>
      <c r="AT6" s="202"/>
      <c r="AU6" s="20"/>
      <c r="AV6" s="20"/>
      <c r="AW6" s="20"/>
      <c r="AX6" s="20"/>
      <c r="AY6" s="20"/>
      <c r="AZ6" s="20"/>
      <c r="BA6" s="20"/>
      <c r="BB6" s="20"/>
      <c r="BC6" s="20"/>
      <c r="BD6" s="202"/>
      <c r="BE6" s="21"/>
      <c r="BF6" s="20"/>
      <c r="BG6" s="21"/>
      <c r="BH6" s="20"/>
      <c r="BI6" s="29"/>
      <c r="BJ6" s="29"/>
      <c r="BK6" s="20"/>
      <c r="BL6" s="20"/>
      <c r="BM6" s="20"/>
      <c r="BN6" s="181"/>
      <c r="BO6" s="24"/>
      <c r="BP6" s="199"/>
      <c r="BQ6" s="24"/>
      <c r="BR6" s="198"/>
      <c r="BT6" s="192"/>
    </row>
    <row r="7" spans="1:72" s="22" customFormat="1" ht="301.5" customHeight="1" x14ac:dyDescent="0.25">
      <c r="A7" s="20" t="s">
        <v>338</v>
      </c>
      <c r="B7" s="197">
        <v>41716319</v>
      </c>
      <c r="C7" s="24">
        <v>43364</v>
      </c>
      <c r="D7" s="29">
        <v>466.1</v>
      </c>
      <c r="E7" s="29"/>
      <c r="F7" s="20">
        <v>7</v>
      </c>
      <c r="G7" s="20" t="s">
        <v>359</v>
      </c>
      <c r="H7" s="20" t="s">
        <v>135</v>
      </c>
      <c r="I7" s="20" t="s">
        <v>380</v>
      </c>
      <c r="J7" s="207" t="s">
        <v>401</v>
      </c>
      <c r="K7" s="207" t="s">
        <v>417</v>
      </c>
      <c r="L7" s="20"/>
      <c r="M7" s="20"/>
      <c r="N7" s="20"/>
      <c r="O7" s="21">
        <f>SUM(O8)</f>
        <v>78.680000000000007</v>
      </c>
      <c r="P7" s="21">
        <f t="shared" ref="P7" si="17">SUM(P8)</f>
        <v>0</v>
      </c>
      <c r="Q7" s="21">
        <f t="shared" ref="Q7" si="18">SUM(Q8)</f>
        <v>8.6548000000000016</v>
      </c>
      <c r="R7" s="21">
        <f t="shared" ref="R7" si="19">SUM(R8)</f>
        <v>65.304400000000001</v>
      </c>
      <c r="S7" s="21">
        <f t="shared" ref="S7" si="20">SUM(S8)</f>
        <v>0</v>
      </c>
      <c r="T7" s="21">
        <f t="shared" ref="T7" si="21">SUM(T8)</f>
        <v>4.7208000000000006</v>
      </c>
      <c r="U7" s="21">
        <f t="shared" ref="U7" si="22">SUM(U8)</f>
        <v>78.680000000000007</v>
      </c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2"/>
      <c r="AM7" s="20"/>
      <c r="AN7" s="20"/>
      <c r="AO7" s="20"/>
      <c r="AP7" s="20"/>
      <c r="AQ7" s="20"/>
      <c r="AR7" s="20"/>
      <c r="AS7" s="20"/>
      <c r="AT7" s="202"/>
      <c r="AU7" s="20"/>
      <c r="AV7" s="20"/>
      <c r="AW7" s="20"/>
      <c r="AX7" s="20"/>
      <c r="AY7" s="20"/>
      <c r="AZ7" s="20"/>
      <c r="BA7" s="20"/>
      <c r="BB7" s="20"/>
      <c r="BC7" s="20"/>
      <c r="BD7" s="202">
        <v>7.0000000000000007E-2</v>
      </c>
      <c r="BE7" s="21">
        <f>U8</f>
        <v>78.680000000000007</v>
      </c>
      <c r="BF7" s="20"/>
      <c r="BG7" s="21"/>
      <c r="BH7" s="20"/>
      <c r="BI7" s="29"/>
      <c r="BJ7" s="29"/>
      <c r="BK7" s="20"/>
      <c r="BL7" s="20"/>
      <c r="BM7" s="20"/>
      <c r="BN7" s="181">
        <f t="shared" si="6"/>
        <v>78.680000000000007</v>
      </c>
      <c r="BO7" s="24">
        <v>43544</v>
      </c>
      <c r="BP7" s="199" t="s">
        <v>424</v>
      </c>
      <c r="BQ7" s="24">
        <v>43364</v>
      </c>
      <c r="BR7" s="198">
        <v>6</v>
      </c>
      <c r="BS7" s="22">
        <f t="shared" si="7"/>
        <v>180</v>
      </c>
      <c r="BT7" s="192">
        <f t="shared" si="8"/>
        <v>43544</v>
      </c>
    </row>
    <row r="8" spans="1:72" s="22" customFormat="1" ht="301.5" customHeight="1" x14ac:dyDescent="0.25">
      <c r="A8" s="20"/>
      <c r="B8" s="197"/>
      <c r="C8" s="24"/>
      <c r="D8" s="29"/>
      <c r="E8" s="29"/>
      <c r="F8" s="20"/>
      <c r="G8" s="20"/>
      <c r="H8" s="20"/>
      <c r="I8" s="20"/>
      <c r="J8" s="208"/>
      <c r="K8" s="208"/>
      <c r="L8" s="20"/>
      <c r="M8" s="20" t="s">
        <v>310</v>
      </c>
      <c r="N8" s="20">
        <f>BD7</f>
        <v>7.0000000000000007E-2</v>
      </c>
      <c r="O8" s="21">
        <f>N8*1124</f>
        <v>78.680000000000007</v>
      </c>
      <c r="P8" s="21"/>
      <c r="Q8" s="21">
        <f>O8*0.11</f>
        <v>8.6548000000000016</v>
      </c>
      <c r="R8" s="21">
        <f>O8*0.83</f>
        <v>65.304400000000001</v>
      </c>
      <c r="S8" s="21">
        <v>0</v>
      </c>
      <c r="T8" s="21">
        <f>O8*0.06</f>
        <v>4.7208000000000006</v>
      </c>
      <c r="U8" s="21">
        <f t="shared" ref="U8" si="23">SUM(Q8:T8)</f>
        <v>78.680000000000007</v>
      </c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2"/>
      <c r="AM8" s="20"/>
      <c r="AN8" s="20"/>
      <c r="AO8" s="20"/>
      <c r="AP8" s="20"/>
      <c r="AQ8" s="20"/>
      <c r="AR8" s="20"/>
      <c r="AS8" s="20"/>
      <c r="AT8" s="202"/>
      <c r="AU8" s="20"/>
      <c r="AV8" s="20"/>
      <c r="AW8" s="20"/>
      <c r="AX8" s="20"/>
      <c r="AY8" s="20"/>
      <c r="AZ8" s="20"/>
      <c r="BA8" s="20"/>
      <c r="BB8" s="20"/>
      <c r="BC8" s="20"/>
      <c r="BD8" s="202"/>
      <c r="BE8" s="21"/>
      <c r="BF8" s="20"/>
      <c r="BG8" s="21"/>
      <c r="BH8" s="20"/>
      <c r="BI8" s="29"/>
      <c r="BJ8" s="29"/>
      <c r="BK8" s="20"/>
      <c r="BL8" s="20"/>
      <c r="BM8" s="20"/>
      <c r="BN8" s="181"/>
      <c r="BO8" s="24"/>
      <c r="BP8" s="199"/>
      <c r="BQ8" s="24"/>
      <c r="BR8" s="198"/>
      <c r="BT8" s="192"/>
    </row>
    <row r="9" spans="1:72" s="22" customFormat="1" ht="269.25" customHeight="1" x14ac:dyDescent="0.25">
      <c r="A9" s="20" t="s">
        <v>339</v>
      </c>
      <c r="B9" s="197">
        <v>41685652</v>
      </c>
      <c r="C9" s="24">
        <v>43326</v>
      </c>
      <c r="D9" s="29">
        <v>11915.52</v>
      </c>
      <c r="E9" s="29"/>
      <c r="F9" s="20">
        <v>5</v>
      </c>
      <c r="G9" s="20" t="s">
        <v>360</v>
      </c>
      <c r="H9" s="20" t="s">
        <v>138</v>
      </c>
      <c r="I9" s="20" t="s">
        <v>381</v>
      </c>
      <c r="J9" s="207" t="s">
        <v>402</v>
      </c>
      <c r="K9" s="207" t="s">
        <v>418</v>
      </c>
      <c r="L9" s="20" t="s">
        <v>425</v>
      </c>
      <c r="M9" s="20"/>
      <c r="N9" s="21"/>
      <c r="O9" s="23">
        <f>SUM(O10:O15)</f>
        <v>3091.16</v>
      </c>
      <c r="P9" s="23">
        <f t="shared" ref="P9:U9" si="24">SUM(P10:P15)</f>
        <v>0</v>
      </c>
      <c r="Q9" s="23">
        <f t="shared" si="24"/>
        <v>312.83480000000003</v>
      </c>
      <c r="R9" s="23">
        <f t="shared" si="24"/>
        <v>2336.8643999999999</v>
      </c>
      <c r="S9" s="23">
        <f t="shared" si="24"/>
        <v>327.03000000000003</v>
      </c>
      <c r="T9" s="23">
        <f t="shared" si="24"/>
        <v>114.4308</v>
      </c>
      <c r="U9" s="23">
        <f t="shared" si="24"/>
        <v>3091.16</v>
      </c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>
        <v>0.25</v>
      </c>
      <c r="AI9" s="21">
        <f>U10</f>
        <v>320</v>
      </c>
      <c r="AJ9" s="20"/>
      <c r="AK9" s="20"/>
      <c r="AL9" s="202">
        <v>2</v>
      </c>
      <c r="AM9" s="21">
        <f>U11</f>
        <v>117.38000000000001</v>
      </c>
      <c r="AN9" s="20" t="s">
        <v>426</v>
      </c>
      <c r="AO9" s="21">
        <f>U12</f>
        <v>1536.6000000000001</v>
      </c>
      <c r="AP9" s="20" t="s">
        <v>427</v>
      </c>
      <c r="AQ9" s="21">
        <f>U13</f>
        <v>177.4</v>
      </c>
      <c r="AR9" s="20"/>
      <c r="AS9" s="20"/>
      <c r="AT9" s="202" t="s">
        <v>272</v>
      </c>
      <c r="AU9" s="21">
        <f>U14</f>
        <v>299.10000000000002</v>
      </c>
      <c r="AV9" s="20"/>
      <c r="AW9" s="20"/>
      <c r="AX9" s="20"/>
      <c r="AY9" s="20"/>
      <c r="AZ9" s="20"/>
      <c r="BA9" s="20"/>
      <c r="BB9" s="20"/>
      <c r="BC9" s="20"/>
      <c r="BD9" s="202">
        <v>0.56999999999999995</v>
      </c>
      <c r="BE9" s="21">
        <f>U15</f>
        <v>640.67999999999984</v>
      </c>
      <c r="BF9" s="20"/>
      <c r="BG9" s="20"/>
      <c r="BH9" s="20"/>
      <c r="BI9" s="29"/>
      <c r="BJ9" s="29"/>
      <c r="BK9" s="20"/>
      <c r="BL9" s="20"/>
      <c r="BM9" s="20"/>
      <c r="BN9" s="181">
        <f t="shared" si="6"/>
        <v>3091.16</v>
      </c>
      <c r="BO9" s="24">
        <v>43686</v>
      </c>
      <c r="BP9" s="199" t="s">
        <v>210</v>
      </c>
      <c r="BQ9" s="24">
        <v>43326</v>
      </c>
      <c r="BR9" s="198">
        <v>12</v>
      </c>
      <c r="BS9" s="22">
        <f t="shared" si="7"/>
        <v>360</v>
      </c>
      <c r="BT9" s="192">
        <f t="shared" si="8"/>
        <v>43686</v>
      </c>
    </row>
    <row r="10" spans="1:72" s="22" customFormat="1" ht="269.25" customHeight="1" x14ac:dyDescent="0.25">
      <c r="A10" s="20"/>
      <c r="B10" s="197"/>
      <c r="C10" s="24"/>
      <c r="D10" s="29"/>
      <c r="E10" s="29"/>
      <c r="F10" s="20"/>
      <c r="G10" s="20"/>
      <c r="H10" s="20"/>
      <c r="I10" s="20"/>
      <c r="J10" s="227"/>
      <c r="K10" s="227"/>
      <c r="L10" s="20"/>
      <c r="M10" s="20" t="s">
        <v>314</v>
      </c>
      <c r="N10" s="20">
        <f>AH9</f>
        <v>0.25</v>
      </c>
      <c r="O10" s="21">
        <f>N10*1280</f>
        <v>320</v>
      </c>
      <c r="P10" s="21"/>
      <c r="Q10" s="21">
        <f>O10*0.11</f>
        <v>35.200000000000003</v>
      </c>
      <c r="R10" s="21">
        <f>O10*0.84</f>
        <v>268.8</v>
      </c>
      <c r="S10" s="21">
        <v>0</v>
      </c>
      <c r="T10" s="21">
        <f>O10*0.05</f>
        <v>16</v>
      </c>
      <c r="U10" s="21">
        <f>SUM(Q10:T10)</f>
        <v>320</v>
      </c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2"/>
      <c r="AM10" s="20"/>
      <c r="AN10" s="20"/>
      <c r="AO10" s="20"/>
      <c r="AP10" s="20"/>
      <c r="AQ10" s="20"/>
      <c r="AR10" s="20"/>
      <c r="AS10" s="20"/>
      <c r="AT10" s="202"/>
      <c r="AU10" s="20"/>
      <c r="AV10" s="20"/>
      <c r="AW10" s="20"/>
      <c r="AX10" s="20"/>
      <c r="AY10" s="20"/>
      <c r="AZ10" s="20"/>
      <c r="BA10" s="20"/>
      <c r="BB10" s="20"/>
      <c r="BC10" s="20"/>
      <c r="BD10" s="202"/>
      <c r="BE10" s="21"/>
      <c r="BF10" s="20"/>
      <c r="BG10" s="20"/>
      <c r="BH10" s="20"/>
      <c r="BI10" s="29"/>
      <c r="BJ10" s="29"/>
      <c r="BK10" s="20"/>
      <c r="BL10" s="20"/>
      <c r="BM10" s="20"/>
      <c r="BN10" s="181"/>
      <c r="BO10" s="24"/>
      <c r="BP10" s="199"/>
      <c r="BQ10" s="24"/>
      <c r="BR10" s="198"/>
      <c r="BT10" s="192"/>
    </row>
    <row r="11" spans="1:72" s="22" customFormat="1" ht="269.25" customHeight="1" x14ac:dyDescent="0.25">
      <c r="A11" s="20"/>
      <c r="B11" s="197"/>
      <c r="C11" s="24"/>
      <c r="D11" s="29"/>
      <c r="E11" s="29"/>
      <c r="F11" s="20"/>
      <c r="G11" s="20"/>
      <c r="H11" s="20"/>
      <c r="I11" s="20"/>
      <c r="J11" s="227"/>
      <c r="K11" s="227"/>
      <c r="L11" s="20"/>
      <c r="M11" s="20" t="s">
        <v>316</v>
      </c>
      <c r="N11" s="20">
        <f>AL9</f>
        <v>2</v>
      </c>
      <c r="O11" s="21">
        <f>U11</f>
        <v>117.38000000000001</v>
      </c>
      <c r="P11" s="21"/>
      <c r="Q11" s="21">
        <f>2*4.35</f>
        <v>8.6999999999999993</v>
      </c>
      <c r="R11" s="21">
        <f>2*7.07</f>
        <v>14.14</v>
      </c>
      <c r="S11" s="21">
        <f>2*45.49</f>
        <v>90.98</v>
      </c>
      <c r="T11" s="21">
        <f>2*1.78</f>
        <v>3.56</v>
      </c>
      <c r="U11" s="21">
        <f t="shared" ref="U11" si="25">SUM(Q11:T11)</f>
        <v>117.38000000000001</v>
      </c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2"/>
      <c r="AM11" s="20"/>
      <c r="AN11" s="20"/>
      <c r="AO11" s="20"/>
      <c r="AP11" s="20"/>
      <c r="AQ11" s="20"/>
      <c r="AR11" s="20"/>
      <c r="AS11" s="20"/>
      <c r="AT11" s="202"/>
      <c r="AU11" s="20"/>
      <c r="AV11" s="20"/>
      <c r="AW11" s="20"/>
      <c r="AX11" s="20"/>
      <c r="AY11" s="20"/>
      <c r="AZ11" s="20"/>
      <c r="BA11" s="20"/>
      <c r="BB11" s="20"/>
      <c r="BC11" s="20"/>
      <c r="BD11" s="202"/>
      <c r="BE11" s="21"/>
      <c r="BF11" s="20"/>
      <c r="BG11" s="20"/>
      <c r="BH11" s="20"/>
      <c r="BI11" s="29"/>
      <c r="BJ11" s="29"/>
      <c r="BK11" s="20"/>
      <c r="BL11" s="20"/>
      <c r="BM11" s="20"/>
      <c r="BN11" s="181"/>
      <c r="BO11" s="24"/>
      <c r="BP11" s="199"/>
      <c r="BQ11" s="24"/>
      <c r="BR11" s="198"/>
      <c r="BT11" s="192"/>
    </row>
    <row r="12" spans="1:72" s="22" customFormat="1" ht="269.25" customHeight="1" x14ac:dyDescent="0.25">
      <c r="A12" s="20"/>
      <c r="B12" s="197"/>
      <c r="C12" s="24"/>
      <c r="D12" s="29"/>
      <c r="E12" s="29"/>
      <c r="F12" s="20"/>
      <c r="G12" s="20"/>
      <c r="H12" s="20"/>
      <c r="I12" s="20"/>
      <c r="J12" s="227"/>
      <c r="K12" s="227"/>
      <c r="L12" s="20"/>
      <c r="M12" s="20" t="s">
        <v>317</v>
      </c>
      <c r="N12" s="21" t="str">
        <f>AN9</f>
        <v>0,65 (в траншее)</v>
      </c>
      <c r="O12" s="21">
        <f>0.65*2364</f>
        <v>1536.6000000000001</v>
      </c>
      <c r="P12" s="21"/>
      <c r="Q12" s="21">
        <f>O12*0.11</f>
        <v>169.02600000000001</v>
      </c>
      <c r="R12" s="21">
        <f>O12*0.86</f>
        <v>1321.4760000000001</v>
      </c>
      <c r="S12" s="21">
        <v>0</v>
      </c>
      <c r="T12" s="21">
        <f>O12*0.03</f>
        <v>46.097999999999999</v>
      </c>
      <c r="U12" s="21">
        <f t="shared" ref="U12" si="26">SUM(Q12:T12)</f>
        <v>1536.6000000000001</v>
      </c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2"/>
      <c r="AM12" s="20"/>
      <c r="AN12" s="20"/>
      <c r="AO12" s="20"/>
      <c r="AP12" s="20"/>
      <c r="AQ12" s="20"/>
      <c r="AR12" s="20"/>
      <c r="AS12" s="20"/>
      <c r="AT12" s="202"/>
      <c r="AU12" s="20"/>
      <c r="AV12" s="20"/>
      <c r="AW12" s="20"/>
      <c r="AX12" s="20"/>
      <c r="AY12" s="20"/>
      <c r="AZ12" s="20"/>
      <c r="BA12" s="20"/>
      <c r="BB12" s="20"/>
      <c r="BC12" s="20"/>
      <c r="BD12" s="202"/>
      <c r="BE12" s="21"/>
      <c r="BF12" s="20"/>
      <c r="BG12" s="20"/>
      <c r="BH12" s="20"/>
      <c r="BI12" s="29"/>
      <c r="BJ12" s="29"/>
      <c r="BK12" s="20"/>
      <c r="BL12" s="20"/>
      <c r="BM12" s="20"/>
      <c r="BN12" s="181"/>
      <c r="BO12" s="24"/>
      <c r="BP12" s="199"/>
      <c r="BQ12" s="24"/>
      <c r="BR12" s="198"/>
      <c r="BT12" s="192"/>
    </row>
    <row r="13" spans="1:72" s="22" customFormat="1" ht="269.25" customHeight="1" x14ac:dyDescent="0.25">
      <c r="A13" s="20"/>
      <c r="B13" s="197"/>
      <c r="C13" s="24"/>
      <c r="D13" s="29"/>
      <c r="E13" s="29"/>
      <c r="F13" s="20"/>
      <c r="G13" s="20"/>
      <c r="H13" s="20"/>
      <c r="I13" s="20"/>
      <c r="J13" s="227"/>
      <c r="K13" s="227"/>
      <c r="L13" s="20"/>
      <c r="M13" s="20" t="s">
        <v>11</v>
      </c>
      <c r="N13" s="21" t="str">
        <f>AP9</f>
        <v>0,1 (в траншее)</v>
      </c>
      <c r="O13" s="21">
        <f>0.1*1774</f>
        <v>177.4</v>
      </c>
      <c r="P13" s="21"/>
      <c r="Q13" s="21">
        <f>O13*0.11</f>
        <v>19.513999999999999</v>
      </c>
      <c r="R13" s="21">
        <f>O13*0.86</f>
        <v>152.56399999999999</v>
      </c>
      <c r="S13" s="21">
        <v>0</v>
      </c>
      <c r="T13" s="21">
        <f>O13*0.03</f>
        <v>5.3220000000000001</v>
      </c>
      <c r="U13" s="21">
        <f t="shared" ref="U13" si="27">SUM(Q13:T13)</f>
        <v>177.4</v>
      </c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2"/>
      <c r="AM13" s="20"/>
      <c r="AN13" s="20"/>
      <c r="AO13" s="20"/>
      <c r="AP13" s="20"/>
      <c r="AQ13" s="20"/>
      <c r="AR13" s="20"/>
      <c r="AS13" s="20"/>
      <c r="AT13" s="202"/>
      <c r="AU13" s="20"/>
      <c r="AV13" s="20"/>
      <c r="AW13" s="20"/>
      <c r="AX13" s="20"/>
      <c r="AY13" s="20"/>
      <c r="AZ13" s="20"/>
      <c r="BA13" s="20"/>
      <c r="BB13" s="20"/>
      <c r="BC13" s="20"/>
      <c r="BD13" s="202"/>
      <c r="BE13" s="21"/>
      <c r="BF13" s="20"/>
      <c r="BG13" s="20"/>
      <c r="BH13" s="20"/>
      <c r="BI13" s="29"/>
      <c r="BJ13" s="29"/>
      <c r="BK13" s="20"/>
      <c r="BL13" s="20"/>
      <c r="BM13" s="20"/>
      <c r="BN13" s="181"/>
      <c r="BO13" s="24"/>
      <c r="BP13" s="199"/>
      <c r="BQ13" s="24"/>
      <c r="BR13" s="198"/>
      <c r="BT13" s="192"/>
    </row>
    <row r="14" spans="1:72" s="22" customFormat="1" ht="269.25" customHeight="1" x14ac:dyDescent="0.25">
      <c r="A14" s="20"/>
      <c r="B14" s="197"/>
      <c r="C14" s="24"/>
      <c r="D14" s="29"/>
      <c r="E14" s="29"/>
      <c r="F14" s="20"/>
      <c r="G14" s="20"/>
      <c r="H14" s="20"/>
      <c r="I14" s="20"/>
      <c r="J14" s="227"/>
      <c r="K14" s="227"/>
      <c r="L14" s="20"/>
      <c r="M14" s="20" t="s">
        <v>318</v>
      </c>
      <c r="N14" s="20" t="str">
        <f>AT9</f>
        <v>СТП 63 кВА</v>
      </c>
      <c r="O14" s="21">
        <f>U14</f>
        <v>299.10000000000002</v>
      </c>
      <c r="P14" s="21"/>
      <c r="Q14" s="21">
        <v>9.92</v>
      </c>
      <c r="R14" s="21">
        <v>48.12</v>
      </c>
      <c r="S14" s="21">
        <v>236.05</v>
      </c>
      <c r="T14" s="21">
        <v>5.01</v>
      </c>
      <c r="U14" s="21">
        <f t="shared" ref="U14:U15" si="28">SUM(Q14:T14)</f>
        <v>299.10000000000002</v>
      </c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2"/>
      <c r="AM14" s="20"/>
      <c r="AN14" s="20"/>
      <c r="AO14" s="20"/>
      <c r="AP14" s="20"/>
      <c r="AQ14" s="20"/>
      <c r="AR14" s="20"/>
      <c r="AS14" s="20"/>
      <c r="AT14" s="202"/>
      <c r="AU14" s="20"/>
      <c r="AV14" s="20"/>
      <c r="AW14" s="20"/>
      <c r="AX14" s="20"/>
      <c r="AY14" s="20"/>
      <c r="AZ14" s="20"/>
      <c r="BA14" s="20"/>
      <c r="BB14" s="20"/>
      <c r="BC14" s="20"/>
      <c r="BD14" s="202"/>
      <c r="BE14" s="21"/>
      <c r="BF14" s="20"/>
      <c r="BG14" s="20"/>
      <c r="BH14" s="20"/>
      <c r="BI14" s="29"/>
      <c r="BJ14" s="29"/>
      <c r="BK14" s="20"/>
      <c r="BL14" s="20"/>
      <c r="BM14" s="20"/>
      <c r="BN14" s="181"/>
      <c r="BO14" s="24"/>
      <c r="BP14" s="199"/>
      <c r="BQ14" s="24"/>
      <c r="BR14" s="198"/>
      <c r="BT14" s="192"/>
    </row>
    <row r="15" spans="1:72" s="22" customFormat="1" ht="269.25" customHeight="1" x14ac:dyDescent="0.25">
      <c r="A15" s="20"/>
      <c r="B15" s="197"/>
      <c r="C15" s="24"/>
      <c r="D15" s="29"/>
      <c r="E15" s="29"/>
      <c r="F15" s="20"/>
      <c r="G15" s="20"/>
      <c r="H15" s="20"/>
      <c r="I15" s="20"/>
      <c r="J15" s="208"/>
      <c r="K15" s="208"/>
      <c r="L15" s="20"/>
      <c r="M15" s="20" t="s">
        <v>310</v>
      </c>
      <c r="N15" s="20">
        <f>BD9</f>
        <v>0.56999999999999995</v>
      </c>
      <c r="O15" s="21">
        <f>N15*1124</f>
        <v>640.67999999999995</v>
      </c>
      <c r="P15" s="21"/>
      <c r="Q15" s="21">
        <f>O15*0.11</f>
        <v>70.474800000000002</v>
      </c>
      <c r="R15" s="21">
        <f>O15*0.83</f>
        <v>531.76439999999991</v>
      </c>
      <c r="S15" s="21">
        <v>0</v>
      </c>
      <c r="T15" s="21">
        <f>O15*0.06</f>
        <v>38.440799999999996</v>
      </c>
      <c r="U15" s="21">
        <f t="shared" si="28"/>
        <v>640.67999999999984</v>
      </c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2"/>
      <c r="AM15" s="20"/>
      <c r="AN15" s="20"/>
      <c r="AO15" s="20"/>
      <c r="AP15" s="20"/>
      <c r="AQ15" s="20"/>
      <c r="AR15" s="20"/>
      <c r="AS15" s="20"/>
      <c r="AT15" s="202"/>
      <c r="AU15" s="20"/>
      <c r="AV15" s="20"/>
      <c r="AW15" s="20"/>
      <c r="AX15" s="20"/>
      <c r="AY15" s="20"/>
      <c r="AZ15" s="20"/>
      <c r="BA15" s="20"/>
      <c r="BB15" s="20"/>
      <c r="BC15" s="20"/>
      <c r="BD15" s="202"/>
      <c r="BE15" s="21"/>
      <c r="BF15" s="20"/>
      <c r="BG15" s="20"/>
      <c r="BH15" s="20"/>
      <c r="BI15" s="29"/>
      <c r="BJ15" s="29"/>
      <c r="BK15" s="20"/>
      <c r="BL15" s="20"/>
      <c r="BM15" s="20"/>
      <c r="BN15" s="181"/>
      <c r="BO15" s="24"/>
      <c r="BP15" s="199"/>
      <c r="BQ15" s="24"/>
      <c r="BR15" s="198"/>
      <c r="BT15" s="192"/>
    </row>
    <row r="16" spans="1:72" s="22" customFormat="1" ht="287.25" customHeight="1" x14ac:dyDescent="0.25">
      <c r="A16" s="20" t="s">
        <v>340</v>
      </c>
      <c r="B16" s="197">
        <v>41699578</v>
      </c>
      <c r="C16" s="24">
        <v>43353</v>
      </c>
      <c r="D16" s="29">
        <v>466.1</v>
      </c>
      <c r="E16" s="29"/>
      <c r="F16" s="20">
        <v>12</v>
      </c>
      <c r="G16" s="20" t="s">
        <v>361</v>
      </c>
      <c r="H16" s="20" t="s">
        <v>141</v>
      </c>
      <c r="I16" s="20" t="s">
        <v>382</v>
      </c>
      <c r="J16" s="207" t="s">
        <v>403</v>
      </c>
      <c r="K16" s="207" t="s">
        <v>456</v>
      </c>
      <c r="L16" s="20"/>
      <c r="M16" s="20"/>
      <c r="N16" s="20"/>
      <c r="O16" s="21">
        <f>SUM(O17:O18)</f>
        <v>521.37000000000012</v>
      </c>
      <c r="P16" s="21">
        <f t="shared" ref="P16:U16" si="29">SUM(P17:P18)</f>
        <v>0</v>
      </c>
      <c r="Q16" s="21">
        <f t="shared" si="29"/>
        <v>57.304400000000008</v>
      </c>
      <c r="R16" s="21">
        <f t="shared" si="29"/>
        <v>429.78320000000002</v>
      </c>
      <c r="S16" s="21">
        <f t="shared" si="29"/>
        <v>3.26</v>
      </c>
      <c r="T16" s="21">
        <f t="shared" si="29"/>
        <v>31.022400000000005</v>
      </c>
      <c r="U16" s="21">
        <f t="shared" si="29"/>
        <v>521.37</v>
      </c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2"/>
      <c r="AM16" s="20"/>
      <c r="AN16" s="20"/>
      <c r="AO16" s="20"/>
      <c r="AP16" s="20"/>
      <c r="AQ16" s="20"/>
      <c r="AR16" s="20"/>
      <c r="AS16" s="20"/>
      <c r="AT16" s="202"/>
      <c r="AU16" s="20"/>
      <c r="AV16" s="20"/>
      <c r="AW16" s="20"/>
      <c r="AX16" s="20"/>
      <c r="AY16" s="20"/>
      <c r="AZ16" s="20"/>
      <c r="BA16" s="20"/>
      <c r="BB16" s="20" t="s">
        <v>243</v>
      </c>
      <c r="BC16" s="21">
        <f>U17</f>
        <v>4.33</v>
      </c>
      <c r="BD16" s="202">
        <v>0.46</v>
      </c>
      <c r="BE16" s="21">
        <f>U18</f>
        <v>517.04</v>
      </c>
      <c r="BF16" s="20"/>
      <c r="BG16" s="20"/>
      <c r="BH16" s="20"/>
      <c r="BI16" s="29"/>
      <c r="BJ16" s="29"/>
      <c r="BK16" s="20"/>
      <c r="BL16" s="20"/>
      <c r="BM16" s="20"/>
      <c r="BN16" s="181">
        <f t="shared" si="6"/>
        <v>521.37</v>
      </c>
      <c r="BO16" s="24">
        <v>43533</v>
      </c>
      <c r="BP16" s="199" t="s">
        <v>210</v>
      </c>
      <c r="BQ16" s="24">
        <v>43353</v>
      </c>
      <c r="BR16" s="198">
        <v>6</v>
      </c>
      <c r="BS16" s="22">
        <f t="shared" si="7"/>
        <v>180</v>
      </c>
      <c r="BT16" s="192">
        <f t="shared" si="8"/>
        <v>43533</v>
      </c>
    </row>
    <row r="17" spans="1:72" s="22" customFormat="1" ht="196.9" customHeight="1" x14ac:dyDescent="0.25">
      <c r="A17" s="20"/>
      <c r="B17" s="197"/>
      <c r="C17" s="24"/>
      <c r="D17" s="29"/>
      <c r="E17" s="29"/>
      <c r="F17" s="20"/>
      <c r="G17" s="20"/>
      <c r="H17" s="20"/>
      <c r="I17" s="20"/>
      <c r="J17" s="227"/>
      <c r="K17" s="227"/>
      <c r="L17" s="20"/>
      <c r="M17" s="20" t="s">
        <v>311</v>
      </c>
      <c r="N17" s="20" t="str">
        <f>BB16</f>
        <v>Монтаж АВ-0,4 кВ (до 63 А)</v>
      </c>
      <c r="O17" s="21">
        <f>U17</f>
        <v>4.33</v>
      </c>
      <c r="P17" s="21"/>
      <c r="Q17" s="21">
        <v>0.43</v>
      </c>
      <c r="R17" s="21">
        <v>0.64</v>
      </c>
      <c r="S17" s="21">
        <v>3.26</v>
      </c>
      <c r="T17" s="21">
        <v>0</v>
      </c>
      <c r="U17" s="21">
        <f>SUM(Q17:T17)</f>
        <v>4.33</v>
      </c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2"/>
      <c r="AM17" s="20"/>
      <c r="AN17" s="20"/>
      <c r="AO17" s="20"/>
      <c r="AP17" s="20"/>
      <c r="AQ17" s="20"/>
      <c r="AR17" s="20"/>
      <c r="AS17" s="20"/>
      <c r="AT17" s="202"/>
      <c r="AU17" s="20"/>
      <c r="AV17" s="20"/>
      <c r="AW17" s="20"/>
      <c r="AX17" s="20"/>
      <c r="AY17" s="20"/>
      <c r="AZ17" s="20"/>
      <c r="BA17" s="20"/>
      <c r="BB17" s="20"/>
      <c r="BC17" s="20"/>
      <c r="BD17" s="202"/>
      <c r="BE17" s="20"/>
      <c r="BF17" s="20"/>
      <c r="BG17" s="20"/>
      <c r="BH17" s="20"/>
      <c r="BI17" s="29"/>
      <c r="BJ17" s="29"/>
      <c r="BK17" s="20"/>
      <c r="BL17" s="20"/>
      <c r="BM17" s="20"/>
      <c r="BN17" s="181"/>
      <c r="BO17" s="24"/>
      <c r="BP17" s="199"/>
      <c r="BQ17" s="24"/>
      <c r="BR17" s="198"/>
      <c r="BT17" s="192"/>
    </row>
    <row r="18" spans="1:72" s="22" customFormat="1" ht="196.9" customHeight="1" x14ac:dyDescent="0.25">
      <c r="A18" s="20"/>
      <c r="B18" s="197"/>
      <c r="C18" s="24"/>
      <c r="D18" s="29"/>
      <c r="E18" s="29"/>
      <c r="F18" s="20"/>
      <c r="G18" s="20"/>
      <c r="H18" s="20"/>
      <c r="I18" s="20"/>
      <c r="J18" s="208"/>
      <c r="K18" s="208"/>
      <c r="L18" s="20"/>
      <c r="M18" s="20" t="s">
        <v>310</v>
      </c>
      <c r="N18" s="20">
        <f>BD16</f>
        <v>0.46</v>
      </c>
      <c r="O18" s="21">
        <f>N18*1124</f>
        <v>517.04000000000008</v>
      </c>
      <c r="P18" s="21"/>
      <c r="Q18" s="21">
        <f>O18*0.11</f>
        <v>56.874400000000009</v>
      </c>
      <c r="R18" s="21">
        <f>O18*0.83</f>
        <v>429.14320000000004</v>
      </c>
      <c r="S18" s="21">
        <v>0</v>
      </c>
      <c r="T18" s="21">
        <f>O18*0.06</f>
        <v>31.022400000000005</v>
      </c>
      <c r="U18" s="21">
        <f t="shared" ref="U18" si="30">SUM(Q18:T18)</f>
        <v>517.04</v>
      </c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2"/>
      <c r="AM18" s="20"/>
      <c r="AN18" s="20"/>
      <c r="AO18" s="20"/>
      <c r="AP18" s="20"/>
      <c r="AQ18" s="20"/>
      <c r="AR18" s="20"/>
      <c r="AS18" s="20"/>
      <c r="AT18" s="202"/>
      <c r="AU18" s="20"/>
      <c r="AV18" s="20"/>
      <c r="AW18" s="20"/>
      <c r="AX18" s="20"/>
      <c r="AY18" s="20"/>
      <c r="AZ18" s="20"/>
      <c r="BA18" s="20"/>
      <c r="BB18" s="20"/>
      <c r="BC18" s="20"/>
      <c r="BD18" s="202"/>
      <c r="BE18" s="20"/>
      <c r="BF18" s="20"/>
      <c r="BG18" s="20"/>
      <c r="BH18" s="20"/>
      <c r="BI18" s="29"/>
      <c r="BJ18" s="29"/>
      <c r="BK18" s="20"/>
      <c r="BL18" s="20"/>
      <c r="BM18" s="20"/>
      <c r="BN18" s="181"/>
      <c r="BO18" s="24"/>
      <c r="BP18" s="199"/>
      <c r="BQ18" s="24"/>
      <c r="BR18" s="198"/>
      <c r="BT18" s="192"/>
    </row>
    <row r="19" spans="1:72" s="22" customFormat="1" ht="409.5" customHeight="1" x14ac:dyDescent="0.25">
      <c r="A19" s="20" t="s">
        <v>341</v>
      </c>
      <c r="B19" s="197">
        <v>41702074</v>
      </c>
      <c r="C19" s="24">
        <v>43356</v>
      </c>
      <c r="D19" s="29">
        <v>466.1</v>
      </c>
      <c r="E19" s="29"/>
      <c r="F19" s="20">
        <v>10</v>
      </c>
      <c r="G19" s="20" t="s">
        <v>362</v>
      </c>
      <c r="H19" s="20" t="s">
        <v>136</v>
      </c>
      <c r="I19" s="20" t="s">
        <v>383</v>
      </c>
      <c r="J19" s="207" t="s">
        <v>450</v>
      </c>
      <c r="K19" s="207" t="s">
        <v>457</v>
      </c>
      <c r="L19" s="20" t="s">
        <v>429</v>
      </c>
      <c r="M19" s="20"/>
      <c r="N19" s="20"/>
      <c r="O19" s="21">
        <f>SUM(O20)</f>
        <v>202.32</v>
      </c>
      <c r="P19" s="21">
        <f t="shared" ref="P19" si="31">SUM(P20)</f>
        <v>0</v>
      </c>
      <c r="Q19" s="21">
        <f t="shared" ref="Q19" si="32">SUM(Q20)</f>
        <v>22.255199999999999</v>
      </c>
      <c r="R19" s="21">
        <f t="shared" ref="R19" si="33">SUM(R20)</f>
        <v>167.92559999999997</v>
      </c>
      <c r="S19" s="21">
        <f t="shared" ref="S19" si="34">SUM(S20)</f>
        <v>0</v>
      </c>
      <c r="T19" s="21">
        <f t="shared" ref="T19" si="35">SUM(T20)</f>
        <v>12.139199999999999</v>
      </c>
      <c r="U19" s="21">
        <f t="shared" ref="U19" si="36">SUM(U20)</f>
        <v>202.31999999999996</v>
      </c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2"/>
      <c r="AM19" s="20"/>
      <c r="AN19" s="20"/>
      <c r="AO19" s="20"/>
      <c r="AP19" s="20"/>
      <c r="AQ19" s="20"/>
      <c r="AR19" s="20"/>
      <c r="AS19" s="20"/>
      <c r="AT19" s="202"/>
      <c r="AU19" s="20"/>
      <c r="AV19" s="20"/>
      <c r="AW19" s="20"/>
      <c r="AX19" s="20"/>
      <c r="AY19" s="20"/>
      <c r="AZ19" s="20"/>
      <c r="BA19" s="20"/>
      <c r="BB19" s="20"/>
      <c r="BC19" s="20"/>
      <c r="BD19" s="202">
        <v>0.18</v>
      </c>
      <c r="BE19" s="21">
        <f>U20</f>
        <v>202.31999999999996</v>
      </c>
      <c r="BF19" s="20"/>
      <c r="BG19" s="20"/>
      <c r="BH19" s="20"/>
      <c r="BI19" s="29"/>
      <c r="BJ19" s="29"/>
      <c r="BK19" s="20"/>
      <c r="BL19" s="20"/>
      <c r="BM19" s="20"/>
      <c r="BN19" s="181">
        <f t="shared" si="6"/>
        <v>202.31999999999996</v>
      </c>
      <c r="BO19" s="24">
        <v>43536</v>
      </c>
      <c r="BP19" s="179" t="s">
        <v>428</v>
      </c>
      <c r="BQ19" s="24">
        <v>43356</v>
      </c>
      <c r="BR19" s="198">
        <v>6</v>
      </c>
      <c r="BS19" s="22">
        <f t="shared" si="7"/>
        <v>180</v>
      </c>
      <c r="BT19" s="192">
        <f t="shared" si="8"/>
        <v>43536</v>
      </c>
    </row>
    <row r="20" spans="1:72" s="22" customFormat="1" ht="402" customHeight="1" x14ac:dyDescent="0.25">
      <c r="A20" s="20"/>
      <c r="B20" s="197"/>
      <c r="C20" s="24"/>
      <c r="D20" s="29"/>
      <c r="E20" s="29"/>
      <c r="F20" s="20"/>
      <c r="G20" s="20"/>
      <c r="H20" s="20"/>
      <c r="I20" s="20"/>
      <c r="J20" s="208"/>
      <c r="K20" s="208"/>
      <c r="L20" s="20"/>
      <c r="M20" s="20" t="s">
        <v>310</v>
      </c>
      <c r="N20" s="20">
        <f>BD19</f>
        <v>0.18</v>
      </c>
      <c r="O20" s="21">
        <f>N20*1124</f>
        <v>202.32</v>
      </c>
      <c r="P20" s="21"/>
      <c r="Q20" s="21">
        <f>O20*0.11</f>
        <v>22.255199999999999</v>
      </c>
      <c r="R20" s="21">
        <f>O20*0.83</f>
        <v>167.92559999999997</v>
      </c>
      <c r="S20" s="21">
        <v>0</v>
      </c>
      <c r="T20" s="21">
        <f>O20*0.06</f>
        <v>12.139199999999999</v>
      </c>
      <c r="U20" s="21">
        <f t="shared" ref="U20" si="37">SUM(Q20:T20)</f>
        <v>202.31999999999996</v>
      </c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2"/>
      <c r="AM20" s="20"/>
      <c r="AN20" s="20"/>
      <c r="AO20" s="20"/>
      <c r="AP20" s="20"/>
      <c r="AQ20" s="20"/>
      <c r="AR20" s="20"/>
      <c r="AS20" s="20"/>
      <c r="AT20" s="202"/>
      <c r="AU20" s="20"/>
      <c r="AV20" s="20"/>
      <c r="AW20" s="20"/>
      <c r="AX20" s="20"/>
      <c r="AY20" s="20"/>
      <c r="AZ20" s="20"/>
      <c r="BA20" s="20"/>
      <c r="BB20" s="20"/>
      <c r="BC20" s="20"/>
      <c r="BD20" s="202"/>
      <c r="BE20" s="21"/>
      <c r="BF20" s="20"/>
      <c r="BG20" s="20"/>
      <c r="BH20" s="20"/>
      <c r="BI20" s="29"/>
      <c r="BJ20" s="29"/>
      <c r="BK20" s="20"/>
      <c r="BL20" s="20"/>
      <c r="BM20" s="20"/>
      <c r="BN20" s="181"/>
      <c r="BO20" s="24"/>
      <c r="BP20" s="179"/>
      <c r="BQ20" s="24"/>
      <c r="BR20" s="198"/>
      <c r="BT20" s="192"/>
    </row>
    <row r="21" spans="1:72" s="22" customFormat="1" ht="409.5" customHeight="1" x14ac:dyDescent="0.25">
      <c r="A21" s="20" t="s">
        <v>342</v>
      </c>
      <c r="B21" s="197">
        <v>41706048</v>
      </c>
      <c r="C21" s="24">
        <v>43362</v>
      </c>
      <c r="D21" s="29">
        <v>11915.52</v>
      </c>
      <c r="E21" s="29"/>
      <c r="F21" s="20">
        <v>5</v>
      </c>
      <c r="G21" s="20" t="s">
        <v>363</v>
      </c>
      <c r="H21" s="20" t="s">
        <v>138</v>
      </c>
      <c r="I21" s="20" t="s">
        <v>384</v>
      </c>
      <c r="J21" s="207" t="s">
        <v>404</v>
      </c>
      <c r="K21" s="20" t="s">
        <v>419</v>
      </c>
      <c r="L21" s="20"/>
      <c r="M21" s="20"/>
      <c r="N21" s="21"/>
      <c r="O21" s="21">
        <f>SUM(O22:O25)</f>
        <v>321.10000000000002</v>
      </c>
      <c r="P21" s="21">
        <f t="shared" ref="P21:U21" si="38">SUM(P22:P25)</f>
        <v>0</v>
      </c>
      <c r="Q21" s="21">
        <f t="shared" si="38"/>
        <v>15.384399999999999</v>
      </c>
      <c r="R21" s="21">
        <f t="shared" si="38"/>
        <v>73.401200000000003</v>
      </c>
      <c r="S21" s="21">
        <f t="shared" si="38"/>
        <v>224.21</v>
      </c>
      <c r="T21" s="21">
        <f t="shared" si="38"/>
        <v>8.1044</v>
      </c>
      <c r="U21" s="21">
        <f t="shared" si="38"/>
        <v>321.10000000000002</v>
      </c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>
        <v>0.01</v>
      </c>
      <c r="AI21" s="21">
        <f>U22</f>
        <v>12.8</v>
      </c>
      <c r="AJ21" s="20"/>
      <c r="AK21" s="20"/>
      <c r="AL21" s="202">
        <v>1</v>
      </c>
      <c r="AM21" s="21">
        <f>U23</f>
        <v>58.690000000000005</v>
      </c>
      <c r="AN21" s="20"/>
      <c r="AO21" s="20"/>
      <c r="AP21" s="20"/>
      <c r="AQ21" s="20"/>
      <c r="AR21" s="20"/>
      <c r="AS21" s="20"/>
      <c r="AT21" s="202" t="s">
        <v>430</v>
      </c>
      <c r="AU21" s="21">
        <f>U24</f>
        <v>238.37</v>
      </c>
      <c r="AV21" s="20"/>
      <c r="AW21" s="20"/>
      <c r="AX21" s="20"/>
      <c r="AY21" s="20"/>
      <c r="AZ21" s="20"/>
      <c r="BA21" s="20"/>
      <c r="BB21" s="20"/>
      <c r="BC21" s="20"/>
      <c r="BD21" s="202">
        <v>0.01</v>
      </c>
      <c r="BE21" s="21">
        <f>U25</f>
        <v>11.24</v>
      </c>
      <c r="BF21" s="20"/>
      <c r="BG21" s="20"/>
      <c r="BH21" s="20"/>
      <c r="BI21" s="29"/>
      <c r="BJ21" s="29"/>
      <c r="BK21" s="20"/>
      <c r="BL21" s="20"/>
      <c r="BM21" s="20"/>
      <c r="BN21" s="181">
        <f t="shared" si="6"/>
        <v>321.10000000000002</v>
      </c>
      <c r="BO21" s="24">
        <v>43542</v>
      </c>
      <c r="BP21" s="179" t="s">
        <v>210</v>
      </c>
      <c r="BQ21" s="24">
        <v>43362</v>
      </c>
      <c r="BR21" s="193">
        <v>6</v>
      </c>
      <c r="BS21" s="22">
        <f t="shared" si="7"/>
        <v>180</v>
      </c>
      <c r="BT21" s="192">
        <f t="shared" si="8"/>
        <v>43542</v>
      </c>
    </row>
    <row r="22" spans="1:72" s="22" customFormat="1" ht="179.45" customHeight="1" x14ac:dyDescent="0.25">
      <c r="A22" s="20"/>
      <c r="B22" s="197"/>
      <c r="C22" s="24"/>
      <c r="D22" s="29"/>
      <c r="E22" s="29"/>
      <c r="F22" s="20"/>
      <c r="G22" s="20"/>
      <c r="H22" s="20"/>
      <c r="I22" s="20"/>
      <c r="J22" s="227"/>
      <c r="K22" s="20"/>
      <c r="L22" s="20"/>
      <c r="M22" s="20" t="s">
        <v>314</v>
      </c>
      <c r="N22" s="20">
        <f>AH21</f>
        <v>0.01</v>
      </c>
      <c r="O22" s="21">
        <f>N22*1280</f>
        <v>12.8</v>
      </c>
      <c r="P22" s="21"/>
      <c r="Q22" s="21">
        <f>O22*0.11</f>
        <v>1.4080000000000001</v>
      </c>
      <c r="R22" s="21">
        <f>O22*0.84</f>
        <v>10.752000000000001</v>
      </c>
      <c r="S22" s="21">
        <v>0</v>
      </c>
      <c r="T22" s="21">
        <f>O22*0.05</f>
        <v>0.64000000000000012</v>
      </c>
      <c r="U22" s="21">
        <f>SUM(Q22:T22)</f>
        <v>12.8</v>
      </c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2"/>
      <c r="AM22" s="20"/>
      <c r="AN22" s="20"/>
      <c r="AO22" s="20"/>
      <c r="AP22" s="20"/>
      <c r="AQ22" s="20"/>
      <c r="AR22" s="20"/>
      <c r="AS22" s="20"/>
      <c r="AT22" s="202"/>
      <c r="AU22" s="20"/>
      <c r="AV22" s="20"/>
      <c r="AW22" s="20"/>
      <c r="AX22" s="20"/>
      <c r="AY22" s="20"/>
      <c r="AZ22" s="20"/>
      <c r="BA22" s="20"/>
      <c r="BB22" s="20"/>
      <c r="BC22" s="20"/>
      <c r="BD22" s="202"/>
      <c r="BE22" s="21"/>
      <c r="BF22" s="20"/>
      <c r="BG22" s="20"/>
      <c r="BH22" s="20"/>
      <c r="BI22" s="29"/>
      <c r="BJ22" s="29"/>
      <c r="BK22" s="20"/>
      <c r="BL22" s="20"/>
      <c r="BM22" s="20"/>
      <c r="BN22" s="181"/>
      <c r="BO22" s="24"/>
      <c r="BP22" s="179"/>
      <c r="BQ22" s="24"/>
      <c r="BR22" s="193"/>
      <c r="BT22" s="192"/>
    </row>
    <row r="23" spans="1:72" s="22" customFormat="1" ht="179.45" customHeight="1" x14ac:dyDescent="0.25">
      <c r="A23" s="20"/>
      <c r="B23" s="197"/>
      <c r="C23" s="24"/>
      <c r="D23" s="29"/>
      <c r="E23" s="29"/>
      <c r="F23" s="20"/>
      <c r="G23" s="20"/>
      <c r="H23" s="20"/>
      <c r="I23" s="20"/>
      <c r="J23" s="227"/>
      <c r="K23" s="20"/>
      <c r="L23" s="20"/>
      <c r="M23" s="20" t="s">
        <v>316</v>
      </c>
      <c r="N23" s="20">
        <f>AL21</f>
        <v>1</v>
      </c>
      <c r="O23" s="21">
        <f>U23</f>
        <v>58.690000000000005</v>
      </c>
      <c r="P23" s="21"/>
      <c r="Q23" s="21">
        <v>4.3499999999999996</v>
      </c>
      <c r="R23" s="21">
        <v>7.07</v>
      </c>
      <c r="S23" s="21">
        <v>45.49</v>
      </c>
      <c r="T23" s="21">
        <v>1.78</v>
      </c>
      <c r="U23" s="21">
        <f t="shared" ref="U23" si="39">SUM(Q23:T23)</f>
        <v>58.690000000000005</v>
      </c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2"/>
      <c r="AM23" s="20"/>
      <c r="AN23" s="20"/>
      <c r="AO23" s="20"/>
      <c r="AP23" s="20"/>
      <c r="AQ23" s="20"/>
      <c r="AR23" s="20"/>
      <c r="AS23" s="20"/>
      <c r="AT23" s="202"/>
      <c r="AU23" s="20"/>
      <c r="AV23" s="20"/>
      <c r="AW23" s="20"/>
      <c r="AX23" s="20"/>
      <c r="AY23" s="20"/>
      <c r="AZ23" s="20"/>
      <c r="BA23" s="20"/>
      <c r="BB23" s="20"/>
      <c r="BC23" s="20"/>
      <c r="BD23" s="202"/>
      <c r="BE23" s="21"/>
      <c r="BF23" s="20"/>
      <c r="BG23" s="20"/>
      <c r="BH23" s="20"/>
      <c r="BI23" s="29"/>
      <c r="BJ23" s="29"/>
      <c r="BK23" s="20"/>
      <c r="BL23" s="20"/>
      <c r="BM23" s="20"/>
      <c r="BN23" s="181"/>
      <c r="BO23" s="24"/>
      <c r="BP23" s="179"/>
      <c r="BQ23" s="24"/>
      <c r="BR23" s="193"/>
      <c r="BT23" s="192"/>
    </row>
    <row r="24" spans="1:72" s="22" customFormat="1" ht="179.45" customHeight="1" x14ac:dyDescent="0.25">
      <c r="A24" s="20"/>
      <c r="B24" s="197"/>
      <c r="C24" s="24"/>
      <c r="D24" s="29"/>
      <c r="E24" s="29"/>
      <c r="F24" s="20"/>
      <c r="G24" s="20"/>
      <c r="H24" s="20"/>
      <c r="I24" s="20"/>
      <c r="J24" s="227"/>
      <c r="K24" s="20"/>
      <c r="L24" s="20"/>
      <c r="M24" s="20" t="s">
        <v>318</v>
      </c>
      <c r="N24" s="20" t="str">
        <f>AT21</f>
        <v>СТП 25 кВА</v>
      </c>
      <c r="O24" s="21">
        <f>U24</f>
        <v>238.37</v>
      </c>
      <c r="P24" s="21"/>
      <c r="Q24" s="21">
        <v>8.39</v>
      </c>
      <c r="R24" s="21">
        <v>46.25</v>
      </c>
      <c r="S24" s="21">
        <v>178.72</v>
      </c>
      <c r="T24" s="21">
        <v>5.01</v>
      </c>
      <c r="U24" s="21">
        <f t="shared" ref="U24:U25" si="40">SUM(Q24:T24)</f>
        <v>238.37</v>
      </c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2"/>
      <c r="AM24" s="20"/>
      <c r="AN24" s="20"/>
      <c r="AO24" s="20"/>
      <c r="AP24" s="20"/>
      <c r="AQ24" s="20"/>
      <c r="AR24" s="20"/>
      <c r="AS24" s="20"/>
      <c r="AT24" s="202"/>
      <c r="AU24" s="20"/>
      <c r="AV24" s="20"/>
      <c r="AW24" s="20"/>
      <c r="AX24" s="20"/>
      <c r="AY24" s="20"/>
      <c r="AZ24" s="20"/>
      <c r="BA24" s="20"/>
      <c r="BB24" s="20"/>
      <c r="BC24" s="20"/>
      <c r="BD24" s="202"/>
      <c r="BE24" s="21"/>
      <c r="BF24" s="20"/>
      <c r="BG24" s="20"/>
      <c r="BH24" s="20"/>
      <c r="BI24" s="29"/>
      <c r="BJ24" s="29"/>
      <c r="BK24" s="20"/>
      <c r="BL24" s="20"/>
      <c r="BM24" s="20"/>
      <c r="BN24" s="181"/>
      <c r="BO24" s="24"/>
      <c r="BP24" s="179"/>
      <c r="BQ24" s="24"/>
      <c r="BR24" s="193"/>
      <c r="BT24" s="192"/>
    </row>
    <row r="25" spans="1:72" s="22" customFormat="1" ht="179.45" customHeight="1" x14ac:dyDescent="0.25">
      <c r="A25" s="20"/>
      <c r="B25" s="197"/>
      <c r="C25" s="24"/>
      <c r="D25" s="29"/>
      <c r="E25" s="29"/>
      <c r="F25" s="20"/>
      <c r="G25" s="20"/>
      <c r="H25" s="20"/>
      <c r="I25" s="20"/>
      <c r="J25" s="208"/>
      <c r="K25" s="20"/>
      <c r="L25" s="20"/>
      <c r="M25" s="20" t="s">
        <v>310</v>
      </c>
      <c r="N25" s="20">
        <f>BD21</f>
        <v>0.01</v>
      </c>
      <c r="O25" s="21">
        <f>N25*1124</f>
        <v>11.24</v>
      </c>
      <c r="P25" s="21"/>
      <c r="Q25" s="21">
        <f>O25*0.11</f>
        <v>1.2363999999999999</v>
      </c>
      <c r="R25" s="21">
        <f>O25*0.83</f>
        <v>9.3292000000000002</v>
      </c>
      <c r="S25" s="21">
        <v>0</v>
      </c>
      <c r="T25" s="21">
        <f>O25*0.06</f>
        <v>0.6744</v>
      </c>
      <c r="U25" s="21">
        <f t="shared" si="40"/>
        <v>11.24</v>
      </c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2"/>
      <c r="AM25" s="20"/>
      <c r="AN25" s="20"/>
      <c r="AO25" s="20"/>
      <c r="AP25" s="20"/>
      <c r="AQ25" s="20"/>
      <c r="AR25" s="20"/>
      <c r="AS25" s="20"/>
      <c r="AT25" s="202"/>
      <c r="AU25" s="20"/>
      <c r="AV25" s="20"/>
      <c r="AW25" s="20"/>
      <c r="AX25" s="20"/>
      <c r="AY25" s="20"/>
      <c r="AZ25" s="20"/>
      <c r="BA25" s="20"/>
      <c r="BB25" s="20"/>
      <c r="BC25" s="20"/>
      <c r="BD25" s="202"/>
      <c r="BE25" s="21"/>
      <c r="BF25" s="20"/>
      <c r="BG25" s="20"/>
      <c r="BH25" s="20"/>
      <c r="BI25" s="29"/>
      <c r="BJ25" s="29"/>
      <c r="BK25" s="20"/>
      <c r="BL25" s="20"/>
      <c r="BM25" s="20"/>
      <c r="BN25" s="181"/>
      <c r="BO25" s="24"/>
      <c r="BP25" s="179"/>
      <c r="BQ25" s="24"/>
      <c r="BR25" s="193"/>
      <c r="BT25" s="192"/>
    </row>
    <row r="26" spans="1:72" s="22" customFormat="1" ht="409.5" customHeight="1" x14ac:dyDescent="0.25">
      <c r="A26" s="20" t="s">
        <v>343</v>
      </c>
      <c r="B26" s="197">
        <v>41708041</v>
      </c>
      <c r="C26" s="24">
        <v>43353</v>
      </c>
      <c r="D26" s="29">
        <v>466.1</v>
      </c>
      <c r="E26" s="29"/>
      <c r="F26" s="20">
        <v>12</v>
      </c>
      <c r="G26" s="20" t="s">
        <v>364</v>
      </c>
      <c r="H26" s="20" t="s">
        <v>138</v>
      </c>
      <c r="I26" s="20" t="s">
        <v>385</v>
      </c>
      <c r="J26" s="201" t="s">
        <v>405</v>
      </c>
      <c r="K26" s="20" t="s">
        <v>335</v>
      </c>
      <c r="L26" s="20"/>
      <c r="M26" s="20"/>
      <c r="N26" s="20"/>
      <c r="O26" s="21">
        <f>SUM(O27)</f>
        <v>146.12</v>
      </c>
      <c r="P26" s="21">
        <f t="shared" ref="P26" si="41">SUM(P27)</f>
        <v>0</v>
      </c>
      <c r="Q26" s="21">
        <f t="shared" ref="Q26" si="42">SUM(Q27)</f>
        <v>16.0732</v>
      </c>
      <c r="R26" s="21">
        <f t="shared" ref="R26" si="43">SUM(R27)</f>
        <v>121.2796</v>
      </c>
      <c r="S26" s="21">
        <f t="shared" ref="S26" si="44">SUM(S27)</f>
        <v>0</v>
      </c>
      <c r="T26" s="21">
        <f t="shared" ref="T26" si="45">SUM(T27)</f>
        <v>8.7672000000000008</v>
      </c>
      <c r="U26" s="21">
        <f t="shared" ref="U26" si="46">SUM(U27)</f>
        <v>146.12</v>
      </c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2"/>
      <c r="AM26" s="20"/>
      <c r="AN26" s="20"/>
      <c r="AO26" s="20"/>
      <c r="AP26" s="20"/>
      <c r="AQ26" s="20"/>
      <c r="AR26" s="20"/>
      <c r="AS26" s="20"/>
      <c r="AT26" s="202"/>
      <c r="AU26" s="20"/>
      <c r="AV26" s="20"/>
      <c r="AW26" s="20"/>
      <c r="AX26" s="20"/>
      <c r="AY26" s="20"/>
      <c r="AZ26" s="20"/>
      <c r="BA26" s="20"/>
      <c r="BB26" s="20"/>
      <c r="BC26" s="20"/>
      <c r="BD26" s="202">
        <v>0.13</v>
      </c>
      <c r="BE26" s="21">
        <f>U27</f>
        <v>146.12</v>
      </c>
      <c r="BF26" s="20"/>
      <c r="BG26" s="21"/>
      <c r="BH26" s="20"/>
      <c r="BI26" s="29"/>
      <c r="BJ26" s="29"/>
      <c r="BK26" s="20"/>
      <c r="BL26" s="20"/>
      <c r="BM26" s="20"/>
      <c r="BN26" s="181">
        <f t="shared" si="6"/>
        <v>146.12</v>
      </c>
      <c r="BO26" s="24">
        <v>43533</v>
      </c>
      <c r="BP26" s="179" t="s">
        <v>210</v>
      </c>
      <c r="BQ26" s="24">
        <v>43353</v>
      </c>
      <c r="BR26" s="198">
        <v>6</v>
      </c>
      <c r="BS26" s="22">
        <f t="shared" si="7"/>
        <v>180</v>
      </c>
      <c r="BT26" s="192">
        <f t="shared" si="8"/>
        <v>43533</v>
      </c>
    </row>
    <row r="27" spans="1:72" s="22" customFormat="1" ht="201" customHeight="1" x14ac:dyDescent="0.25">
      <c r="A27" s="20"/>
      <c r="B27" s="197"/>
      <c r="C27" s="24"/>
      <c r="D27" s="29"/>
      <c r="E27" s="29"/>
      <c r="F27" s="20"/>
      <c r="G27" s="20"/>
      <c r="H27" s="20"/>
      <c r="I27" s="20"/>
      <c r="J27" s="201"/>
      <c r="K27" s="20"/>
      <c r="L27" s="20"/>
      <c r="M27" s="20" t="s">
        <v>310</v>
      </c>
      <c r="N27" s="20">
        <f>BD26</f>
        <v>0.13</v>
      </c>
      <c r="O27" s="21">
        <f>N27*1124</f>
        <v>146.12</v>
      </c>
      <c r="P27" s="21"/>
      <c r="Q27" s="21">
        <f>O27*0.11</f>
        <v>16.0732</v>
      </c>
      <c r="R27" s="21">
        <f>O27*0.83</f>
        <v>121.2796</v>
      </c>
      <c r="S27" s="21">
        <v>0</v>
      </c>
      <c r="T27" s="21">
        <f>O27*0.06</f>
        <v>8.7672000000000008</v>
      </c>
      <c r="U27" s="21">
        <f t="shared" ref="U27" si="47">SUM(Q27:T27)</f>
        <v>146.12</v>
      </c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2"/>
      <c r="AM27" s="20"/>
      <c r="AN27" s="20"/>
      <c r="AO27" s="20"/>
      <c r="AP27" s="20"/>
      <c r="AQ27" s="20"/>
      <c r="AR27" s="20"/>
      <c r="AS27" s="20"/>
      <c r="AT27" s="202"/>
      <c r="AU27" s="20"/>
      <c r="AV27" s="20"/>
      <c r="AW27" s="20"/>
      <c r="AX27" s="20"/>
      <c r="AY27" s="20"/>
      <c r="AZ27" s="20"/>
      <c r="BA27" s="20"/>
      <c r="BB27" s="20"/>
      <c r="BC27" s="20"/>
      <c r="BD27" s="202"/>
      <c r="BE27" s="21"/>
      <c r="BF27" s="20"/>
      <c r="BG27" s="21"/>
      <c r="BH27" s="20"/>
      <c r="BI27" s="29"/>
      <c r="BJ27" s="29"/>
      <c r="BK27" s="20"/>
      <c r="BL27" s="20"/>
      <c r="BM27" s="20"/>
      <c r="BN27" s="181"/>
      <c r="BO27" s="26"/>
      <c r="BP27" s="179"/>
      <c r="BQ27" s="24"/>
      <c r="BR27" s="198"/>
      <c r="BT27" s="192"/>
    </row>
    <row r="28" spans="1:72" s="22" customFormat="1" ht="409.5" customHeight="1" x14ac:dyDescent="0.25">
      <c r="A28" s="20" t="s">
        <v>344</v>
      </c>
      <c r="B28" s="197">
        <v>41707770</v>
      </c>
      <c r="C28" s="24">
        <v>43368</v>
      </c>
      <c r="D28" s="29">
        <v>466.1</v>
      </c>
      <c r="E28" s="29"/>
      <c r="F28" s="20">
        <v>12</v>
      </c>
      <c r="G28" s="20" t="s">
        <v>365</v>
      </c>
      <c r="H28" s="20" t="s">
        <v>138</v>
      </c>
      <c r="I28" s="20" t="s">
        <v>386</v>
      </c>
      <c r="J28" s="207" t="s">
        <v>406</v>
      </c>
      <c r="K28" s="207" t="s">
        <v>420</v>
      </c>
      <c r="L28" s="20"/>
      <c r="M28" s="20"/>
      <c r="N28" s="20"/>
      <c r="O28" s="21">
        <f>SUM(O29)</f>
        <v>264.14</v>
      </c>
      <c r="P28" s="21">
        <f t="shared" ref="P28" si="48">SUM(P29)</f>
        <v>0</v>
      </c>
      <c r="Q28" s="21">
        <f t="shared" ref="Q28" si="49">SUM(Q29)</f>
        <v>29.055399999999999</v>
      </c>
      <c r="R28" s="21">
        <f t="shared" ref="R28" si="50">SUM(R29)</f>
        <v>219.23619999999997</v>
      </c>
      <c r="S28" s="21">
        <f t="shared" ref="S28" si="51">SUM(S29)</f>
        <v>0</v>
      </c>
      <c r="T28" s="21">
        <f t="shared" ref="T28" si="52">SUM(T29)</f>
        <v>15.848399999999998</v>
      </c>
      <c r="U28" s="21">
        <f t="shared" ref="U28" si="53">SUM(U29)</f>
        <v>264.14</v>
      </c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2"/>
      <c r="AM28" s="20"/>
      <c r="AN28" s="20"/>
      <c r="AO28" s="20"/>
      <c r="AP28" s="20"/>
      <c r="AQ28" s="20"/>
      <c r="AR28" s="20"/>
      <c r="AS28" s="20"/>
      <c r="AT28" s="202"/>
      <c r="AU28" s="20"/>
      <c r="AV28" s="20"/>
      <c r="AW28" s="20"/>
      <c r="AX28" s="20"/>
      <c r="AY28" s="20"/>
      <c r="AZ28" s="20"/>
      <c r="BA28" s="20"/>
      <c r="BB28" s="20"/>
      <c r="BC28" s="20"/>
      <c r="BD28" s="202">
        <v>0.23499999999999999</v>
      </c>
      <c r="BE28" s="21">
        <f>U29</f>
        <v>264.14</v>
      </c>
      <c r="BF28" s="20"/>
      <c r="BG28" s="20"/>
      <c r="BH28" s="20"/>
      <c r="BI28" s="29"/>
      <c r="BJ28" s="29"/>
      <c r="BK28" s="20"/>
      <c r="BL28" s="20"/>
      <c r="BM28" s="20"/>
      <c r="BN28" s="181">
        <f t="shared" si="6"/>
        <v>264.14</v>
      </c>
      <c r="BO28" s="24">
        <v>43548</v>
      </c>
      <c r="BP28" s="179" t="s">
        <v>431</v>
      </c>
      <c r="BQ28" s="24">
        <v>43368</v>
      </c>
      <c r="BR28" s="198">
        <v>6</v>
      </c>
      <c r="BS28" s="22">
        <f t="shared" si="7"/>
        <v>180</v>
      </c>
      <c r="BT28" s="192">
        <f t="shared" si="8"/>
        <v>43548</v>
      </c>
    </row>
    <row r="29" spans="1:72" s="22" customFormat="1" ht="161.44999999999999" customHeight="1" x14ac:dyDescent="0.25">
      <c r="A29" s="20"/>
      <c r="B29" s="197"/>
      <c r="C29" s="24"/>
      <c r="D29" s="29"/>
      <c r="E29" s="29"/>
      <c r="F29" s="20"/>
      <c r="G29" s="20"/>
      <c r="H29" s="20"/>
      <c r="I29" s="20"/>
      <c r="J29" s="208"/>
      <c r="K29" s="208"/>
      <c r="L29" s="20"/>
      <c r="M29" s="20" t="s">
        <v>310</v>
      </c>
      <c r="N29" s="20">
        <f>BD28</f>
        <v>0.23499999999999999</v>
      </c>
      <c r="O29" s="21">
        <f>N29*1124</f>
        <v>264.14</v>
      </c>
      <c r="P29" s="21"/>
      <c r="Q29" s="21">
        <f>O29*0.11</f>
        <v>29.055399999999999</v>
      </c>
      <c r="R29" s="21">
        <f>O29*0.83</f>
        <v>219.23619999999997</v>
      </c>
      <c r="S29" s="21">
        <v>0</v>
      </c>
      <c r="T29" s="21">
        <f>O29*0.06</f>
        <v>15.848399999999998</v>
      </c>
      <c r="U29" s="21">
        <f t="shared" ref="U29" si="54">SUM(Q29:T29)</f>
        <v>264.14</v>
      </c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2"/>
      <c r="AM29" s="20"/>
      <c r="AN29" s="20"/>
      <c r="AO29" s="20"/>
      <c r="AP29" s="20"/>
      <c r="AQ29" s="20"/>
      <c r="AR29" s="20"/>
      <c r="AS29" s="20"/>
      <c r="AT29" s="202"/>
      <c r="AU29" s="20"/>
      <c r="AV29" s="20"/>
      <c r="AW29" s="20"/>
      <c r="AX29" s="20"/>
      <c r="AY29" s="20"/>
      <c r="AZ29" s="20"/>
      <c r="BA29" s="20"/>
      <c r="BB29" s="20"/>
      <c r="BC29" s="20"/>
      <c r="BD29" s="202"/>
      <c r="BE29" s="21"/>
      <c r="BF29" s="20"/>
      <c r="BG29" s="20"/>
      <c r="BH29" s="20"/>
      <c r="BI29" s="29"/>
      <c r="BJ29" s="29"/>
      <c r="BK29" s="20"/>
      <c r="BL29" s="20"/>
      <c r="BM29" s="20"/>
      <c r="BN29" s="181"/>
      <c r="BO29" s="24"/>
      <c r="BP29" s="179"/>
      <c r="BQ29" s="24"/>
      <c r="BR29" s="198"/>
      <c r="BT29" s="192"/>
    </row>
    <row r="30" spans="1:72" s="22" customFormat="1" ht="339.75" customHeight="1" x14ac:dyDescent="0.25">
      <c r="A30" s="20" t="s">
        <v>345</v>
      </c>
      <c r="B30" s="197">
        <v>41707880</v>
      </c>
      <c r="C30" s="24">
        <v>43353</v>
      </c>
      <c r="D30" s="29">
        <v>466.1</v>
      </c>
      <c r="E30" s="29"/>
      <c r="F30" s="20">
        <v>12</v>
      </c>
      <c r="G30" s="20" t="s">
        <v>366</v>
      </c>
      <c r="H30" s="20" t="s">
        <v>138</v>
      </c>
      <c r="I30" s="20" t="s">
        <v>387</v>
      </c>
      <c r="J30" s="207" t="s">
        <v>407</v>
      </c>
      <c r="K30" s="207" t="s">
        <v>332</v>
      </c>
      <c r="L30" s="20"/>
      <c r="M30" s="20"/>
      <c r="N30" s="20"/>
      <c r="O30" s="21">
        <f>SUM(O31)</f>
        <v>146.12</v>
      </c>
      <c r="P30" s="21">
        <f t="shared" ref="P30" si="55">SUM(P31)</f>
        <v>0</v>
      </c>
      <c r="Q30" s="21">
        <f t="shared" ref="Q30" si="56">SUM(Q31)</f>
        <v>16.0732</v>
      </c>
      <c r="R30" s="21">
        <f t="shared" ref="R30" si="57">SUM(R31)</f>
        <v>121.2796</v>
      </c>
      <c r="S30" s="21">
        <f t="shared" ref="S30" si="58">SUM(S31)</f>
        <v>0</v>
      </c>
      <c r="T30" s="21">
        <f t="shared" ref="T30" si="59">SUM(T31)</f>
        <v>8.7672000000000008</v>
      </c>
      <c r="U30" s="21">
        <f t="shared" ref="U30" si="60">SUM(U31)</f>
        <v>146.12</v>
      </c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2"/>
      <c r="AM30" s="20"/>
      <c r="AN30" s="20"/>
      <c r="AO30" s="20"/>
      <c r="AP30" s="20"/>
      <c r="AQ30" s="20"/>
      <c r="AR30" s="20"/>
      <c r="AS30" s="20"/>
      <c r="AT30" s="202"/>
      <c r="AU30" s="20"/>
      <c r="AV30" s="20"/>
      <c r="AW30" s="20"/>
      <c r="AX30" s="20"/>
      <c r="AY30" s="20"/>
      <c r="AZ30" s="20"/>
      <c r="BA30" s="20"/>
      <c r="BB30" s="20"/>
      <c r="BC30" s="20"/>
      <c r="BD30" s="202">
        <v>0.13</v>
      </c>
      <c r="BE30" s="21">
        <f>U31</f>
        <v>146.12</v>
      </c>
      <c r="BF30" s="20"/>
      <c r="BG30" s="20"/>
      <c r="BH30" s="20"/>
      <c r="BI30" s="20"/>
      <c r="BJ30" s="20"/>
      <c r="BK30" s="20"/>
      <c r="BL30" s="20"/>
      <c r="BM30" s="20"/>
      <c r="BN30" s="181">
        <f t="shared" ref="BN30:BN35" si="61">W30+Y30+AA30+AC30+AE30+AG30+AI30+AM30+AO30+AQ30+AS30+AU30+AW30+AY30+BA30+BC30+BE30+BG30+BI30+BK30+BM30</f>
        <v>146.12</v>
      </c>
      <c r="BO30" s="24">
        <v>43533</v>
      </c>
      <c r="BP30" s="179" t="s">
        <v>210</v>
      </c>
      <c r="BQ30" s="24">
        <v>43353</v>
      </c>
      <c r="BR30" s="198">
        <v>6</v>
      </c>
      <c r="BS30" s="22">
        <f t="shared" si="7"/>
        <v>180</v>
      </c>
      <c r="BT30" s="192">
        <f t="shared" si="8"/>
        <v>43533</v>
      </c>
    </row>
    <row r="31" spans="1:72" s="22" customFormat="1" ht="195.6" customHeight="1" x14ac:dyDescent="0.25">
      <c r="A31" s="20"/>
      <c r="B31" s="197"/>
      <c r="C31" s="24"/>
      <c r="D31" s="29"/>
      <c r="E31" s="29"/>
      <c r="F31" s="20"/>
      <c r="G31" s="20"/>
      <c r="H31" s="20"/>
      <c r="I31" s="20"/>
      <c r="J31" s="208"/>
      <c r="K31" s="208"/>
      <c r="L31" s="20"/>
      <c r="M31" s="20" t="s">
        <v>310</v>
      </c>
      <c r="N31" s="20">
        <f>BD30</f>
        <v>0.13</v>
      </c>
      <c r="O31" s="21">
        <f>N31*1124</f>
        <v>146.12</v>
      </c>
      <c r="P31" s="21"/>
      <c r="Q31" s="21">
        <f>O31*0.11</f>
        <v>16.0732</v>
      </c>
      <c r="R31" s="21">
        <f>O31*0.83</f>
        <v>121.2796</v>
      </c>
      <c r="S31" s="21">
        <v>0</v>
      </c>
      <c r="T31" s="21">
        <f>O31*0.06</f>
        <v>8.7672000000000008</v>
      </c>
      <c r="U31" s="21">
        <f t="shared" ref="U31" si="62">SUM(Q31:T31)</f>
        <v>146.12</v>
      </c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2"/>
      <c r="AM31" s="20"/>
      <c r="AN31" s="20"/>
      <c r="AO31" s="20"/>
      <c r="AP31" s="20"/>
      <c r="AQ31" s="20"/>
      <c r="AR31" s="20"/>
      <c r="AS31" s="20"/>
      <c r="AT31" s="202"/>
      <c r="AU31" s="20"/>
      <c r="AV31" s="20"/>
      <c r="AW31" s="20"/>
      <c r="AX31" s="20"/>
      <c r="AY31" s="20"/>
      <c r="AZ31" s="20"/>
      <c r="BA31" s="20"/>
      <c r="BB31" s="20"/>
      <c r="BC31" s="20"/>
      <c r="BD31" s="202"/>
      <c r="BE31" s="20"/>
      <c r="BF31" s="20"/>
      <c r="BG31" s="20"/>
      <c r="BH31" s="20"/>
      <c r="BI31" s="20"/>
      <c r="BJ31" s="20"/>
      <c r="BK31" s="20"/>
      <c r="BL31" s="20"/>
      <c r="BM31" s="20"/>
      <c r="BN31" s="181"/>
      <c r="BO31" s="24"/>
      <c r="BP31" s="179"/>
      <c r="BQ31" s="24"/>
      <c r="BR31" s="198"/>
      <c r="BT31" s="192"/>
    </row>
    <row r="32" spans="1:72" s="22" customFormat="1" ht="294.75" customHeight="1" x14ac:dyDescent="0.25">
      <c r="A32" s="20" t="s">
        <v>346</v>
      </c>
      <c r="B32" s="197">
        <v>41707948</v>
      </c>
      <c r="C32" s="24">
        <v>43368</v>
      </c>
      <c r="D32" s="29">
        <v>466.1</v>
      </c>
      <c r="E32" s="29"/>
      <c r="F32" s="20">
        <v>12</v>
      </c>
      <c r="G32" s="20" t="s">
        <v>367</v>
      </c>
      <c r="H32" s="20" t="s">
        <v>141</v>
      </c>
      <c r="I32" s="20" t="s">
        <v>388</v>
      </c>
      <c r="J32" s="201" t="s">
        <v>408</v>
      </c>
      <c r="K32" s="207" t="s">
        <v>421</v>
      </c>
      <c r="L32" s="20"/>
      <c r="M32" s="20"/>
      <c r="N32" s="20"/>
      <c r="O32" s="21">
        <f>SUM(O33:O34)</f>
        <v>487.65</v>
      </c>
      <c r="P32" s="21">
        <f t="shared" ref="P32" si="63">SUM(P33:P34)</f>
        <v>0</v>
      </c>
      <c r="Q32" s="21">
        <f t="shared" ref="Q32" si="64">SUM(Q33:Q34)</f>
        <v>53.595199999999998</v>
      </c>
      <c r="R32" s="21">
        <f t="shared" ref="R32" si="65">SUM(R33:R34)</f>
        <v>401.79559999999998</v>
      </c>
      <c r="S32" s="21">
        <f t="shared" ref="S32" si="66">SUM(S33:S34)</f>
        <v>3.26</v>
      </c>
      <c r="T32" s="21">
        <f t="shared" ref="T32" si="67">SUM(T33:T34)</f>
        <v>28.999199999999998</v>
      </c>
      <c r="U32" s="21">
        <f t="shared" ref="U32" si="68">SUM(U33:U34)</f>
        <v>487.64999999999992</v>
      </c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2"/>
      <c r="AM32" s="20"/>
      <c r="AN32" s="20"/>
      <c r="AO32" s="20"/>
      <c r="AP32" s="20"/>
      <c r="AQ32" s="20"/>
      <c r="AR32" s="20"/>
      <c r="AS32" s="20"/>
      <c r="AT32" s="202"/>
      <c r="AU32" s="20"/>
      <c r="AV32" s="20"/>
      <c r="AW32" s="20"/>
      <c r="AX32" s="20"/>
      <c r="AY32" s="20"/>
      <c r="AZ32" s="20"/>
      <c r="BA32" s="20"/>
      <c r="BB32" s="20" t="s">
        <v>243</v>
      </c>
      <c r="BC32" s="21">
        <f>U33</f>
        <v>4.33</v>
      </c>
      <c r="BD32" s="202">
        <v>0.43</v>
      </c>
      <c r="BE32" s="21">
        <f>U34</f>
        <v>483.31999999999994</v>
      </c>
      <c r="BF32" s="20"/>
      <c r="BG32" s="20"/>
      <c r="BH32" s="20"/>
      <c r="BI32" s="20"/>
      <c r="BJ32" s="20"/>
      <c r="BK32" s="20"/>
      <c r="BL32" s="20"/>
      <c r="BM32" s="20"/>
      <c r="BN32" s="181">
        <f t="shared" si="61"/>
        <v>487.64999999999992</v>
      </c>
      <c r="BO32" s="24">
        <v>43548</v>
      </c>
      <c r="BP32" s="179" t="s">
        <v>210</v>
      </c>
      <c r="BQ32" s="24">
        <v>43368</v>
      </c>
      <c r="BR32" s="193">
        <v>6</v>
      </c>
      <c r="BS32" s="22">
        <f t="shared" si="7"/>
        <v>180</v>
      </c>
      <c r="BT32" s="192">
        <f t="shared" si="8"/>
        <v>43548</v>
      </c>
    </row>
    <row r="33" spans="1:73" s="22" customFormat="1" ht="126.6" customHeight="1" x14ac:dyDescent="0.25">
      <c r="A33" s="20"/>
      <c r="B33" s="197"/>
      <c r="C33" s="24"/>
      <c r="D33" s="29"/>
      <c r="E33" s="29"/>
      <c r="F33" s="20"/>
      <c r="G33" s="20"/>
      <c r="H33" s="20"/>
      <c r="I33" s="20"/>
      <c r="J33" s="201"/>
      <c r="K33" s="227"/>
      <c r="L33" s="20"/>
      <c r="M33" s="20" t="s">
        <v>311</v>
      </c>
      <c r="N33" s="20" t="str">
        <f>BB32</f>
        <v>Монтаж АВ-0,4 кВ (до 63 А)</v>
      </c>
      <c r="O33" s="21">
        <f>U33</f>
        <v>4.33</v>
      </c>
      <c r="P33" s="21"/>
      <c r="Q33" s="21">
        <v>0.43</v>
      </c>
      <c r="R33" s="21">
        <v>0.64</v>
      </c>
      <c r="S33" s="21">
        <v>3.26</v>
      </c>
      <c r="T33" s="21">
        <v>0</v>
      </c>
      <c r="U33" s="21">
        <f>SUM(Q33:T33)</f>
        <v>4.33</v>
      </c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2"/>
      <c r="AM33" s="20"/>
      <c r="AN33" s="20"/>
      <c r="AO33" s="20"/>
      <c r="AP33" s="20"/>
      <c r="AQ33" s="20"/>
      <c r="AR33" s="20"/>
      <c r="AS33" s="20"/>
      <c r="AT33" s="202"/>
      <c r="AU33" s="20"/>
      <c r="AV33" s="20"/>
      <c r="AW33" s="20"/>
      <c r="AX33" s="20"/>
      <c r="AY33" s="20"/>
      <c r="AZ33" s="20"/>
      <c r="BA33" s="20"/>
      <c r="BB33" s="20"/>
      <c r="BC33" s="20"/>
      <c r="BD33" s="202"/>
      <c r="BE33" s="21"/>
      <c r="BF33" s="20"/>
      <c r="BG33" s="20"/>
      <c r="BH33" s="20"/>
      <c r="BI33" s="20"/>
      <c r="BJ33" s="20"/>
      <c r="BK33" s="20"/>
      <c r="BL33" s="20"/>
      <c r="BM33" s="20"/>
      <c r="BN33" s="181"/>
      <c r="BO33" s="24"/>
      <c r="BP33" s="179"/>
      <c r="BQ33" s="24"/>
      <c r="BR33" s="193"/>
      <c r="BT33" s="192"/>
    </row>
    <row r="34" spans="1:73" s="22" customFormat="1" ht="150.6" customHeight="1" x14ac:dyDescent="0.25">
      <c r="A34" s="20"/>
      <c r="B34" s="197"/>
      <c r="C34" s="24"/>
      <c r="D34" s="29"/>
      <c r="E34" s="29"/>
      <c r="F34" s="20"/>
      <c r="G34" s="20"/>
      <c r="H34" s="20"/>
      <c r="I34" s="20"/>
      <c r="J34" s="201"/>
      <c r="K34" s="208"/>
      <c r="L34" s="20"/>
      <c r="M34" s="20" t="s">
        <v>310</v>
      </c>
      <c r="N34" s="20">
        <f>BD32</f>
        <v>0.43</v>
      </c>
      <c r="O34" s="21">
        <f>N34*1124</f>
        <v>483.32</v>
      </c>
      <c r="P34" s="21"/>
      <c r="Q34" s="21">
        <f>O34*0.11</f>
        <v>53.165199999999999</v>
      </c>
      <c r="R34" s="21">
        <f>O34*0.83</f>
        <v>401.15559999999999</v>
      </c>
      <c r="S34" s="21">
        <v>0</v>
      </c>
      <c r="T34" s="21">
        <f>O34*0.06</f>
        <v>28.999199999999998</v>
      </c>
      <c r="U34" s="21">
        <f t="shared" ref="U34" si="69">SUM(Q34:T34)</f>
        <v>483.31999999999994</v>
      </c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2"/>
      <c r="AM34" s="20"/>
      <c r="AN34" s="20"/>
      <c r="AO34" s="20"/>
      <c r="AP34" s="20"/>
      <c r="AQ34" s="20"/>
      <c r="AR34" s="20"/>
      <c r="AS34" s="20"/>
      <c r="AT34" s="202"/>
      <c r="AU34" s="20"/>
      <c r="AV34" s="20"/>
      <c r="AW34" s="20"/>
      <c r="AX34" s="20"/>
      <c r="AY34" s="20"/>
      <c r="AZ34" s="20"/>
      <c r="BA34" s="20"/>
      <c r="BB34" s="20"/>
      <c r="BC34" s="20"/>
      <c r="BD34" s="202"/>
      <c r="BE34" s="21"/>
      <c r="BF34" s="20"/>
      <c r="BG34" s="20"/>
      <c r="BH34" s="20"/>
      <c r="BI34" s="20"/>
      <c r="BJ34" s="20"/>
      <c r="BK34" s="20"/>
      <c r="BL34" s="20"/>
      <c r="BM34" s="20"/>
      <c r="BN34" s="181"/>
      <c r="BO34" s="24"/>
      <c r="BP34" s="179"/>
      <c r="BQ34" s="24"/>
      <c r="BR34" s="193"/>
      <c r="BT34" s="192"/>
    </row>
    <row r="35" spans="1:73" s="22" customFormat="1" ht="409.6" customHeight="1" x14ac:dyDescent="0.25">
      <c r="A35" s="20" t="s">
        <v>347</v>
      </c>
      <c r="B35" s="197">
        <v>41708957</v>
      </c>
      <c r="C35" s="24">
        <v>43356</v>
      </c>
      <c r="D35" s="29">
        <v>466.1</v>
      </c>
      <c r="E35" s="29"/>
      <c r="F35" s="20">
        <v>15</v>
      </c>
      <c r="G35" s="20" t="s">
        <v>368</v>
      </c>
      <c r="H35" s="20" t="s">
        <v>141</v>
      </c>
      <c r="I35" s="20" t="s">
        <v>389</v>
      </c>
      <c r="J35" s="201" t="s">
        <v>409</v>
      </c>
      <c r="K35" s="20" t="s">
        <v>333</v>
      </c>
      <c r="L35" s="20"/>
      <c r="M35" s="20"/>
      <c r="N35" s="20"/>
      <c r="O35" s="21">
        <f>SUM(O36)</f>
        <v>281</v>
      </c>
      <c r="P35" s="21">
        <f t="shared" ref="P35" si="70">SUM(P36)</f>
        <v>0</v>
      </c>
      <c r="Q35" s="21">
        <f t="shared" ref="Q35" si="71">SUM(Q36)</f>
        <v>30.91</v>
      </c>
      <c r="R35" s="21">
        <f t="shared" ref="R35" si="72">SUM(R36)</f>
        <v>233.23</v>
      </c>
      <c r="S35" s="21">
        <f t="shared" ref="S35" si="73">SUM(S36)</f>
        <v>0</v>
      </c>
      <c r="T35" s="21">
        <f t="shared" ref="T35" si="74">SUM(T36)</f>
        <v>16.86</v>
      </c>
      <c r="U35" s="21">
        <f t="shared" ref="U35" si="75">SUM(U36)</f>
        <v>281</v>
      </c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2"/>
      <c r="AM35" s="20"/>
      <c r="AN35" s="20"/>
      <c r="AO35" s="20"/>
      <c r="AP35" s="20"/>
      <c r="AQ35" s="20"/>
      <c r="AR35" s="20"/>
      <c r="AS35" s="20"/>
      <c r="AT35" s="202"/>
      <c r="AU35" s="20"/>
      <c r="AV35" s="20"/>
      <c r="AW35" s="20"/>
      <c r="AX35" s="20"/>
      <c r="AY35" s="20"/>
      <c r="AZ35" s="20"/>
      <c r="BA35" s="20"/>
      <c r="BB35" s="20"/>
      <c r="BC35" s="20"/>
      <c r="BD35" s="202">
        <v>0.25</v>
      </c>
      <c r="BE35" s="21">
        <f>U36</f>
        <v>281</v>
      </c>
      <c r="BF35" s="29"/>
      <c r="BG35" s="20"/>
      <c r="BH35" s="20"/>
      <c r="BI35" s="20"/>
      <c r="BJ35" s="20"/>
      <c r="BK35" s="20"/>
      <c r="BL35" s="20"/>
      <c r="BM35" s="20"/>
      <c r="BN35" s="181">
        <f t="shared" si="61"/>
        <v>281</v>
      </c>
      <c r="BO35" s="24">
        <v>43536</v>
      </c>
      <c r="BP35" s="179" t="s">
        <v>210</v>
      </c>
      <c r="BQ35" s="24">
        <v>43356</v>
      </c>
      <c r="BR35" s="193">
        <v>6</v>
      </c>
      <c r="BS35" s="22">
        <f t="shared" si="7"/>
        <v>180</v>
      </c>
      <c r="BT35" s="192">
        <f t="shared" si="8"/>
        <v>43536</v>
      </c>
    </row>
    <row r="36" spans="1:73" s="22" customFormat="1" ht="177" customHeight="1" x14ac:dyDescent="0.25">
      <c r="A36" s="20"/>
      <c r="B36" s="197"/>
      <c r="C36" s="24"/>
      <c r="D36" s="29"/>
      <c r="E36" s="29"/>
      <c r="F36" s="20"/>
      <c r="G36" s="20"/>
      <c r="H36" s="20"/>
      <c r="I36" s="20"/>
      <c r="J36" s="201"/>
      <c r="K36" s="20"/>
      <c r="L36" s="20"/>
      <c r="M36" s="20" t="s">
        <v>310</v>
      </c>
      <c r="N36" s="20">
        <f>BD35</f>
        <v>0.25</v>
      </c>
      <c r="O36" s="21">
        <f>N36*1124</f>
        <v>281</v>
      </c>
      <c r="P36" s="21"/>
      <c r="Q36" s="21">
        <f>O36*0.11</f>
        <v>30.91</v>
      </c>
      <c r="R36" s="21">
        <f>O36*0.83</f>
        <v>233.23</v>
      </c>
      <c r="S36" s="21">
        <v>0</v>
      </c>
      <c r="T36" s="21">
        <f>O36*0.06</f>
        <v>16.86</v>
      </c>
      <c r="U36" s="21">
        <f t="shared" ref="U36" si="76">SUM(Q36:T36)</f>
        <v>281</v>
      </c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2"/>
      <c r="AM36" s="20"/>
      <c r="AN36" s="20"/>
      <c r="AO36" s="20"/>
      <c r="AP36" s="20"/>
      <c r="AQ36" s="20"/>
      <c r="AR36" s="20"/>
      <c r="AS36" s="20"/>
      <c r="AT36" s="202"/>
      <c r="AU36" s="20"/>
      <c r="AV36" s="20"/>
      <c r="AW36" s="20"/>
      <c r="AX36" s="20"/>
      <c r="AY36" s="20"/>
      <c r="AZ36" s="20"/>
      <c r="BA36" s="20"/>
      <c r="BB36" s="20"/>
      <c r="BC36" s="20"/>
      <c r="BD36" s="202"/>
      <c r="BE36" s="20"/>
      <c r="BF36" s="29"/>
      <c r="BG36" s="20"/>
      <c r="BH36" s="20"/>
      <c r="BI36" s="20"/>
      <c r="BJ36" s="20"/>
      <c r="BK36" s="20"/>
      <c r="BL36" s="20"/>
      <c r="BM36" s="20"/>
      <c r="BN36" s="181"/>
      <c r="BO36" s="24"/>
      <c r="BP36" s="179"/>
      <c r="BQ36" s="24"/>
      <c r="BR36" s="193"/>
      <c r="BT36" s="192"/>
    </row>
    <row r="37" spans="1:73" s="22" customFormat="1" ht="377.25" customHeight="1" x14ac:dyDescent="0.25">
      <c r="A37" s="20" t="s">
        <v>348</v>
      </c>
      <c r="B37" s="197">
        <v>41708430</v>
      </c>
      <c r="C37" s="24">
        <v>43354</v>
      </c>
      <c r="D37" s="20">
        <v>466.1</v>
      </c>
      <c r="E37" s="20"/>
      <c r="F37" s="20">
        <v>15</v>
      </c>
      <c r="G37" s="20" t="s">
        <v>369</v>
      </c>
      <c r="H37" s="20" t="s">
        <v>137</v>
      </c>
      <c r="I37" s="20" t="s">
        <v>390</v>
      </c>
      <c r="J37" s="20" t="s">
        <v>174</v>
      </c>
      <c r="K37" s="207" t="s">
        <v>452</v>
      </c>
      <c r="L37" s="20" t="s">
        <v>432</v>
      </c>
      <c r="M37" s="20"/>
      <c r="N37" s="20"/>
      <c r="O37" s="23">
        <f>SUM(O38:O40)</f>
        <v>1221.1451999999999</v>
      </c>
      <c r="P37" s="23">
        <f t="shared" ref="P37:U37" si="77">SUM(P38:P40)</f>
        <v>0</v>
      </c>
      <c r="Q37" s="23">
        <f t="shared" si="77"/>
        <v>111.18787200000001</v>
      </c>
      <c r="R37" s="23">
        <f t="shared" si="77"/>
        <v>814.45121599999993</v>
      </c>
      <c r="S37" s="23">
        <f t="shared" si="77"/>
        <v>236.05</v>
      </c>
      <c r="T37" s="23">
        <f t="shared" si="77"/>
        <v>59.456111999999997</v>
      </c>
      <c r="U37" s="23">
        <f t="shared" si="77"/>
        <v>1221.1451999999999</v>
      </c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2"/>
      <c r="AM37" s="20"/>
      <c r="AN37" s="20"/>
      <c r="AO37" s="20"/>
      <c r="AP37" s="20"/>
      <c r="AQ37" s="20"/>
      <c r="AR37" s="20"/>
      <c r="AS37" s="20"/>
      <c r="AT37" s="202"/>
      <c r="AU37" s="20"/>
      <c r="AV37" s="20"/>
      <c r="AW37" s="20"/>
      <c r="AX37" s="20"/>
      <c r="AY37" s="20"/>
      <c r="AZ37" s="20"/>
      <c r="BA37" s="20"/>
      <c r="BB37" s="20" t="s">
        <v>433</v>
      </c>
      <c r="BC37" s="29">
        <f>U38+U39</f>
        <v>313.71000000000004</v>
      </c>
      <c r="BD37" s="202"/>
      <c r="BE37" s="20"/>
      <c r="BF37" s="20" t="s">
        <v>434</v>
      </c>
      <c r="BG37" s="29">
        <f>U40</f>
        <v>907.4351999999999</v>
      </c>
      <c r="BH37" s="20"/>
      <c r="BI37" s="20"/>
      <c r="BJ37" s="20"/>
      <c r="BK37" s="20"/>
      <c r="BL37" s="20"/>
      <c r="BM37" s="20"/>
      <c r="BN37" s="181">
        <f t="shared" ref="BN37:BN56" si="78">W37+Y37+AA37+AC37+AE37+AG37+AI37+AM37+AO37+AQ37+AS37+AU37+AW37+AY37+BA37+BC37+BE37+BG37+BI37+BK37+BM37</f>
        <v>1221.1451999999999</v>
      </c>
      <c r="BO37" s="24">
        <v>43534</v>
      </c>
      <c r="BP37" s="179" t="s">
        <v>210</v>
      </c>
      <c r="BQ37" s="194">
        <v>43354</v>
      </c>
      <c r="BR37" s="193">
        <v>6</v>
      </c>
      <c r="BS37" s="22">
        <f t="shared" si="7"/>
        <v>180</v>
      </c>
      <c r="BT37" s="192">
        <f t="shared" si="8"/>
        <v>43534</v>
      </c>
    </row>
    <row r="38" spans="1:73" s="22" customFormat="1" ht="160.9" customHeight="1" x14ac:dyDescent="0.25">
      <c r="A38" s="20"/>
      <c r="B38" s="197"/>
      <c r="C38" s="24"/>
      <c r="D38" s="20"/>
      <c r="E38" s="20"/>
      <c r="F38" s="20"/>
      <c r="G38" s="20"/>
      <c r="H38" s="20"/>
      <c r="I38" s="20"/>
      <c r="J38" s="20"/>
      <c r="K38" s="227"/>
      <c r="L38" s="20"/>
      <c r="M38" s="207" t="s">
        <v>311</v>
      </c>
      <c r="N38" s="21" t="s">
        <v>437</v>
      </c>
      <c r="O38" s="23">
        <f>U38</f>
        <v>14.61</v>
      </c>
      <c r="P38" s="20"/>
      <c r="Q38" s="23">
        <v>1.45</v>
      </c>
      <c r="R38" s="23">
        <v>13.16</v>
      </c>
      <c r="S38" s="23" t="s">
        <v>438</v>
      </c>
      <c r="T38" s="23">
        <v>0</v>
      </c>
      <c r="U38" s="23">
        <f>SUM(Q38:T38)</f>
        <v>14.61</v>
      </c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2"/>
      <c r="AM38" s="20"/>
      <c r="AN38" s="20"/>
      <c r="AO38" s="20"/>
      <c r="AP38" s="20"/>
      <c r="AQ38" s="20"/>
      <c r="AR38" s="20"/>
      <c r="AS38" s="20"/>
      <c r="AT38" s="202"/>
      <c r="AU38" s="20"/>
      <c r="AV38" s="20"/>
      <c r="AW38" s="20"/>
      <c r="AX38" s="20"/>
      <c r="AY38" s="20"/>
      <c r="AZ38" s="20"/>
      <c r="BA38" s="20"/>
      <c r="BB38" s="20"/>
      <c r="BC38" s="20"/>
      <c r="BD38" s="202"/>
      <c r="BE38" s="20"/>
      <c r="BF38" s="20"/>
      <c r="BG38" s="20"/>
      <c r="BH38" s="20"/>
      <c r="BI38" s="20"/>
      <c r="BJ38" s="20"/>
      <c r="BK38" s="20"/>
      <c r="BL38" s="20"/>
      <c r="BM38" s="20"/>
      <c r="BN38" s="181"/>
      <c r="BO38" s="24"/>
      <c r="BP38" s="179"/>
      <c r="BQ38" s="194"/>
      <c r="BR38" s="193"/>
      <c r="BT38" s="192"/>
    </row>
    <row r="39" spans="1:73" s="22" customFormat="1" ht="160.9" customHeight="1" x14ac:dyDescent="0.25">
      <c r="A39" s="20"/>
      <c r="B39" s="197"/>
      <c r="C39" s="24"/>
      <c r="D39" s="20"/>
      <c r="E39" s="20"/>
      <c r="F39" s="20"/>
      <c r="G39" s="20"/>
      <c r="H39" s="20"/>
      <c r="I39" s="20"/>
      <c r="J39" s="20"/>
      <c r="K39" s="227"/>
      <c r="L39" s="20"/>
      <c r="M39" s="208"/>
      <c r="N39" s="21" t="s">
        <v>439</v>
      </c>
      <c r="O39" s="21">
        <f>U39</f>
        <v>299.10000000000002</v>
      </c>
      <c r="P39" s="21"/>
      <c r="Q39" s="21">
        <v>9.92</v>
      </c>
      <c r="R39" s="21">
        <v>48.12</v>
      </c>
      <c r="S39" s="21">
        <v>236.05</v>
      </c>
      <c r="T39" s="21">
        <v>5.01</v>
      </c>
      <c r="U39" s="21">
        <f t="shared" ref="U39" si="79">SUM(Q39:T39)</f>
        <v>299.10000000000002</v>
      </c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2"/>
      <c r="AM39" s="20"/>
      <c r="AN39" s="20"/>
      <c r="AO39" s="20"/>
      <c r="AP39" s="20"/>
      <c r="AQ39" s="20"/>
      <c r="AR39" s="20"/>
      <c r="AS39" s="20"/>
      <c r="AT39" s="202"/>
      <c r="AU39" s="20"/>
      <c r="AV39" s="20"/>
      <c r="AW39" s="20"/>
      <c r="AX39" s="20"/>
      <c r="AY39" s="20"/>
      <c r="AZ39" s="20"/>
      <c r="BA39" s="20"/>
      <c r="BB39" s="20"/>
      <c r="BC39" s="20"/>
      <c r="BD39" s="202"/>
      <c r="BE39" s="20"/>
      <c r="BF39" s="20"/>
      <c r="BG39" s="20"/>
      <c r="BH39" s="20"/>
      <c r="BI39" s="20"/>
      <c r="BJ39" s="20"/>
      <c r="BK39" s="20"/>
      <c r="BL39" s="20"/>
      <c r="BM39" s="20"/>
      <c r="BN39" s="181"/>
      <c r="BO39" s="24"/>
      <c r="BP39" s="179"/>
      <c r="BQ39" s="194"/>
      <c r="BR39" s="193"/>
      <c r="BT39" s="192"/>
    </row>
    <row r="40" spans="1:73" s="22" customFormat="1" ht="327" customHeight="1" x14ac:dyDescent="0.25">
      <c r="A40" s="20"/>
      <c r="B40" s="197"/>
      <c r="C40" s="24"/>
      <c r="D40" s="20"/>
      <c r="E40" s="20"/>
      <c r="F40" s="20"/>
      <c r="G40" s="20"/>
      <c r="H40" s="20"/>
      <c r="I40" s="20"/>
      <c r="J40" s="20"/>
      <c r="K40" s="208"/>
      <c r="L40" s="20"/>
      <c r="M40" s="20" t="s">
        <v>320</v>
      </c>
      <c r="N40" s="20" t="str">
        <f>BF37</f>
        <v>реконструкция существующей ВЛ-0,4 кВ в части замены провода на СИП на участке протяженностью 0,96 с заменой 25-ти опор</v>
      </c>
      <c r="O40" s="29">
        <f>(0.96*342.12)+(25*23.16)</f>
        <v>907.43520000000001</v>
      </c>
      <c r="P40" s="29"/>
      <c r="Q40" s="29">
        <f>O40*0.11</f>
        <v>99.817872000000008</v>
      </c>
      <c r="R40" s="29">
        <f>O40*0.83</f>
        <v>753.17121599999996</v>
      </c>
      <c r="S40" s="29">
        <v>0</v>
      </c>
      <c r="T40" s="29">
        <f>O40*0.06</f>
        <v>54.446111999999999</v>
      </c>
      <c r="U40" s="23">
        <f t="shared" ref="U40" si="80">SUM(Q40:T40)</f>
        <v>907.4351999999999</v>
      </c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2"/>
      <c r="AM40" s="20"/>
      <c r="AN40" s="20"/>
      <c r="AO40" s="20"/>
      <c r="AP40" s="20"/>
      <c r="AQ40" s="20"/>
      <c r="AR40" s="20"/>
      <c r="AS40" s="20"/>
      <c r="AT40" s="202"/>
      <c r="AU40" s="20"/>
      <c r="AV40" s="20"/>
      <c r="AW40" s="20"/>
      <c r="AX40" s="20"/>
      <c r="AY40" s="20"/>
      <c r="AZ40" s="20"/>
      <c r="BA40" s="20"/>
      <c r="BB40" s="20"/>
      <c r="BC40" s="20"/>
      <c r="BD40" s="202"/>
      <c r="BE40" s="20"/>
      <c r="BF40" s="20"/>
      <c r="BG40" s="20"/>
      <c r="BH40" s="20"/>
      <c r="BI40" s="20"/>
      <c r="BJ40" s="20"/>
      <c r="BK40" s="20"/>
      <c r="BL40" s="20"/>
      <c r="BM40" s="20"/>
      <c r="BN40" s="181"/>
      <c r="BO40" s="24"/>
      <c r="BP40" s="179"/>
      <c r="BQ40" s="194"/>
      <c r="BR40" s="193"/>
      <c r="BT40" s="192"/>
    </row>
    <row r="41" spans="1:73" s="22" customFormat="1" ht="216.75" customHeight="1" x14ac:dyDescent="0.25">
      <c r="A41" s="17" t="s">
        <v>349</v>
      </c>
      <c r="B41" s="18">
        <v>41708876</v>
      </c>
      <c r="C41" s="24">
        <v>43355</v>
      </c>
      <c r="D41" s="19">
        <v>466.1</v>
      </c>
      <c r="E41" s="19"/>
      <c r="F41" s="20">
        <v>5</v>
      </c>
      <c r="G41" s="18" t="s">
        <v>370</v>
      </c>
      <c r="H41" s="18" t="s">
        <v>138</v>
      </c>
      <c r="I41" s="18" t="s">
        <v>391</v>
      </c>
      <c r="J41" s="228" t="s">
        <v>410</v>
      </c>
      <c r="K41" s="228" t="s">
        <v>332</v>
      </c>
      <c r="L41" s="20"/>
      <c r="M41" s="20"/>
      <c r="N41" s="20"/>
      <c r="O41" s="21">
        <f>SUM(O42)</f>
        <v>101.16</v>
      </c>
      <c r="P41" s="21">
        <f t="shared" ref="P41:U45" si="81">SUM(P42)</f>
        <v>0</v>
      </c>
      <c r="Q41" s="21">
        <f t="shared" si="81"/>
        <v>11.127599999999999</v>
      </c>
      <c r="R41" s="21">
        <f t="shared" si="81"/>
        <v>83.962799999999987</v>
      </c>
      <c r="S41" s="21">
        <f t="shared" si="81"/>
        <v>0</v>
      </c>
      <c r="T41" s="21">
        <f t="shared" si="81"/>
        <v>6.0695999999999994</v>
      </c>
      <c r="U41" s="21">
        <f t="shared" si="81"/>
        <v>101.15999999999998</v>
      </c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0"/>
      <c r="AI41" s="29"/>
      <c r="AJ41" s="21"/>
      <c r="AK41" s="21"/>
      <c r="AL41" s="202"/>
      <c r="AM41" s="29"/>
      <c r="AN41" s="21"/>
      <c r="AO41" s="21"/>
      <c r="AP41" s="21"/>
      <c r="AQ41" s="21"/>
      <c r="AR41" s="21"/>
      <c r="AS41" s="21"/>
      <c r="AT41" s="202"/>
      <c r="AU41" s="29"/>
      <c r="AV41" s="21"/>
      <c r="AW41" s="21"/>
      <c r="AX41" s="21"/>
      <c r="AY41" s="21"/>
      <c r="AZ41" s="21"/>
      <c r="BA41" s="21"/>
      <c r="BB41" s="21"/>
      <c r="BC41" s="21"/>
      <c r="BD41" s="202">
        <v>0.09</v>
      </c>
      <c r="BE41" s="29">
        <f>U42</f>
        <v>101.15999999999998</v>
      </c>
      <c r="BF41" s="20"/>
      <c r="BG41" s="21"/>
      <c r="BH41" s="20"/>
      <c r="BI41" s="23"/>
      <c r="BJ41" s="23"/>
      <c r="BK41" s="21"/>
      <c r="BL41" s="21"/>
      <c r="BM41" s="21"/>
      <c r="BN41" s="181">
        <f t="shared" si="78"/>
        <v>101.15999999999998</v>
      </c>
      <c r="BO41" s="24">
        <v>43535</v>
      </c>
      <c r="BP41" s="21" t="s">
        <v>210</v>
      </c>
      <c r="BQ41" s="194">
        <v>43355</v>
      </c>
      <c r="BR41" s="193">
        <v>6</v>
      </c>
      <c r="BS41" s="22">
        <f t="shared" si="7"/>
        <v>180</v>
      </c>
      <c r="BT41" s="192">
        <f t="shared" si="8"/>
        <v>43535</v>
      </c>
      <c r="BU41" s="25"/>
    </row>
    <row r="42" spans="1:73" s="22" customFormat="1" ht="216.75" customHeight="1" x14ac:dyDescent="0.25">
      <c r="A42" s="17"/>
      <c r="B42" s="18"/>
      <c r="C42" s="24"/>
      <c r="D42" s="19"/>
      <c r="E42" s="19"/>
      <c r="F42" s="20"/>
      <c r="G42" s="18"/>
      <c r="H42" s="18"/>
      <c r="I42" s="18"/>
      <c r="J42" s="229"/>
      <c r="K42" s="229"/>
      <c r="L42" s="20"/>
      <c r="M42" s="20" t="s">
        <v>310</v>
      </c>
      <c r="N42" s="20">
        <f>BD41</f>
        <v>0.09</v>
      </c>
      <c r="O42" s="21">
        <f>N42*1124</f>
        <v>101.16</v>
      </c>
      <c r="P42" s="21"/>
      <c r="Q42" s="21">
        <f>O42*0.11</f>
        <v>11.127599999999999</v>
      </c>
      <c r="R42" s="21">
        <f>O42*0.83</f>
        <v>83.962799999999987</v>
      </c>
      <c r="S42" s="21">
        <v>0</v>
      </c>
      <c r="T42" s="21">
        <f>O42*0.06</f>
        <v>6.0695999999999994</v>
      </c>
      <c r="U42" s="21">
        <f t="shared" ref="U42" si="82">SUM(Q42:T42)</f>
        <v>101.15999999999998</v>
      </c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0"/>
      <c r="AI42" s="29"/>
      <c r="AJ42" s="21"/>
      <c r="AK42" s="21"/>
      <c r="AL42" s="202"/>
      <c r="AM42" s="29"/>
      <c r="AN42" s="21"/>
      <c r="AO42" s="21"/>
      <c r="AP42" s="21"/>
      <c r="AQ42" s="21"/>
      <c r="AR42" s="21"/>
      <c r="AS42" s="21"/>
      <c r="AT42" s="202"/>
      <c r="AU42" s="29"/>
      <c r="AV42" s="21"/>
      <c r="AW42" s="21"/>
      <c r="AX42" s="21"/>
      <c r="AY42" s="21"/>
      <c r="AZ42" s="21"/>
      <c r="BA42" s="21"/>
      <c r="BB42" s="21"/>
      <c r="BC42" s="21"/>
      <c r="BD42" s="202"/>
      <c r="BE42" s="29"/>
      <c r="BF42" s="20"/>
      <c r="BG42" s="21"/>
      <c r="BH42" s="20"/>
      <c r="BI42" s="23"/>
      <c r="BJ42" s="23"/>
      <c r="BK42" s="21"/>
      <c r="BL42" s="21"/>
      <c r="BM42" s="21"/>
      <c r="BN42" s="181"/>
      <c r="BO42" s="24"/>
      <c r="BP42" s="21"/>
      <c r="BQ42" s="194"/>
      <c r="BR42" s="193"/>
      <c r="BT42" s="192"/>
      <c r="BU42" s="25"/>
    </row>
    <row r="43" spans="1:73" s="22" customFormat="1" ht="244.5" customHeight="1" x14ac:dyDescent="0.25">
      <c r="A43" s="17" t="s">
        <v>350</v>
      </c>
      <c r="B43" s="18">
        <v>41711039</v>
      </c>
      <c r="C43" s="24">
        <v>43368</v>
      </c>
      <c r="D43" s="19">
        <v>466.1</v>
      </c>
      <c r="E43" s="19"/>
      <c r="F43" s="20">
        <v>15</v>
      </c>
      <c r="G43" s="18" t="s">
        <v>371</v>
      </c>
      <c r="H43" s="18" t="s">
        <v>138</v>
      </c>
      <c r="I43" s="18" t="s">
        <v>392</v>
      </c>
      <c r="J43" s="228" t="s">
        <v>411</v>
      </c>
      <c r="K43" s="18" t="s">
        <v>333</v>
      </c>
      <c r="L43" s="20"/>
      <c r="M43" s="20"/>
      <c r="N43" s="20"/>
      <c r="O43" s="21">
        <f>SUM(O44)</f>
        <v>224.8</v>
      </c>
      <c r="P43" s="21">
        <f t="shared" si="81"/>
        <v>0</v>
      </c>
      <c r="Q43" s="21">
        <f t="shared" si="81"/>
        <v>24.728000000000002</v>
      </c>
      <c r="R43" s="21">
        <f t="shared" si="81"/>
        <v>186.584</v>
      </c>
      <c r="S43" s="21">
        <f t="shared" si="81"/>
        <v>0</v>
      </c>
      <c r="T43" s="21">
        <f t="shared" si="81"/>
        <v>13.488</v>
      </c>
      <c r="U43" s="21">
        <f t="shared" si="81"/>
        <v>224.8</v>
      </c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181"/>
      <c r="AM43" s="21"/>
      <c r="AN43" s="21"/>
      <c r="AO43" s="21"/>
      <c r="AP43" s="21"/>
      <c r="AQ43" s="21"/>
      <c r="AR43" s="21"/>
      <c r="AS43" s="21"/>
      <c r="AT43" s="181"/>
      <c r="AU43" s="21"/>
      <c r="AV43" s="21"/>
      <c r="AW43" s="21"/>
      <c r="AX43" s="21"/>
      <c r="AY43" s="21"/>
      <c r="AZ43" s="21"/>
      <c r="BA43" s="21"/>
      <c r="BB43" s="21"/>
      <c r="BC43" s="21"/>
      <c r="BD43" s="202">
        <v>0.2</v>
      </c>
      <c r="BE43" s="21">
        <f>U44</f>
        <v>224.8</v>
      </c>
      <c r="BF43" s="20"/>
      <c r="BG43" s="21"/>
      <c r="BH43" s="20"/>
      <c r="BI43" s="23"/>
      <c r="BJ43" s="23"/>
      <c r="BK43" s="21"/>
      <c r="BL43" s="21"/>
      <c r="BM43" s="21"/>
      <c r="BN43" s="181">
        <f t="shared" si="78"/>
        <v>224.8</v>
      </c>
      <c r="BO43" s="24">
        <v>43548</v>
      </c>
      <c r="BP43" s="21" t="s">
        <v>210</v>
      </c>
      <c r="BQ43" s="194">
        <v>43368</v>
      </c>
      <c r="BR43" s="193">
        <v>6</v>
      </c>
      <c r="BS43" s="22">
        <f t="shared" si="7"/>
        <v>180</v>
      </c>
      <c r="BT43" s="192">
        <f t="shared" si="8"/>
        <v>43548</v>
      </c>
      <c r="BU43" s="25"/>
    </row>
    <row r="44" spans="1:73" s="22" customFormat="1" ht="146.44999999999999" customHeight="1" x14ac:dyDescent="0.25">
      <c r="A44" s="17"/>
      <c r="B44" s="18"/>
      <c r="C44" s="24"/>
      <c r="D44" s="19"/>
      <c r="E44" s="19"/>
      <c r="F44" s="20"/>
      <c r="G44" s="18"/>
      <c r="H44" s="18"/>
      <c r="I44" s="18"/>
      <c r="J44" s="229"/>
      <c r="K44" s="18"/>
      <c r="L44" s="20"/>
      <c r="M44" s="20" t="s">
        <v>310</v>
      </c>
      <c r="N44" s="20">
        <f>BD43</f>
        <v>0.2</v>
      </c>
      <c r="O44" s="21">
        <f>N44*1124</f>
        <v>224.8</v>
      </c>
      <c r="P44" s="21"/>
      <c r="Q44" s="21">
        <f>O44*0.11</f>
        <v>24.728000000000002</v>
      </c>
      <c r="R44" s="21">
        <f>O44*0.83</f>
        <v>186.584</v>
      </c>
      <c r="S44" s="21">
        <v>0</v>
      </c>
      <c r="T44" s="21">
        <f>O44*0.06</f>
        <v>13.488</v>
      </c>
      <c r="U44" s="21">
        <f t="shared" ref="U44" si="83">SUM(Q44:T44)</f>
        <v>224.8</v>
      </c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181"/>
      <c r="AM44" s="21"/>
      <c r="AN44" s="21"/>
      <c r="AO44" s="21"/>
      <c r="AP44" s="21"/>
      <c r="AQ44" s="21"/>
      <c r="AR44" s="21"/>
      <c r="AS44" s="21"/>
      <c r="AT44" s="181"/>
      <c r="AU44" s="21"/>
      <c r="AV44" s="21"/>
      <c r="AW44" s="21"/>
      <c r="AX44" s="21"/>
      <c r="AY44" s="21"/>
      <c r="AZ44" s="21"/>
      <c r="BA44" s="21"/>
      <c r="BB44" s="21"/>
      <c r="BC44" s="21"/>
      <c r="BD44" s="202"/>
      <c r="BE44" s="21"/>
      <c r="BF44" s="20"/>
      <c r="BG44" s="21"/>
      <c r="BH44" s="20"/>
      <c r="BI44" s="23"/>
      <c r="BJ44" s="23"/>
      <c r="BK44" s="21"/>
      <c r="BL44" s="21"/>
      <c r="BM44" s="21"/>
      <c r="BN44" s="181"/>
      <c r="BO44" s="24"/>
      <c r="BP44" s="21"/>
      <c r="BQ44" s="194"/>
      <c r="BR44" s="193"/>
      <c r="BT44" s="192"/>
      <c r="BU44" s="25"/>
    </row>
    <row r="45" spans="1:73" s="22" customFormat="1" ht="231.75" customHeight="1" x14ac:dyDescent="0.25">
      <c r="A45" s="17" t="s">
        <v>351</v>
      </c>
      <c r="B45" s="18">
        <v>41711877</v>
      </c>
      <c r="C45" s="24">
        <v>43371</v>
      </c>
      <c r="D45" s="19">
        <v>466.1</v>
      </c>
      <c r="E45" s="19"/>
      <c r="F45" s="20">
        <v>12</v>
      </c>
      <c r="G45" s="18" t="s">
        <v>372</v>
      </c>
      <c r="H45" s="18" t="s">
        <v>136</v>
      </c>
      <c r="I45" s="18" t="s">
        <v>393</v>
      </c>
      <c r="J45" s="228" t="s">
        <v>412</v>
      </c>
      <c r="K45" s="228" t="s">
        <v>332</v>
      </c>
      <c r="L45" s="207" t="s">
        <v>435</v>
      </c>
      <c r="M45" s="20"/>
      <c r="N45" s="20"/>
      <c r="O45" s="21">
        <f>SUM(O46)</f>
        <v>134.88</v>
      </c>
      <c r="P45" s="21">
        <f t="shared" si="81"/>
        <v>0</v>
      </c>
      <c r="Q45" s="21">
        <f t="shared" si="81"/>
        <v>14.8368</v>
      </c>
      <c r="R45" s="21">
        <f t="shared" si="81"/>
        <v>111.95039999999999</v>
      </c>
      <c r="S45" s="21">
        <f t="shared" si="81"/>
        <v>0</v>
      </c>
      <c r="T45" s="21">
        <f t="shared" si="81"/>
        <v>8.0927999999999987</v>
      </c>
      <c r="U45" s="21">
        <f t="shared" si="81"/>
        <v>134.88</v>
      </c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181"/>
      <c r="AM45" s="21"/>
      <c r="AN45" s="21"/>
      <c r="AO45" s="21"/>
      <c r="AP45" s="21"/>
      <c r="AQ45" s="21"/>
      <c r="AR45" s="21"/>
      <c r="AS45" s="21"/>
      <c r="AT45" s="181"/>
      <c r="AU45" s="21"/>
      <c r="AV45" s="21"/>
      <c r="AW45" s="21"/>
      <c r="AX45" s="21"/>
      <c r="AY45" s="21"/>
      <c r="AZ45" s="21"/>
      <c r="BA45" s="21"/>
      <c r="BB45" s="21"/>
      <c r="BC45" s="21"/>
      <c r="BD45" s="202">
        <v>0.12</v>
      </c>
      <c r="BE45" s="21">
        <f>U46</f>
        <v>134.88</v>
      </c>
      <c r="BF45" s="20"/>
      <c r="BG45" s="21"/>
      <c r="BH45" s="20"/>
      <c r="BI45" s="23"/>
      <c r="BJ45" s="23"/>
      <c r="BK45" s="21"/>
      <c r="BL45" s="21"/>
      <c r="BM45" s="21"/>
      <c r="BN45" s="181">
        <f t="shared" si="78"/>
        <v>134.88</v>
      </c>
      <c r="BO45" s="24">
        <v>43551</v>
      </c>
      <c r="BP45" s="21" t="s">
        <v>210</v>
      </c>
      <c r="BQ45" s="194">
        <v>43371</v>
      </c>
      <c r="BR45" s="193">
        <v>6</v>
      </c>
      <c r="BS45" s="22">
        <f t="shared" si="7"/>
        <v>180</v>
      </c>
      <c r="BT45" s="192">
        <f t="shared" si="8"/>
        <v>43551</v>
      </c>
      <c r="BU45" s="25"/>
    </row>
    <row r="46" spans="1:73" s="22" customFormat="1" ht="231.75" customHeight="1" x14ac:dyDescent="0.25">
      <c r="A46" s="17"/>
      <c r="B46" s="18"/>
      <c r="C46" s="24"/>
      <c r="D46" s="19"/>
      <c r="E46" s="19"/>
      <c r="F46" s="20"/>
      <c r="G46" s="18"/>
      <c r="H46" s="18"/>
      <c r="I46" s="18"/>
      <c r="J46" s="229"/>
      <c r="K46" s="229"/>
      <c r="L46" s="208"/>
      <c r="M46" s="20" t="s">
        <v>310</v>
      </c>
      <c r="N46" s="20">
        <f>BD45</f>
        <v>0.12</v>
      </c>
      <c r="O46" s="21">
        <f>N46*1124</f>
        <v>134.88</v>
      </c>
      <c r="P46" s="21"/>
      <c r="Q46" s="21">
        <f>O46*0.11</f>
        <v>14.8368</v>
      </c>
      <c r="R46" s="21">
        <f>O46*0.83</f>
        <v>111.95039999999999</v>
      </c>
      <c r="S46" s="21">
        <v>0</v>
      </c>
      <c r="T46" s="21">
        <f>O46*0.06</f>
        <v>8.0927999999999987</v>
      </c>
      <c r="U46" s="21">
        <f t="shared" ref="U46" si="84">SUM(Q46:T46)</f>
        <v>134.88</v>
      </c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181"/>
      <c r="AM46" s="21"/>
      <c r="AN46" s="21"/>
      <c r="AO46" s="21"/>
      <c r="AP46" s="21"/>
      <c r="AQ46" s="21"/>
      <c r="AR46" s="21"/>
      <c r="AS46" s="21"/>
      <c r="AT46" s="181"/>
      <c r="AU46" s="21"/>
      <c r="AV46" s="21"/>
      <c r="AW46" s="21"/>
      <c r="AX46" s="21"/>
      <c r="AY46" s="21"/>
      <c r="AZ46" s="21"/>
      <c r="BA46" s="21"/>
      <c r="BB46" s="21"/>
      <c r="BC46" s="21"/>
      <c r="BD46" s="202"/>
      <c r="BE46" s="21"/>
      <c r="BF46" s="20"/>
      <c r="BG46" s="21"/>
      <c r="BH46" s="20"/>
      <c r="BI46" s="23"/>
      <c r="BJ46" s="23"/>
      <c r="BK46" s="21"/>
      <c r="BL46" s="21"/>
      <c r="BM46" s="21"/>
      <c r="BN46" s="181"/>
      <c r="BO46" s="24"/>
      <c r="BP46" s="21"/>
      <c r="BQ46" s="194"/>
      <c r="BR46" s="200"/>
      <c r="BT46" s="192"/>
      <c r="BU46" s="25"/>
    </row>
    <row r="47" spans="1:73" s="22" customFormat="1" ht="255" customHeight="1" x14ac:dyDescent="0.25">
      <c r="A47" s="17" t="s">
        <v>352</v>
      </c>
      <c r="B47" s="18">
        <v>41716749</v>
      </c>
      <c r="C47" s="24">
        <v>43362</v>
      </c>
      <c r="D47" s="19">
        <v>466.1</v>
      </c>
      <c r="E47" s="19"/>
      <c r="F47" s="20">
        <v>15</v>
      </c>
      <c r="G47" s="18" t="s">
        <v>373</v>
      </c>
      <c r="H47" s="18" t="s">
        <v>141</v>
      </c>
      <c r="I47" s="18" t="s">
        <v>394</v>
      </c>
      <c r="J47" s="228" t="s">
        <v>413</v>
      </c>
      <c r="K47" s="228" t="s">
        <v>422</v>
      </c>
      <c r="L47" s="20"/>
      <c r="M47" s="20"/>
      <c r="N47" s="20"/>
      <c r="O47" s="21">
        <f>SUM(O48:O49)</f>
        <v>611.29000000000008</v>
      </c>
      <c r="P47" s="21">
        <f t="shared" ref="P47:U47" si="85">SUM(P48:P49)</f>
        <v>0</v>
      </c>
      <c r="Q47" s="21">
        <f t="shared" si="85"/>
        <v>67.195600000000013</v>
      </c>
      <c r="R47" s="21">
        <f t="shared" si="85"/>
        <v>504.41679999999997</v>
      </c>
      <c r="S47" s="21">
        <f t="shared" si="85"/>
        <v>3.26</v>
      </c>
      <c r="T47" s="21">
        <f t="shared" si="85"/>
        <v>36.4176</v>
      </c>
      <c r="U47" s="21">
        <f t="shared" si="85"/>
        <v>611.29000000000008</v>
      </c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181"/>
      <c r="AM47" s="21"/>
      <c r="AN47" s="21"/>
      <c r="AO47" s="21"/>
      <c r="AP47" s="21"/>
      <c r="AQ47" s="21"/>
      <c r="AR47" s="21"/>
      <c r="AS47" s="21"/>
      <c r="AT47" s="181"/>
      <c r="AU47" s="21"/>
      <c r="AV47" s="21"/>
      <c r="AW47" s="21"/>
      <c r="AX47" s="21"/>
      <c r="AY47" s="21"/>
      <c r="AZ47" s="21"/>
      <c r="BA47" s="21"/>
      <c r="BB47" s="20" t="s">
        <v>243</v>
      </c>
      <c r="BC47" s="21">
        <f>U48</f>
        <v>4.33</v>
      </c>
      <c r="BD47" s="202">
        <v>0.54</v>
      </c>
      <c r="BE47" s="29">
        <f>U49</f>
        <v>606.96</v>
      </c>
      <c r="BF47" s="20"/>
      <c r="BG47" s="21"/>
      <c r="BH47" s="20"/>
      <c r="BI47" s="23"/>
      <c r="BJ47" s="23"/>
      <c r="BK47" s="21"/>
      <c r="BL47" s="21"/>
      <c r="BM47" s="21"/>
      <c r="BN47" s="181">
        <f t="shared" si="78"/>
        <v>611.29000000000008</v>
      </c>
      <c r="BO47" s="24">
        <v>43542</v>
      </c>
      <c r="BP47" s="21" t="s">
        <v>210</v>
      </c>
      <c r="BQ47" s="194">
        <v>43362</v>
      </c>
      <c r="BR47" s="23">
        <v>6</v>
      </c>
      <c r="BS47" s="22">
        <f t="shared" si="7"/>
        <v>180</v>
      </c>
      <c r="BT47" s="192">
        <f t="shared" si="8"/>
        <v>43542</v>
      </c>
      <c r="BU47" s="25"/>
    </row>
    <row r="48" spans="1:73" s="22" customFormat="1" ht="172.9" customHeight="1" x14ac:dyDescent="0.25">
      <c r="A48" s="17"/>
      <c r="B48" s="18"/>
      <c r="C48" s="24"/>
      <c r="D48" s="19"/>
      <c r="E48" s="19"/>
      <c r="F48" s="20"/>
      <c r="G48" s="18"/>
      <c r="H48" s="18"/>
      <c r="I48" s="18"/>
      <c r="J48" s="230"/>
      <c r="K48" s="230"/>
      <c r="L48" s="20"/>
      <c r="M48" s="20" t="s">
        <v>311</v>
      </c>
      <c r="N48" s="20" t="str">
        <f>BB47</f>
        <v>Монтаж АВ-0,4 кВ (до 63 А)</v>
      </c>
      <c r="O48" s="21">
        <f>U48</f>
        <v>4.33</v>
      </c>
      <c r="P48" s="21"/>
      <c r="Q48" s="21">
        <v>0.43</v>
      </c>
      <c r="R48" s="21">
        <v>0.64</v>
      </c>
      <c r="S48" s="21">
        <v>3.26</v>
      </c>
      <c r="T48" s="21">
        <v>0</v>
      </c>
      <c r="U48" s="21">
        <f>SUM(Q48:T48)</f>
        <v>4.33</v>
      </c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181"/>
      <c r="AM48" s="21"/>
      <c r="AN48" s="21"/>
      <c r="AO48" s="21"/>
      <c r="AP48" s="21"/>
      <c r="AQ48" s="21"/>
      <c r="AR48" s="21"/>
      <c r="AS48" s="21"/>
      <c r="AT48" s="181"/>
      <c r="AU48" s="21"/>
      <c r="AV48" s="21"/>
      <c r="AW48" s="21"/>
      <c r="AX48" s="21"/>
      <c r="AY48" s="21"/>
      <c r="AZ48" s="21"/>
      <c r="BA48" s="21"/>
      <c r="BB48" s="20"/>
      <c r="BC48" s="21"/>
      <c r="BD48" s="202"/>
      <c r="BE48" s="20"/>
      <c r="BF48" s="20"/>
      <c r="BG48" s="21"/>
      <c r="BH48" s="20"/>
      <c r="BI48" s="23"/>
      <c r="BJ48" s="23"/>
      <c r="BK48" s="21"/>
      <c r="BL48" s="21"/>
      <c r="BM48" s="21"/>
      <c r="BN48" s="181"/>
      <c r="BO48" s="24"/>
      <c r="BP48" s="21"/>
      <c r="BQ48" s="194"/>
      <c r="BR48" s="23"/>
      <c r="BT48" s="192"/>
      <c r="BU48" s="25"/>
    </row>
    <row r="49" spans="1:73" s="22" customFormat="1" ht="172.9" customHeight="1" x14ac:dyDescent="0.25">
      <c r="A49" s="17"/>
      <c r="B49" s="18"/>
      <c r="C49" s="24"/>
      <c r="D49" s="19"/>
      <c r="E49" s="19"/>
      <c r="F49" s="20"/>
      <c r="G49" s="18"/>
      <c r="H49" s="18"/>
      <c r="I49" s="18"/>
      <c r="J49" s="229"/>
      <c r="K49" s="229"/>
      <c r="L49" s="20"/>
      <c r="M49" s="20" t="s">
        <v>310</v>
      </c>
      <c r="N49" s="20">
        <f>BD47</f>
        <v>0.54</v>
      </c>
      <c r="O49" s="21">
        <f>N49*1124</f>
        <v>606.96</v>
      </c>
      <c r="P49" s="21"/>
      <c r="Q49" s="21">
        <f>O49*0.11</f>
        <v>66.765600000000006</v>
      </c>
      <c r="R49" s="21">
        <f>O49*0.83</f>
        <v>503.77679999999998</v>
      </c>
      <c r="S49" s="21">
        <v>0</v>
      </c>
      <c r="T49" s="21">
        <f>O49*0.06</f>
        <v>36.4176</v>
      </c>
      <c r="U49" s="21">
        <f t="shared" ref="U49" si="86">SUM(Q49:T49)</f>
        <v>606.96</v>
      </c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181"/>
      <c r="AM49" s="21"/>
      <c r="AN49" s="21"/>
      <c r="AO49" s="21"/>
      <c r="AP49" s="21"/>
      <c r="AQ49" s="21"/>
      <c r="AR49" s="21"/>
      <c r="AS49" s="21"/>
      <c r="AT49" s="181"/>
      <c r="AU49" s="21"/>
      <c r="AV49" s="21"/>
      <c r="AW49" s="21"/>
      <c r="AX49" s="21"/>
      <c r="AY49" s="21"/>
      <c r="AZ49" s="21"/>
      <c r="BA49" s="21"/>
      <c r="BB49" s="20"/>
      <c r="BC49" s="21"/>
      <c r="BD49" s="202"/>
      <c r="BE49" s="20"/>
      <c r="BF49" s="20"/>
      <c r="BG49" s="21"/>
      <c r="BH49" s="20"/>
      <c r="BI49" s="23"/>
      <c r="BJ49" s="23"/>
      <c r="BK49" s="21"/>
      <c r="BL49" s="21"/>
      <c r="BM49" s="21"/>
      <c r="BN49" s="181"/>
      <c r="BO49" s="24"/>
      <c r="BP49" s="21"/>
      <c r="BQ49" s="194"/>
      <c r="BR49" s="23"/>
      <c r="BT49" s="192"/>
      <c r="BU49" s="25"/>
    </row>
    <row r="50" spans="1:73" s="22" customFormat="1" ht="152.25" customHeight="1" x14ac:dyDescent="0.25">
      <c r="A50" s="17" t="s">
        <v>353</v>
      </c>
      <c r="B50" s="18">
        <v>41713042</v>
      </c>
      <c r="C50" s="24">
        <v>43362</v>
      </c>
      <c r="D50" s="19">
        <v>466.1</v>
      </c>
      <c r="E50" s="19"/>
      <c r="F50" s="20">
        <v>12</v>
      </c>
      <c r="G50" s="18" t="s">
        <v>374</v>
      </c>
      <c r="H50" s="18" t="s">
        <v>138</v>
      </c>
      <c r="I50" s="228" t="s">
        <v>395</v>
      </c>
      <c r="J50" s="228" t="s">
        <v>414</v>
      </c>
      <c r="K50" s="228" t="s">
        <v>423</v>
      </c>
      <c r="L50" s="20"/>
      <c r="M50" s="20"/>
      <c r="N50" s="20"/>
      <c r="O50" s="21">
        <f>SUM(O51:O52)</f>
        <v>262.85000000000002</v>
      </c>
      <c r="P50" s="21">
        <f t="shared" ref="P50:U50" si="87">SUM(P51:P52)</f>
        <v>0</v>
      </c>
      <c r="Q50" s="21">
        <f t="shared" si="87"/>
        <v>28.867200000000004</v>
      </c>
      <c r="R50" s="21">
        <f t="shared" si="87"/>
        <v>215.2116</v>
      </c>
      <c r="S50" s="21">
        <f t="shared" si="87"/>
        <v>3.26</v>
      </c>
      <c r="T50" s="21">
        <f t="shared" si="87"/>
        <v>15.511200000000002</v>
      </c>
      <c r="U50" s="21">
        <f t="shared" si="87"/>
        <v>262.84999999999997</v>
      </c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181"/>
      <c r="AM50" s="21"/>
      <c r="AN50" s="21"/>
      <c r="AO50" s="21"/>
      <c r="AP50" s="21"/>
      <c r="AQ50" s="21"/>
      <c r="AR50" s="21"/>
      <c r="AS50" s="21"/>
      <c r="AT50" s="181"/>
      <c r="AU50" s="21"/>
      <c r="AV50" s="21"/>
      <c r="AW50" s="21"/>
      <c r="AX50" s="21"/>
      <c r="AY50" s="21"/>
      <c r="AZ50" s="21"/>
      <c r="BA50" s="21"/>
      <c r="BB50" s="20" t="s">
        <v>243</v>
      </c>
      <c r="BC50" s="21">
        <f>U51</f>
        <v>4.33</v>
      </c>
      <c r="BD50" s="202">
        <v>0.23</v>
      </c>
      <c r="BE50" s="21">
        <f>U52</f>
        <v>258.52</v>
      </c>
      <c r="BF50" s="20"/>
      <c r="BG50" s="21"/>
      <c r="BH50" s="20"/>
      <c r="BI50" s="23"/>
      <c r="BJ50" s="23"/>
      <c r="BK50" s="21"/>
      <c r="BL50" s="21"/>
      <c r="BM50" s="21"/>
      <c r="BN50" s="181">
        <f t="shared" si="78"/>
        <v>262.84999999999997</v>
      </c>
      <c r="BO50" s="24">
        <v>43542</v>
      </c>
      <c r="BP50" s="21" t="s">
        <v>210</v>
      </c>
      <c r="BQ50" s="194">
        <v>43362</v>
      </c>
      <c r="BR50" s="23">
        <v>6</v>
      </c>
      <c r="BS50" s="22">
        <f t="shared" si="7"/>
        <v>180</v>
      </c>
      <c r="BT50" s="192">
        <f t="shared" si="8"/>
        <v>43542</v>
      </c>
      <c r="BU50" s="25"/>
    </row>
    <row r="51" spans="1:73" s="22" customFormat="1" ht="152.25" customHeight="1" x14ac:dyDescent="0.25">
      <c r="A51" s="17"/>
      <c r="B51" s="18"/>
      <c r="C51" s="24"/>
      <c r="D51" s="19"/>
      <c r="E51" s="19"/>
      <c r="F51" s="20"/>
      <c r="G51" s="18"/>
      <c r="H51" s="18"/>
      <c r="I51" s="229"/>
      <c r="J51" s="230"/>
      <c r="K51" s="230"/>
      <c r="L51" s="202"/>
      <c r="M51" s="20" t="s">
        <v>311</v>
      </c>
      <c r="N51" s="20" t="str">
        <f>BB50</f>
        <v>Монтаж АВ-0,4 кВ (до 63 А)</v>
      </c>
      <c r="O51" s="21">
        <f>U51</f>
        <v>4.33</v>
      </c>
      <c r="P51" s="21"/>
      <c r="Q51" s="21">
        <v>0.43</v>
      </c>
      <c r="R51" s="21">
        <v>0.64</v>
      </c>
      <c r="S51" s="21">
        <v>3.26</v>
      </c>
      <c r="T51" s="21">
        <v>0</v>
      </c>
      <c r="U51" s="21">
        <f>SUM(Q51:T51)</f>
        <v>4.33</v>
      </c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181"/>
      <c r="AM51" s="21"/>
      <c r="AN51" s="21"/>
      <c r="AO51" s="21"/>
      <c r="AP51" s="21"/>
      <c r="AQ51" s="21"/>
      <c r="AR51" s="21"/>
      <c r="AS51" s="21"/>
      <c r="AT51" s="181"/>
      <c r="AU51" s="21"/>
      <c r="AV51" s="21"/>
      <c r="AW51" s="21"/>
      <c r="AX51" s="21"/>
      <c r="AY51" s="21"/>
      <c r="AZ51" s="21"/>
      <c r="BA51" s="21"/>
      <c r="BB51" s="20"/>
      <c r="BC51" s="21"/>
      <c r="BD51" s="202"/>
      <c r="BE51" s="181"/>
      <c r="BF51" s="20"/>
      <c r="BG51" s="21"/>
      <c r="BH51" s="20"/>
      <c r="BI51" s="23"/>
      <c r="BJ51" s="23"/>
      <c r="BK51" s="21"/>
      <c r="BL51" s="21"/>
      <c r="BM51" s="21"/>
      <c r="BN51" s="181"/>
      <c r="BO51" s="24"/>
      <c r="BP51" s="21"/>
      <c r="BQ51" s="194"/>
      <c r="BR51" s="23"/>
      <c r="BT51" s="192"/>
      <c r="BU51" s="25"/>
    </row>
    <row r="52" spans="1:73" s="22" customFormat="1" ht="152.25" customHeight="1" x14ac:dyDescent="0.25">
      <c r="A52" s="17"/>
      <c r="B52" s="18"/>
      <c r="C52" s="24"/>
      <c r="D52" s="19"/>
      <c r="E52" s="19"/>
      <c r="F52" s="20"/>
      <c r="G52" s="18"/>
      <c r="H52" s="18"/>
      <c r="I52" s="18"/>
      <c r="J52" s="229"/>
      <c r="K52" s="229"/>
      <c r="L52" s="202"/>
      <c r="M52" s="20" t="s">
        <v>310</v>
      </c>
      <c r="N52" s="20">
        <f>BD50</f>
        <v>0.23</v>
      </c>
      <c r="O52" s="21">
        <f>N52*1124</f>
        <v>258.52000000000004</v>
      </c>
      <c r="P52" s="21"/>
      <c r="Q52" s="21">
        <f>O52*0.11</f>
        <v>28.437200000000004</v>
      </c>
      <c r="R52" s="21">
        <f>O52*0.83</f>
        <v>214.57160000000002</v>
      </c>
      <c r="S52" s="21">
        <v>0</v>
      </c>
      <c r="T52" s="21">
        <f>O52*0.06</f>
        <v>15.511200000000002</v>
      </c>
      <c r="U52" s="21">
        <f t="shared" ref="U52" si="88">SUM(Q52:T52)</f>
        <v>258.52</v>
      </c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181"/>
      <c r="AM52" s="21"/>
      <c r="AN52" s="21"/>
      <c r="AO52" s="21"/>
      <c r="AP52" s="21"/>
      <c r="AQ52" s="21"/>
      <c r="AR52" s="21"/>
      <c r="AS52" s="21"/>
      <c r="AT52" s="181"/>
      <c r="AU52" s="21"/>
      <c r="AV52" s="21"/>
      <c r="AW52" s="21"/>
      <c r="AX52" s="21"/>
      <c r="AY52" s="21"/>
      <c r="AZ52" s="21"/>
      <c r="BA52" s="21"/>
      <c r="BB52" s="20"/>
      <c r="BC52" s="21"/>
      <c r="BD52" s="202"/>
      <c r="BE52" s="181"/>
      <c r="BF52" s="20"/>
      <c r="BG52" s="21"/>
      <c r="BH52" s="20"/>
      <c r="BI52" s="23"/>
      <c r="BJ52" s="23"/>
      <c r="BK52" s="21"/>
      <c r="BL52" s="21"/>
      <c r="BM52" s="21"/>
      <c r="BN52" s="181"/>
      <c r="BO52" s="24"/>
      <c r="BP52" s="21"/>
      <c r="BQ52" s="194"/>
      <c r="BR52" s="23"/>
      <c r="BT52" s="192"/>
      <c r="BU52" s="25"/>
    </row>
    <row r="53" spans="1:73" s="22" customFormat="1" ht="252.75" customHeight="1" x14ac:dyDescent="0.25">
      <c r="A53" s="17" t="s">
        <v>354</v>
      </c>
      <c r="B53" s="18">
        <v>41712037</v>
      </c>
      <c r="C53" s="24">
        <v>43361</v>
      </c>
      <c r="D53" s="19">
        <v>466.1</v>
      </c>
      <c r="E53" s="19"/>
      <c r="F53" s="20">
        <v>12</v>
      </c>
      <c r="G53" s="18" t="s">
        <v>375</v>
      </c>
      <c r="H53" s="18" t="s">
        <v>138</v>
      </c>
      <c r="I53" s="18" t="s">
        <v>396</v>
      </c>
      <c r="J53" s="228" t="s">
        <v>415</v>
      </c>
      <c r="K53" s="228" t="s">
        <v>334</v>
      </c>
      <c r="L53" s="202"/>
      <c r="M53" s="20"/>
      <c r="N53" s="20"/>
      <c r="O53" s="21">
        <f>SUM(O54)</f>
        <v>146.12</v>
      </c>
      <c r="P53" s="21">
        <f t="shared" ref="P53:U53" si="89">SUM(P54)</f>
        <v>0</v>
      </c>
      <c r="Q53" s="21">
        <f t="shared" si="89"/>
        <v>16.0732</v>
      </c>
      <c r="R53" s="21">
        <f t="shared" si="89"/>
        <v>121.2796</v>
      </c>
      <c r="S53" s="21">
        <f t="shared" si="89"/>
        <v>0</v>
      </c>
      <c r="T53" s="21">
        <f t="shared" si="89"/>
        <v>8.7672000000000008</v>
      </c>
      <c r="U53" s="21">
        <f t="shared" si="89"/>
        <v>146.12</v>
      </c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181"/>
      <c r="AM53" s="21"/>
      <c r="AN53" s="21"/>
      <c r="AO53" s="21"/>
      <c r="AP53" s="21"/>
      <c r="AQ53" s="21"/>
      <c r="AR53" s="21"/>
      <c r="AS53" s="21"/>
      <c r="AT53" s="181"/>
      <c r="AU53" s="21"/>
      <c r="AV53" s="21"/>
      <c r="AW53" s="21"/>
      <c r="AX53" s="21"/>
      <c r="AY53" s="21"/>
      <c r="AZ53" s="21"/>
      <c r="BA53" s="21"/>
      <c r="BB53" s="20"/>
      <c r="BC53" s="29"/>
      <c r="BD53" s="202">
        <v>0.13</v>
      </c>
      <c r="BE53" s="29">
        <f>U54</f>
        <v>146.12</v>
      </c>
      <c r="BF53" s="29"/>
      <c r="BG53" s="21"/>
      <c r="BH53" s="20"/>
      <c r="BI53" s="23"/>
      <c r="BJ53" s="23"/>
      <c r="BK53" s="21"/>
      <c r="BL53" s="21"/>
      <c r="BM53" s="21"/>
      <c r="BN53" s="181">
        <f t="shared" si="78"/>
        <v>146.12</v>
      </c>
      <c r="BO53" s="24">
        <v>43541</v>
      </c>
      <c r="BP53" s="21" t="s">
        <v>210</v>
      </c>
      <c r="BQ53" s="194">
        <v>43361</v>
      </c>
      <c r="BR53" s="23">
        <v>6</v>
      </c>
      <c r="BS53" s="22">
        <f t="shared" si="7"/>
        <v>180</v>
      </c>
      <c r="BT53" s="192">
        <f t="shared" si="8"/>
        <v>43541</v>
      </c>
      <c r="BU53" s="25"/>
    </row>
    <row r="54" spans="1:73" s="22" customFormat="1" ht="252.75" customHeight="1" x14ac:dyDescent="0.25">
      <c r="A54" s="17"/>
      <c r="B54" s="18"/>
      <c r="C54" s="24"/>
      <c r="D54" s="19"/>
      <c r="E54" s="19"/>
      <c r="F54" s="20"/>
      <c r="G54" s="18"/>
      <c r="H54" s="18"/>
      <c r="I54" s="18"/>
      <c r="J54" s="229"/>
      <c r="K54" s="229"/>
      <c r="L54" s="202"/>
      <c r="M54" s="20" t="s">
        <v>310</v>
      </c>
      <c r="N54" s="20">
        <f>BD53</f>
        <v>0.13</v>
      </c>
      <c r="O54" s="21">
        <f>N54*1124</f>
        <v>146.12</v>
      </c>
      <c r="P54" s="21"/>
      <c r="Q54" s="21">
        <f>O54*0.11</f>
        <v>16.0732</v>
      </c>
      <c r="R54" s="21">
        <f>O54*0.83</f>
        <v>121.2796</v>
      </c>
      <c r="S54" s="21">
        <v>0</v>
      </c>
      <c r="T54" s="21">
        <f>O54*0.06</f>
        <v>8.7672000000000008</v>
      </c>
      <c r="U54" s="21">
        <f t="shared" ref="U54" si="90">SUM(Q54:T54)</f>
        <v>146.12</v>
      </c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181"/>
      <c r="AM54" s="21"/>
      <c r="AN54" s="21"/>
      <c r="AO54" s="21"/>
      <c r="AP54" s="21"/>
      <c r="AQ54" s="21"/>
      <c r="AR54" s="21"/>
      <c r="AS54" s="21"/>
      <c r="AT54" s="181"/>
      <c r="AU54" s="21"/>
      <c r="AV54" s="21"/>
      <c r="AW54" s="21"/>
      <c r="AX54" s="21"/>
      <c r="AY54" s="21"/>
      <c r="AZ54" s="21"/>
      <c r="BA54" s="21"/>
      <c r="BB54" s="20"/>
      <c r="BC54" s="29"/>
      <c r="BD54" s="202"/>
      <c r="BE54" s="29"/>
      <c r="BF54" s="29"/>
      <c r="BG54" s="21"/>
      <c r="BH54" s="20"/>
      <c r="BI54" s="23"/>
      <c r="BJ54" s="23"/>
      <c r="BK54" s="21"/>
      <c r="BL54" s="21"/>
      <c r="BM54" s="21"/>
      <c r="BN54" s="181"/>
      <c r="BO54" s="24"/>
      <c r="BP54" s="21"/>
      <c r="BQ54" s="194"/>
      <c r="BR54" s="23"/>
      <c r="BT54" s="192"/>
      <c r="BU54" s="25"/>
    </row>
    <row r="55" spans="1:73" s="22" customFormat="1" ht="409.6" customHeight="1" x14ac:dyDescent="0.25">
      <c r="A55" s="17" t="s">
        <v>355</v>
      </c>
      <c r="B55" s="18">
        <v>41717577</v>
      </c>
      <c r="C55" s="24">
        <v>43371</v>
      </c>
      <c r="D55" s="19">
        <v>466.1</v>
      </c>
      <c r="E55" s="19"/>
      <c r="F55" s="20">
        <v>12</v>
      </c>
      <c r="G55" s="18" t="s">
        <v>376</v>
      </c>
      <c r="H55" s="18" t="s">
        <v>141</v>
      </c>
      <c r="I55" s="18" t="s">
        <v>397</v>
      </c>
      <c r="J55" s="18" t="s">
        <v>451</v>
      </c>
      <c r="K55" s="18" t="s">
        <v>458</v>
      </c>
      <c r="L55" s="20"/>
      <c r="M55" s="20"/>
      <c r="N55" s="20"/>
      <c r="O55" s="29"/>
      <c r="P55" s="29"/>
      <c r="Q55" s="29"/>
      <c r="R55" s="29"/>
      <c r="S55" s="29"/>
      <c r="T55" s="29"/>
      <c r="U55" s="29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181"/>
      <c r="AM55" s="21"/>
      <c r="AN55" s="21"/>
      <c r="AO55" s="21"/>
      <c r="AP55" s="21"/>
      <c r="AQ55" s="21"/>
      <c r="AR55" s="21"/>
      <c r="AS55" s="21"/>
      <c r="AT55" s="181"/>
      <c r="AU55" s="21"/>
      <c r="AV55" s="21"/>
      <c r="AW55" s="21"/>
      <c r="AX55" s="21"/>
      <c r="AY55" s="21"/>
      <c r="AZ55" s="21"/>
      <c r="BA55" s="21"/>
      <c r="BB55" s="21"/>
      <c r="BC55" s="21"/>
      <c r="BD55" s="202"/>
      <c r="BE55" s="21"/>
      <c r="BF55" s="20"/>
      <c r="BG55" s="21"/>
      <c r="BH55" s="20"/>
      <c r="BI55" s="23"/>
      <c r="BJ55" s="23"/>
      <c r="BK55" s="21"/>
      <c r="BL55" s="21"/>
      <c r="BM55" s="21"/>
      <c r="BN55" s="181">
        <f t="shared" si="78"/>
        <v>0</v>
      </c>
      <c r="BO55" s="24">
        <v>43551</v>
      </c>
      <c r="BP55" s="21" t="s">
        <v>436</v>
      </c>
      <c r="BQ55" s="194">
        <v>43371</v>
      </c>
      <c r="BR55" s="23">
        <v>6</v>
      </c>
      <c r="BS55" s="22">
        <f t="shared" si="7"/>
        <v>180</v>
      </c>
      <c r="BT55" s="192">
        <f t="shared" si="8"/>
        <v>43551</v>
      </c>
      <c r="BU55" s="25"/>
    </row>
    <row r="56" spans="1:73" s="22" customFormat="1" ht="347.25" customHeight="1" x14ac:dyDescent="0.25">
      <c r="A56" s="17" t="s">
        <v>356</v>
      </c>
      <c r="B56" s="18">
        <v>41719166</v>
      </c>
      <c r="C56" s="24">
        <v>43369</v>
      </c>
      <c r="D56" s="19">
        <v>466.1</v>
      </c>
      <c r="E56" s="19"/>
      <c r="F56" s="20">
        <v>5</v>
      </c>
      <c r="G56" s="18" t="s">
        <v>377</v>
      </c>
      <c r="H56" s="18" t="s">
        <v>138</v>
      </c>
      <c r="I56" s="18" t="s">
        <v>398</v>
      </c>
      <c r="J56" s="228" t="s">
        <v>416</v>
      </c>
      <c r="K56" s="228" t="s">
        <v>332</v>
      </c>
      <c r="L56" s="20"/>
      <c r="M56" s="20"/>
      <c r="N56" s="20"/>
      <c r="O56" s="21">
        <f>SUM(O57)</f>
        <v>112.4</v>
      </c>
      <c r="P56" s="21">
        <f t="shared" ref="P56:U56" si="91">SUM(P57)</f>
        <v>0</v>
      </c>
      <c r="Q56" s="21">
        <f t="shared" si="91"/>
        <v>12.364000000000001</v>
      </c>
      <c r="R56" s="21">
        <f t="shared" si="91"/>
        <v>93.292000000000002</v>
      </c>
      <c r="S56" s="21">
        <f t="shared" si="91"/>
        <v>0</v>
      </c>
      <c r="T56" s="21">
        <f t="shared" si="91"/>
        <v>6.7439999999999998</v>
      </c>
      <c r="U56" s="21">
        <f t="shared" si="91"/>
        <v>112.4</v>
      </c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0"/>
      <c r="AJ56" s="20"/>
      <c r="AK56" s="21"/>
      <c r="AL56" s="181"/>
      <c r="AM56" s="20"/>
      <c r="AN56" s="20"/>
      <c r="AO56" s="21"/>
      <c r="AP56" s="21"/>
      <c r="AQ56" s="21"/>
      <c r="AR56" s="21"/>
      <c r="AS56" s="21"/>
      <c r="AT56" s="202"/>
      <c r="AU56" s="21"/>
      <c r="AV56" s="21"/>
      <c r="AW56" s="21"/>
      <c r="AX56" s="21"/>
      <c r="AY56" s="21"/>
      <c r="AZ56" s="21"/>
      <c r="BA56" s="21"/>
      <c r="BB56" s="21"/>
      <c r="BC56" s="21"/>
      <c r="BD56" s="202">
        <v>0.1</v>
      </c>
      <c r="BE56" s="21">
        <f>U57</f>
        <v>112.4</v>
      </c>
      <c r="BF56" s="20"/>
      <c r="BG56" s="21"/>
      <c r="BH56" s="20"/>
      <c r="BI56" s="23"/>
      <c r="BJ56" s="23"/>
      <c r="BK56" s="21"/>
      <c r="BL56" s="21"/>
      <c r="BM56" s="21"/>
      <c r="BN56" s="181">
        <f t="shared" si="78"/>
        <v>112.4</v>
      </c>
      <c r="BO56" s="24">
        <v>43549</v>
      </c>
      <c r="BP56" s="21" t="s">
        <v>210</v>
      </c>
      <c r="BQ56" s="194">
        <v>43369</v>
      </c>
      <c r="BR56" s="23">
        <v>6</v>
      </c>
      <c r="BS56" s="22">
        <f t="shared" si="7"/>
        <v>180</v>
      </c>
      <c r="BT56" s="192">
        <f t="shared" si="8"/>
        <v>43549</v>
      </c>
      <c r="BU56" s="25"/>
    </row>
    <row r="57" spans="1:73" s="22" customFormat="1" ht="213" customHeight="1" x14ac:dyDescent="0.25">
      <c r="A57" s="17"/>
      <c r="B57" s="18"/>
      <c r="C57" s="24"/>
      <c r="D57" s="19"/>
      <c r="E57" s="19"/>
      <c r="F57" s="20"/>
      <c r="G57" s="18"/>
      <c r="H57" s="18"/>
      <c r="I57" s="18"/>
      <c r="J57" s="229"/>
      <c r="K57" s="229"/>
      <c r="L57" s="20"/>
      <c r="M57" s="20" t="s">
        <v>310</v>
      </c>
      <c r="N57" s="20">
        <f>BD56</f>
        <v>0.1</v>
      </c>
      <c r="O57" s="21">
        <f>N57*1124</f>
        <v>112.4</v>
      </c>
      <c r="P57" s="21"/>
      <c r="Q57" s="21">
        <f>O57*0.11</f>
        <v>12.364000000000001</v>
      </c>
      <c r="R57" s="21">
        <f>O57*0.83</f>
        <v>93.292000000000002</v>
      </c>
      <c r="S57" s="21">
        <v>0</v>
      </c>
      <c r="T57" s="21">
        <f>O57*0.06</f>
        <v>6.7439999999999998</v>
      </c>
      <c r="U57" s="21">
        <f t="shared" ref="U57" si="92">SUM(Q57:T57)</f>
        <v>112.4</v>
      </c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0"/>
      <c r="AJ57" s="20"/>
      <c r="AK57" s="21"/>
      <c r="AL57" s="181"/>
      <c r="AM57" s="20"/>
      <c r="AN57" s="20"/>
      <c r="AO57" s="21"/>
      <c r="AP57" s="21"/>
      <c r="AQ57" s="21"/>
      <c r="AR57" s="21"/>
      <c r="AS57" s="21"/>
      <c r="AT57" s="202"/>
      <c r="AU57" s="21"/>
      <c r="AV57" s="21"/>
      <c r="AW57" s="21"/>
      <c r="AX57" s="21"/>
      <c r="AY57" s="21"/>
      <c r="AZ57" s="21"/>
      <c r="BA57" s="21"/>
      <c r="BB57" s="21"/>
      <c r="BC57" s="21"/>
      <c r="BD57" s="202"/>
      <c r="BE57" s="181"/>
      <c r="BF57" s="20"/>
      <c r="BG57" s="21"/>
      <c r="BH57" s="20"/>
      <c r="BI57" s="23"/>
      <c r="BJ57" s="23"/>
      <c r="BK57" s="21"/>
      <c r="BL57" s="21"/>
      <c r="BM57" s="21"/>
      <c r="BN57" s="181"/>
      <c r="BO57" s="24"/>
      <c r="BP57" s="21"/>
      <c r="BQ57" s="194"/>
      <c r="BR57" s="23"/>
      <c r="BT57" s="192"/>
      <c r="BU57" s="25"/>
    </row>
    <row r="58" spans="1:73" s="241" customFormat="1" ht="399" customHeight="1" x14ac:dyDescent="0.25">
      <c r="A58" s="231"/>
      <c r="B58" s="232"/>
      <c r="C58" s="233"/>
      <c r="D58" s="234"/>
      <c r="E58" s="234"/>
      <c r="F58" s="235"/>
      <c r="G58" s="232"/>
      <c r="H58" s="232"/>
      <c r="I58" s="232"/>
      <c r="J58" s="232"/>
      <c r="K58" s="232"/>
      <c r="L58" s="235"/>
      <c r="M58" s="235"/>
      <c r="N58" s="235"/>
      <c r="O58" s="236">
        <f>O3+O5+O7+O9+O16+O19+O21+O26+O28+O30+O32+O35+O37+O41+O43+O45+O47+O50+O53+O56</f>
        <v>8612.8251999999993</v>
      </c>
      <c r="P58" s="236">
        <f t="shared" ref="P58:BN58" si="93">P3+P5+P7+P9+P16+P19+P21+P26+P28+P30+P32+P35+P37+P41+P43+P45+P47+P50+P53+P56</f>
        <v>0</v>
      </c>
      <c r="Q58" s="236">
        <f t="shared" si="93"/>
        <v>876.95807200000013</v>
      </c>
      <c r="R58" s="236">
        <f t="shared" si="93"/>
        <v>6515.8198159999984</v>
      </c>
      <c r="S58" s="236">
        <f t="shared" si="93"/>
        <v>800.32999999999993</v>
      </c>
      <c r="T58" s="236">
        <f t="shared" si="93"/>
        <v>419.71731199999999</v>
      </c>
      <c r="U58" s="236">
        <f t="shared" si="93"/>
        <v>8612.8251999999993</v>
      </c>
      <c r="V58" s="236">
        <f t="shared" si="93"/>
        <v>0</v>
      </c>
      <c r="W58" s="236">
        <f t="shared" si="93"/>
        <v>0</v>
      </c>
      <c r="X58" s="236">
        <f t="shared" si="93"/>
        <v>0</v>
      </c>
      <c r="Y58" s="236">
        <f t="shared" si="93"/>
        <v>0</v>
      </c>
      <c r="Z58" s="236">
        <f t="shared" si="93"/>
        <v>0</v>
      </c>
      <c r="AA58" s="236">
        <f t="shared" si="93"/>
        <v>0</v>
      </c>
      <c r="AB58" s="236">
        <f t="shared" si="93"/>
        <v>0</v>
      </c>
      <c r="AC58" s="236">
        <f t="shared" si="93"/>
        <v>0</v>
      </c>
      <c r="AD58" s="236">
        <f t="shared" si="93"/>
        <v>0</v>
      </c>
      <c r="AE58" s="236">
        <f t="shared" si="93"/>
        <v>0</v>
      </c>
      <c r="AF58" s="236">
        <f t="shared" si="93"/>
        <v>0</v>
      </c>
      <c r="AG58" s="236">
        <f t="shared" si="93"/>
        <v>0</v>
      </c>
      <c r="AH58" s="236">
        <v>0.26</v>
      </c>
      <c r="AI58" s="236">
        <f t="shared" si="93"/>
        <v>332.8</v>
      </c>
      <c r="AJ58" s="236">
        <f t="shared" si="93"/>
        <v>0</v>
      </c>
      <c r="AK58" s="236">
        <f t="shared" si="93"/>
        <v>0</v>
      </c>
      <c r="AL58" s="236">
        <v>3</v>
      </c>
      <c r="AM58" s="236">
        <f t="shared" si="93"/>
        <v>176.07000000000002</v>
      </c>
      <c r="AN58" s="236">
        <v>0.65</v>
      </c>
      <c r="AO58" s="236">
        <f t="shared" si="93"/>
        <v>1536.6000000000001</v>
      </c>
      <c r="AP58" s="236">
        <v>0.1</v>
      </c>
      <c r="AQ58" s="236">
        <f t="shared" si="93"/>
        <v>177.4</v>
      </c>
      <c r="AR58" s="236">
        <f t="shared" si="93"/>
        <v>0</v>
      </c>
      <c r="AS58" s="236">
        <f t="shared" si="93"/>
        <v>0</v>
      </c>
      <c r="AT58" s="236" t="s">
        <v>453</v>
      </c>
      <c r="AU58" s="236">
        <f t="shared" si="93"/>
        <v>537.47</v>
      </c>
      <c r="AV58" s="236">
        <f t="shared" si="93"/>
        <v>0</v>
      </c>
      <c r="AW58" s="236">
        <f t="shared" si="93"/>
        <v>0</v>
      </c>
      <c r="AX58" s="236">
        <f t="shared" si="93"/>
        <v>0</v>
      </c>
      <c r="AY58" s="236">
        <f t="shared" si="93"/>
        <v>0</v>
      </c>
      <c r="AZ58" s="236">
        <f t="shared" si="93"/>
        <v>0</v>
      </c>
      <c r="BA58" s="236">
        <f t="shared" si="93"/>
        <v>0</v>
      </c>
      <c r="BB58" s="236" t="s">
        <v>454</v>
      </c>
      <c r="BC58" s="236">
        <f t="shared" si="93"/>
        <v>331.03000000000003</v>
      </c>
      <c r="BD58" s="237">
        <v>4.1050000000000004</v>
      </c>
      <c r="BE58" s="236">
        <f t="shared" si="93"/>
        <v>4614.0199999999995</v>
      </c>
      <c r="BF58" s="236" t="s">
        <v>455</v>
      </c>
      <c r="BG58" s="236">
        <f t="shared" si="93"/>
        <v>907.4351999999999</v>
      </c>
      <c r="BH58" s="236">
        <f t="shared" si="93"/>
        <v>0</v>
      </c>
      <c r="BI58" s="236">
        <f t="shared" si="93"/>
        <v>0</v>
      </c>
      <c r="BJ58" s="236">
        <f t="shared" si="93"/>
        <v>0</v>
      </c>
      <c r="BK58" s="236">
        <f t="shared" si="93"/>
        <v>0</v>
      </c>
      <c r="BL58" s="236">
        <f t="shared" si="93"/>
        <v>0</v>
      </c>
      <c r="BM58" s="236">
        <f t="shared" si="93"/>
        <v>0</v>
      </c>
      <c r="BN58" s="236">
        <f t="shared" si="93"/>
        <v>8612.8251999999993</v>
      </c>
      <c r="BO58" s="233"/>
      <c r="BP58" s="238"/>
      <c r="BQ58" s="239"/>
      <c r="BR58" s="240"/>
      <c r="BT58" s="242"/>
      <c r="BU58" s="243"/>
    </row>
    <row r="59" spans="1:73" s="22" customFormat="1" ht="86.25" customHeight="1" x14ac:dyDescent="0.25">
      <c r="A59" s="218"/>
      <c r="B59" s="219"/>
      <c r="C59" s="220"/>
      <c r="D59" s="221"/>
      <c r="E59" s="221"/>
      <c r="F59" s="222"/>
      <c r="G59" s="219"/>
      <c r="H59" s="219"/>
      <c r="I59" s="219"/>
      <c r="J59" s="219"/>
      <c r="K59" s="219"/>
      <c r="L59" s="222"/>
      <c r="M59" s="222"/>
      <c r="N59" s="223"/>
      <c r="O59" s="222"/>
      <c r="P59" s="222"/>
      <c r="Q59" s="222"/>
      <c r="R59" s="222"/>
      <c r="S59" s="222"/>
      <c r="T59" s="222"/>
      <c r="U59" s="222"/>
      <c r="V59" s="223"/>
      <c r="W59" s="223"/>
      <c r="X59" s="223"/>
      <c r="Y59" s="223"/>
      <c r="Z59" s="223"/>
      <c r="AA59" s="223"/>
      <c r="AB59" s="223"/>
      <c r="AC59" s="223"/>
      <c r="AD59" s="223"/>
      <c r="AE59" s="223"/>
      <c r="AF59" s="223"/>
      <c r="AG59" s="223"/>
      <c r="AH59" s="223"/>
      <c r="AI59" s="223"/>
      <c r="AJ59" s="223"/>
      <c r="AK59" s="223"/>
      <c r="AL59" s="223"/>
      <c r="AM59" s="223"/>
      <c r="AN59" s="223"/>
      <c r="AO59" s="223"/>
      <c r="AP59" s="223"/>
      <c r="AQ59" s="223"/>
      <c r="AR59" s="223"/>
      <c r="AS59" s="223"/>
      <c r="AT59" s="222"/>
      <c r="AU59" s="224"/>
      <c r="AV59" s="223"/>
      <c r="AW59" s="223"/>
      <c r="AX59" s="223"/>
      <c r="AY59" s="223"/>
      <c r="AZ59" s="223"/>
      <c r="BA59" s="223"/>
      <c r="BB59" s="223"/>
      <c r="BC59" s="223"/>
      <c r="BD59" s="222"/>
      <c r="BE59" s="223"/>
      <c r="BF59" s="222"/>
      <c r="BG59" s="223"/>
      <c r="BH59" s="222"/>
      <c r="BI59" s="224"/>
      <c r="BJ59" s="224"/>
      <c r="BK59" s="223"/>
      <c r="BL59" s="223"/>
      <c r="BM59" s="223"/>
      <c r="BN59" s="223"/>
      <c r="BO59" s="220"/>
      <c r="BP59" s="223"/>
      <c r="BQ59" s="209"/>
      <c r="BR59" s="23"/>
      <c r="BT59" s="192"/>
      <c r="BU59" s="25"/>
    </row>
    <row r="60" spans="1:73" s="22" customFormat="1" ht="193.5" customHeight="1" x14ac:dyDescent="0.25">
      <c r="A60" s="226" t="s">
        <v>441</v>
      </c>
      <c r="B60" s="215"/>
      <c r="C60" s="26"/>
      <c r="D60" s="216"/>
      <c r="E60" s="216"/>
      <c r="F60" s="180"/>
      <c r="G60" s="215"/>
      <c r="H60" s="215"/>
      <c r="I60" s="215"/>
      <c r="K60" s="226" t="s">
        <v>445</v>
      </c>
      <c r="L60" s="180"/>
      <c r="M60" s="180"/>
      <c r="O60" s="180"/>
      <c r="P60" s="180"/>
      <c r="Q60" s="180"/>
      <c r="R60" s="180"/>
      <c r="S60" s="180"/>
      <c r="T60" s="226" t="s">
        <v>446</v>
      </c>
      <c r="U60" s="180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  <c r="AT60" s="180"/>
      <c r="AU60" s="40"/>
      <c r="AV60" s="36"/>
      <c r="AW60" s="36"/>
      <c r="AX60" s="36"/>
      <c r="AY60" s="36"/>
      <c r="AZ60" s="36"/>
      <c r="BA60" s="36"/>
      <c r="BB60" s="36"/>
      <c r="BC60" s="36"/>
      <c r="BD60" s="180"/>
      <c r="BE60" s="36"/>
      <c r="BF60" s="180"/>
      <c r="BG60" s="36"/>
      <c r="BH60" s="180"/>
      <c r="BI60" s="40"/>
      <c r="BJ60" s="40"/>
      <c r="BK60" s="36"/>
      <c r="BL60" s="36"/>
      <c r="BM60" s="36"/>
      <c r="BN60" s="36"/>
      <c r="BO60" s="26"/>
      <c r="BP60" s="36"/>
      <c r="BQ60" s="209"/>
      <c r="BR60" s="23"/>
      <c r="BT60" s="192"/>
      <c r="BU60" s="25"/>
    </row>
    <row r="61" spans="1:73" s="22" customFormat="1" ht="193.5" customHeight="1" x14ac:dyDescent="0.25">
      <c r="A61" s="226" t="s">
        <v>442</v>
      </c>
      <c r="B61" s="215"/>
      <c r="C61" s="215"/>
      <c r="D61" s="216"/>
      <c r="E61" s="216"/>
      <c r="F61" s="180"/>
      <c r="G61" s="215"/>
      <c r="H61" s="215"/>
      <c r="I61" s="215"/>
      <c r="K61" s="226" t="s">
        <v>445</v>
      </c>
      <c r="L61" s="180"/>
      <c r="M61" s="180"/>
      <c r="O61" s="180"/>
      <c r="P61" s="180"/>
      <c r="Q61" s="180"/>
      <c r="R61" s="180"/>
      <c r="S61" s="180"/>
      <c r="T61" s="226" t="s">
        <v>447</v>
      </c>
      <c r="U61" s="180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  <c r="AT61" s="180"/>
      <c r="AU61" s="40"/>
      <c r="AV61" s="36"/>
      <c r="AW61" s="36"/>
      <c r="AX61" s="36"/>
      <c r="AY61" s="36"/>
      <c r="AZ61" s="36"/>
      <c r="BA61" s="36"/>
      <c r="BB61" s="36"/>
      <c r="BC61" s="36"/>
      <c r="BD61" s="180"/>
      <c r="BE61" s="36"/>
      <c r="BF61" s="180"/>
      <c r="BG61" s="36"/>
      <c r="BH61" s="180"/>
      <c r="BI61" s="40"/>
      <c r="BJ61" s="40"/>
      <c r="BK61" s="36"/>
      <c r="BL61" s="36"/>
      <c r="BM61" s="36"/>
      <c r="BN61" s="36"/>
      <c r="BO61" s="26"/>
      <c r="BP61" s="36"/>
      <c r="BQ61" s="210"/>
      <c r="BR61" s="23"/>
      <c r="BS61" s="23"/>
      <c r="BT61" s="24"/>
      <c r="BU61" s="25"/>
    </row>
    <row r="62" spans="1:73" s="22" customFormat="1" ht="193.5" customHeight="1" x14ac:dyDescent="0.25">
      <c r="A62" s="226" t="s">
        <v>443</v>
      </c>
      <c r="B62" s="215"/>
      <c r="C62" s="215"/>
      <c r="D62" s="216"/>
      <c r="E62" s="216"/>
      <c r="F62" s="180"/>
      <c r="G62" s="215"/>
      <c r="H62" s="215"/>
      <c r="I62" s="215"/>
      <c r="K62" s="226" t="s">
        <v>445</v>
      </c>
      <c r="L62" s="180"/>
      <c r="M62" s="180"/>
      <c r="O62" s="180"/>
      <c r="P62" s="180"/>
      <c r="Q62" s="180"/>
      <c r="R62" s="180"/>
      <c r="S62" s="180"/>
      <c r="T62" s="226" t="s">
        <v>448</v>
      </c>
      <c r="U62" s="180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K62" s="36"/>
      <c r="AL62" s="36"/>
      <c r="AM62" s="36"/>
      <c r="AN62" s="36"/>
      <c r="AO62" s="36"/>
      <c r="AP62" s="36"/>
      <c r="AQ62" s="36"/>
      <c r="AR62" s="36"/>
      <c r="AS62" s="36"/>
      <c r="AT62" s="180"/>
      <c r="AU62" s="40"/>
      <c r="AV62" s="36"/>
      <c r="AW62" s="36"/>
      <c r="AX62" s="36"/>
      <c r="AY62" s="36"/>
      <c r="AZ62" s="36"/>
      <c r="BA62" s="36"/>
      <c r="BB62" s="36"/>
      <c r="BC62" s="36"/>
      <c r="BD62" s="180"/>
      <c r="BE62" s="36"/>
      <c r="BF62" s="180"/>
      <c r="BG62" s="36"/>
      <c r="BH62" s="180"/>
      <c r="BI62" s="40"/>
      <c r="BJ62" s="40"/>
      <c r="BK62" s="36"/>
      <c r="BL62" s="36"/>
      <c r="BM62" s="36"/>
      <c r="BN62" s="36"/>
      <c r="BO62" s="26"/>
      <c r="BP62" s="36"/>
      <c r="BQ62" s="210"/>
      <c r="BR62" s="23"/>
      <c r="BS62" s="23"/>
      <c r="BT62" s="24"/>
      <c r="BU62" s="25"/>
    </row>
    <row r="63" spans="1:73" s="22" customFormat="1" ht="193.5" customHeight="1" x14ac:dyDescent="0.25">
      <c r="A63" s="226" t="s">
        <v>444</v>
      </c>
      <c r="B63" s="215"/>
      <c r="C63" s="215"/>
      <c r="D63" s="216"/>
      <c r="E63" s="216"/>
      <c r="F63" s="180"/>
      <c r="G63" s="215"/>
      <c r="H63" s="215"/>
      <c r="I63" s="215"/>
      <c r="K63" s="226" t="s">
        <v>445</v>
      </c>
      <c r="L63" s="180"/>
      <c r="M63" s="180"/>
      <c r="O63" s="40"/>
      <c r="P63" s="40"/>
      <c r="Q63" s="40"/>
      <c r="R63" s="40"/>
      <c r="S63" s="40"/>
      <c r="T63" s="226" t="s">
        <v>449</v>
      </c>
      <c r="U63" s="40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F63" s="36"/>
      <c r="AG63" s="36"/>
      <c r="AH63" s="36"/>
      <c r="AI63" s="36"/>
      <c r="AJ63" s="36"/>
      <c r="AK63" s="36"/>
      <c r="AL63" s="36"/>
      <c r="AM63" s="36"/>
      <c r="AN63" s="36"/>
      <c r="AO63" s="36"/>
      <c r="AP63" s="36"/>
      <c r="AQ63" s="36"/>
      <c r="AR63" s="36"/>
      <c r="AS63" s="36"/>
      <c r="AT63" s="180"/>
      <c r="AU63" s="40"/>
      <c r="AV63" s="36"/>
      <c r="AW63" s="36"/>
      <c r="AX63" s="36"/>
      <c r="AY63" s="36"/>
      <c r="AZ63" s="36"/>
      <c r="BA63" s="36"/>
      <c r="BB63" s="36"/>
      <c r="BC63" s="36"/>
      <c r="BD63" s="180"/>
      <c r="BE63" s="36"/>
      <c r="BF63" s="180"/>
      <c r="BG63" s="36"/>
      <c r="BH63" s="180"/>
      <c r="BI63" s="217"/>
      <c r="BJ63" s="40"/>
      <c r="BK63" s="36"/>
      <c r="BL63" s="36"/>
      <c r="BM63" s="36"/>
      <c r="BN63" s="36"/>
      <c r="BO63" s="26"/>
      <c r="BP63" s="36"/>
      <c r="BQ63" s="210"/>
      <c r="BR63" s="23"/>
      <c r="BS63" s="23"/>
      <c r="BT63" s="24"/>
      <c r="BU63" s="25"/>
    </row>
    <row r="64" spans="1:73" s="22" customFormat="1" ht="149.25" customHeight="1" x14ac:dyDescent="0.25">
      <c r="A64" s="211"/>
      <c r="B64" s="212"/>
      <c r="C64" s="212"/>
      <c r="D64" s="213"/>
      <c r="E64" s="213"/>
      <c r="F64" s="202"/>
      <c r="G64" s="212"/>
      <c r="H64" s="212"/>
      <c r="I64" s="212"/>
      <c r="J64" s="212"/>
      <c r="K64" s="212"/>
      <c r="L64" s="202"/>
      <c r="M64" s="202"/>
      <c r="N64" s="202"/>
      <c r="O64" s="191"/>
      <c r="P64" s="191"/>
      <c r="Q64" s="191"/>
      <c r="R64" s="191"/>
      <c r="S64" s="191"/>
      <c r="T64" s="191"/>
      <c r="U64" s="191"/>
      <c r="V64" s="181"/>
      <c r="W64" s="181"/>
      <c r="X64" s="181"/>
      <c r="Y64" s="181"/>
      <c r="Z64" s="181"/>
      <c r="AA64" s="181"/>
      <c r="AB64" s="181"/>
      <c r="AC64" s="181"/>
      <c r="AD64" s="181"/>
      <c r="AE64" s="181"/>
      <c r="AF64" s="181"/>
      <c r="AG64" s="181"/>
      <c r="AH64" s="181"/>
      <c r="AI64" s="181"/>
      <c r="AJ64" s="181"/>
      <c r="AK64" s="181"/>
      <c r="AL64" s="181"/>
      <c r="AM64" s="181"/>
      <c r="AN64" s="181"/>
      <c r="AO64" s="181"/>
      <c r="AP64" s="181"/>
      <c r="AQ64" s="181"/>
      <c r="AR64" s="181"/>
      <c r="AS64" s="181"/>
      <c r="AT64" s="202"/>
      <c r="AU64" s="182"/>
      <c r="AV64" s="181"/>
      <c r="AW64" s="181"/>
      <c r="AX64" s="181"/>
      <c r="AY64" s="181"/>
      <c r="AZ64" s="181"/>
      <c r="BA64" s="181"/>
      <c r="BB64" s="181"/>
      <c r="BC64" s="181"/>
      <c r="BD64" s="202"/>
      <c r="BE64" s="181"/>
      <c r="BF64" s="202"/>
      <c r="BG64" s="181"/>
      <c r="BH64" s="202"/>
      <c r="BI64" s="182"/>
      <c r="BJ64" s="182"/>
      <c r="BK64" s="181"/>
      <c r="BL64" s="181"/>
      <c r="BM64" s="181"/>
      <c r="BN64" s="181"/>
      <c r="BO64" s="214"/>
      <c r="BP64" s="181"/>
      <c r="BQ64" s="21"/>
      <c r="BR64" s="23"/>
      <c r="BS64" s="23"/>
      <c r="BT64" s="24"/>
      <c r="BU64" s="25"/>
    </row>
    <row r="65" spans="1:73" s="22" customFormat="1" ht="149.25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81"/>
      <c r="AM65" s="21"/>
      <c r="AN65" s="21"/>
      <c r="AO65" s="21"/>
      <c r="AP65" s="21"/>
      <c r="AQ65" s="21"/>
      <c r="AR65" s="21"/>
      <c r="AS65" s="21"/>
      <c r="AT65" s="202"/>
      <c r="AU65" s="23"/>
      <c r="AV65" s="21"/>
      <c r="AW65" s="21"/>
      <c r="AX65" s="21"/>
      <c r="AY65" s="21"/>
      <c r="AZ65" s="21"/>
      <c r="BA65" s="21"/>
      <c r="BB65" s="21"/>
      <c r="BC65" s="21"/>
      <c r="BD65" s="202"/>
      <c r="BE65" s="181"/>
      <c r="BF65" s="20"/>
      <c r="BG65" s="21"/>
      <c r="BH65" s="20"/>
      <c r="BI65" s="23"/>
      <c r="BJ65" s="23"/>
      <c r="BK65" s="21"/>
      <c r="BL65" s="21"/>
      <c r="BM65" s="21"/>
      <c r="BN65" s="181"/>
      <c r="BO65" s="24"/>
      <c r="BP65" s="21"/>
      <c r="BQ65" s="21"/>
      <c r="BR65" s="23"/>
      <c r="BS65" s="23"/>
      <c r="BT65" s="24"/>
      <c r="BU65" s="25"/>
    </row>
    <row r="66" spans="1:73" s="22" customFormat="1" ht="216.75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181"/>
      <c r="AM66" s="21"/>
      <c r="AN66" s="21"/>
      <c r="AO66" s="21"/>
      <c r="AP66" s="21"/>
      <c r="AQ66" s="21"/>
      <c r="AR66" s="21"/>
      <c r="AS66" s="21"/>
      <c r="AT66" s="202"/>
      <c r="AU66" s="23"/>
      <c r="AV66" s="21"/>
      <c r="AW66" s="21"/>
      <c r="AX66" s="21"/>
      <c r="AY66" s="21"/>
      <c r="AZ66" s="21"/>
      <c r="BA66" s="21"/>
      <c r="BB66" s="21"/>
      <c r="BC66" s="21"/>
      <c r="BD66" s="202"/>
      <c r="BE66" s="182"/>
      <c r="BF66" s="23"/>
      <c r="BG66" s="21"/>
      <c r="BH66" s="20"/>
      <c r="BI66" s="23"/>
      <c r="BJ66" s="23"/>
      <c r="BK66" s="21"/>
      <c r="BL66" s="21"/>
      <c r="BM66" s="21"/>
      <c r="BN66" s="181"/>
      <c r="BO66" s="24"/>
      <c r="BP66" s="21"/>
      <c r="BQ66" s="21"/>
      <c r="BR66" s="23"/>
      <c r="BS66" s="23"/>
      <c r="BT66" s="24"/>
      <c r="BU66" s="25"/>
    </row>
    <row r="67" spans="1:73" s="22" customFormat="1" ht="204.75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7"/>
      <c r="N67" s="20"/>
      <c r="O67" s="23"/>
      <c r="P67" s="23"/>
      <c r="Q67" s="23"/>
      <c r="R67" s="23"/>
      <c r="S67" s="23"/>
      <c r="T67" s="23"/>
      <c r="U67" s="23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181"/>
      <c r="AM67" s="21"/>
      <c r="AN67" s="21"/>
      <c r="AO67" s="21"/>
      <c r="AP67" s="21"/>
      <c r="AQ67" s="21"/>
      <c r="AR67" s="21"/>
      <c r="AS67" s="21"/>
      <c r="AT67" s="181"/>
      <c r="AU67" s="21"/>
      <c r="AV67" s="21"/>
      <c r="AW67" s="21"/>
      <c r="AX67" s="21"/>
      <c r="AY67" s="21"/>
      <c r="AZ67" s="21"/>
      <c r="BA67" s="21"/>
      <c r="BB67" s="21"/>
      <c r="BC67" s="21"/>
      <c r="BD67" s="181"/>
      <c r="BE67" s="181"/>
      <c r="BF67" s="21"/>
      <c r="BG67" s="21"/>
      <c r="BH67" s="20"/>
      <c r="BI67" s="23"/>
      <c r="BJ67" s="23"/>
      <c r="BK67" s="21"/>
      <c r="BL67" s="21"/>
      <c r="BM67" s="21"/>
      <c r="BN67" s="181"/>
      <c r="BO67" s="24"/>
      <c r="BP67" s="21"/>
      <c r="BQ67" s="21"/>
      <c r="BR67" s="23"/>
      <c r="BS67" s="23"/>
      <c r="BT67" s="24"/>
      <c r="BU67" s="25"/>
    </row>
    <row r="68" spans="1:73" s="22" customFormat="1" ht="319.5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8"/>
      <c r="N68" s="20"/>
      <c r="O68" s="23"/>
      <c r="P68" s="23"/>
      <c r="Q68" s="23"/>
      <c r="R68" s="23"/>
      <c r="S68" s="23"/>
      <c r="T68" s="23"/>
      <c r="U68" s="23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181"/>
      <c r="AM68" s="21"/>
      <c r="AN68" s="21"/>
      <c r="AO68" s="21"/>
      <c r="AP68" s="21"/>
      <c r="AQ68" s="21"/>
      <c r="AR68" s="21"/>
      <c r="AS68" s="21"/>
      <c r="AT68" s="181"/>
      <c r="AU68" s="21"/>
      <c r="AV68" s="21"/>
      <c r="AW68" s="21"/>
      <c r="AX68" s="21"/>
      <c r="AY68" s="21"/>
      <c r="AZ68" s="21"/>
      <c r="BA68" s="21"/>
      <c r="BB68" s="21"/>
      <c r="BC68" s="21"/>
      <c r="BD68" s="181"/>
      <c r="BE68" s="181"/>
      <c r="BF68" s="21"/>
      <c r="BG68" s="21"/>
      <c r="BH68" s="20"/>
      <c r="BI68" s="23"/>
      <c r="BJ68" s="23"/>
      <c r="BK68" s="21"/>
      <c r="BL68" s="21"/>
      <c r="BM68" s="21"/>
      <c r="BN68" s="181"/>
      <c r="BO68" s="24"/>
      <c r="BP68" s="21"/>
      <c r="BQ68" s="21"/>
      <c r="BR68" s="23"/>
      <c r="BS68" s="23"/>
      <c r="BT68" s="24"/>
      <c r="BU68" s="25"/>
    </row>
    <row r="69" spans="1:73" s="22" customFormat="1" ht="247.5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9"/>
      <c r="P69" s="29"/>
      <c r="Q69" s="29"/>
      <c r="R69" s="29"/>
      <c r="S69" s="29"/>
      <c r="T69" s="29"/>
      <c r="U69" s="29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181"/>
      <c r="AM69" s="21"/>
      <c r="AN69" s="21"/>
      <c r="AO69" s="21"/>
      <c r="AP69" s="21"/>
      <c r="AQ69" s="21"/>
      <c r="AR69" s="21"/>
      <c r="AS69" s="21"/>
      <c r="AT69" s="181"/>
      <c r="AU69" s="21"/>
      <c r="AV69" s="21"/>
      <c r="AW69" s="21"/>
      <c r="AX69" s="21"/>
      <c r="AY69" s="21"/>
      <c r="AZ69" s="21"/>
      <c r="BA69" s="21"/>
      <c r="BB69" s="21"/>
      <c r="BC69" s="21"/>
      <c r="BD69" s="202"/>
      <c r="BE69" s="29"/>
      <c r="BF69" s="29"/>
      <c r="BG69" s="21"/>
      <c r="BH69" s="20"/>
      <c r="BI69" s="23"/>
      <c r="BJ69" s="23"/>
      <c r="BK69" s="21"/>
      <c r="BL69" s="21"/>
      <c r="BM69" s="21"/>
      <c r="BN69" s="181"/>
      <c r="BO69" s="24"/>
      <c r="BP69" s="21"/>
      <c r="BQ69" s="21"/>
      <c r="BR69" s="23"/>
      <c r="BS69" s="23"/>
      <c r="BT69" s="24"/>
      <c r="BU69" s="25"/>
    </row>
    <row r="70" spans="1:73" s="22" customFormat="1" ht="140.25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9"/>
      <c r="P70" s="29"/>
      <c r="Q70" s="29"/>
      <c r="R70" s="29"/>
      <c r="S70" s="29"/>
      <c r="T70" s="29"/>
      <c r="U70" s="29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181"/>
      <c r="AM70" s="21"/>
      <c r="AN70" s="21"/>
      <c r="AO70" s="21"/>
      <c r="AP70" s="21"/>
      <c r="AQ70" s="21"/>
      <c r="AR70" s="21"/>
      <c r="AS70" s="21"/>
      <c r="AT70" s="181"/>
      <c r="AU70" s="21"/>
      <c r="AV70" s="21"/>
      <c r="AW70" s="21"/>
      <c r="AX70" s="21"/>
      <c r="AY70" s="21"/>
      <c r="AZ70" s="21"/>
      <c r="BA70" s="21"/>
      <c r="BB70" s="21"/>
      <c r="BC70" s="21"/>
      <c r="BD70" s="181"/>
      <c r="BE70" s="181"/>
      <c r="BF70" s="21"/>
      <c r="BG70" s="21"/>
      <c r="BH70" s="20"/>
      <c r="BI70" s="23"/>
      <c r="BJ70" s="23"/>
      <c r="BK70" s="21"/>
      <c r="BL70" s="21"/>
      <c r="BM70" s="21"/>
      <c r="BN70" s="181"/>
      <c r="BO70" s="24"/>
      <c r="BP70" s="21"/>
      <c r="BQ70" s="21"/>
      <c r="BR70" s="23"/>
      <c r="BS70" s="23"/>
      <c r="BT70" s="24"/>
      <c r="BU70" s="25"/>
    </row>
    <row r="71" spans="1:73" s="22" customFormat="1" ht="246.75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0"/>
      <c r="AI71" s="23"/>
      <c r="AJ71" s="23"/>
      <c r="AK71" s="21"/>
      <c r="AL71" s="202"/>
      <c r="AM71" s="23"/>
      <c r="AN71" s="23"/>
      <c r="AO71" s="21"/>
      <c r="AP71" s="21"/>
      <c r="AQ71" s="21"/>
      <c r="AR71" s="21"/>
      <c r="AS71" s="21"/>
      <c r="AT71" s="202"/>
      <c r="AU71" s="23"/>
      <c r="AV71" s="21"/>
      <c r="AW71" s="21"/>
      <c r="AX71" s="21"/>
      <c r="AY71" s="21"/>
      <c r="AZ71" s="21"/>
      <c r="BA71" s="21"/>
      <c r="BB71" s="21"/>
      <c r="BC71" s="21"/>
      <c r="BD71" s="202"/>
      <c r="BE71" s="21"/>
      <c r="BF71" s="20"/>
      <c r="BG71" s="21"/>
      <c r="BH71" s="20"/>
      <c r="BI71" s="23"/>
      <c r="BJ71" s="23"/>
      <c r="BK71" s="21"/>
      <c r="BL71" s="21"/>
      <c r="BM71" s="21"/>
      <c r="BN71" s="181"/>
      <c r="BO71" s="24"/>
      <c r="BP71" s="21"/>
      <c r="BQ71" s="21"/>
      <c r="BR71" s="23"/>
      <c r="BS71" s="23"/>
      <c r="BT71" s="24"/>
      <c r="BU71" s="25"/>
    </row>
    <row r="72" spans="1:73" s="22" customFormat="1" ht="197.25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0"/>
      <c r="AI72" s="23"/>
      <c r="AJ72" s="23"/>
      <c r="AK72" s="21"/>
      <c r="AL72" s="202"/>
      <c r="AM72" s="23"/>
      <c r="AN72" s="23"/>
      <c r="AO72" s="21"/>
      <c r="AP72" s="21"/>
      <c r="AQ72" s="21"/>
      <c r="AR72" s="21"/>
      <c r="AS72" s="21"/>
      <c r="AT72" s="202"/>
      <c r="AU72" s="23"/>
      <c r="AV72" s="21"/>
      <c r="AW72" s="21"/>
      <c r="AX72" s="21"/>
      <c r="AY72" s="21"/>
      <c r="AZ72" s="21"/>
      <c r="BA72" s="21"/>
      <c r="BB72" s="21"/>
      <c r="BC72" s="21"/>
      <c r="BD72" s="202"/>
      <c r="BE72" s="181"/>
      <c r="BF72" s="20"/>
      <c r="BG72" s="21"/>
      <c r="BH72" s="20"/>
      <c r="BI72" s="23"/>
      <c r="BJ72" s="23"/>
      <c r="BK72" s="21"/>
      <c r="BL72" s="21"/>
      <c r="BM72" s="21"/>
      <c r="BN72" s="181"/>
      <c r="BO72" s="24"/>
      <c r="BP72" s="21"/>
      <c r="BQ72" s="21"/>
      <c r="BR72" s="23"/>
      <c r="BS72" s="23"/>
      <c r="BT72" s="24"/>
      <c r="BU72" s="25"/>
    </row>
    <row r="73" spans="1:73" s="22" customFormat="1" ht="409.6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1"/>
      <c r="P73" s="20"/>
      <c r="Q73" s="20"/>
      <c r="R73" s="20"/>
      <c r="S73" s="20"/>
      <c r="T73" s="20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0"/>
      <c r="AI73" s="23"/>
      <c r="AJ73" s="23"/>
      <c r="AK73" s="21"/>
      <c r="AL73" s="202"/>
      <c r="AM73" s="23"/>
      <c r="AN73" s="23"/>
      <c r="AO73" s="21"/>
      <c r="AP73" s="21"/>
      <c r="AQ73" s="21"/>
      <c r="AR73" s="21"/>
      <c r="AS73" s="21"/>
      <c r="AT73" s="202"/>
      <c r="AU73" s="23"/>
      <c r="AV73" s="21"/>
      <c r="AW73" s="21"/>
      <c r="AX73" s="21"/>
      <c r="AY73" s="21"/>
      <c r="AZ73" s="21"/>
      <c r="BA73" s="21"/>
      <c r="BB73" s="21"/>
      <c r="BC73" s="21"/>
      <c r="BD73" s="202"/>
      <c r="BE73" s="181"/>
      <c r="BF73" s="20"/>
      <c r="BG73" s="21"/>
      <c r="BH73" s="20"/>
      <c r="BI73" s="23"/>
      <c r="BJ73" s="23"/>
      <c r="BK73" s="21"/>
      <c r="BL73" s="21"/>
      <c r="BM73" s="21"/>
      <c r="BN73" s="181"/>
      <c r="BO73" s="24"/>
      <c r="BP73" s="21"/>
      <c r="BQ73" s="21"/>
      <c r="BR73" s="23"/>
      <c r="BS73" s="23"/>
      <c r="BT73" s="24"/>
      <c r="BU73" s="25"/>
    </row>
    <row r="74" spans="1:73" s="22" customFormat="1" ht="273.75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0"/>
      <c r="AI74" s="23"/>
      <c r="AJ74" s="23"/>
      <c r="AK74" s="21"/>
      <c r="AL74" s="202"/>
      <c r="AM74" s="23"/>
      <c r="AN74" s="23"/>
      <c r="AO74" s="21"/>
      <c r="AP74" s="21"/>
      <c r="AQ74" s="21"/>
      <c r="AR74" s="21"/>
      <c r="AS74" s="21"/>
      <c r="AT74" s="202"/>
      <c r="AU74" s="23"/>
      <c r="AV74" s="21"/>
      <c r="AW74" s="21"/>
      <c r="AX74" s="21"/>
      <c r="AY74" s="21"/>
      <c r="AZ74" s="21"/>
      <c r="BA74" s="21"/>
      <c r="BB74" s="21"/>
      <c r="BC74" s="21"/>
      <c r="BD74" s="202"/>
      <c r="BE74" s="181"/>
      <c r="BF74" s="20"/>
      <c r="BG74" s="21"/>
      <c r="BH74" s="20"/>
      <c r="BI74" s="23"/>
      <c r="BJ74" s="23"/>
      <c r="BK74" s="21"/>
      <c r="BL74" s="21"/>
      <c r="BM74" s="21"/>
      <c r="BN74" s="181"/>
      <c r="BO74" s="24"/>
      <c r="BP74" s="21"/>
      <c r="BQ74" s="21"/>
      <c r="BR74" s="23"/>
      <c r="BS74" s="23"/>
      <c r="BT74" s="24"/>
      <c r="BU74" s="25"/>
    </row>
    <row r="75" spans="1:73" s="22" customFormat="1" ht="211.5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0"/>
      <c r="AI75" s="23"/>
      <c r="AJ75" s="23"/>
      <c r="AK75" s="21"/>
      <c r="AL75" s="202"/>
      <c r="AM75" s="23"/>
      <c r="AN75" s="23"/>
      <c r="AO75" s="21"/>
      <c r="AP75" s="21"/>
      <c r="AQ75" s="21"/>
      <c r="AR75" s="21"/>
      <c r="AS75" s="21"/>
      <c r="AT75" s="202"/>
      <c r="AU75" s="23"/>
      <c r="AV75" s="21"/>
      <c r="AW75" s="21"/>
      <c r="AX75" s="21"/>
      <c r="AY75" s="21"/>
      <c r="AZ75" s="21"/>
      <c r="BA75" s="21"/>
      <c r="BB75" s="21"/>
      <c r="BC75" s="21"/>
      <c r="BD75" s="202"/>
      <c r="BE75" s="182"/>
      <c r="BF75" s="23"/>
      <c r="BG75" s="21"/>
      <c r="BH75" s="20"/>
      <c r="BI75" s="23"/>
      <c r="BJ75" s="20"/>
      <c r="BK75" s="21"/>
      <c r="BL75" s="21"/>
      <c r="BM75" s="21"/>
      <c r="BN75" s="181"/>
      <c r="BO75" s="24"/>
      <c r="BP75" s="21"/>
      <c r="BQ75" s="21"/>
      <c r="BR75" s="23"/>
      <c r="BS75" s="23"/>
      <c r="BT75" s="24"/>
      <c r="BU75" s="25"/>
    </row>
    <row r="76" spans="1:73" s="22" customFormat="1" ht="408.75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0"/>
      <c r="AI76" s="20"/>
      <c r="AJ76" s="20"/>
      <c r="AK76" s="21"/>
      <c r="AL76" s="202"/>
      <c r="AM76" s="20"/>
      <c r="AN76" s="20"/>
      <c r="AO76" s="20"/>
      <c r="AP76" s="20"/>
      <c r="AQ76" s="21"/>
      <c r="AR76" s="21"/>
      <c r="AS76" s="21"/>
      <c r="AT76" s="202"/>
      <c r="AU76" s="20"/>
      <c r="AV76" s="21"/>
      <c r="AW76" s="21"/>
      <c r="AX76" s="21"/>
      <c r="AY76" s="21"/>
      <c r="AZ76" s="21"/>
      <c r="BA76" s="21"/>
      <c r="BB76" s="21"/>
      <c r="BC76" s="21"/>
      <c r="BD76" s="202"/>
      <c r="BE76" s="20"/>
      <c r="BF76" s="20"/>
      <c r="BG76" s="20"/>
      <c r="BH76" s="20"/>
      <c r="BI76" s="23"/>
      <c r="BJ76" s="23"/>
      <c r="BK76" s="21"/>
      <c r="BL76" s="21"/>
      <c r="BM76" s="21"/>
      <c r="BN76" s="181"/>
      <c r="BO76" s="24"/>
      <c r="BP76" s="21"/>
      <c r="BQ76" s="21"/>
      <c r="BR76" s="23"/>
      <c r="BS76" s="23"/>
      <c r="BT76" s="24"/>
      <c r="BU76" s="25"/>
    </row>
    <row r="77" spans="1:73" s="22" customFormat="1" ht="138.75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0"/>
      <c r="AI77" s="20"/>
      <c r="AJ77" s="20"/>
      <c r="AK77" s="21"/>
      <c r="AL77" s="202"/>
      <c r="AM77" s="20"/>
      <c r="AN77" s="20"/>
      <c r="AO77" s="21"/>
      <c r="AP77" s="21"/>
      <c r="AQ77" s="21"/>
      <c r="AR77" s="21"/>
      <c r="AS77" s="21"/>
      <c r="AT77" s="202"/>
      <c r="AU77" s="20"/>
      <c r="AV77" s="21"/>
      <c r="AW77" s="21"/>
      <c r="AX77" s="21"/>
      <c r="AY77" s="21"/>
      <c r="AZ77" s="21"/>
      <c r="BA77" s="21"/>
      <c r="BB77" s="21"/>
      <c r="BC77" s="21"/>
      <c r="BD77" s="202"/>
      <c r="BE77" s="202"/>
      <c r="BF77" s="20"/>
      <c r="BG77" s="20"/>
      <c r="BH77" s="20"/>
      <c r="BI77" s="23"/>
      <c r="BJ77" s="23"/>
      <c r="BK77" s="21"/>
      <c r="BL77" s="21"/>
      <c r="BM77" s="21"/>
      <c r="BN77" s="181"/>
      <c r="BO77" s="24"/>
      <c r="BP77" s="21"/>
      <c r="BQ77" s="21"/>
      <c r="BR77" s="23"/>
      <c r="BS77" s="23"/>
      <c r="BT77" s="24"/>
      <c r="BU77" s="25"/>
    </row>
    <row r="78" spans="1:73" s="22" customFormat="1" ht="138.7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0"/>
      <c r="AI78" s="20"/>
      <c r="AJ78" s="20"/>
      <c r="AK78" s="21"/>
      <c r="AL78" s="202"/>
      <c r="AM78" s="20"/>
      <c r="AN78" s="20"/>
      <c r="AO78" s="21"/>
      <c r="AP78" s="21"/>
      <c r="AQ78" s="21"/>
      <c r="AR78" s="21"/>
      <c r="AS78" s="21"/>
      <c r="AT78" s="202"/>
      <c r="AU78" s="20"/>
      <c r="AV78" s="21"/>
      <c r="AW78" s="21"/>
      <c r="AX78" s="21"/>
      <c r="AY78" s="21"/>
      <c r="AZ78" s="21"/>
      <c r="BA78" s="21"/>
      <c r="BB78" s="21"/>
      <c r="BC78" s="21"/>
      <c r="BD78" s="202"/>
      <c r="BE78" s="202"/>
      <c r="BF78" s="20"/>
      <c r="BG78" s="20"/>
      <c r="BH78" s="20"/>
      <c r="BI78" s="23"/>
      <c r="BJ78" s="23"/>
      <c r="BK78" s="21"/>
      <c r="BL78" s="21"/>
      <c r="BM78" s="21"/>
      <c r="BN78" s="181"/>
      <c r="BO78" s="24"/>
      <c r="BP78" s="21"/>
      <c r="BQ78" s="21"/>
      <c r="BR78" s="23"/>
      <c r="BS78" s="23"/>
      <c r="BT78" s="24"/>
      <c r="BU78" s="25"/>
    </row>
    <row r="79" spans="1:73" s="22" customFormat="1" ht="138.75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0"/>
      <c r="AI79" s="20"/>
      <c r="AJ79" s="20"/>
      <c r="AK79" s="21"/>
      <c r="AL79" s="202"/>
      <c r="AM79" s="20"/>
      <c r="AN79" s="20"/>
      <c r="AO79" s="21"/>
      <c r="AP79" s="21"/>
      <c r="AQ79" s="21"/>
      <c r="AR79" s="21"/>
      <c r="AS79" s="21"/>
      <c r="AT79" s="202"/>
      <c r="AU79" s="20"/>
      <c r="AV79" s="21"/>
      <c r="AW79" s="21"/>
      <c r="AX79" s="21"/>
      <c r="AY79" s="21"/>
      <c r="AZ79" s="21"/>
      <c r="BA79" s="21"/>
      <c r="BB79" s="21"/>
      <c r="BC79" s="21"/>
      <c r="BD79" s="202"/>
      <c r="BE79" s="202"/>
      <c r="BF79" s="20"/>
      <c r="BG79" s="20"/>
      <c r="BH79" s="20"/>
      <c r="BI79" s="23"/>
      <c r="BJ79" s="23"/>
      <c r="BK79" s="21"/>
      <c r="BL79" s="21"/>
      <c r="BM79" s="21"/>
      <c r="BN79" s="181"/>
      <c r="BO79" s="24"/>
      <c r="BP79" s="21"/>
      <c r="BQ79" s="21"/>
      <c r="BR79" s="23"/>
      <c r="BS79" s="23"/>
      <c r="BT79" s="24"/>
      <c r="BU79" s="25"/>
    </row>
    <row r="80" spans="1:73" s="22" customFormat="1" ht="138.75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0"/>
      <c r="AI80" s="20"/>
      <c r="AJ80" s="20"/>
      <c r="AK80" s="21"/>
      <c r="AL80" s="202"/>
      <c r="AM80" s="20"/>
      <c r="AN80" s="20"/>
      <c r="AO80" s="21"/>
      <c r="AP80" s="21"/>
      <c r="AQ80" s="21"/>
      <c r="AR80" s="21"/>
      <c r="AS80" s="21"/>
      <c r="AT80" s="202"/>
      <c r="AU80" s="20"/>
      <c r="AV80" s="21"/>
      <c r="AW80" s="21"/>
      <c r="AX80" s="21"/>
      <c r="AY80" s="21"/>
      <c r="AZ80" s="21"/>
      <c r="BA80" s="21"/>
      <c r="BB80" s="21"/>
      <c r="BC80" s="21"/>
      <c r="BD80" s="202"/>
      <c r="BE80" s="202"/>
      <c r="BF80" s="20"/>
      <c r="BG80" s="20"/>
      <c r="BH80" s="20"/>
      <c r="BI80" s="23"/>
      <c r="BJ80" s="23"/>
      <c r="BK80" s="21"/>
      <c r="BL80" s="21"/>
      <c r="BM80" s="21"/>
      <c r="BN80" s="181"/>
      <c r="BO80" s="24"/>
      <c r="BP80" s="21"/>
      <c r="BQ80" s="21"/>
      <c r="BR80" s="23"/>
      <c r="BS80" s="23"/>
      <c r="BT80" s="24"/>
      <c r="BU80" s="25"/>
    </row>
    <row r="81" spans="1:73" s="22" customFormat="1" ht="294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0"/>
      <c r="AI81" s="23"/>
      <c r="AJ81" s="23"/>
      <c r="AK81" s="21"/>
      <c r="AL81" s="202"/>
      <c r="AM81" s="23"/>
      <c r="AN81" s="23"/>
      <c r="AO81" s="21"/>
      <c r="AP81" s="21"/>
      <c r="AQ81" s="21"/>
      <c r="AR81" s="21"/>
      <c r="AS81" s="21"/>
      <c r="AT81" s="202"/>
      <c r="AU81" s="23"/>
      <c r="AV81" s="21"/>
      <c r="AW81" s="21"/>
      <c r="AX81" s="21"/>
      <c r="AY81" s="21"/>
      <c r="AZ81" s="21"/>
      <c r="BA81" s="21"/>
      <c r="BB81" s="21"/>
      <c r="BC81" s="21"/>
      <c r="BD81" s="202"/>
      <c r="BE81" s="182"/>
      <c r="BF81" s="23"/>
      <c r="BG81" s="21"/>
      <c r="BH81" s="20"/>
      <c r="BI81" s="23"/>
      <c r="BJ81" s="23"/>
      <c r="BK81" s="21"/>
      <c r="BL81" s="21"/>
      <c r="BM81" s="21"/>
      <c r="BN81" s="181"/>
      <c r="BO81" s="24"/>
      <c r="BP81" s="21"/>
      <c r="BQ81" s="21"/>
      <c r="BR81" s="23"/>
      <c r="BS81" s="23"/>
      <c r="BT81" s="24"/>
      <c r="BU81" s="25"/>
    </row>
    <row r="82" spans="1:73" s="22" customFormat="1" ht="231.75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3"/>
      <c r="P82" s="23"/>
      <c r="Q82" s="23"/>
      <c r="R82" s="23"/>
      <c r="S82" s="23"/>
      <c r="T82" s="23"/>
      <c r="U82" s="23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0"/>
      <c r="AI82" s="23"/>
      <c r="AJ82" s="23"/>
      <c r="AK82" s="21"/>
      <c r="AL82" s="202"/>
      <c r="AM82" s="23"/>
      <c r="AN82" s="23"/>
      <c r="AO82" s="21"/>
      <c r="AP82" s="21"/>
      <c r="AQ82" s="21"/>
      <c r="AR82" s="21"/>
      <c r="AS82" s="21"/>
      <c r="AT82" s="202"/>
      <c r="AU82" s="23"/>
      <c r="AV82" s="21"/>
      <c r="AW82" s="21"/>
      <c r="AX82" s="21"/>
      <c r="AY82" s="21"/>
      <c r="AZ82" s="21"/>
      <c r="BA82" s="21"/>
      <c r="BB82" s="21"/>
      <c r="BC82" s="21"/>
      <c r="BD82" s="202"/>
      <c r="BE82" s="23"/>
      <c r="BF82" s="23"/>
      <c r="BG82" s="21"/>
      <c r="BH82" s="20"/>
      <c r="BI82" s="23"/>
      <c r="BJ82" s="23"/>
      <c r="BK82" s="21"/>
      <c r="BL82" s="21"/>
      <c r="BM82" s="21"/>
      <c r="BN82" s="181"/>
      <c r="BO82" s="24"/>
      <c r="BP82" s="21"/>
      <c r="BQ82" s="21"/>
      <c r="BR82" s="23"/>
      <c r="BS82" s="23"/>
      <c r="BT82" s="24"/>
      <c r="BU82" s="25"/>
    </row>
    <row r="83" spans="1:73" s="22" customFormat="1" ht="149.25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3"/>
      <c r="P83" s="20"/>
      <c r="Q83" s="23"/>
      <c r="R83" s="23"/>
      <c r="S83" s="23"/>
      <c r="T83" s="23"/>
      <c r="U83" s="23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0"/>
      <c r="AI83" s="23"/>
      <c r="AJ83" s="23"/>
      <c r="AK83" s="21"/>
      <c r="AL83" s="202"/>
      <c r="AM83" s="23"/>
      <c r="AN83" s="23"/>
      <c r="AO83" s="21"/>
      <c r="AP83" s="21"/>
      <c r="AQ83" s="21"/>
      <c r="AR83" s="21"/>
      <c r="AS83" s="21"/>
      <c r="AT83" s="202"/>
      <c r="AU83" s="23"/>
      <c r="AV83" s="21"/>
      <c r="AW83" s="21"/>
      <c r="AX83" s="21"/>
      <c r="AY83" s="21"/>
      <c r="AZ83" s="21"/>
      <c r="BA83" s="21"/>
      <c r="BB83" s="21"/>
      <c r="BC83" s="21"/>
      <c r="BD83" s="202"/>
      <c r="BE83" s="182"/>
      <c r="BF83" s="23"/>
      <c r="BG83" s="21"/>
      <c r="BH83" s="20"/>
      <c r="BI83" s="23"/>
      <c r="BJ83" s="23"/>
      <c r="BK83" s="21"/>
      <c r="BL83" s="21"/>
      <c r="BM83" s="21"/>
      <c r="BN83" s="181"/>
      <c r="BO83" s="24"/>
      <c r="BP83" s="21"/>
      <c r="BQ83" s="21"/>
      <c r="BR83" s="23"/>
      <c r="BS83" s="23"/>
      <c r="BT83" s="24"/>
      <c r="BU83" s="25"/>
    </row>
    <row r="84" spans="1:73" s="22" customFormat="1" ht="213.75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0"/>
      <c r="AI84" s="23"/>
      <c r="AJ84" s="23"/>
      <c r="AK84" s="21"/>
      <c r="AL84" s="202"/>
      <c r="AM84" s="23"/>
      <c r="AN84" s="23"/>
      <c r="AO84" s="21"/>
      <c r="AP84" s="21"/>
      <c r="AQ84" s="21"/>
      <c r="AR84" s="21"/>
      <c r="AS84" s="21"/>
      <c r="AT84" s="202"/>
      <c r="AU84" s="23"/>
      <c r="AV84" s="21"/>
      <c r="AW84" s="21"/>
      <c r="AX84" s="21"/>
      <c r="AY84" s="21"/>
      <c r="AZ84" s="21"/>
      <c r="BA84" s="21"/>
      <c r="BB84" s="21"/>
      <c r="BC84" s="21"/>
      <c r="BD84" s="202"/>
      <c r="BE84" s="182"/>
      <c r="BF84" s="23"/>
      <c r="BG84" s="21"/>
      <c r="BH84" s="20"/>
      <c r="BI84" s="23"/>
      <c r="BJ84" s="23"/>
      <c r="BK84" s="21"/>
      <c r="BL84" s="21"/>
      <c r="BM84" s="21"/>
      <c r="BN84" s="181"/>
      <c r="BO84" s="24"/>
      <c r="BP84" s="21"/>
      <c r="BQ84" s="21"/>
      <c r="BR84" s="23"/>
      <c r="BS84" s="23"/>
      <c r="BT84" s="24"/>
      <c r="BU84" s="25"/>
    </row>
    <row r="85" spans="1:73" s="22" customFormat="1" ht="180.75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18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0"/>
      <c r="BC85" s="20"/>
      <c r="BD85" s="202"/>
      <c r="BE85" s="20"/>
      <c r="BF85" s="20"/>
      <c r="BG85" s="21"/>
      <c r="BH85" s="20"/>
      <c r="BI85" s="23"/>
      <c r="BJ85" s="23"/>
      <c r="BK85" s="21"/>
      <c r="BL85" s="21"/>
      <c r="BM85" s="21"/>
      <c r="BN85" s="181"/>
      <c r="BO85" s="24"/>
      <c r="BP85" s="21"/>
      <c r="BQ85" s="21"/>
      <c r="BR85" s="23"/>
      <c r="BS85" s="23"/>
      <c r="BT85" s="24"/>
      <c r="BU85" s="25"/>
    </row>
    <row r="86" spans="1:73" s="22" customFormat="1" ht="180.75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18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202"/>
      <c r="BE86" s="21"/>
      <c r="BF86" s="20"/>
      <c r="BG86" s="21"/>
      <c r="BH86" s="20"/>
      <c r="BI86" s="23"/>
      <c r="BJ86" s="23"/>
      <c r="BK86" s="21"/>
      <c r="BL86" s="21"/>
      <c r="BM86" s="21"/>
      <c r="BN86" s="181"/>
      <c r="BO86" s="24"/>
      <c r="BP86" s="21"/>
      <c r="BQ86" s="21"/>
      <c r="BR86" s="23"/>
      <c r="BS86" s="23"/>
      <c r="BT86" s="24"/>
      <c r="BU86" s="25"/>
    </row>
    <row r="87" spans="1:73" s="22" customFormat="1" ht="180.75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18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202"/>
      <c r="BE87" s="21"/>
      <c r="BF87" s="20"/>
      <c r="BG87" s="21"/>
      <c r="BH87" s="20"/>
      <c r="BI87" s="23"/>
      <c r="BJ87" s="23"/>
      <c r="BK87" s="21"/>
      <c r="BL87" s="21"/>
      <c r="BM87" s="21"/>
      <c r="BN87" s="181"/>
      <c r="BO87" s="24"/>
      <c r="BP87" s="21"/>
      <c r="BQ87" s="21"/>
      <c r="BR87" s="23"/>
      <c r="BS87" s="23"/>
      <c r="BT87" s="24"/>
      <c r="BU87" s="25"/>
    </row>
    <row r="88" spans="1:73" s="22" customFormat="1" ht="226.5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9"/>
      <c r="P88" s="29"/>
      <c r="Q88" s="29"/>
      <c r="R88" s="29"/>
      <c r="S88" s="29"/>
      <c r="T88" s="29"/>
      <c r="U88" s="29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181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202"/>
      <c r="BE88" s="21"/>
      <c r="BF88" s="202"/>
      <c r="BG88" s="29"/>
      <c r="BH88" s="29"/>
      <c r="BI88" s="23"/>
      <c r="BJ88" s="23"/>
      <c r="BK88" s="21"/>
      <c r="BL88" s="21"/>
      <c r="BM88" s="21"/>
      <c r="BN88" s="181"/>
      <c r="BO88" s="24"/>
      <c r="BP88" s="21"/>
      <c r="BQ88" s="21"/>
      <c r="BR88" s="23"/>
      <c r="BS88" s="23"/>
      <c r="BT88" s="24"/>
      <c r="BU88" s="25"/>
    </row>
    <row r="89" spans="1:73" s="22" customFormat="1" ht="174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9"/>
      <c r="P89" s="29"/>
      <c r="Q89" s="29"/>
      <c r="R89" s="29"/>
      <c r="S89" s="29"/>
      <c r="T89" s="29"/>
      <c r="U89" s="29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181"/>
      <c r="AM89" s="21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0"/>
      <c r="BC89" s="20"/>
      <c r="BD89" s="202"/>
      <c r="BE89" s="20"/>
      <c r="BF89" s="20"/>
      <c r="BG89" s="21"/>
      <c r="BH89" s="20"/>
      <c r="BI89" s="23"/>
      <c r="BJ89" s="23"/>
      <c r="BK89" s="21"/>
      <c r="BL89" s="21"/>
      <c r="BM89" s="21"/>
      <c r="BN89" s="181"/>
      <c r="BO89" s="24"/>
      <c r="BP89" s="21"/>
      <c r="BQ89" s="21"/>
      <c r="BR89" s="23"/>
      <c r="BS89" s="23"/>
      <c r="BT89" s="24"/>
      <c r="BU89" s="25"/>
    </row>
    <row r="90" spans="1:73" s="22" customFormat="1" ht="174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181"/>
      <c r="AM90" s="21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202"/>
      <c r="BE90" s="181"/>
      <c r="BF90" s="21"/>
      <c r="BG90" s="21"/>
      <c r="BH90" s="20"/>
      <c r="BI90" s="23"/>
      <c r="BJ90" s="23"/>
      <c r="BK90" s="21"/>
      <c r="BL90" s="21"/>
      <c r="BM90" s="21"/>
      <c r="BN90" s="181"/>
      <c r="BO90" s="24"/>
      <c r="BP90" s="21"/>
      <c r="BQ90" s="21"/>
      <c r="BR90" s="23"/>
      <c r="BS90" s="23"/>
      <c r="BT90" s="24"/>
      <c r="BU90" s="25"/>
    </row>
    <row r="91" spans="1:73" s="22" customFormat="1" ht="174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0"/>
      <c r="P91" s="20"/>
      <c r="Q91" s="21"/>
      <c r="R91" s="21"/>
      <c r="S91" s="21"/>
      <c r="T91" s="21"/>
      <c r="U91" s="20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181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202"/>
      <c r="BE91" s="181"/>
      <c r="BF91" s="21"/>
      <c r="BG91" s="21"/>
      <c r="BH91" s="20"/>
      <c r="BI91" s="23"/>
      <c r="BJ91" s="23"/>
      <c r="BK91" s="21"/>
      <c r="BL91" s="21"/>
      <c r="BM91" s="21"/>
      <c r="BN91" s="181"/>
      <c r="BO91" s="24"/>
      <c r="BP91" s="21"/>
      <c r="BQ91" s="21"/>
      <c r="BR91" s="23"/>
      <c r="BS91" s="23"/>
      <c r="BT91" s="24"/>
      <c r="BU91" s="25"/>
    </row>
    <row r="92" spans="1:73" s="22" customFormat="1" ht="189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18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181"/>
      <c r="BE92" s="181"/>
      <c r="BF92" s="21"/>
      <c r="BG92" s="21"/>
      <c r="BH92" s="20"/>
      <c r="BI92" s="23"/>
      <c r="BJ92" s="23"/>
      <c r="BK92" s="21"/>
      <c r="BL92" s="21"/>
      <c r="BM92" s="21"/>
      <c r="BN92" s="181"/>
      <c r="BO92" s="24"/>
      <c r="BP92" s="21"/>
      <c r="BQ92" s="21"/>
      <c r="BR92" s="23"/>
      <c r="BS92" s="23"/>
      <c r="BT92" s="24"/>
      <c r="BU92" s="25"/>
    </row>
    <row r="93" spans="1:73" s="22" customFormat="1" ht="409.6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0"/>
      <c r="AI93" s="21"/>
      <c r="AJ93" s="20"/>
      <c r="AK93" s="21"/>
      <c r="AL93" s="202"/>
      <c r="AM93" s="20"/>
      <c r="AN93" s="20"/>
      <c r="AO93" s="21"/>
      <c r="AP93" s="21"/>
      <c r="AQ93" s="21"/>
      <c r="AR93" s="21"/>
      <c r="AS93" s="21"/>
      <c r="AT93" s="202"/>
      <c r="AU93" s="20"/>
      <c r="AV93" s="20"/>
      <c r="AW93" s="21"/>
      <c r="AX93" s="21"/>
      <c r="AY93" s="21"/>
      <c r="AZ93" s="21"/>
      <c r="BA93" s="21"/>
      <c r="BB93" s="21"/>
      <c r="BC93" s="21"/>
      <c r="BD93" s="202"/>
      <c r="BE93" s="20"/>
      <c r="BF93" s="20"/>
      <c r="BG93" s="21"/>
      <c r="BH93" s="20"/>
      <c r="BI93" s="23"/>
      <c r="BJ93" s="23"/>
      <c r="BK93" s="21"/>
      <c r="BL93" s="21"/>
      <c r="BM93" s="21"/>
      <c r="BN93" s="181"/>
      <c r="BO93" s="24"/>
      <c r="BP93" s="21"/>
      <c r="BQ93" s="21"/>
      <c r="BR93" s="23"/>
      <c r="BS93" s="23"/>
      <c r="BT93" s="24"/>
      <c r="BU93" s="25"/>
    </row>
    <row r="94" spans="1:73" s="22" customFormat="1" ht="139.5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1"/>
      <c r="P94" s="20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181"/>
      <c r="AM94" s="21"/>
      <c r="AN94" s="21"/>
      <c r="AO94" s="21"/>
      <c r="AP94" s="21"/>
      <c r="AQ94" s="21"/>
      <c r="AR94" s="21"/>
      <c r="AS94" s="21"/>
      <c r="AT94" s="20"/>
      <c r="AU94" s="21"/>
      <c r="AV94" s="20"/>
      <c r="AW94" s="21"/>
      <c r="AX94" s="21"/>
      <c r="AY94" s="21"/>
      <c r="AZ94" s="21"/>
      <c r="BA94" s="21"/>
      <c r="BB94" s="21"/>
      <c r="BC94" s="21"/>
      <c r="BD94" s="202"/>
      <c r="BE94" s="181"/>
      <c r="BF94" s="20"/>
      <c r="BG94" s="21"/>
      <c r="BH94" s="20"/>
      <c r="BI94" s="23"/>
      <c r="BJ94" s="23"/>
      <c r="BK94" s="21"/>
      <c r="BL94" s="21"/>
      <c r="BM94" s="21"/>
      <c r="BN94" s="181"/>
      <c r="BO94" s="24"/>
      <c r="BP94" s="21"/>
      <c r="BQ94" s="21"/>
      <c r="BR94" s="23"/>
      <c r="BS94" s="23"/>
      <c r="BT94" s="24"/>
      <c r="BU94" s="25"/>
    </row>
    <row r="95" spans="1:73" s="22" customFormat="1" ht="139.5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181"/>
      <c r="AM95" s="21"/>
      <c r="AN95" s="21"/>
      <c r="AO95" s="21"/>
      <c r="AP95" s="21"/>
      <c r="AQ95" s="21"/>
      <c r="AR95" s="21"/>
      <c r="AS95" s="21"/>
      <c r="AT95" s="20"/>
      <c r="AU95" s="21"/>
      <c r="AV95" s="20"/>
      <c r="AW95" s="21"/>
      <c r="AX95" s="21"/>
      <c r="AY95" s="21"/>
      <c r="AZ95" s="21"/>
      <c r="BA95" s="21"/>
      <c r="BB95" s="21"/>
      <c r="BC95" s="21"/>
      <c r="BD95" s="202"/>
      <c r="BE95" s="181"/>
      <c r="BF95" s="20"/>
      <c r="BG95" s="21"/>
      <c r="BH95" s="20"/>
      <c r="BI95" s="23"/>
      <c r="BJ95" s="23"/>
      <c r="BK95" s="21"/>
      <c r="BL95" s="21"/>
      <c r="BM95" s="21"/>
      <c r="BN95" s="181"/>
      <c r="BO95" s="24"/>
      <c r="BP95" s="21"/>
      <c r="BQ95" s="21"/>
      <c r="BR95" s="23"/>
      <c r="BS95" s="23"/>
      <c r="BT95" s="24"/>
      <c r="BU95" s="25"/>
    </row>
    <row r="96" spans="1:73" s="22" customFormat="1" ht="139.5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181"/>
      <c r="AM96" s="21"/>
      <c r="AN96" s="21"/>
      <c r="AO96" s="21"/>
      <c r="AP96" s="21"/>
      <c r="AQ96" s="21"/>
      <c r="AR96" s="21"/>
      <c r="AS96" s="21"/>
      <c r="AT96" s="20"/>
      <c r="AU96" s="21"/>
      <c r="AV96" s="20"/>
      <c r="AW96" s="21"/>
      <c r="AX96" s="21"/>
      <c r="AY96" s="21"/>
      <c r="AZ96" s="21"/>
      <c r="BA96" s="21"/>
      <c r="BB96" s="21"/>
      <c r="BC96" s="21"/>
      <c r="BD96" s="202"/>
      <c r="BE96" s="181"/>
      <c r="BF96" s="20"/>
      <c r="BG96" s="21"/>
      <c r="BH96" s="20"/>
      <c r="BI96" s="23"/>
      <c r="BJ96" s="23"/>
      <c r="BK96" s="21"/>
      <c r="BL96" s="21"/>
      <c r="BM96" s="21"/>
      <c r="BN96" s="181"/>
      <c r="BO96" s="24"/>
      <c r="BP96" s="21"/>
      <c r="BQ96" s="21"/>
      <c r="BR96" s="23"/>
      <c r="BS96" s="23"/>
      <c r="BT96" s="24"/>
      <c r="BU96" s="25"/>
    </row>
    <row r="97" spans="1:73" s="22" customFormat="1" ht="139.5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0"/>
      <c r="P97" s="20"/>
      <c r="Q97" s="21"/>
      <c r="R97" s="21"/>
      <c r="S97" s="21"/>
      <c r="T97" s="21"/>
      <c r="U97" s="20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181"/>
      <c r="AM97" s="21"/>
      <c r="AN97" s="21"/>
      <c r="AO97" s="21"/>
      <c r="AP97" s="21"/>
      <c r="AQ97" s="21"/>
      <c r="AR97" s="21"/>
      <c r="AS97" s="21"/>
      <c r="AT97" s="20"/>
      <c r="AU97" s="21"/>
      <c r="AV97" s="20"/>
      <c r="AW97" s="21"/>
      <c r="AX97" s="21"/>
      <c r="AY97" s="21"/>
      <c r="AZ97" s="21"/>
      <c r="BA97" s="21"/>
      <c r="BB97" s="21"/>
      <c r="BC97" s="21"/>
      <c r="BD97" s="202"/>
      <c r="BE97" s="181"/>
      <c r="BF97" s="20"/>
      <c r="BG97" s="21"/>
      <c r="BH97" s="20"/>
      <c r="BI97" s="23"/>
      <c r="BJ97" s="23"/>
      <c r="BK97" s="21"/>
      <c r="BL97" s="21"/>
      <c r="BM97" s="21"/>
      <c r="BN97" s="181"/>
      <c r="BO97" s="24"/>
      <c r="BP97" s="21"/>
      <c r="BQ97" s="21"/>
      <c r="BR97" s="23"/>
      <c r="BS97" s="23"/>
      <c r="BT97" s="24"/>
      <c r="BU97" s="25"/>
    </row>
    <row r="98" spans="1:73" s="22" customFormat="1" ht="167.25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0"/>
      <c r="P98" s="20"/>
      <c r="Q98" s="21"/>
      <c r="R98" s="21"/>
      <c r="S98" s="21"/>
      <c r="T98" s="21"/>
      <c r="U98" s="20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181"/>
      <c r="AM98" s="21"/>
      <c r="AN98" s="21"/>
      <c r="AO98" s="21"/>
      <c r="AP98" s="21"/>
      <c r="AQ98" s="21"/>
      <c r="AR98" s="21"/>
      <c r="AS98" s="21"/>
      <c r="AT98" s="20"/>
      <c r="AU98" s="21"/>
      <c r="AV98" s="20"/>
      <c r="AW98" s="21"/>
      <c r="AX98" s="21"/>
      <c r="AY98" s="21"/>
      <c r="AZ98" s="21"/>
      <c r="BA98" s="21"/>
      <c r="BB98" s="21"/>
      <c r="BC98" s="21"/>
      <c r="BD98" s="202"/>
      <c r="BE98" s="20"/>
      <c r="BF98" s="20"/>
      <c r="BG98" s="21"/>
      <c r="BH98" s="20"/>
      <c r="BI98" s="23"/>
      <c r="BJ98" s="23"/>
      <c r="BK98" s="21"/>
      <c r="BL98" s="21"/>
      <c r="BM98" s="21"/>
      <c r="BN98" s="181"/>
      <c r="BO98" s="24"/>
      <c r="BP98" s="21"/>
      <c r="BQ98" s="21"/>
      <c r="BR98" s="23"/>
      <c r="BS98" s="23"/>
      <c r="BT98" s="24"/>
      <c r="BU98" s="25"/>
    </row>
    <row r="99" spans="1:73" s="22" customFormat="1" ht="167.25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0"/>
      <c r="P99" s="20"/>
      <c r="Q99" s="21"/>
      <c r="R99" s="21"/>
      <c r="S99" s="21"/>
      <c r="T99" s="21"/>
      <c r="U99" s="20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181"/>
      <c r="AM99" s="21"/>
      <c r="AN99" s="21"/>
      <c r="AO99" s="21"/>
      <c r="AP99" s="21"/>
      <c r="AQ99" s="21"/>
      <c r="AR99" s="21"/>
      <c r="AS99" s="21"/>
      <c r="AT99" s="20"/>
      <c r="AU99" s="21"/>
      <c r="AV99" s="20"/>
      <c r="AW99" s="21"/>
      <c r="AX99" s="21"/>
      <c r="AY99" s="21"/>
      <c r="AZ99" s="21"/>
      <c r="BA99" s="21"/>
      <c r="BB99" s="21"/>
      <c r="BC99" s="21"/>
      <c r="BD99" s="202"/>
      <c r="BE99" s="181"/>
      <c r="BF99" s="20"/>
      <c r="BG99" s="21"/>
      <c r="BH99" s="20"/>
      <c r="BI99" s="23"/>
      <c r="BJ99" s="23"/>
      <c r="BK99" s="21"/>
      <c r="BL99" s="21"/>
      <c r="BM99" s="21"/>
      <c r="BN99" s="181"/>
      <c r="BO99" s="24"/>
      <c r="BP99" s="21"/>
      <c r="BQ99" s="21"/>
      <c r="BR99" s="23"/>
      <c r="BS99" s="23"/>
      <c r="BT99" s="24"/>
      <c r="BU99" s="25"/>
    </row>
    <row r="100" spans="1:73" s="22" customFormat="1" ht="179.25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18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02"/>
      <c r="BE100" s="21"/>
      <c r="BF100" s="20"/>
      <c r="BG100" s="21"/>
      <c r="BH100" s="20"/>
      <c r="BI100" s="23"/>
      <c r="BJ100" s="23"/>
      <c r="BK100" s="21"/>
      <c r="BL100" s="21"/>
      <c r="BM100" s="21"/>
      <c r="BN100" s="181"/>
      <c r="BO100" s="24"/>
      <c r="BP100" s="21"/>
      <c r="BQ100" s="21"/>
      <c r="BR100" s="23"/>
      <c r="BS100" s="23"/>
      <c r="BT100" s="24"/>
      <c r="BU100" s="25"/>
    </row>
    <row r="101" spans="1:73" s="22" customFormat="1" ht="249.75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0"/>
      <c r="P101" s="20"/>
      <c r="Q101" s="21"/>
      <c r="R101" s="21"/>
      <c r="S101" s="21"/>
      <c r="T101" s="21"/>
      <c r="U101" s="20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18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02"/>
      <c r="BE101" s="21"/>
      <c r="BF101" s="20"/>
      <c r="BG101" s="21"/>
      <c r="BH101" s="20"/>
      <c r="BI101" s="23"/>
      <c r="BJ101" s="23"/>
      <c r="BK101" s="21"/>
      <c r="BL101" s="21"/>
      <c r="BM101" s="21"/>
      <c r="BN101" s="181"/>
      <c r="BO101" s="24"/>
      <c r="BP101" s="21"/>
      <c r="BQ101" s="21"/>
      <c r="BR101" s="23"/>
      <c r="BS101" s="23"/>
      <c r="BT101" s="24"/>
      <c r="BU101" s="25"/>
    </row>
    <row r="102" spans="1:73" s="22" customFormat="1" ht="249.75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0"/>
      <c r="P102" s="20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18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181"/>
      <c r="BE102" s="181"/>
      <c r="BF102" s="21"/>
      <c r="BG102" s="21"/>
      <c r="BH102" s="20"/>
      <c r="BI102" s="23"/>
      <c r="BJ102" s="23"/>
      <c r="BK102" s="21"/>
      <c r="BL102" s="21"/>
      <c r="BM102" s="21"/>
      <c r="BN102" s="181"/>
      <c r="BO102" s="24"/>
      <c r="BP102" s="21"/>
      <c r="BQ102" s="21"/>
      <c r="BR102" s="23"/>
      <c r="BS102" s="23"/>
      <c r="BT102" s="24"/>
      <c r="BU102" s="25"/>
    </row>
    <row r="103" spans="1:73" s="22" customFormat="1" ht="207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0"/>
      <c r="P103" s="20"/>
      <c r="Q103" s="21"/>
      <c r="R103" s="21"/>
      <c r="S103" s="21"/>
      <c r="T103" s="21"/>
      <c r="U103" s="20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181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202"/>
      <c r="BE103" s="21"/>
      <c r="BF103" s="20"/>
      <c r="BG103" s="21"/>
      <c r="BH103" s="20"/>
      <c r="BI103" s="23"/>
      <c r="BJ103" s="23"/>
      <c r="BK103" s="21"/>
      <c r="BL103" s="21"/>
      <c r="BM103" s="21"/>
      <c r="BN103" s="181"/>
      <c r="BO103" s="24"/>
      <c r="BP103" s="21"/>
      <c r="BQ103" s="21"/>
      <c r="BR103" s="23"/>
      <c r="BS103" s="23"/>
      <c r="BT103" s="24"/>
      <c r="BU103" s="25"/>
    </row>
    <row r="104" spans="1:73" s="22" customFormat="1" ht="207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0"/>
      <c r="P104" s="20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18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202"/>
      <c r="BE104" s="181"/>
      <c r="BF104" s="20"/>
      <c r="BG104" s="21"/>
      <c r="BH104" s="20"/>
      <c r="BI104" s="23"/>
      <c r="BJ104" s="23"/>
      <c r="BK104" s="21"/>
      <c r="BL104" s="21"/>
      <c r="BM104" s="21"/>
      <c r="BN104" s="181"/>
      <c r="BO104" s="24"/>
      <c r="BP104" s="21"/>
      <c r="BQ104" s="21"/>
      <c r="BR104" s="23"/>
      <c r="BS104" s="23"/>
      <c r="BT104" s="24"/>
      <c r="BU104" s="25"/>
    </row>
    <row r="105" spans="1:73" s="22" customFormat="1" ht="154.5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18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0"/>
      <c r="BC105" s="21"/>
      <c r="BD105" s="202"/>
      <c r="BE105" s="21"/>
      <c r="BF105" s="20"/>
      <c r="BG105" s="21"/>
      <c r="BH105" s="20"/>
      <c r="BI105" s="23"/>
      <c r="BJ105" s="23"/>
      <c r="BK105" s="21"/>
      <c r="BL105" s="21"/>
      <c r="BM105" s="21"/>
      <c r="BN105" s="181"/>
      <c r="BO105" s="24"/>
      <c r="BP105" s="21"/>
      <c r="BQ105" s="21"/>
      <c r="BR105" s="23"/>
      <c r="BS105" s="23"/>
      <c r="BT105" s="24"/>
      <c r="BU105" s="25"/>
    </row>
    <row r="106" spans="1:73" s="22" customFormat="1" ht="154.5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0"/>
      <c r="P106" s="20"/>
      <c r="Q106" s="20"/>
      <c r="R106" s="20"/>
      <c r="S106" s="20"/>
      <c r="T106" s="20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18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181"/>
      <c r="BE106" s="181"/>
      <c r="BF106" s="21"/>
      <c r="BG106" s="21"/>
      <c r="BH106" s="20"/>
      <c r="BI106" s="23"/>
      <c r="BJ106" s="23"/>
      <c r="BK106" s="21"/>
      <c r="BL106" s="21"/>
      <c r="BM106" s="21"/>
      <c r="BN106" s="181"/>
      <c r="BO106" s="24"/>
      <c r="BP106" s="21"/>
      <c r="BQ106" s="21"/>
      <c r="BR106" s="23"/>
      <c r="BS106" s="23"/>
      <c r="BT106" s="24"/>
      <c r="BU106" s="25"/>
    </row>
    <row r="107" spans="1:73" s="22" customFormat="1" ht="154.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0"/>
      <c r="P107" s="20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18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181"/>
      <c r="BE107" s="181"/>
      <c r="BF107" s="21"/>
      <c r="BG107" s="21"/>
      <c r="BH107" s="20"/>
      <c r="BI107" s="23"/>
      <c r="BJ107" s="23"/>
      <c r="BK107" s="21"/>
      <c r="BL107" s="21"/>
      <c r="BM107" s="21"/>
      <c r="BN107" s="181"/>
      <c r="BO107" s="24"/>
      <c r="BP107" s="21"/>
      <c r="BQ107" s="21"/>
      <c r="BR107" s="23"/>
      <c r="BS107" s="23"/>
      <c r="BT107" s="24"/>
      <c r="BU107" s="25"/>
    </row>
    <row r="108" spans="1:73" s="22" customFormat="1" ht="193.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18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202"/>
      <c r="BE108" s="21"/>
      <c r="BF108" s="21"/>
      <c r="BG108" s="21"/>
      <c r="BH108" s="20"/>
      <c r="BI108" s="23"/>
      <c r="BJ108" s="20"/>
      <c r="BK108" s="21"/>
      <c r="BL108" s="21"/>
      <c r="BM108" s="21"/>
      <c r="BN108" s="181"/>
      <c r="BO108" s="24"/>
      <c r="BP108" s="21"/>
      <c r="BQ108" s="21"/>
      <c r="BR108" s="23"/>
      <c r="BS108" s="23"/>
      <c r="BT108" s="24"/>
      <c r="BU108" s="25"/>
    </row>
    <row r="109" spans="1:73" s="22" customFormat="1" ht="193.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18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202"/>
      <c r="BE109" s="21"/>
      <c r="BF109" s="21"/>
      <c r="BG109" s="21"/>
      <c r="BH109" s="20"/>
      <c r="BI109" s="23"/>
      <c r="BJ109" s="23"/>
      <c r="BK109" s="21"/>
      <c r="BL109" s="21"/>
      <c r="BM109" s="21"/>
      <c r="BN109" s="181"/>
      <c r="BO109" s="24"/>
      <c r="BP109" s="21"/>
      <c r="BQ109" s="21"/>
      <c r="BR109" s="23"/>
      <c r="BS109" s="23"/>
      <c r="BT109" s="24"/>
      <c r="BU109" s="25"/>
    </row>
    <row r="110" spans="1:73" s="22" customFormat="1" ht="193.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0"/>
      <c r="P110" s="20"/>
      <c r="Q110" s="21"/>
      <c r="R110" s="21"/>
      <c r="S110" s="21"/>
      <c r="T110" s="21"/>
      <c r="U110" s="20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18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202"/>
      <c r="BE110" s="20"/>
      <c r="BF110" s="20"/>
      <c r="BG110" s="21"/>
      <c r="BH110" s="20"/>
      <c r="BI110" s="23"/>
      <c r="BJ110" s="23"/>
      <c r="BK110" s="21"/>
      <c r="BL110" s="21"/>
      <c r="BM110" s="21"/>
      <c r="BN110" s="181"/>
      <c r="BO110" s="24"/>
      <c r="BP110" s="21"/>
      <c r="BQ110" s="21"/>
      <c r="BR110" s="23"/>
      <c r="BS110" s="23"/>
      <c r="BT110" s="24"/>
      <c r="BU110" s="25"/>
    </row>
    <row r="111" spans="1:73" s="22" customFormat="1" ht="193.5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0"/>
      <c r="P111" s="20"/>
      <c r="Q111" s="21"/>
      <c r="R111" s="21"/>
      <c r="S111" s="21"/>
      <c r="T111" s="21"/>
      <c r="U111" s="20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181"/>
      <c r="AM111" s="21"/>
      <c r="AN111" s="21"/>
      <c r="AO111" s="21"/>
      <c r="AP111" s="21"/>
      <c r="AQ111" s="21"/>
      <c r="AR111" s="21"/>
      <c r="AS111" s="21"/>
      <c r="AT111" s="181"/>
      <c r="AU111" s="21"/>
      <c r="AV111" s="21"/>
      <c r="AW111" s="21"/>
      <c r="AX111" s="21"/>
      <c r="AY111" s="21"/>
      <c r="AZ111" s="21"/>
      <c r="BA111" s="21"/>
      <c r="BB111" s="21"/>
      <c r="BC111" s="21"/>
      <c r="BD111" s="202"/>
      <c r="BE111" s="181"/>
      <c r="BF111" s="21"/>
      <c r="BG111" s="21"/>
      <c r="BH111" s="20"/>
      <c r="BI111" s="23"/>
      <c r="BJ111" s="23"/>
      <c r="BK111" s="21"/>
      <c r="BL111" s="21"/>
      <c r="BM111" s="21"/>
      <c r="BN111" s="181"/>
      <c r="BO111" s="24"/>
      <c r="BP111" s="21"/>
      <c r="BQ111" s="21"/>
      <c r="BR111" s="23"/>
      <c r="BS111" s="23"/>
      <c r="BT111" s="24"/>
      <c r="BU111" s="25"/>
    </row>
    <row r="112" spans="1:73" s="22" customFormat="1" ht="201.7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0"/>
      <c r="AI112" s="20"/>
      <c r="AJ112" s="20"/>
      <c r="AK112" s="21"/>
      <c r="AL112" s="202"/>
      <c r="AM112" s="20"/>
      <c r="AN112" s="20"/>
      <c r="AO112" s="21"/>
      <c r="AP112" s="21"/>
      <c r="AQ112" s="21"/>
      <c r="AR112" s="21"/>
      <c r="AS112" s="21"/>
      <c r="AT112" s="202"/>
      <c r="AU112" s="20"/>
      <c r="AV112" s="21"/>
      <c r="AW112" s="21"/>
      <c r="AX112" s="21"/>
      <c r="AY112" s="21"/>
      <c r="AZ112" s="21"/>
      <c r="BA112" s="21"/>
      <c r="BB112" s="21"/>
      <c r="BC112" s="21"/>
      <c r="BD112" s="202"/>
      <c r="BE112" s="21"/>
      <c r="BF112" s="21"/>
      <c r="BG112" s="21"/>
      <c r="BH112" s="20"/>
      <c r="BI112" s="23"/>
      <c r="BJ112" s="20"/>
      <c r="BK112" s="21"/>
      <c r="BL112" s="21"/>
      <c r="BM112" s="21"/>
      <c r="BN112" s="181"/>
      <c r="BO112" s="24"/>
      <c r="BP112" s="21"/>
      <c r="BQ112" s="21"/>
      <c r="BR112" s="23"/>
      <c r="BS112" s="23"/>
      <c r="BT112" s="24"/>
      <c r="BU112" s="25"/>
    </row>
    <row r="113" spans="1:73" s="22" customFormat="1" ht="201.7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0"/>
      <c r="AI113" s="20"/>
      <c r="AJ113" s="20"/>
      <c r="AK113" s="21"/>
      <c r="AL113" s="202"/>
      <c r="AM113" s="20"/>
      <c r="AN113" s="20"/>
      <c r="AO113" s="21"/>
      <c r="AP113" s="21"/>
      <c r="AQ113" s="21"/>
      <c r="AR113" s="21"/>
      <c r="AS113" s="21"/>
      <c r="AT113" s="202"/>
      <c r="AU113" s="20"/>
      <c r="AV113" s="21"/>
      <c r="AW113" s="21"/>
      <c r="AX113" s="21"/>
      <c r="AY113" s="21"/>
      <c r="AZ113" s="21"/>
      <c r="BA113" s="21"/>
      <c r="BB113" s="21"/>
      <c r="BC113" s="21"/>
      <c r="BD113" s="202"/>
      <c r="BE113" s="181"/>
      <c r="BF113" s="21"/>
      <c r="BG113" s="21"/>
      <c r="BH113" s="20"/>
      <c r="BI113" s="23"/>
      <c r="BJ113" s="23"/>
      <c r="BK113" s="21"/>
      <c r="BL113" s="21"/>
      <c r="BM113" s="21"/>
      <c r="BN113" s="181"/>
      <c r="BO113" s="24"/>
      <c r="BP113" s="21"/>
      <c r="BQ113" s="21"/>
      <c r="BR113" s="23"/>
      <c r="BS113" s="23"/>
      <c r="BT113" s="24"/>
      <c r="BU113" s="25"/>
    </row>
    <row r="114" spans="1:73" s="22" customFormat="1" ht="147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0"/>
      <c r="P114" s="20"/>
      <c r="Q114" s="21"/>
      <c r="R114" s="21"/>
      <c r="S114" s="21"/>
      <c r="T114" s="21"/>
      <c r="U114" s="20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18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202"/>
      <c r="BE114" s="20"/>
      <c r="BF114" s="20"/>
      <c r="BG114" s="21"/>
      <c r="BH114" s="20"/>
      <c r="BI114" s="23"/>
      <c r="BJ114" s="23"/>
      <c r="BK114" s="21"/>
      <c r="BL114" s="21"/>
      <c r="BM114" s="21"/>
      <c r="BN114" s="181"/>
      <c r="BO114" s="24"/>
      <c r="BP114" s="21"/>
      <c r="BQ114" s="21"/>
      <c r="BR114" s="23"/>
      <c r="BS114" s="23"/>
      <c r="BT114" s="24"/>
      <c r="BU114" s="25"/>
    </row>
    <row r="115" spans="1:73" s="22" customFormat="1" ht="147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0"/>
      <c r="P115" s="20"/>
      <c r="Q115" s="21"/>
      <c r="R115" s="21"/>
      <c r="S115" s="21"/>
      <c r="T115" s="21"/>
      <c r="U115" s="20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18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202"/>
      <c r="BE115" s="181"/>
      <c r="BF115" s="20"/>
      <c r="BG115" s="21"/>
      <c r="BH115" s="20"/>
      <c r="BI115" s="23"/>
      <c r="BJ115" s="23"/>
      <c r="BK115" s="21"/>
      <c r="BL115" s="21"/>
      <c r="BM115" s="21"/>
      <c r="BN115" s="181"/>
      <c r="BO115" s="24"/>
      <c r="BP115" s="21"/>
      <c r="BQ115" s="21"/>
      <c r="BR115" s="23"/>
      <c r="BS115" s="23"/>
      <c r="BT115" s="24"/>
      <c r="BU115" s="25"/>
    </row>
    <row r="116" spans="1:73" s="22" customFormat="1" ht="147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18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202"/>
      <c r="BE116" s="21"/>
      <c r="BF116" s="20"/>
      <c r="BG116" s="21"/>
      <c r="BH116" s="20"/>
      <c r="BI116" s="23"/>
      <c r="BJ116" s="23"/>
      <c r="BK116" s="21"/>
      <c r="BL116" s="21"/>
      <c r="BM116" s="21"/>
      <c r="BN116" s="181"/>
      <c r="BO116" s="24"/>
      <c r="BP116" s="21"/>
      <c r="BQ116" s="21"/>
      <c r="BR116" s="23"/>
      <c r="BS116" s="23"/>
      <c r="BT116" s="24"/>
      <c r="BU116" s="25"/>
    </row>
    <row r="117" spans="1:73" s="22" customFormat="1" ht="147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18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202"/>
      <c r="BE117" s="181"/>
      <c r="BF117" s="20"/>
      <c r="BG117" s="21"/>
      <c r="BH117" s="20"/>
      <c r="BI117" s="23"/>
      <c r="BJ117" s="23"/>
      <c r="BK117" s="21"/>
      <c r="BL117" s="21"/>
      <c r="BM117" s="21"/>
      <c r="BN117" s="181"/>
      <c r="BO117" s="24"/>
      <c r="BP117" s="21"/>
      <c r="BQ117" s="21"/>
      <c r="BR117" s="23"/>
      <c r="BS117" s="23"/>
      <c r="BT117" s="24"/>
      <c r="BU117" s="25"/>
    </row>
    <row r="118" spans="1:73" s="22" customFormat="1" ht="147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18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202"/>
      <c r="BE118" s="21"/>
      <c r="BF118" s="20"/>
      <c r="BG118" s="21"/>
      <c r="BH118" s="20"/>
      <c r="BI118" s="23"/>
      <c r="BJ118" s="23"/>
      <c r="BK118" s="21"/>
      <c r="BL118" s="21"/>
      <c r="BM118" s="21"/>
      <c r="BN118" s="181"/>
      <c r="BO118" s="24"/>
      <c r="BP118" s="21"/>
      <c r="BQ118" s="21"/>
      <c r="BR118" s="23"/>
      <c r="BS118" s="23"/>
      <c r="BT118" s="24"/>
      <c r="BU118" s="25"/>
    </row>
    <row r="119" spans="1:73" s="22" customFormat="1" ht="147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18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202"/>
      <c r="BE119" s="181"/>
      <c r="BF119" s="20"/>
      <c r="BG119" s="21"/>
      <c r="BH119" s="20"/>
      <c r="BI119" s="23"/>
      <c r="BJ119" s="23"/>
      <c r="BK119" s="21"/>
      <c r="BL119" s="21"/>
      <c r="BM119" s="21"/>
      <c r="BN119" s="181"/>
      <c r="BO119" s="24"/>
      <c r="BP119" s="21"/>
      <c r="BQ119" s="21"/>
      <c r="BR119" s="23"/>
      <c r="BS119" s="23"/>
      <c r="BT119" s="24"/>
      <c r="BU119" s="25"/>
    </row>
    <row r="120" spans="1:73" s="22" customFormat="1" ht="147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18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202"/>
      <c r="BE120" s="21"/>
      <c r="BF120" s="20"/>
      <c r="BG120" s="21"/>
      <c r="BH120" s="20"/>
      <c r="BI120" s="23"/>
      <c r="BJ120" s="23"/>
      <c r="BK120" s="21"/>
      <c r="BL120" s="21"/>
      <c r="BM120" s="21"/>
      <c r="BN120" s="181"/>
      <c r="BO120" s="24"/>
      <c r="BP120" s="21"/>
      <c r="BQ120" s="21"/>
      <c r="BR120" s="23"/>
      <c r="BS120" s="23"/>
      <c r="BT120" s="24"/>
      <c r="BU120" s="25"/>
    </row>
    <row r="121" spans="1:73" s="22" customFormat="1" ht="147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18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202"/>
      <c r="BE121" s="181"/>
      <c r="BF121" s="20"/>
      <c r="BG121" s="21"/>
      <c r="BH121" s="20"/>
      <c r="BI121" s="23"/>
      <c r="BJ121" s="23"/>
      <c r="BK121" s="21"/>
      <c r="BL121" s="21"/>
      <c r="BM121" s="21"/>
      <c r="BN121" s="181"/>
      <c r="BO121" s="24"/>
      <c r="BP121" s="21"/>
      <c r="BQ121" s="21"/>
      <c r="BR121" s="23"/>
      <c r="BS121" s="23"/>
      <c r="BT121" s="24"/>
      <c r="BU121" s="25"/>
    </row>
    <row r="122" spans="1:73" s="22" customFormat="1" ht="193.5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18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202"/>
      <c r="BE122" s="21"/>
      <c r="BF122" s="20"/>
      <c r="BG122" s="21"/>
      <c r="BH122" s="20"/>
      <c r="BI122" s="23"/>
      <c r="BJ122" s="23"/>
      <c r="BK122" s="21"/>
      <c r="BL122" s="21"/>
      <c r="BM122" s="21"/>
      <c r="BN122" s="181"/>
      <c r="BO122" s="24"/>
      <c r="BP122" s="21"/>
      <c r="BQ122" s="21"/>
      <c r="BR122" s="23"/>
      <c r="BS122" s="23"/>
      <c r="BT122" s="24"/>
      <c r="BU122" s="25"/>
    </row>
    <row r="123" spans="1:73" s="22" customFormat="1" ht="193.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18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202"/>
      <c r="BE123" s="181"/>
      <c r="BF123" s="20"/>
      <c r="BG123" s="21"/>
      <c r="BH123" s="20"/>
      <c r="BI123" s="23"/>
      <c r="BJ123" s="23"/>
      <c r="BK123" s="21"/>
      <c r="BL123" s="21"/>
      <c r="BM123" s="21"/>
      <c r="BN123" s="181"/>
      <c r="BO123" s="24"/>
      <c r="BP123" s="21"/>
      <c r="BQ123" s="21"/>
      <c r="BR123" s="23"/>
      <c r="BS123" s="23"/>
      <c r="BT123" s="24"/>
      <c r="BU123" s="25"/>
    </row>
    <row r="124" spans="1:73" s="22" customFormat="1" ht="193.5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18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202"/>
      <c r="BE124" s="21"/>
      <c r="BF124" s="20"/>
      <c r="BG124" s="21"/>
      <c r="BH124" s="20"/>
      <c r="BI124" s="23"/>
      <c r="BJ124" s="23"/>
      <c r="BK124" s="21"/>
      <c r="BL124" s="21"/>
      <c r="BM124" s="21"/>
      <c r="BN124" s="181"/>
      <c r="BO124" s="24"/>
      <c r="BP124" s="21"/>
      <c r="BQ124" s="21"/>
      <c r="BR124" s="23"/>
      <c r="BS124" s="23"/>
      <c r="BT124" s="24"/>
      <c r="BU124" s="25"/>
    </row>
    <row r="125" spans="1:73" s="22" customFormat="1" ht="193.5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18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181"/>
      <c r="BE125" s="181"/>
      <c r="BF125" s="21"/>
      <c r="BG125" s="21"/>
      <c r="BH125" s="20"/>
      <c r="BI125" s="23"/>
      <c r="BJ125" s="23"/>
      <c r="BK125" s="21"/>
      <c r="BL125" s="21"/>
      <c r="BM125" s="21"/>
      <c r="BN125" s="181"/>
      <c r="BO125" s="24"/>
      <c r="BP125" s="21"/>
      <c r="BQ125" s="21"/>
      <c r="BR125" s="23"/>
      <c r="BS125" s="23"/>
      <c r="BT125" s="24"/>
      <c r="BU125" s="25"/>
    </row>
    <row r="126" spans="1:73" s="22" customFormat="1" ht="239.2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0"/>
      <c r="AI126" s="20"/>
      <c r="AJ126" s="20"/>
      <c r="AK126" s="21"/>
      <c r="AL126" s="202"/>
      <c r="AM126" s="20"/>
      <c r="AN126" s="20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202"/>
      <c r="BE126" s="21"/>
      <c r="BF126" s="20"/>
      <c r="BG126" s="20"/>
      <c r="BH126" s="20"/>
      <c r="BI126" s="23"/>
      <c r="BJ126" s="23"/>
      <c r="BK126" s="20"/>
      <c r="BL126" s="23"/>
      <c r="BM126" s="21"/>
      <c r="BN126" s="181"/>
      <c r="BO126" s="24"/>
      <c r="BP126" s="21"/>
      <c r="BQ126" s="21"/>
      <c r="BR126" s="23"/>
      <c r="BS126" s="23"/>
      <c r="BT126" s="24"/>
      <c r="BU126" s="25"/>
    </row>
    <row r="127" spans="1:73" s="22" customFormat="1" ht="239.2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0"/>
      <c r="AI127" s="20"/>
      <c r="AJ127" s="20"/>
      <c r="AK127" s="21"/>
      <c r="AL127" s="202"/>
      <c r="AM127" s="20"/>
      <c r="AN127" s="20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202"/>
      <c r="BE127" s="21"/>
      <c r="BF127" s="20"/>
      <c r="BG127" s="20"/>
      <c r="BH127" s="20"/>
      <c r="BI127" s="23"/>
      <c r="BJ127" s="23"/>
      <c r="BK127" s="20"/>
      <c r="BL127" s="23"/>
      <c r="BM127" s="21"/>
      <c r="BN127" s="181"/>
      <c r="BO127" s="24"/>
      <c r="BP127" s="21"/>
      <c r="BQ127" s="21"/>
      <c r="BR127" s="23"/>
      <c r="BS127" s="23"/>
      <c r="BT127" s="24"/>
      <c r="BU127" s="25"/>
    </row>
    <row r="128" spans="1:73" s="22" customFormat="1" ht="409.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1"/>
      <c r="P128" s="20"/>
      <c r="Q128" s="21"/>
      <c r="R128" s="21"/>
      <c r="S128" s="20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0"/>
      <c r="AI128" s="20"/>
      <c r="AJ128" s="20"/>
      <c r="AK128" s="21"/>
      <c r="AL128" s="202"/>
      <c r="AM128" s="20"/>
      <c r="AN128" s="20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202"/>
      <c r="BE128" s="21"/>
      <c r="BF128" s="21"/>
      <c r="BG128" s="20"/>
      <c r="BH128" s="20"/>
      <c r="BI128" s="23"/>
      <c r="BJ128" s="23"/>
      <c r="BK128" s="20"/>
      <c r="BL128" s="23"/>
      <c r="BM128" s="21"/>
      <c r="BN128" s="181"/>
      <c r="BO128" s="24"/>
      <c r="BP128" s="21"/>
      <c r="BQ128" s="21"/>
      <c r="BR128" s="23"/>
      <c r="BS128" s="23"/>
      <c r="BT128" s="24"/>
      <c r="BU128" s="25"/>
    </row>
    <row r="129" spans="1:73" s="22" customFormat="1" ht="229.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0"/>
      <c r="AI129" s="20"/>
      <c r="AJ129" s="20"/>
      <c r="AK129" s="21"/>
      <c r="AL129" s="202"/>
      <c r="AM129" s="20"/>
      <c r="AN129" s="20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21"/>
      <c r="BD129" s="202"/>
      <c r="BE129" s="21"/>
      <c r="BF129" s="20"/>
      <c r="BG129" s="20"/>
      <c r="BH129" s="20"/>
      <c r="BI129" s="23"/>
      <c r="BJ129" s="23"/>
      <c r="BK129" s="20"/>
      <c r="BL129" s="23"/>
      <c r="BM129" s="21"/>
      <c r="BN129" s="181"/>
      <c r="BO129" s="24"/>
      <c r="BP129" s="21"/>
      <c r="BQ129" s="21"/>
      <c r="BR129" s="23"/>
      <c r="BS129" s="23"/>
      <c r="BT129" s="24"/>
      <c r="BU129" s="25"/>
    </row>
    <row r="130" spans="1:73" s="22" customFormat="1" ht="229.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0"/>
      <c r="AI130" s="20"/>
      <c r="AJ130" s="20"/>
      <c r="AK130" s="21"/>
      <c r="AL130" s="202"/>
      <c r="AM130" s="20"/>
      <c r="AN130" s="20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"/>
      <c r="BD130" s="202"/>
      <c r="BE130" s="21"/>
      <c r="BF130" s="20"/>
      <c r="BG130" s="20"/>
      <c r="BH130" s="20"/>
      <c r="BI130" s="23"/>
      <c r="BJ130" s="23"/>
      <c r="BK130" s="20"/>
      <c r="BL130" s="23"/>
      <c r="BM130" s="21"/>
      <c r="BN130" s="181"/>
      <c r="BO130" s="24"/>
      <c r="BP130" s="21"/>
      <c r="BQ130" s="21"/>
      <c r="BR130" s="23"/>
      <c r="BS130" s="23"/>
      <c r="BT130" s="24"/>
      <c r="BU130" s="25"/>
    </row>
    <row r="131" spans="1:73" s="22" customFormat="1" ht="229.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0"/>
      <c r="AI131" s="20"/>
      <c r="AJ131" s="20"/>
      <c r="AK131" s="21"/>
      <c r="AL131" s="202"/>
      <c r="AM131" s="20"/>
      <c r="AN131" s="20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21"/>
      <c r="BD131" s="202"/>
      <c r="BE131" s="21"/>
      <c r="BF131" s="20"/>
      <c r="BG131" s="20"/>
      <c r="BH131" s="20"/>
      <c r="BI131" s="23"/>
      <c r="BJ131" s="23"/>
      <c r="BK131" s="20"/>
      <c r="BL131" s="23"/>
      <c r="BM131" s="21"/>
      <c r="BN131" s="181"/>
      <c r="BO131" s="24"/>
      <c r="BP131" s="21"/>
      <c r="BQ131" s="21"/>
      <c r="BR131" s="23"/>
      <c r="BS131" s="23"/>
      <c r="BT131" s="24"/>
      <c r="BU131" s="25"/>
    </row>
    <row r="132" spans="1:73" s="22" customFormat="1" ht="229.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0"/>
      <c r="AI132" s="20"/>
      <c r="AJ132" s="20"/>
      <c r="AK132" s="21"/>
      <c r="AL132" s="202"/>
      <c r="AM132" s="20"/>
      <c r="AN132" s="20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21"/>
      <c r="BD132" s="202"/>
      <c r="BE132" s="21"/>
      <c r="BF132" s="20"/>
      <c r="BG132" s="20"/>
      <c r="BH132" s="20"/>
      <c r="BI132" s="23"/>
      <c r="BJ132" s="23"/>
      <c r="BK132" s="20"/>
      <c r="BL132" s="23"/>
      <c r="BM132" s="21"/>
      <c r="BN132" s="181"/>
      <c r="BO132" s="24"/>
      <c r="BP132" s="21"/>
      <c r="BQ132" s="21"/>
      <c r="BR132" s="23"/>
      <c r="BS132" s="23"/>
      <c r="BT132" s="24"/>
      <c r="BU132" s="25"/>
    </row>
    <row r="133" spans="1:73" s="22" customFormat="1" ht="194.25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0"/>
      <c r="AI133" s="20"/>
      <c r="AJ133" s="20"/>
      <c r="AK133" s="21"/>
      <c r="AL133" s="202"/>
      <c r="AM133" s="20"/>
      <c r="AN133" s="20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21"/>
      <c r="BD133" s="202"/>
      <c r="BE133" s="21"/>
      <c r="BF133" s="20"/>
      <c r="BG133" s="20"/>
      <c r="BH133" s="20"/>
      <c r="BI133" s="23"/>
      <c r="BJ133" s="23"/>
      <c r="BK133" s="20"/>
      <c r="BL133" s="23"/>
      <c r="BM133" s="21"/>
      <c r="BN133" s="181"/>
      <c r="BO133" s="24"/>
      <c r="BP133" s="21"/>
      <c r="BQ133" s="21"/>
      <c r="BR133" s="23"/>
      <c r="BS133" s="23"/>
      <c r="BT133" s="24"/>
      <c r="BU133" s="25"/>
    </row>
    <row r="134" spans="1:73" s="22" customFormat="1" ht="409.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1"/>
      <c r="P134" s="20"/>
      <c r="Q134" s="21"/>
      <c r="R134" s="21"/>
      <c r="S134" s="20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0"/>
      <c r="AI134" s="20"/>
      <c r="AJ134" s="20"/>
      <c r="AK134" s="21"/>
      <c r="AL134" s="202"/>
      <c r="AM134" s="20"/>
      <c r="AN134" s="20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"/>
      <c r="BD134" s="202"/>
      <c r="BE134" s="23"/>
      <c r="BF134" s="23"/>
      <c r="BG134" s="20"/>
      <c r="BH134" s="20"/>
      <c r="BI134" s="23"/>
      <c r="BJ134" s="23"/>
      <c r="BK134" s="20"/>
      <c r="BL134" s="23"/>
      <c r="BM134" s="21"/>
      <c r="BN134" s="181"/>
      <c r="BO134" s="24"/>
      <c r="BP134" s="21"/>
      <c r="BQ134" s="21"/>
      <c r="BR134" s="23"/>
      <c r="BS134" s="23"/>
      <c r="BT134" s="24"/>
      <c r="BU134" s="25"/>
    </row>
    <row r="135" spans="1:73" s="22" customFormat="1" ht="409.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0"/>
      <c r="AI135" s="20"/>
      <c r="AJ135" s="20"/>
      <c r="AK135" s="21"/>
      <c r="AL135" s="202"/>
      <c r="AM135" s="20"/>
      <c r="AN135" s="20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1"/>
      <c r="BD135" s="202"/>
      <c r="BE135" s="21"/>
      <c r="BF135" s="20"/>
      <c r="BG135" s="20"/>
      <c r="BH135" s="20"/>
      <c r="BI135" s="23"/>
      <c r="BJ135" s="23"/>
      <c r="BK135" s="20"/>
      <c r="BL135" s="23"/>
      <c r="BM135" s="21"/>
      <c r="BN135" s="181"/>
      <c r="BO135" s="24"/>
      <c r="BP135" s="21"/>
      <c r="BQ135" s="21"/>
      <c r="BR135" s="23"/>
      <c r="BS135" s="23"/>
      <c r="BT135" s="24"/>
      <c r="BU135" s="25"/>
    </row>
    <row r="136" spans="1:73" s="22" customFormat="1" ht="409.6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0"/>
      <c r="AI136" s="20"/>
      <c r="AJ136" s="20"/>
      <c r="AK136" s="21"/>
      <c r="AL136" s="202"/>
      <c r="AM136" s="20"/>
      <c r="AN136" s="20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1"/>
      <c r="BD136" s="202"/>
      <c r="BE136" s="21"/>
      <c r="BF136" s="20"/>
      <c r="BG136" s="20"/>
      <c r="BH136" s="20"/>
      <c r="BI136" s="23"/>
      <c r="BJ136" s="23"/>
      <c r="BK136" s="20"/>
      <c r="BL136" s="23"/>
      <c r="BM136" s="21"/>
      <c r="BN136" s="181"/>
      <c r="BO136" s="24"/>
      <c r="BP136" s="21"/>
      <c r="BQ136" s="21"/>
      <c r="BR136" s="23"/>
      <c r="BS136" s="23"/>
      <c r="BT136" s="24"/>
      <c r="BU136" s="25"/>
    </row>
    <row r="137" spans="1:73" s="22" customFormat="1" ht="184.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0"/>
      <c r="AI137" s="20"/>
      <c r="AJ137" s="20"/>
      <c r="AK137" s="21"/>
      <c r="AL137" s="202"/>
      <c r="AM137" s="20"/>
      <c r="AN137" s="20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21"/>
      <c r="BD137" s="202"/>
      <c r="BE137" s="23"/>
      <c r="BF137" s="23"/>
      <c r="BG137" s="20"/>
      <c r="BH137" s="20"/>
      <c r="BI137" s="23"/>
      <c r="BJ137" s="23"/>
      <c r="BK137" s="20"/>
      <c r="BL137" s="23"/>
      <c r="BM137" s="21"/>
      <c r="BN137" s="181"/>
      <c r="BO137" s="24"/>
      <c r="BP137" s="21"/>
      <c r="BQ137" s="21"/>
      <c r="BR137" s="23"/>
      <c r="BS137" s="23"/>
      <c r="BT137" s="24"/>
      <c r="BU137" s="25"/>
    </row>
    <row r="138" spans="1:73" s="22" customFormat="1" ht="221.25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0"/>
      <c r="AI138" s="20"/>
      <c r="AJ138" s="20"/>
      <c r="AK138" s="21"/>
      <c r="AL138" s="202"/>
      <c r="AM138" s="20"/>
      <c r="AN138" s="20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0"/>
      <c r="BC138" s="20"/>
      <c r="BD138" s="202"/>
      <c r="BE138" s="21"/>
      <c r="BF138" s="20"/>
      <c r="BG138" s="20"/>
      <c r="BH138" s="20"/>
      <c r="BI138" s="23"/>
      <c r="BJ138" s="23"/>
      <c r="BK138" s="20"/>
      <c r="BL138" s="23"/>
      <c r="BM138" s="21"/>
      <c r="BN138" s="181"/>
      <c r="BO138" s="24"/>
      <c r="BP138" s="21"/>
      <c r="BQ138" s="21"/>
      <c r="BR138" s="23"/>
      <c r="BS138" s="23"/>
      <c r="BT138" s="24"/>
      <c r="BU138" s="25"/>
    </row>
    <row r="139" spans="1:73" s="22" customFormat="1" ht="156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1"/>
      <c r="P139" s="20"/>
      <c r="Q139" s="21"/>
      <c r="R139" s="21"/>
      <c r="S139" s="20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0"/>
      <c r="AI139" s="20"/>
      <c r="AJ139" s="20"/>
      <c r="AK139" s="21"/>
      <c r="AL139" s="202"/>
      <c r="AM139" s="20"/>
      <c r="AN139" s="20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0"/>
      <c r="BC139" s="20"/>
      <c r="BD139" s="202"/>
      <c r="BE139" s="23"/>
      <c r="BF139" s="23"/>
      <c r="BG139" s="20"/>
      <c r="BH139" s="20"/>
      <c r="BI139" s="23"/>
      <c r="BJ139" s="23"/>
      <c r="BK139" s="20"/>
      <c r="BL139" s="23"/>
      <c r="BM139" s="21"/>
      <c r="BN139" s="181"/>
      <c r="BO139" s="24"/>
      <c r="BP139" s="21"/>
      <c r="BQ139" s="21"/>
      <c r="BR139" s="23"/>
      <c r="BS139" s="23"/>
      <c r="BT139" s="24"/>
      <c r="BU139" s="25"/>
    </row>
    <row r="140" spans="1:73" s="22" customFormat="1" ht="216.7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0"/>
      <c r="AI140" s="20"/>
      <c r="AJ140" s="20"/>
      <c r="AK140" s="21"/>
      <c r="AL140" s="202"/>
      <c r="AM140" s="20"/>
      <c r="AN140" s="20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1"/>
      <c r="BD140" s="202"/>
      <c r="BE140" s="21"/>
      <c r="BF140" s="20"/>
      <c r="BG140" s="20"/>
      <c r="BH140" s="20"/>
      <c r="BI140" s="23"/>
      <c r="BJ140" s="23"/>
      <c r="BK140" s="20"/>
      <c r="BL140" s="23"/>
      <c r="BM140" s="21"/>
      <c r="BN140" s="181"/>
      <c r="BO140" s="24"/>
      <c r="BP140" s="21"/>
      <c r="BQ140" s="21"/>
      <c r="BR140" s="23"/>
      <c r="BS140" s="23"/>
      <c r="BT140" s="24"/>
      <c r="BU140" s="25"/>
    </row>
    <row r="141" spans="1:73" s="22" customFormat="1" ht="216.7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1"/>
      <c r="P141" s="20"/>
      <c r="Q141" s="21"/>
      <c r="R141" s="21"/>
      <c r="S141" s="20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0"/>
      <c r="AI141" s="20"/>
      <c r="AJ141" s="20"/>
      <c r="AK141" s="21"/>
      <c r="AL141" s="202"/>
      <c r="AM141" s="20"/>
      <c r="AN141" s="20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1"/>
      <c r="BD141" s="202"/>
      <c r="BE141" s="21"/>
      <c r="BF141" s="20"/>
      <c r="BG141" s="20"/>
      <c r="BH141" s="20"/>
      <c r="BI141" s="23"/>
      <c r="BJ141" s="23"/>
      <c r="BK141" s="20"/>
      <c r="BL141" s="23"/>
      <c r="BM141" s="21"/>
      <c r="BN141" s="181"/>
      <c r="BO141" s="24"/>
      <c r="BP141" s="21"/>
      <c r="BQ141" s="21"/>
      <c r="BR141" s="23"/>
      <c r="BS141" s="23"/>
      <c r="BT141" s="24"/>
      <c r="BU141" s="25"/>
    </row>
    <row r="142" spans="1:73" s="22" customFormat="1" ht="171.75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0"/>
      <c r="AI142" s="20"/>
      <c r="AJ142" s="20"/>
      <c r="AK142" s="21"/>
      <c r="AL142" s="202"/>
      <c r="AM142" s="20"/>
      <c r="AN142" s="20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1"/>
      <c r="BD142" s="202"/>
      <c r="BE142" s="21"/>
      <c r="BF142" s="20"/>
      <c r="BG142" s="20"/>
      <c r="BH142" s="20"/>
      <c r="BI142" s="23"/>
      <c r="BJ142" s="23"/>
      <c r="BK142" s="20"/>
      <c r="BL142" s="23"/>
      <c r="BM142" s="21"/>
      <c r="BN142" s="181"/>
      <c r="BO142" s="24"/>
      <c r="BP142" s="21"/>
      <c r="BQ142" s="21"/>
      <c r="BR142" s="23"/>
      <c r="BS142" s="23"/>
      <c r="BT142" s="24"/>
      <c r="BU142" s="25"/>
    </row>
    <row r="143" spans="1:73" s="22" customFormat="1" ht="171.7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1"/>
      <c r="P143" s="20"/>
      <c r="Q143" s="21"/>
      <c r="R143" s="21"/>
      <c r="S143" s="20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0"/>
      <c r="AI143" s="20"/>
      <c r="AJ143" s="20"/>
      <c r="AK143" s="21"/>
      <c r="AL143" s="202"/>
      <c r="AM143" s="20"/>
      <c r="AN143" s="20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21"/>
      <c r="BD143" s="202"/>
      <c r="BE143" s="23"/>
      <c r="BF143" s="23"/>
      <c r="BG143" s="20"/>
      <c r="BH143" s="20"/>
      <c r="BI143" s="23"/>
      <c r="BJ143" s="23"/>
      <c r="BK143" s="20"/>
      <c r="BL143" s="23"/>
      <c r="BM143" s="21"/>
      <c r="BN143" s="181"/>
      <c r="BO143" s="24"/>
      <c r="BP143" s="21"/>
      <c r="BQ143" s="21"/>
      <c r="BR143" s="23"/>
      <c r="BS143" s="23"/>
      <c r="BT143" s="24"/>
      <c r="BU143" s="25"/>
    </row>
    <row r="144" spans="1:73" s="22" customFormat="1" ht="171.7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3"/>
      <c r="P144" s="20"/>
      <c r="Q144" s="23"/>
      <c r="R144" s="23"/>
      <c r="S144" s="23"/>
      <c r="T144" s="23"/>
      <c r="U144" s="23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0"/>
      <c r="AI144" s="20"/>
      <c r="AJ144" s="20"/>
      <c r="AK144" s="21"/>
      <c r="AL144" s="202"/>
      <c r="AM144" s="20"/>
      <c r="AN144" s="20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21"/>
      <c r="BD144" s="202"/>
      <c r="BE144" s="23"/>
      <c r="BF144" s="23"/>
      <c r="BG144" s="20"/>
      <c r="BH144" s="20"/>
      <c r="BI144" s="23"/>
      <c r="BJ144" s="23"/>
      <c r="BK144" s="20"/>
      <c r="BL144" s="23"/>
      <c r="BM144" s="21"/>
      <c r="BN144" s="181"/>
      <c r="BO144" s="24"/>
      <c r="BP144" s="21"/>
      <c r="BQ144" s="21"/>
      <c r="BR144" s="23"/>
      <c r="BS144" s="23"/>
      <c r="BT144" s="24"/>
      <c r="BU144" s="25"/>
    </row>
    <row r="145" spans="1:73" s="22" customFormat="1" ht="227.25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0"/>
      <c r="P145" s="20"/>
      <c r="Q145" s="21"/>
      <c r="R145" s="21"/>
      <c r="S145" s="21"/>
      <c r="T145" s="21"/>
      <c r="U145" s="20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0"/>
      <c r="AI145" s="20"/>
      <c r="AJ145" s="20"/>
      <c r="AK145" s="21"/>
      <c r="AL145" s="202"/>
      <c r="AM145" s="20"/>
      <c r="AN145" s="20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21"/>
      <c r="BD145" s="202"/>
      <c r="BE145" s="20"/>
      <c r="BF145" s="20"/>
      <c r="BG145" s="20"/>
      <c r="BH145" s="20"/>
      <c r="BI145" s="23"/>
      <c r="BJ145" s="23"/>
      <c r="BK145" s="20"/>
      <c r="BL145" s="23"/>
      <c r="BM145" s="21"/>
      <c r="BN145" s="181"/>
      <c r="BO145" s="24"/>
      <c r="BP145" s="21"/>
      <c r="BQ145" s="21"/>
      <c r="BR145" s="23"/>
      <c r="BS145" s="23"/>
      <c r="BT145" s="24"/>
      <c r="BU145" s="25"/>
    </row>
    <row r="146" spans="1:73" s="22" customFormat="1" ht="154.5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0"/>
      <c r="P146" s="20"/>
      <c r="Q146" s="21"/>
      <c r="R146" s="21"/>
      <c r="S146" s="21"/>
      <c r="T146" s="21"/>
      <c r="U146" s="20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0"/>
      <c r="AI146" s="20"/>
      <c r="AJ146" s="20"/>
      <c r="AK146" s="21"/>
      <c r="AL146" s="202"/>
      <c r="AM146" s="20"/>
      <c r="AN146" s="20"/>
      <c r="AO146" s="21"/>
      <c r="AP146" s="21"/>
      <c r="AQ146" s="21"/>
      <c r="AR146" s="21"/>
      <c r="AS146" s="21"/>
      <c r="AT146" s="181"/>
      <c r="AU146" s="21"/>
      <c r="AV146" s="21"/>
      <c r="AW146" s="21"/>
      <c r="AX146" s="21"/>
      <c r="AY146" s="21"/>
      <c r="AZ146" s="21"/>
      <c r="BA146" s="21"/>
      <c r="BB146" s="21"/>
      <c r="BC146" s="21"/>
      <c r="BD146" s="202"/>
      <c r="BE146" s="23"/>
      <c r="BF146" s="23"/>
      <c r="BG146" s="20"/>
      <c r="BH146" s="20"/>
      <c r="BI146" s="23"/>
      <c r="BJ146" s="23"/>
      <c r="BK146" s="20"/>
      <c r="BL146" s="23"/>
      <c r="BM146" s="21"/>
      <c r="BN146" s="181"/>
      <c r="BO146" s="24"/>
      <c r="BP146" s="21"/>
      <c r="BQ146" s="21"/>
      <c r="BR146" s="23"/>
      <c r="BS146" s="23"/>
      <c r="BT146" s="24"/>
      <c r="BU146" s="25"/>
    </row>
    <row r="147" spans="1:73" s="22" customFormat="1" ht="169.5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0"/>
      <c r="P147" s="20"/>
      <c r="Q147" s="21"/>
      <c r="R147" s="21"/>
      <c r="S147" s="21"/>
      <c r="T147" s="21"/>
      <c r="U147" s="20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0"/>
      <c r="AI147" s="20"/>
      <c r="AJ147" s="20"/>
      <c r="AK147" s="21"/>
      <c r="AL147" s="202"/>
      <c r="AM147" s="21"/>
      <c r="AN147" s="20"/>
      <c r="AO147" s="21"/>
      <c r="AP147" s="21"/>
      <c r="AQ147" s="21"/>
      <c r="AR147" s="21"/>
      <c r="AS147" s="21"/>
      <c r="AT147" s="202"/>
      <c r="AU147" s="21"/>
      <c r="AV147" s="21"/>
      <c r="AW147" s="21"/>
      <c r="AX147" s="21"/>
      <c r="AY147" s="21"/>
      <c r="AZ147" s="21"/>
      <c r="BA147" s="21"/>
      <c r="BB147" s="20"/>
      <c r="BC147" s="20"/>
      <c r="BD147" s="202"/>
      <c r="BE147" s="20"/>
      <c r="BF147" s="20"/>
      <c r="BG147" s="20"/>
      <c r="BH147" s="20"/>
      <c r="BI147" s="23"/>
      <c r="BJ147" s="23"/>
      <c r="BK147" s="20"/>
      <c r="BL147" s="23"/>
      <c r="BM147" s="21"/>
      <c r="BN147" s="181"/>
      <c r="BO147" s="24"/>
      <c r="BP147" s="21"/>
      <c r="BQ147" s="21"/>
      <c r="BR147" s="23"/>
      <c r="BS147" s="23"/>
      <c r="BT147" s="24"/>
      <c r="BU147" s="25"/>
    </row>
    <row r="148" spans="1:73" s="22" customFormat="1" ht="171.75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0"/>
      <c r="P148" s="20"/>
      <c r="Q148" s="21"/>
      <c r="R148" s="21"/>
      <c r="S148" s="21"/>
      <c r="T148" s="21"/>
      <c r="U148" s="20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0"/>
      <c r="AI148" s="20"/>
      <c r="AJ148" s="20"/>
      <c r="AK148" s="21"/>
      <c r="AL148" s="202"/>
      <c r="AM148" s="20"/>
      <c r="AN148" s="20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0"/>
      <c r="BC148" s="20"/>
      <c r="BD148" s="202"/>
      <c r="BE148" s="23"/>
      <c r="BF148" s="23"/>
      <c r="BG148" s="20"/>
      <c r="BH148" s="20"/>
      <c r="BI148" s="23"/>
      <c r="BJ148" s="23"/>
      <c r="BK148" s="20"/>
      <c r="BL148" s="23"/>
      <c r="BM148" s="21"/>
      <c r="BN148" s="181"/>
      <c r="BO148" s="24"/>
      <c r="BP148" s="21"/>
      <c r="BQ148" s="21"/>
      <c r="BR148" s="23"/>
      <c r="BS148" s="23"/>
      <c r="BT148" s="24"/>
      <c r="BU148" s="25"/>
    </row>
    <row r="149" spans="1:73" s="22" customFormat="1" ht="171.75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0"/>
      <c r="AI149" s="20"/>
      <c r="AJ149" s="20"/>
      <c r="AK149" s="21"/>
      <c r="AL149" s="202"/>
      <c r="AM149" s="20"/>
      <c r="AN149" s="20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0"/>
      <c r="BC149" s="20"/>
      <c r="BD149" s="202"/>
      <c r="BE149" s="23"/>
      <c r="BF149" s="23"/>
      <c r="BG149" s="20"/>
      <c r="BH149" s="20"/>
      <c r="BI149" s="23"/>
      <c r="BJ149" s="23"/>
      <c r="BK149" s="20"/>
      <c r="BL149" s="23"/>
      <c r="BM149" s="21"/>
      <c r="BN149" s="181"/>
      <c r="BO149" s="24"/>
      <c r="BP149" s="21"/>
      <c r="BQ149" s="21"/>
      <c r="BR149" s="23"/>
      <c r="BS149" s="23"/>
      <c r="BT149" s="24"/>
      <c r="BU149" s="25"/>
    </row>
    <row r="150" spans="1:73" s="22" customFormat="1" ht="171.75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0"/>
      <c r="AI150" s="20"/>
      <c r="AJ150" s="20"/>
      <c r="AK150" s="21"/>
      <c r="AL150" s="202"/>
      <c r="AM150" s="20"/>
      <c r="AN150" s="20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0"/>
      <c r="BC150" s="20"/>
      <c r="BD150" s="202"/>
      <c r="BE150" s="23"/>
      <c r="BF150" s="23"/>
      <c r="BG150" s="20"/>
      <c r="BH150" s="20"/>
      <c r="BI150" s="23"/>
      <c r="BJ150" s="23"/>
      <c r="BK150" s="20"/>
      <c r="BL150" s="23"/>
      <c r="BM150" s="21"/>
      <c r="BN150" s="181"/>
      <c r="BO150" s="24"/>
      <c r="BP150" s="21"/>
      <c r="BQ150" s="21"/>
      <c r="BR150" s="23"/>
      <c r="BS150" s="23"/>
      <c r="BT150" s="24"/>
      <c r="BU150" s="25"/>
    </row>
    <row r="151" spans="1:73" s="22" customFormat="1" ht="171.75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0"/>
      <c r="AI151" s="20"/>
      <c r="AJ151" s="20"/>
      <c r="AK151" s="21"/>
      <c r="AL151" s="202"/>
      <c r="AM151" s="20"/>
      <c r="AN151" s="20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0"/>
      <c r="BC151" s="20"/>
      <c r="BD151" s="202"/>
      <c r="BE151" s="23"/>
      <c r="BF151" s="23"/>
      <c r="BG151" s="20"/>
      <c r="BH151" s="20"/>
      <c r="BI151" s="23"/>
      <c r="BJ151" s="23"/>
      <c r="BK151" s="20"/>
      <c r="BL151" s="23"/>
      <c r="BM151" s="21"/>
      <c r="BN151" s="181"/>
      <c r="BO151" s="24"/>
      <c r="BP151" s="21"/>
      <c r="BQ151" s="21"/>
      <c r="BR151" s="23"/>
      <c r="BS151" s="23"/>
      <c r="BT151" s="24"/>
      <c r="BU151" s="25"/>
    </row>
    <row r="152" spans="1:73" s="22" customFormat="1" ht="171.75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0"/>
      <c r="AI152" s="20"/>
      <c r="AJ152" s="20"/>
      <c r="AK152" s="21"/>
      <c r="AL152" s="202"/>
      <c r="AM152" s="20"/>
      <c r="AN152" s="20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0"/>
      <c r="BC152" s="20"/>
      <c r="BD152" s="202"/>
      <c r="BE152" s="23"/>
      <c r="BF152" s="23"/>
      <c r="BG152" s="20"/>
      <c r="BH152" s="20"/>
      <c r="BI152" s="23"/>
      <c r="BJ152" s="23"/>
      <c r="BK152" s="20"/>
      <c r="BL152" s="23"/>
      <c r="BM152" s="21"/>
      <c r="BN152" s="181"/>
      <c r="BO152" s="24"/>
      <c r="BP152" s="21"/>
      <c r="BQ152" s="21"/>
      <c r="BR152" s="23"/>
      <c r="BS152" s="23"/>
      <c r="BT152" s="24"/>
      <c r="BU152" s="25"/>
    </row>
    <row r="153" spans="1:73" s="22" customFormat="1" ht="171.75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0"/>
      <c r="AI153" s="20"/>
      <c r="AJ153" s="20"/>
      <c r="AK153" s="21"/>
      <c r="AL153" s="202"/>
      <c r="AM153" s="20"/>
      <c r="AN153" s="20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21"/>
      <c r="BD153" s="202"/>
      <c r="BE153" s="21"/>
      <c r="BF153" s="21"/>
      <c r="BG153" s="20"/>
      <c r="BH153" s="20"/>
      <c r="BI153" s="23"/>
      <c r="BJ153" s="23"/>
      <c r="BK153" s="20"/>
      <c r="BL153" s="23"/>
      <c r="BM153" s="21"/>
      <c r="BN153" s="181"/>
      <c r="BO153" s="24"/>
      <c r="BP153" s="21"/>
      <c r="BQ153" s="21"/>
      <c r="BR153" s="23"/>
      <c r="BS153" s="23"/>
      <c r="BT153" s="24"/>
      <c r="BU153" s="25"/>
    </row>
    <row r="154" spans="1:73" s="22" customFormat="1" ht="171.75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2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0"/>
      <c r="AI154" s="20"/>
      <c r="AJ154" s="20"/>
      <c r="AK154" s="21"/>
      <c r="AL154" s="202"/>
      <c r="AM154" s="20"/>
      <c r="AN154" s="20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21"/>
      <c r="BD154" s="202"/>
      <c r="BE154" s="23"/>
      <c r="BF154" s="23"/>
      <c r="BG154" s="20"/>
      <c r="BH154" s="20"/>
      <c r="BI154" s="23"/>
      <c r="BJ154" s="23"/>
      <c r="BK154" s="20"/>
      <c r="BL154" s="23"/>
      <c r="BM154" s="21"/>
      <c r="BN154" s="181"/>
      <c r="BO154" s="24"/>
      <c r="BP154" s="21"/>
      <c r="BQ154" s="21"/>
      <c r="BR154" s="23"/>
      <c r="BS154" s="23"/>
      <c r="BT154" s="24"/>
      <c r="BU154" s="25"/>
    </row>
    <row r="155" spans="1:73" s="22" customFormat="1" ht="171.75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75"/>
      <c r="K155" s="18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0"/>
      <c r="AI155" s="20"/>
      <c r="AJ155" s="20"/>
      <c r="AK155" s="21"/>
      <c r="AL155" s="202"/>
      <c r="AM155" s="20"/>
      <c r="AN155" s="20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0"/>
      <c r="BC155" s="21"/>
      <c r="BD155" s="20"/>
      <c r="BE155" s="23"/>
      <c r="BF155" s="23"/>
      <c r="BG155" s="20"/>
      <c r="BH155" s="20"/>
      <c r="BI155" s="23"/>
      <c r="BJ155" s="23"/>
      <c r="BK155" s="20"/>
      <c r="BL155" s="23"/>
      <c r="BM155" s="21"/>
      <c r="BN155" s="181"/>
      <c r="BO155" s="24"/>
      <c r="BP155" s="21"/>
      <c r="BQ155" s="21"/>
      <c r="BR155" s="23"/>
      <c r="BS155" s="23"/>
      <c r="BT155" s="24"/>
      <c r="BU155" s="25"/>
    </row>
    <row r="156" spans="1:73" s="22" customFormat="1" ht="197.25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2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0"/>
      <c r="AI156" s="20"/>
      <c r="AJ156" s="20"/>
      <c r="AK156" s="21"/>
      <c r="AL156" s="202"/>
      <c r="AM156" s="20"/>
      <c r="AN156" s="20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1"/>
      <c r="BD156" s="202"/>
      <c r="BE156" s="21"/>
      <c r="BF156" s="21"/>
      <c r="BG156" s="20"/>
      <c r="BH156" s="20"/>
      <c r="BI156" s="23"/>
      <c r="BJ156" s="20"/>
      <c r="BK156" s="23"/>
      <c r="BL156" s="23"/>
      <c r="BM156" s="21"/>
      <c r="BN156" s="181"/>
      <c r="BO156" s="24"/>
      <c r="BP156" s="21"/>
      <c r="BQ156" s="21"/>
      <c r="BR156" s="23"/>
      <c r="BS156" s="23"/>
      <c r="BT156" s="24"/>
      <c r="BU156" s="25"/>
    </row>
    <row r="157" spans="1:73" s="22" customFormat="1" ht="197.25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2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0"/>
      <c r="AI157" s="20"/>
      <c r="AJ157" s="20"/>
      <c r="AK157" s="21"/>
      <c r="AL157" s="202"/>
      <c r="AM157" s="20"/>
      <c r="AN157" s="20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1"/>
      <c r="BD157" s="202"/>
      <c r="BE157" s="182"/>
      <c r="BF157" s="23"/>
      <c r="BG157" s="20"/>
      <c r="BH157" s="20"/>
      <c r="BI157" s="23"/>
      <c r="BJ157" s="20"/>
      <c r="BK157" s="20"/>
      <c r="BL157" s="23"/>
      <c r="BM157" s="21"/>
      <c r="BN157" s="181"/>
      <c r="BO157" s="24"/>
      <c r="BP157" s="21"/>
      <c r="BQ157" s="21"/>
      <c r="BR157" s="23"/>
      <c r="BS157" s="23"/>
      <c r="BT157" s="24"/>
      <c r="BU157" s="25"/>
    </row>
    <row r="158" spans="1:73" s="22" customFormat="1" ht="197.25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2"/>
      <c r="O158" s="21"/>
      <c r="P158" s="20"/>
      <c r="Q158" s="23"/>
      <c r="R158" s="23"/>
      <c r="S158" s="23"/>
      <c r="T158" s="23"/>
      <c r="U158" s="23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0"/>
      <c r="AI158" s="20"/>
      <c r="AJ158" s="20"/>
      <c r="AK158" s="21"/>
      <c r="AL158" s="202"/>
      <c r="AM158" s="20"/>
      <c r="AN158" s="20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1"/>
      <c r="BD158" s="202"/>
      <c r="BE158" s="182"/>
      <c r="BF158" s="23"/>
      <c r="BG158" s="20"/>
      <c r="BH158" s="20"/>
      <c r="BI158" s="23"/>
      <c r="BJ158" s="20"/>
      <c r="BK158" s="20"/>
      <c r="BL158" s="23"/>
      <c r="BM158" s="21"/>
      <c r="BN158" s="181"/>
      <c r="BO158" s="24"/>
      <c r="BP158" s="21"/>
      <c r="BQ158" s="21"/>
      <c r="BR158" s="23"/>
      <c r="BS158" s="23"/>
      <c r="BT158" s="24"/>
      <c r="BU158" s="25"/>
    </row>
    <row r="159" spans="1:73" s="22" customFormat="1" ht="197.25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2"/>
      <c r="O159" s="23"/>
      <c r="P159" s="20"/>
      <c r="Q159" s="23"/>
      <c r="R159" s="23"/>
      <c r="S159" s="23"/>
      <c r="T159" s="23"/>
      <c r="U159" s="23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0"/>
      <c r="AI159" s="20"/>
      <c r="AJ159" s="20"/>
      <c r="AK159" s="21"/>
      <c r="AL159" s="202"/>
      <c r="AM159" s="20"/>
      <c r="AN159" s="20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1"/>
      <c r="BD159" s="202"/>
      <c r="BE159" s="182"/>
      <c r="BF159" s="23"/>
      <c r="BG159" s="20"/>
      <c r="BH159" s="20"/>
      <c r="BI159" s="23"/>
      <c r="BJ159" s="20"/>
      <c r="BK159" s="20"/>
      <c r="BL159" s="23"/>
      <c r="BM159" s="21"/>
      <c r="BN159" s="181"/>
      <c r="BO159" s="24"/>
      <c r="BP159" s="21"/>
      <c r="BQ159" s="21"/>
      <c r="BR159" s="23"/>
      <c r="BS159" s="23"/>
      <c r="BT159" s="24"/>
      <c r="BU159" s="25"/>
    </row>
    <row r="160" spans="1:73" s="22" customFormat="1" ht="171.75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0"/>
      <c r="AI160" s="20"/>
      <c r="AJ160" s="20"/>
      <c r="AK160" s="21"/>
      <c r="AL160" s="202"/>
      <c r="AM160" s="20"/>
      <c r="AN160" s="20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0"/>
      <c r="BC160" s="21"/>
      <c r="BD160" s="20"/>
      <c r="BE160" s="23"/>
      <c r="BF160" s="23"/>
      <c r="BG160" s="20"/>
      <c r="BH160" s="20"/>
      <c r="BI160" s="23"/>
      <c r="BJ160" s="23"/>
      <c r="BK160" s="20"/>
      <c r="BL160" s="23"/>
      <c r="BM160" s="21"/>
      <c r="BN160" s="181"/>
      <c r="BO160" s="24"/>
      <c r="BP160" s="21"/>
      <c r="BQ160" s="21"/>
      <c r="BR160" s="23"/>
      <c r="BS160" s="23"/>
      <c r="BT160" s="24"/>
      <c r="BU160" s="25"/>
    </row>
    <row r="161" spans="1:73" s="22" customFormat="1" ht="197.25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0"/>
      <c r="AI161" s="20"/>
      <c r="AJ161" s="20"/>
      <c r="AK161" s="21"/>
      <c r="AL161" s="202"/>
      <c r="AM161" s="20"/>
      <c r="AN161" s="20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"/>
      <c r="BD161" s="202"/>
      <c r="BE161" s="21"/>
      <c r="BF161" s="21"/>
      <c r="BG161" s="20"/>
      <c r="BH161" s="20"/>
      <c r="BI161" s="23"/>
      <c r="BJ161" s="20"/>
      <c r="BK161" s="20"/>
      <c r="BL161" s="23"/>
      <c r="BM161" s="21"/>
      <c r="BN161" s="181"/>
      <c r="BO161" s="24"/>
      <c r="BP161" s="21"/>
      <c r="BQ161" s="21"/>
      <c r="BR161" s="23"/>
      <c r="BS161" s="23"/>
      <c r="BT161" s="24"/>
      <c r="BU161" s="25"/>
    </row>
    <row r="162" spans="1:73" s="22" customFormat="1" ht="197.25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2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0"/>
      <c r="AI162" s="20"/>
      <c r="AJ162" s="20"/>
      <c r="AK162" s="21"/>
      <c r="AL162" s="202"/>
      <c r="AM162" s="20"/>
      <c r="AN162" s="20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"/>
      <c r="BD162" s="202"/>
      <c r="BE162" s="182"/>
      <c r="BF162" s="23"/>
      <c r="BG162" s="20"/>
      <c r="BH162" s="20"/>
      <c r="BI162" s="23"/>
      <c r="BJ162" s="20"/>
      <c r="BK162" s="20"/>
      <c r="BL162" s="23"/>
      <c r="BM162" s="21"/>
      <c r="BN162" s="181"/>
      <c r="BO162" s="24"/>
      <c r="BP162" s="21"/>
      <c r="BQ162" s="21"/>
      <c r="BR162" s="23"/>
      <c r="BS162" s="23"/>
      <c r="BT162" s="24"/>
      <c r="BU162" s="25"/>
    </row>
    <row r="163" spans="1:73" s="22" customFormat="1" ht="197.25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0"/>
      <c r="AI163" s="20"/>
      <c r="AJ163" s="20"/>
      <c r="AK163" s="21"/>
      <c r="AL163" s="202"/>
      <c r="AM163" s="20"/>
      <c r="AN163" s="20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"/>
      <c r="BD163" s="202"/>
      <c r="BE163" s="21"/>
      <c r="BF163" s="21"/>
      <c r="BG163" s="20"/>
      <c r="BH163" s="20"/>
      <c r="BI163" s="23"/>
      <c r="BJ163" s="20"/>
      <c r="BK163" s="20"/>
      <c r="BL163" s="23"/>
      <c r="BM163" s="21"/>
      <c r="BN163" s="181"/>
      <c r="BO163" s="24"/>
      <c r="BP163" s="21"/>
      <c r="BQ163" s="21"/>
      <c r="BR163" s="23"/>
      <c r="BS163" s="23"/>
      <c r="BT163" s="24"/>
      <c r="BU163" s="25"/>
    </row>
    <row r="164" spans="1:73" s="22" customFormat="1" ht="197.25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2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0"/>
      <c r="AI164" s="20"/>
      <c r="AJ164" s="20"/>
      <c r="AK164" s="21"/>
      <c r="AL164" s="202"/>
      <c r="AM164" s="20"/>
      <c r="AN164" s="20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02"/>
      <c r="BE164" s="181"/>
      <c r="BF164" s="21"/>
      <c r="BG164" s="20"/>
      <c r="BH164" s="20"/>
      <c r="BI164" s="23"/>
      <c r="BJ164" s="20"/>
      <c r="BK164" s="20"/>
      <c r="BL164" s="23"/>
      <c r="BM164" s="21"/>
      <c r="BN164" s="181"/>
      <c r="BO164" s="24"/>
      <c r="BP164" s="21"/>
      <c r="BQ164" s="21"/>
      <c r="BR164" s="23"/>
      <c r="BS164" s="23"/>
      <c r="BT164" s="24"/>
      <c r="BU164" s="25"/>
    </row>
    <row r="165" spans="1:73" s="22" customFormat="1" ht="197.25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0"/>
      <c r="AI165" s="20"/>
      <c r="AJ165" s="20"/>
      <c r="AK165" s="21"/>
      <c r="AL165" s="202"/>
      <c r="AM165" s="20"/>
      <c r="AN165" s="20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02"/>
      <c r="BE165" s="21"/>
      <c r="BF165" s="21"/>
      <c r="BG165" s="20"/>
      <c r="BH165" s="20"/>
      <c r="BI165" s="23"/>
      <c r="BJ165" s="20"/>
      <c r="BK165" s="20"/>
      <c r="BL165" s="23"/>
      <c r="BM165" s="21"/>
      <c r="BN165" s="181"/>
      <c r="BO165" s="24"/>
      <c r="BP165" s="21"/>
      <c r="BQ165" s="21"/>
      <c r="BR165" s="23"/>
      <c r="BS165" s="23"/>
      <c r="BT165" s="24"/>
      <c r="BU165" s="25"/>
    </row>
    <row r="166" spans="1:73" s="22" customFormat="1" ht="197.25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2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0"/>
      <c r="AI166" s="20"/>
      <c r="AJ166" s="20"/>
      <c r="AK166" s="21"/>
      <c r="AL166" s="202"/>
      <c r="AM166" s="20"/>
      <c r="AN166" s="20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202"/>
      <c r="BE166" s="182"/>
      <c r="BF166" s="23"/>
      <c r="BG166" s="20"/>
      <c r="BH166" s="20"/>
      <c r="BI166" s="23"/>
      <c r="BJ166" s="20"/>
      <c r="BK166" s="20"/>
      <c r="BL166" s="23"/>
      <c r="BM166" s="21"/>
      <c r="BN166" s="181"/>
      <c r="BO166" s="24"/>
      <c r="BP166" s="21"/>
      <c r="BQ166" s="21"/>
      <c r="BR166" s="23"/>
      <c r="BS166" s="23"/>
      <c r="BT166" s="24"/>
      <c r="BU166" s="25"/>
    </row>
    <row r="167" spans="1:73" s="22" customFormat="1" ht="252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0"/>
      <c r="AI167" s="23"/>
      <c r="AJ167" s="23"/>
      <c r="AK167" s="21"/>
      <c r="AL167" s="202"/>
      <c r="AM167" s="23"/>
      <c r="AN167" s="23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202"/>
      <c r="BE167" s="21"/>
      <c r="BF167" s="20"/>
      <c r="BG167" s="20"/>
      <c r="BH167" s="20"/>
      <c r="BI167" s="23"/>
      <c r="BJ167" s="20"/>
      <c r="BK167" s="20"/>
      <c r="BL167" s="23"/>
      <c r="BM167" s="21"/>
      <c r="BN167" s="181"/>
      <c r="BO167" s="24"/>
      <c r="BP167" s="21"/>
      <c r="BQ167" s="21"/>
      <c r="BR167" s="23"/>
      <c r="BS167" s="23"/>
      <c r="BT167" s="24"/>
      <c r="BU167" s="25"/>
    </row>
    <row r="168" spans="1:73" s="22" customFormat="1" ht="252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2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0"/>
      <c r="AI168" s="23"/>
      <c r="AJ168" s="23"/>
      <c r="AK168" s="21"/>
      <c r="AL168" s="202"/>
      <c r="AM168" s="23"/>
      <c r="AN168" s="23"/>
      <c r="AO168" s="21"/>
      <c r="AP168" s="21"/>
      <c r="AQ168" s="21"/>
      <c r="AR168" s="21"/>
      <c r="AS168" s="21"/>
      <c r="AT168" s="181"/>
      <c r="AU168" s="21"/>
      <c r="AV168" s="21"/>
      <c r="AW168" s="21"/>
      <c r="AX168" s="21"/>
      <c r="AY168" s="21"/>
      <c r="AZ168" s="21"/>
      <c r="BA168" s="21"/>
      <c r="BB168" s="21"/>
      <c r="BC168" s="21"/>
      <c r="BD168" s="202"/>
      <c r="BE168" s="181"/>
      <c r="BF168" s="21"/>
      <c r="BG168" s="20"/>
      <c r="BH168" s="20"/>
      <c r="BI168" s="23"/>
      <c r="BJ168" s="20"/>
      <c r="BK168" s="20"/>
      <c r="BL168" s="23"/>
      <c r="BM168" s="21"/>
      <c r="BN168" s="181"/>
      <c r="BO168" s="24"/>
      <c r="BP168" s="21"/>
      <c r="BQ168" s="21"/>
      <c r="BR168" s="23"/>
      <c r="BS168" s="23"/>
      <c r="BT168" s="24"/>
      <c r="BU168" s="25"/>
    </row>
    <row r="169" spans="1:73" s="22" customFormat="1" ht="225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0"/>
      <c r="AI169" s="23"/>
      <c r="AJ169" s="23"/>
      <c r="AK169" s="21"/>
      <c r="AL169" s="202"/>
      <c r="AM169" s="23"/>
      <c r="AN169" s="23"/>
      <c r="AO169" s="21"/>
      <c r="AP169" s="21"/>
      <c r="AQ169" s="21"/>
      <c r="AR169" s="21"/>
      <c r="AS169" s="21"/>
      <c r="AT169" s="181"/>
      <c r="AU169" s="21"/>
      <c r="AV169" s="21"/>
      <c r="AW169" s="21"/>
      <c r="AX169" s="21"/>
      <c r="AY169" s="21"/>
      <c r="AZ169" s="21"/>
      <c r="BA169" s="21"/>
      <c r="BB169" s="21"/>
      <c r="BC169" s="21"/>
      <c r="BD169" s="202"/>
      <c r="BE169" s="202"/>
      <c r="BF169" s="20"/>
      <c r="BG169" s="20"/>
      <c r="BH169" s="20"/>
      <c r="BI169" s="23"/>
      <c r="BJ169" s="20"/>
      <c r="BK169" s="20"/>
      <c r="BL169" s="23"/>
      <c r="BM169" s="21"/>
      <c r="BN169" s="181"/>
      <c r="BO169" s="24"/>
      <c r="BP169" s="21"/>
      <c r="BQ169" s="21"/>
      <c r="BR169" s="23"/>
      <c r="BS169" s="23"/>
      <c r="BT169" s="24"/>
      <c r="BU169" s="25"/>
    </row>
    <row r="170" spans="1:73" s="22" customFormat="1" ht="209.25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3"/>
      <c r="P170" s="23"/>
      <c r="Q170" s="23"/>
      <c r="R170" s="23"/>
      <c r="S170" s="23"/>
      <c r="T170" s="23"/>
      <c r="U170" s="23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0"/>
      <c r="AI170" s="23"/>
      <c r="AJ170" s="20"/>
      <c r="AK170" s="21"/>
      <c r="AL170" s="202"/>
      <c r="AM170" s="23"/>
      <c r="AN170" s="20"/>
      <c r="AO170" s="21"/>
      <c r="AP170" s="20"/>
      <c r="AQ170" s="23"/>
      <c r="AR170" s="20"/>
      <c r="AS170" s="21"/>
      <c r="AT170" s="202"/>
      <c r="AU170" s="23"/>
      <c r="AV170" s="21"/>
      <c r="AW170" s="21"/>
      <c r="AX170" s="21"/>
      <c r="AY170" s="21"/>
      <c r="AZ170" s="21"/>
      <c r="BA170" s="21"/>
      <c r="BB170" s="21"/>
      <c r="BC170" s="21"/>
      <c r="BD170" s="20"/>
      <c r="BE170" s="21"/>
      <c r="BF170" s="21"/>
      <c r="BG170" s="20"/>
      <c r="BH170" s="20"/>
      <c r="BI170" s="23"/>
      <c r="BJ170" s="20"/>
      <c r="BK170" s="20"/>
      <c r="BL170" s="23"/>
      <c r="BM170" s="21"/>
      <c r="BN170" s="181"/>
      <c r="BO170" s="24"/>
      <c r="BP170" s="21"/>
      <c r="BQ170" s="21"/>
      <c r="BR170" s="23"/>
      <c r="BS170" s="23"/>
      <c r="BT170" s="24"/>
      <c r="BU170" s="25"/>
    </row>
    <row r="171" spans="1:73" s="22" customFormat="1" ht="136.5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3"/>
      <c r="P171" s="23"/>
      <c r="Q171" s="23"/>
      <c r="R171" s="23"/>
      <c r="S171" s="23"/>
      <c r="T171" s="23"/>
      <c r="U171" s="23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0"/>
      <c r="AI171" s="20"/>
      <c r="AJ171" s="20"/>
      <c r="AK171" s="21"/>
      <c r="AL171" s="202"/>
      <c r="AM171" s="20"/>
      <c r="AN171" s="20"/>
      <c r="AO171" s="21"/>
      <c r="AP171" s="21"/>
      <c r="AQ171" s="21"/>
      <c r="AR171" s="21"/>
      <c r="AS171" s="21"/>
      <c r="AT171" s="181"/>
      <c r="AU171" s="21"/>
      <c r="AV171" s="21"/>
      <c r="AW171" s="21"/>
      <c r="AX171" s="21"/>
      <c r="AY171" s="21"/>
      <c r="AZ171" s="21"/>
      <c r="BA171" s="21"/>
      <c r="BB171" s="21"/>
      <c r="BC171" s="21"/>
      <c r="BD171" s="202"/>
      <c r="BE171" s="181"/>
      <c r="BF171" s="21"/>
      <c r="BG171" s="20"/>
      <c r="BH171" s="20"/>
      <c r="BI171" s="23"/>
      <c r="BJ171" s="20"/>
      <c r="BK171" s="20"/>
      <c r="BL171" s="23"/>
      <c r="BM171" s="21"/>
      <c r="BN171" s="181"/>
      <c r="BO171" s="24"/>
      <c r="BP171" s="21"/>
      <c r="BQ171" s="21"/>
      <c r="BR171" s="23"/>
      <c r="BS171" s="23"/>
      <c r="BT171" s="24"/>
      <c r="BU171" s="25"/>
    </row>
    <row r="172" spans="1:73" s="22" customFormat="1" ht="136.5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3"/>
      <c r="P172" s="23"/>
      <c r="Q172" s="23"/>
      <c r="R172" s="23"/>
      <c r="S172" s="23"/>
      <c r="T172" s="23"/>
      <c r="U172" s="23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0"/>
      <c r="AI172" s="20"/>
      <c r="AJ172" s="20"/>
      <c r="AK172" s="21"/>
      <c r="AL172" s="202"/>
      <c r="AM172" s="20"/>
      <c r="AN172" s="20"/>
      <c r="AO172" s="21"/>
      <c r="AP172" s="21"/>
      <c r="AQ172" s="21"/>
      <c r="AR172" s="21"/>
      <c r="AS172" s="21"/>
      <c r="AT172" s="181"/>
      <c r="AU172" s="21"/>
      <c r="AV172" s="21"/>
      <c r="AW172" s="21"/>
      <c r="AX172" s="21"/>
      <c r="AY172" s="21"/>
      <c r="AZ172" s="21"/>
      <c r="BA172" s="21"/>
      <c r="BB172" s="21"/>
      <c r="BC172" s="21"/>
      <c r="BD172" s="202"/>
      <c r="BE172" s="181"/>
      <c r="BF172" s="21"/>
      <c r="BG172" s="20"/>
      <c r="BH172" s="20"/>
      <c r="BI172" s="23"/>
      <c r="BJ172" s="20"/>
      <c r="BK172" s="20"/>
      <c r="BL172" s="23"/>
      <c r="BM172" s="21"/>
      <c r="BN172" s="181"/>
      <c r="BO172" s="24"/>
      <c r="BP172" s="21"/>
      <c r="BQ172" s="21"/>
      <c r="BR172" s="23"/>
      <c r="BS172" s="23"/>
      <c r="BT172" s="24"/>
      <c r="BU172" s="25"/>
    </row>
    <row r="173" spans="1:73" s="22" customFormat="1" ht="136.5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0"/>
      <c r="P173" s="20"/>
      <c r="Q173" s="20"/>
      <c r="R173" s="20"/>
      <c r="S173" s="20"/>
      <c r="T173" s="20"/>
      <c r="U173" s="23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0"/>
      <c r="AI173" s="20"/>
      <c r="AJ173" s="20"/>
      <c r="AK173" s="21"/>
      <c r="AL173" s="202"/>
      <c r="AM173" s="20"/>
      <c r="AN173" s="20"/>
      <c r="AO173" s="21"/>
      <c r="AP173" s="21"/>
      <c r="AQ173" s="21"/>
      <c r="AR173" s="21"/>
      <c r="AS173" s="21"/>
      <c r="AT173" s="181"/>
      <c r="AU173" s="21"/>
      <c r="AV173" s="21"/>
      <c r="AW173" s="21"/>
      <c r="AX173" s="21"/>
      <c r="AY173" s="21"/>
      <c r="AZ173" s="21"/>
      <c r="BA173" s="21"/>
      <c r="BB173" s="21"/>
      <c r="BC173" s="21"/>
      <c r="BD173" s="202"/>
      <c r="BE173" s="181"/>
      <c r="BF173" s="21"/>
      <c r="BG173" s="20"/>
      <c r="BH173" s="20"/>
      <c r="BI173" s="23"/>
      <c r="BJ173" s="20"/>
      <c r="BK173" s="20"/>
      <c r="BL173" s="23"/>
      <c r="BM173" s="21"/>
      <c r="BN173" s="181"/>
      <c r="BO173" s="24"/>
      <c r="BP173" s="21"/>
      <c r="BQ173" s="21"/>
      <c r="BR173" s="23"/>
      <c r="BS173" s="23"/>
      <c r="BT173" s="24"/>
      <c r="BU173" s="25"/>
    </row>
    <row r="174" spans="1:73" s="22" customFormat="1" ht="136.5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2"/>
      <c r="N174" s="20"/>
      <c r="O174" s="23"/>
      <c r="P174" s="20"/>
      <c r="Q174" s="20"/>
      <c r="R174" s="20"/>
      <c r="S174" s="20"/>
      <c r="T174" s="20"/>
      <c r="U174" s="23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0"/>
      <c r="AI174" s="20"/>
      <c r="AJ174" s="20"/>
      <c r="AK174" s="21"/>
      <c r="AL174" s="202"/>
      <c r="AM174" s="20"/>
      <c r="AN174" s="20"/>
      <c r="AO174" s="21"/>
      <c r="AP174" s="21"/>
      <c r="AQ174" s="21"/>
      <c r="AR174" s="21"/>
      <c r="AS174" s="21"/>
      <c r="AT174" s="181"/>
      <c r="AU174" s="21"/>
      <c r="AV174" s="21"/>
      <c r="AW174" s="21"/>
      <c r="AX174" s="21"/>
      <c r="AY174" s="21"/>
      <c r="AZ174" s="21"/>
      <c r="BA174" s="21"/>
      <c r="BB174" s="21"/>
      <c r="BC174" s="21"/>
      <c r="BD174" s="202"/>
      <c r="BE174" s="181"/>
      <c r="BF174" s="21"/>
      <c r="BG174" s="20"/>
      <c r="BH174" s="20"/>
      <c r="BI174" s="23"/>
      <c r="BJ174" s="20"/>
      <c r="BK174" s="20"/>
      <c r="BL174" s="23"/>
      <c r="BM174" s="21"/>
      <c r="BN174" s="181"/>
      <c r="BO174" s="24"/>
      <c r="BP174" s="21"/>
      <c r="BQ174" s="21"/>
      <c r="BR174" s="23"/>
      <c r="BS174" s="23"/>
      <c r="BT174" s="24"/>
      <c r="BU174" s="25"/>
    </row>
    <row r="175" spans="1:73" s="22" customFormat="1" ht="209.25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0"/>
      <c r="AI175" s="20"/>
      <c r="AJ175" s="20"/>
      <c r="AK175" s="21"/>
      <c r="AL175" s="202"/>
      <c r="AM175" s="20"/>
      <c r="AN175" s="20"/>
      <c r="AO175" s="21"/>
      <c r="AP175" s="21"/>
      <c r="AQ175" s="21"/>
      <c r="AR175" s="21"/>
      <c r="AS175" s="21"/>
      <c r="AT175" s="181"/>
      <c r="AU175" s="21"/>
      <c r="AV175" s="21"/>
      <c r="AW175" s="21"/>
      <c r="AX175" s="21"/>
      <c r="AY175" s="21"/>
      <c r="AZ175" s="21"/>
      <c r="BA175" s="21"/>
      <c r="BB175" s="21"/>
      <c r="BC175" s="21"/>
      <c r="BD175" s="202"/>
      <c r="BE175" s="21"/>
      <c r="BF175" s="20"/>
      <c r="BG175" s="20"/>
      <c r="BH175" s="20"/>
      <c r="BI175" s="23"/>
      <c r="BJ175" s="20"/>
      <c r="BK175" s="20"/>
      <c r="BL175" s="23"/>
      <c r="BM175" s="21"/>
      <c r="BN175" s="181"/>
      <c r="BO175" s="24"/>
      <c r="BP175" s="21"/>
      <c r="BQ175" s="21"/>
      <c r="BR175" s="23"/>
      <c r="BS175" s="23"/>
      <c r="BT175" s="24"/>
      <c r="BU175" s="25"/>
    </row>
    <row r="176" spans="1:73" s="22" customFormat="1" ht="154.5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2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0"/>
      <c r="AI176" s="20"/>
      <c r="AJ176" s="20"/>
      <c r="AK176" s="21"/>
      <c r="AL176" s="202"/>
      <c r="AM176" s="20"/>
      <c r="AN176" s="20"/>
      <c r="AO176" s="21"/>
      <c r="AP176" s="21"/>
      <c r="AQ176" s="21"/>
      <c r="AR176" s="21"/>
      <c r="AS176" s="21"/>
      <c r="AT176" s="181"/>
      <c r="AU176" s="21"/>
      <c r="AV176" s="21"/>
      <c r="AW176" s="21"/>
      <c r="AX176" s="21"/>
      <c r="AY176" s="21"/>
      <c r="AZ176" s="21"/>
      <c r="BA176" s="21"/>
      <c r="BB176" s="21"/>
      <c r="BC176" s="21"/>
      <c r="BD176" s="202"/>
      <c r="BE176" s="202"/>
      <c r="BF176" s="20"/>
      <c r="BG176" s="20"/>
      <c r="BH176" s="20"/>
      <c r="BI176" s="23"/>
      <c r="BJ176" s="20"/>
      <c r="BK176" s="20"/>
      <c r="BL176" s="23"/>
      <c r="BM176" s="21"/>
      <c r="BN176" s="181"/>
      <c r="BO176" s="24"/>
      <c r="BP176" s="21"/>
      <c r="BQ176" s="21"/>
      <c r="BR176" s="23"/>
      <c r="BS176" s="23"/>
      <c r="BT176" s="24"/>
      <c r="BU176" s="25"/>
    </row>
    <row r="177" spans="1:73" s="22" customFormat="1" ht="249.75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3"/>
      <c r="P177" s="23"/>
      <c r="Q177" s="23"/>
      <c r="R177" s="23"/>
      <c r="S177" s="23"/>
      <c r="T177" s="23"/>
      <c r="U177" s="23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0"/>
      <c r="AI177" s="20"/>
      <c r="AJ177" s="20"/>
      <c r="AK177" s="21"/>
      <c r="AL177" s="202"/>
      <c r="AM177" s="20"/>
      <c r="AN177" s="20"/>
      <c r="AO177" s="21"/>
      <c r="AP177" s="21"/>
      <c r="AQ177" s="21"/>
      <c r="AR177" s="21"/>
      <c r="AS177" s="21"/>
      <c r="AT177" s="181"/>
      <c r="AU177" s="21"/>
      <c r="AV177" s="21"/>
      <c r="AW177" s="21"/>
      <c r="AX177" s="21"/>
      <c r="AY177" s="21"/>
      <c r="AZ177" s="21"/>
      <c r="BA177" s="21"/>
      <c r="BB177" s="21"/>
      <c r="BC177" s="21"/>
      <c r="BD177" s="202"/>
      <c r="BE177" s="23"/>
      <c r="BF177" s="23"/>
      <c r="BG177" s="20"/>
      <c r="BH177" s="20"/>
      <c r="BI177" s="23"/>
      <c r="BJ177" s="20"/>
      <c r="BK177" s="20"/>
      <c r="BL177" s="23"/>
      <c r="BM177" s="21"/>
      <c r="BN177" s="181"/>
      <c r="BO177" s="24"/>
      <c r="BP177" s="21"/>
      <c r="BQ177" s="21"/>
      <c r="BR177" s="23"/>
      <c r="BS177" s="23"/>
      <c r="BT177" s="24"/>
      <c r="BU177" s="25"/>
    </row>
    <row r="178" spans="1:73" s="22" customFormat="1" ht="152.25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0"/>
      <c r="AI178" s="20"/>
      <c r="AJ178" s="20"/>
      <c r="AK178" s="21"/>
      <c r="AL178" s="202"/>
      <c r="AM178" s="20"/>
      <c r="AN178" s="20"/>
      <c r="AO178" s="21"/>
      <c r="AP178" s="21"/>
      <c r="AQ178" s="21"/>
      <c r="AR178" s="21"/>
      <c r="AS178" s="21"/>
      <c r="AT178" s="181"/>
      <c r="AU178" s="21"/>
      <c r="AV178" s="21"/>
      <c r="AW178" s="21"/>
      <c r="AX178" s="21"/>
      <c r="AY178" s="21"/>
      <c r="AZ178" s="21"/>
      <c r="BA178" s="21"/>
      <c r="BB178" s="21"/>
      <c r="BC178" s="21"/>
      <c r="BD178" s="202"/>
      <c r="BE178" s="21"/>
      <c r="BF178" s="21"/>
      <c r="BG178" s="20"/>
      <c r="BH178" s="20"/>
      <c r="BI178" s="23"/>
      <c r="BJ178" s="20"/>
      <c r="BK178" s="20"/>
      <c r="BL178" s="23"/>
      <c r="BM178" s="21"/>
      <c r="BN178" s="181"/>
      <c r="BO178" s="24"/>
      <c r="BP178" s="21"/>
      <c r="BQ178" s="21"/>
      <c r="BR178" s="23"/>
      <c r="BS178" s="23"/>
      <c r="BT178" s="24"/>
      <c r="BU178" s="25"/>
    </row>
    <row r="179" spans="1:73" s="22" customFormat="1" ht="152.25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2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0"/>
      <c r="AI179" s="20"/>
      <c r="AJ179" s="20"/>
      <c r="AK179" s="21"/>
      <c r="AL179" s="202"/>
      <c r="AM179" s="20"/>
      <c r="AN179" s="20"/>
      <c r="AO179" s="21"/>
      <c r="AP179" s="21"/>
      <c r="AQ179" s="21"/>
      <c r="AR179" s="21"/>
      <c r="AS179" s="21"/>
      <c r="AT179" s="181"/>
      <c r="AU179" s="21"/>
      <c r="AV179" s="21"/>
      <c r="AW179" s="21"/>
      <c r="AX179" s="21"/>
      <c r="AY179" s="21"/>
      <c r="AZ179" s="21"/>
      <c r="BA179" s="21"/>
      <c r="BB179" s="21"/>
      <c r="BC179" s="21"/>
      <c r="BD179" s="202"/>
      <c r="BE179" s="202"/>
      <c r="BF179" s="20"/>
      <c r="BG179" s="20"/>
      <c r="BH179" s="20"/>
      <c r="BI179" s="23"/>
      <c r="BJ179" s="20"/>
      <c r="BK179" s="20"/>
      <c r="BL179" s="23"/>
      <c r="BM179" s="21"/>
      <c r="BN179" s="181"/>
      <c r="BO179" s="24"/>
      <c r="BP179" s="21"/>
      <c r="BQ179" s="21"/>
      <c r="BR179" s="23"/>
      <c r="BS179" s="23"/>
      <c r="BT179" s="24"/>
      <c r="BU179" s="25"/>
    </row>
    <row r="180" spans="1:73" s="22" customFormat="1" ht="192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0"/>
      <c r="AI180" s="21"/>
      <c r="AJ180" s="20"/>
      <c r="AK180" s="21"/>
      <c r="AL180" s="202"/>
      <c r="AM180" s="21"/>
      <c r="AN180" s="20"/>
      <c r="AO180" s="21"/>
      <c r="AP180" s="21"/>
      <c r="AQ180" s="21"/>
      <c r="AR180" s="21"/>
      <c r="AS180" s="21"/>
      <c r="AT180" s="202"/>
      <c r="AU180" s="21"/>
      <c r="AV180" s="21"/>
      <c r="AW180" s="21"/>
      <c r="AX180" s="21"/>
      <c r="AY180" s="21"/>
      <c r="AZ180" s="21"/>
      <c r="BA180" s="21"/>
      <c r="BB180" s="20"/>
      <c r="BC180" s="21"/>
      <c r="BD180" s="20"/>
      <c r="BE180" s="21"/>
      <c r="BF180" s="21"/>
      <c r="BG180" s="20"/>
      <c r="BH180" s="20"/>
      <c r="BI180" s="23"/>
      <c r="BJ180" s="20"/>
      <c r="BK180" s="20"/>
      <c r="BL180" s="23"/>
      <c r="BM180" s="21"/>
      <c r="BN180" s="181"/>
      <c r="BO180" s="24"/>
      <c r="BP180" s="21"/>
      <c r="BQ180" s="21"/>
      <c r="BR180" s="23"/>
      <c r="BS180" s="23"/>
      <c r="BT180" s="24"/>
      <c r="BU180" s="25"/>
    </row>
    <row r="181" spans="1:73" s="22" customFormat="1" ht="129.75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0"/>
      <c r="P181" s="20"/>
      <c r="Q181" s="20"/>
      <c r="R181" s="20"/>
      <c r="S181" s="20"/>
      <c r="T181" s="20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0"/>
      <c r="AI181" s="21"/>
      <c r="AJ181" s="20"/>
      <c r="AK181" s="21"/>
      <c r="AL181" s="202"/>
      <c r="AM181" s="21"/>
      <c r="AN181" s="20"/>
      <c r="AO181" s="21"/>
      <c r="AP181" s="21"/>
      <c r="AQ181" s="21"/>
      <c r="AR181" s="21"/>
      <c r="AS181" s="21"/>
      <c r="AT181" s="202"/>
      <c r="AU181" s="21"/>
      <c r="AV181" s="21"/>
      <c r="AW181" s="21"/>
      <c r="AX181" s="21"/>
      <c r="AY181" s="21"/>
      <c r="AZ181" s="21"/>
      <c r="BA181" s="21"/>
      <c r="BB181" s="21"/>
      <c r="BC181" s="21"/>
      <c r="BD181" s="202"/>
      <c r="BE181" s="21"/>
      <c r="BF181" s="21"/>
      <c r="BG181" s="20"/>
      <c r="BH181" s="20"/>
      <c r="BI181" s="23"/>
      <c r="BJ181" s="20"/>
      <c r="BK181" s="20"/>
      <c r="BL181" s="23"/>
      <c r="BM181" s="21"/>
      <c r="BN181" s="181"/>
      <c r="BO181" s="24"/>
      <c r="BP181" s="21"/>
      <c r="BQ181" s="21"/>
      <c r="BR181" s="23"/>
      <c r="BS181" s="23"/>
      <c r="BT181" s="24"/>
      <c r="BU181" s="25"/>
    </row>
    <row r="182" spans="1:73" s="22" customFormat="1" ht="154.5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0"/>
      <c r="AI182" s="23"/>
      <c r="AJ182" s="23"/>
      <c r="AK182" s="21"/>
      <c r="AL182" s="202"/>
      <c r="AM182" s="20"/>
      <c r="AN182" s="20"/>
      <c r="AO182" s="21"/>
      <c r="AP182" s="21"/>
      <c r="AQ182" s="21"/>
      <c r="AR182" s="21"/>
      <c r="AS182" s="21"/>
      <c r="AT182" s="202"/>
      <c r="AU182" s="20"/>
      <c r="AV182" s="21"/>
      <c r="AW182" s="21"/>
      <c r="AX182" s="21"/>
      <c r="AY182" s="21"/>
      <c r="AZ182" s="21"/>
      <c r="BA182" s="21"/>
      <c r="BB182" s="21"/>
      <c r="BC182" s="21"/>
      <c r="BD182" s="202"/>
      <c r="BE182" s="23"/>
      <c r="BF182" s="23"/>
      <c r="BG182" s="20"/>
      <c r="BH182" s="20"/>
      <c r="BI182" s="23"/>
      <c r="BJ182" s="20"/>
      <c r="BK182" s="20"/>
      <c r="BL182" s="23"/>
      <c r="BM182" s="21"/>
      <c r="BN182" s="181"/>
      <c r="BO182" s="24"/>
      <c r="BP182" s="21"/>
      <c r="BQ182" s="21"/>
      <c r="BR182" s="23"/>
      <c r="BS182" s="23"/>
      <c r="BT182" s="24"/>
      <c r="BU182" s="25"/>
    </row>
    <row r="183" spans="1:73" s="22" customFormat="1" ht="154.5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0"/>
      <c r="AI183" s="23"/>
      <c r="AJ183" s="23"/>
      <c r="AK183" s="21"/>
      <c r="AL183" s="202"/>
      <c r="AM183" s="20"/>
      <c r="AN183" s="20"/>
      <c r="AO183" s="21"/>
      <c r="AP183" s="21"/>
      <c r="AQ183" s="21"/>
      <c r="AR183" s="21"/>
      <c r="AS183" s="21"/>
      <c r="AT183" s="202"/>
      <c r="AU183" s="20"/>
      <c r="AV183" s="21"/>
      <c r="AW183" s="21"/>
      <c r="AX183" s="21"/>
      <c r="AY183" s="21"/>
      <c r="AZ183" s="21"/>
      <c r="BA183" s="21"/>
      <c r="BB183" s="21"/>
      <c r="BC183" s="21"/>
      <c r="BD183" s="202"/>
      <c r="BE183" s="21"/>
      <c r="BF183" s="20"/>
      <c r="BG183" s="20"/>
      <c r="BH183" s="20"/>
      <c r="BI183" s="23"/>
      <c r="BJ183" s="20"/>
      <c r="BK183" s="20"/>
      <c r="BL183" s="23"/>
      <c r="BM183" s="21"/>
      <c r="BN183" s="181"/>
      <c r="BO183" s="24"/>
      <c r="BP183" s="21"/>
      <c r="BQ183" s="21"/>
      <c r="BR183" s="23"/>
      <c r="BS183" s="23"/>
      <c r="BT183" s="24"/>
      <c r="BU183" s="25"/>
    </row>
    <row r="184" spans="1:73" s="22" customFormat="1" ht="154.5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0"/>
      <c r="AI184" s="23"/>
      <c r="AJ184" s="23"/>
      <c r="AK184" s="21"/>
      <c r="AL184" s="202"/>
      <c r="AM184" s="20"/>
      <c r="AN184" s="20"/>
      <c r="AO184" s="21"/>
      <c r="AP184" s="21"/>
      <c r="AQ184" s="21"/>
      <c r="AR184" s="21"/>
      <c r="AS184" s="21"/>
      <c r="AT184" s="202"/>
      <c r="AU184" s="20"/>
      <c r="AV184" s="21"/>
      <c r="AW184" s="21"/>
      <c r="AX184" s="21"/>
      <c r="AY184" s="21"/>
      <c r="AZ184" s="21"/>
      <c r="BA184" s="21"/>
      <c r="BB184" s="21"/>
      <c r="BC184" s="21"/>
      <c r="BD184" s="202"/>
      <c r="BE184" s="23"/>
      <c r="BF184" s="23"/>
      <c r="BG184" s="20"/>
      <c r="BH184" s="20"/>
      <c r="BI184" s="23"/>
      <c r="BJ184" s="20"/>
      <c r="BK184" s="20"/>
      <c r="BL184" s="23"/>
      <c r="BM184" s="21"/>
      <c r="BN184" s="181"/>
      <c r="BO184" s="24"/>
      <c r="BP184" s="21"/>
      <c r="BQ184" s="21"/>
      <c r="BR184" s="23"/>
      <c r="BS184" s="23"/>
      <c r="BT184" s="24"/>
      <c r="BU184" s="25"/>
    </row>
    <row r="185" spans="1:73" s="22" customFormat="1" ht="154.5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0"/>
      <c r="AI185" s="23"/>
      <c r="AJ185" s="23"/>
      <c r="AK185" s="21"/>
      <c r="AL185" s="202"/>
      <c r="AM185" s="20"/>
      <c r="AN185" s="20"/>
      <c r="AO185" s="21"/>
      <c r="AP185" s="21"/>
      <c r="AQ185" s="21"/>
      <c r="AR185" s="21"/>
      <c r="AS185" s="21"/>
      <c r="AT185" s="202"/>
      <c r="AU185" s="20"/>
      <c r="AV185" s="21"/>
      <c r="AW185" s="21"/>
      <c r="AX185" s="21"/>
      <c r="AY185" s="21"/>
      <c r="AZ185" s="21"/>
      <c r="BA185" s="21"/>
      <c r="BB185" s="21"/>
      <c r="BC185" s="21"/>
      <c r="BD185" s="202"/>
      <c r="BE185" s="21"/>
      <c r="BF185" s="20"/>
      <c r="BG185" s="20"/>
      <c r="BH185" s="20"/>
      <c r="BI185" s="23"/>
      <c r="BJ185" s="20"/>
      <c r="BK185" s="20"/>
      <c r="BL185" s="23"/>
      <c r="BM185" s="21"/>
      <c r="BN185" s="181"/>
      <c r="BO185" s="24"/>
      <c r="BP185" s="21"/>
      <c r="BQ185" s="21"/>
      <c r="BR185" s="23"/>
      <c r="BS185" s="23"/>
      <c r="BT185" s="24"/>
      <c r="BU185" s="25"/>
    </row>
    <row r="186" spans="1:73" s="22" customFormat="1" ht="154.5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0"/>
      <c r="AI186" s="23"/>
      <c r="AJ186" s="23"/>
      <c r="AK186" s="21"/>
      <c r="AL186" s="202"/>
      <c r="AM186" s="20"/>
      <c r="AN186" s="20"/>
      <c r="AO186" s="21"/>
      <c r="AP186" s="21"/>
      <c r="AQ186" s="21"/>
      <c r="AR186" s="21"/>
      <c r="AS186" s="21"/>
      <c r="AT186" s="202"/>
      <c r="AU186" s="20"/>
      <c r="AV186" s="21"/>
      <c r="AW186" s="21"/>
      <c r="AX186" s="21"/>
      <c r="AY186" s="21"/>
      <c r="AZ186" s="21"/>
      <c r="BA186" s="21"/>
      <c r="BB186" s="21"/>
      <c r="BC186" s="21"/>
      <c r="BD186" s="202"/>
      <c r="BE186" s="23"/>
      <c r="BF186" s="23"/>
      <c r="BG186" s="20"/>
      <c r="BH186" s="20"/>
      <c r="BI186" s="23"/>
      <c r="BJ186" s="20"/>
      <c r="BK186" s="20"/>
      <c r="BL186" s="23"/>
      <c r="BM186" s="21"/>
      <c r="BN186" s="181"/>
      <c r="BO186" s="24"/>
      <c r="BP186" s="21"/>
      <c r="BQ186" s="21"/>
      <c r="BR186" s="23"/>
      <c r="BS186" s="23"/>
      <c r="BT186" s="24"/>
      <c r="BU186" s="25"/>
    </row>
    <row r="187" spans="1:73" s="22" customFormat="1" ht="154.5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0"/>
      <c r="AI187" s="23"/>
      <c r="AJ187" s="23"/>
      <c r="AK187" s="21"/>
      <c r="AL187" s="202"/>
      <c r="AM187" s="20"/>
      <c r="AN187" s="20"/>
      <c r="AO187" s="21"/>
      <c r="AP187" s="21"/>
      <c r="AQ187" s="21"/>
      <c r="AR187" s="21"/>
      <c r="AS187" s="21"/>
      <c r="AT187" s="202"/>
      <c r="AU187" s="20"/>
      <c r="AV187" s="21"/>
      <c r="AW187" s="21"/>
      <c r="AX187" s="21"/>
      <c r="AY187" s="21"/>
      <c r="AZ187" s="21"/>
      <c r="BA187" s="21"/>
      <c r="BB187" s="21"/>
      <c r="BC187" s="21"/>
      <c r="BD187" s="202"/>
      <c r="BE187" s="21"/>
      <c r="BF187" s="21"/>
      <c r="BG187" s="20"/>
      <c r="BH187" s="20"/>
      <c r="BI187" s="23"/>
      <c r="BJ187" s="20"/>
      <c r="BK187" s="20"/>
      <c r="BL187" s="23"/>
      <c r="BM187" s="21"/>
      <c r="BN187" s="181"/>
      <c r="BO187" s="24"/>
      <c r="BP187" s="21"/>
      <c r="BQ187" s="21"/>
      <c r="BR187" s="23"/>
      <c r="BS187" s="23"/>
      <c r="BT187" s="24"/>
      <c r="BU187" s="25"/>
    </row>
    <row r="188" spans="1:73" s="22" customFormat="1" ht="154.5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0"/>
      <c r="AI188" s="23"/>
      <c r="AJ188" s="23"/>
      <c r="AK188" s="21"/>
      <c r="AL188" s="202"/>
      <c r="AM188" s="20"/>
      <c r="AN188" s="20"/>
      <c r="AO188" s="21"/>
      <c r="AP188" s="21"/>
      <c r="AQ188" s="21"/>
      <c r="AR188" s="21"/>
      <c r="AS188" s="21"/>
      <c r="AT188" s="202"/>
      <c r="AU188" s="20"/>
      <c r="AV188" s="21"/>
      <c r="AW188" s="21"/>
      <c r="AX188" s="21"/>
      <c r="AY188" s="21"/>
      <c r="AZ188" s="21"/>
      <c r="BA188" s="21"/>
      <c r="BB188" s="21"/>
      <c r="BC188" s="21"/>
      <c r="BD188" s="202"/>
      <c r="BE188" s="23"/>
      <c r="BF188" s="23"/>
      <c r="BG188" s="20"/>
      <c r="BH188" s="20"/>
      <c r="BI188" s="23"/>
      <c r="BJ188" s="20"/>
      <c r="BK188" s="20"/>
      <c r="BL188" s="23"/>
      <c r="BM188" s="21"/>
      <c r="BN188" s="181"/>
      <c r="BO188" s="24"/>
      <c r="BP188" s="21"/>
      <c r="BQ188" s="21"/>
      <c r="BR188" s="23"/>
      <c r="BS188" s="23"/>
      <c r="BT188" s="24"/>
      <c r="BU188" s="25"/>
    </row>
    <row r="189" spans="1:73" s="22" customFormat="1" ht="249.75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3"/>
      <c r="P189" s="23"/>
      <c r="Q189" s="23"/>
      <c r="R189" s="23"/>
      <c r="S189" s="23"/>
      <c r="T189" s="23"/>
      <c r="U189" s="23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0"/>
      <c r="AI189" s="23"/>
      <c r="AJ189" s="23"/>
      <c r="AK189" s="21"/>
      <c r="AL189" s="202"/>
      <c r="AM189" s="23"/>
      <c r="AN189" s="23"/>
      <c r="AO189" s="21"/>
      <c r="AP189" s="21"/>
      <c r="AQ189" s="21"/>
      <c r="AR189" s="21"/>
      <c r="AS189" s="21"/>
      <c r="AT189" s="202"/>
      <c r="AU189" s="23"/>
      <c r="AV189" s="21"/>
      <c r="AW189" s="21"/>
      <c r="AX189" s="21"/>
      <c r="AY189" s="21"/>
      <c r="AZ189" s="21"/>
      <c r="BA189" s="21"/>
      <c r="BB189" s="21"/>
      <c r="BC189" s="21"/>
      <c r="BD189" s="202"/>
      <c r="BE189" s="21"/>
      <c r="BF189" s="20"/>
      <c r="BG189" s="21"/>
      <c r="BH189" s="21"/>
      <c r="BI189" s="23"/>
      <c r="BJ189" s="20"/>
      <c r="BK189" s="20"/>
      <c r="BL189" s="23"/>
      <c r="BM189" s="21"/>
      <c r="BN189" s="181"/>
      <c r="BO189" s="24"/>
      <c r="BP189" s="21"/>
      <c r="BQ189" s="21"/>
      <c r="BR189" s="23"/>
      <c r="BS189" s="23"/>
      <c r="BT189" s="24"/>
      <c r="BU189" s="25"/>
    </row>
    <row r="190" spans="1:73" s="22" customFormat="1" ht="124.5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3"/>
      <c r="P190" s="23"/>
      <c r="Q190" s="23"/>
      <c r="R190" s="23"/>
      <c r="S190" s="23"/>
      <c r="T190" s="23"/>
      <c r="U190" s="23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0"/>
      <c r="AI190" s="23"/>
      <c r="AJ190" s="23"/>
      <c r="AK190" s="21"/>
      <c r="AL190" s="202"/>
      <c r="AM190" s="20"/>
      <c r="AN190" s="20"/>
      <c r="AO190" s="21"/>
      <c r="AP190" s="21"/>
      <c r="AQ190" s="21"/>
      <c r="AR190" s="21"/>
      <c r="AS190" s="21"/>
      <c r="AT190" s="202"/>
      <c r="AU190" s="20"/>
      <c r="AV190" s="21"/>
      <c r="AW190" s="21"/>
      <c r="AX190" s="21"/>
      <c r="AY190" s="21"/>
      <c r="AZ190" s="21"/>
      <c r="BA190" s="21"/>
      <c r="BB190" s="21"/>
      <c r="BC190" s="21"/>
      <c r="BD190" s="202"/>
      <c r="BE190" s="21"/>
      <c r="BF190" s="21"/>
      <c r="BG190" s="20"/>
      <c r="BH190" s="20"/>
      <c r="BI190" s="23"/>
      <c r="BJ190" s="20"/>
      <c r="BK190" s="20"/>
      <c r="BL190" s="23"/>
      <c r="BM190" s="21"/>
      <c r="BN190" s="181"/>
      <c r="BO190" s="24"/>
      <c r="BP190" s="21"/>
      <c r="BQ190" s="21"/>
      <c r="BR190" s="23"/>
      <c r="BS190" s="23"/>
      <c r="BT190" s="24"/>
      <c r="BU190" s="25"/>
    </row>
    <row r="191" spans="1:73" s="22" customFormat="1" ht="124.5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3"/>
      <c r="P191" s="23"/>
      <c r="Q191" s="23"/>
      <c r="R191" s="23"/>
      <c r="S191" s="23"/>
      <c r="T191" s="23"/>
      <c r="U191" s="23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0"/>
      <c r="AI191" s="23"/>
      <c r="AJ191" s="23"/>
      <c r="AK191" s="21"/>
      <c r="AL191" s="202"/>
      <c r="AM191" s="20"/>
      <c r="AN191" s="20"/>
      <c r="AO191" s="21"/>
      <c r="AP191" s="21"/>
      <c r="AQ191" s="21"/>
      <c r="AR191" s="21"/>
      <c r="AS191" s="21"/>
      <c r="AT191" s="202"/>
      <c r="AU191" s="20"/>
      <c r="AV191" s="21"/>
      <c r="AW191" s="21"/>
      <c r="AX191" s="21"/>
      <c r="AY191" s="21"/>
      <c r="AZ191" s="21"/>
      <c r="BA191" s="21"/>
      <c r="BB191" s="21"/>
      <c r="BC191" s="21"/>
      <c r="BD191" s="202"/>
      <c r="BE191" s="21"/>
      <c r="BF191" s="21"/>
      <c r="BG191" s="20"/>
      <c r="BH191" s="20"/>
      <c r="BI191" s="23"/>
      <c r="BJ191" s="20"/>
      <c r="BK191" s="20"/>
      <c r="BL191" s="23"/>
      <c r="BM191" s="21"/>
      <c r="BN191" s="181"/>
      <c r="BO191" s="24"/>
      <c r="BP191" s="21"/>
      <c r="BQ191" s="21"/>
      <c r="BR191" s="23"/>
      <c r="BS191" s="23"/>
      <c r="BT191" s="24"/>
      <c r="BU191" s="25"/>
    </row>
    <row r="192" spans="1:73" s="22" customFormat="1" ht="124.5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0"/>
      <c r="AI192" s="23"/>
      <c r="AJ192" s="23"/>
      <c r="AK192" s="21"/>
      <c r="AL192" s="202"/>
      <c r="AM192" s="20"/>
      <c r="AN192" s="20"/>
      <c r="AO192" s="21"/>
      <c r="AP192" s="21"/>
      <c r="AQ192" s="21"/>
      <c r="AR192" s="21"/>
      <c r="AS192" s="21"/>
      <c r="AT192" s="202"/>
      <c r="AU192" s="20"/>
      <c r="AV192" s="21"/>
      <c r="AW192" s="21"/>
      <c r="AX192" s="21"/>
      <c r="AY192" s="21"/>
      <c r="AZ192" s="21"/>
      <c r="BA192" s="21"/>
      <c r="BB192" s="21"/>
      <c r="BC192" s="21"/>
      <c r="BD192" s="202"/>
      <c r="BE192" s="21"/>
      <c r="BF192" s="21"/>
      <c r="BG192" s="20"/>
      <c r="BH192" s="20"/>
      <c r="BI192" s="23"/>
      <c r="BJ192" s="20"/>
      <c r="BK192" s="20"/>
      <c r="BL192" s="23"/>
      <c r="BM192" s="21"/>
      <c r="BN192" s="181"/>
      <c r="BO192" s="24"/>
      <c r="BP192" s="21"/>
      <c r="BQ192" s="21"/>
      <c r="BR192" s="23"/>
      <c r="BS192" s="23"/>
      <c r="BT192" s="24"/>
      <c r="BU192" s="25"/>
    </row>
    <row r="193" spans="1:73" s="22" customFormat="1" ht="124.5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0"/>
      <c r="AI193" s="23"/>
      <c r="AJ193" s="23"/>
      <c r="AK193" s="21"/>
      <c r="AL193" s="202"/>
      <c r="AM193" s="20"/>
      <c r="AN193" s="20"/>
      <c r="AO193" s="21"/>
      <c r="AP193" s="21"/>
      <c r="AQ193" s="21"/>
      <c r="AR193" s="21"/>
      <c r="AS193" s="21"/>
      <c r="AT193" s="202"/>
      <c r="AU193" s="20"/>
      <c r="AV193" s="21"/>
      <c r="AW193" s="21"/>
      <c r="AX193" s="21"/>
      <c r="AY193" s="21"/>
      <c r="AZ193" s="21"/>
      <c r="BA193" s="21"/>
      <c r="BB193" s="21"/>
      <c r="BC193" s="21"/>
      <c r="BD193" s="202"/>
      <c r="BE193" s="21"/>
      <c r="BF193" s="21"/>
      <c r="BG193" s="20"/>
      <c r="BH193" s="20"/>
      <c r="BI193" s="23"/>
      <c r="BJ193" s="20"/>
      <c r="BK193" s="20"/>
      <c r="BL193" s="23"/>
      <c r="BM193" s="21"/>
      <c r="BN193" s="181"/>
      <c r="BO193" s="24"/>
      <c r="BP193" s="21"/>
      <c r="BQ193" s="21"/>
      <c r="BR193" s="23"/>
      <c r="BS193" s="23"/>
      <c r="BT193" s="24"/>
      <c r="BU193" s="25"/>
    </row>
    <row r="194" spans="1:73" s="22" customFormat="1" ht="124.5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0"/>
      <c r="AI194" s="23"/>
      <c r="AJ194" s="23"/>
      <c r="AK194" s="21"/>
      <c r="AL194" s="202"/>
      <c r="AM194" s="20"/>
      <c r="AN194" s="20"/>
      <c r="AO194" s="21"/>
      <c r="AP194" s="21"/>
      <c r="AQ194" s="21"/>
      <c r="AR194" s="21"/>
      <c r="AS194" s="21"/>
      <c r="AT194" s="202"/>
      <c r="AU194" s="20"/>
      <c r="AV194" s="21"/>
      <c r="AW194" s="21"/>
      <c r="AX194" s="21"/>
      <c r="AY194" s="21"/>
      <c r="AZ194" s="21"/>
      <c r="BA194" s="21"/>
      <c r="BB194" s="21"/>
      <c r="BC194" s="21"/>
      <c r="BD194" s="202"/>
      <c r="BE194" s="21"/>
      <c r="BF194" s="21"/>
      <c r="BG194" s="20"/>
      <c r="BH194" s="20"/>
      <c r="BI194" s="23"/>
      <c r="BJ194" s="20"/>
      <c r="BK194" s="20"/>
      <c r="BL194" s="23"/>
      <c r="BM194" s="21"/>
      <c r="BN194" s="181"/>
      <c r="BO194" s="24"/>
      <c r="BP194" s="21"/>
      <c r="BQ194" s="21"/>
      <c r="BR194" s="23"/>
      <c r="BS194" s="23"/>
      <c r="BT194" s="24"/>
      <c r="BU194" s="25"/>
    </row>
    <row r="195" spans="1:73" s="22" customFormat="1" ht="409.5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0"/>
      <c r="AI195" s="23"/>
      <c r="AJ195" s="23"/>
      <c r="AK195" s="21"/>
      <c r="AL195" s="202"/>
      <c r="AM195" s="20"/>
      <c r="AN195" s="20"/>
      <c r="AO195" s="21"/>
      <c r="AP195" s="21"/>
      <c r="AQ195" s="21"/>
      <c r="AR195" s="21"/>
      <c r="AS195" s="21"/>
      <c r="AT195" s="202"/>
      <c r="AU195" s="20"/>
      <c r="AV195" s="21"/>
      <c r="AW195" s="21"/>
      <c r="AX195" s="21"/>
      <c r="AY195" s="21"/>
      <c r="AZ195" s="21"/>
      <c r="BA195" s="21"/>
      <c r="BB195" s="21"/>
      <c r="BC195" s="21"/>
      <c r="BD195" s="202"/>
      <c r="BE195" s="23"/>
      <c r="BF195" s="23"/>
      <c r="BG195" s="20"/>
      <c r="BH195" s="20"/>
      <c r="BI195" s="23"/>
      <c r="BJ195" s="20"/>
      <c r="BK195" s="20"/>
      <c r="BL195" s="23"/>
      <c r="BM195" s="21"/>
      <c r="BN195" s="181"/>
      <c r="BO195" s="24"/>
      <c r="BP195" s="21"/>
      <c r="BQ195" s="21"/>
      <c r="BR195" s="23"/>
      <c r="BS195" s="23"/>
      <c r="BT195" s="24"/>
      <c r="BU195" s="25"/>
    </row>
    <row r="196" spans="1:73" s="22" customFormat="1" ht="237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1"/>
      <c r="BD196" s="202"/>
      <c r="BE196" s="21"/>
      <c r="BF196" s="20"/>
      <c r="BG196" s="20"/>
      <c r="BH196" s="20"/>
      <c r="BI196" s="23"/>
      <c r="BJ196" s="20"/>
      <c r="BK196" s="21"/>
      <c r="BL196" s="20"/>
      <c r="BM196" s="21"/>
      <c r="BN196" s="181"/>
      <c r="BO196" s="24"/>
      <c r="BP196" s="21"/>
      <c r="BQ196" s="21"/>
      <c r="BR196" s="23"/>
      <c r="BS196" s="23"/>
      <c r="BT196" s="24"/>
      <c r="BU196" s="25"/>
    </row>
    <row r="197" spans="1:73" s="22" customFormat="1" ht="139.5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202"/>
      <c r="BE197" s="23"/>
      <c r="BF197" s="23"/>
      <c r="BG197" s="20"/>
      <c r="BH197" s="20"/>
      <c r="BI197" s="23"/>
      <c r="BJ197" s="20"/>
      <c r="BK197" s="21"/>
      <c r="BL197" s="20"/>
      <c r="BM197" s="21"/>
      <c r="BN197" s="181"/>
      <c r="BO197" s="24"/>
      <c r="BP197" s="21"/>
      <c r="BQ197" s="21"/>
      <c r="BR197" s="23"/>
      <c r="BS197" s="23"/>
      <c r="BT197" s="24"/>
      <c r="BU197" s="25"/>
    </row>
    <row r="198" spans="1:73" s="22" customFormat="1" ht="237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3"/>
      <c r="P198" s="23"/>
      <c r="Q198" s="23"/>
      <c r="R198" s="23"/>
      <c r="S198" s="23"/>
      <c r="T198" s="23"/>
      <c r="U198" s="23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0"/>
      <c r="AI198" s="23"/>
      <c r="AJ198" s="23"/>
      <c r="AK198" s="21"/>
      <c r="AL198" s="202"/>
      <c r="AM198" s="23"/>
      <c r="AN198" s="23"/>
      <c r="AO198" s="21"/>
      <c r="AP198" s="21"/>
      <c r="AQ198" s="21"/>
      <c r="AR198" s="21"/>
      <c r="AS198" s="21"/>
      <c r="AT198" s="202"/>
      <c r="AU198" s="23"/>
      <c r="AV198" s="21"/>
      <c r="AW198" s="21"/>
      <c r="AX198" s="21"/>
      <c r="AY198" s="21"/>
      <c r="AZ198" s="21"/>
      <c r="BA198" s="21"/>
      <c r="BB198" s="21"/>
      <c r="BC198" s="21"/>
      <c r="BD198" s="202"/>
      <c r="BE198" s="23"/>
      <c r="BF198" s="20"/>
      <c r="BG198" s="21"/>
      <c r="BH198" s="20"/>
      <c r="BI198" s="23"/>
      <c r="BJ198" s="20"/>
      <c r="BK198" s="20"/>
      <c r="BL198" s="23"/>
      <c r="BM198" s="21"/>
      <c r="BN198" s="181"/>
      <c r="BO198" s="24"/>
      <c r="BP198" s="21"/>
      <c r="BQ198" s="21"/>
      <c r="BR198" s="23"/>
      <c r="BS198" s="23"/>
      <c r="BT198" s="24"/>
      <c r="BU198" s="25"/>
    </row>
    <row r="199" spans="1:73" s="22" customFormat="1" ht="122.25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3"/>
      <c r="P199" s="23"/>
      <c r="Q199" s="23"/>
      <c r="R199" s="23"/>
      <c r="S199" s="23"/>
      <c r="T199" s="23"/>
      <c r="U199" s="23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"/>
      <c r="BD199" s="202"/>
      <c r="BE199" s="23"/>
      <c r="BF199" s="23"/>
      <c r="BG199" s="20"/>
      <c r="BH199" s="20"/>
      <c r="BI199" s="23"/>
      <c r="BJ199" s="20"/>
      <c r="BK199" s="20"/>
      <c r="BL199" s="23"/>
      <c r="BM199" s="21"/>
      <c r="BN199" s="181"/>
      <c r="BO199" s="24"/>
      <c r="BP199" s="21"/>
      <c r="BQ199" s="21"/>
      <c r="BR199" s="23"/>
      <c r="BS199" s="23"/>
      <c r="BT199" s="24"/>
      <c r="BU199" s="25"/>
    </row>
    <row r="200" spans="1:73" s="22" customFormat="1" ht="122.25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3"/>
      <c r="P200" s="23"/>
      <c r="Q200" s="23"/>
      <c r="R200" s="23"/>
      <c r="S200" s="23"/>
      <c r="T200" s="23"/>
      <c r="U200" s="23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202"/>
      <c r="BE200" s="23"/>
      <c r="BF200" s="23"/>
      <c r="BG200" s="20"/>
      <c r="BH200" s="20"/>
      <c r="BI200" s="23"/>
      <c r="BJ200" s="20"/>
      <c r="BK200" s="20"/>
      <c r="BL200" s="23"/>
      <c r="BM200" s="21"/>
      <c r="BN200" s="181"/>
      <c r="BO200" s="24"/>
      <c r="BP200" s="21"/>
      <c r="BQ200" s="21"/>
      <c r="BR200" s="23"/>
      <c r="BS200" s="23"/>
      <c r="BT200" s="24"/>
      <c r="BU200" s="25"/>
    </row>
    <row r="201" spans="1:73" s="22" customFormat="1" ht="122.25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3"/>
      <c r="P201" s="23"/>
      <c r="Q201" s="23"/>
      <c r="R201" s="23"/>
      <c r="S201" s="23"/>
      <c r="T201" s="23"/>
      <c r="U201" s="23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1"/>
      <c r="BD201" s="202"/>
      <c r="BE201" s="23"/>
      <c r="BF201" s="23"/>
      <c r="BG201" s="20"/>
      <c r="BH201" s="20"/>
      <c r="BI201" s="23"/>
      <c r="BJ201" s="20"/>
      <c r="BK201" s="20"/>
      <c r="BL201" s="23"/>
      <c r="BM201" s="21"/>
      <c r="BN201" s="181"/>
      <c r="BO201" s="24"/>
      <c r="BP201" s="21"/>
      <c r="BQ201" s="21"/>
      <c r="BR201" s="23"/>
      <c r="BS201" s="23"/>
      <c r="BT201" s="24"/>
      <c r="BU201" s="25"/>
    </row>
    <row r="202" spans="1:73" s="22" customFormat="1" ht="122.25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3"/>
      <c r="P202" s="23"/>
      <c r="Q202" s="23"/>
      <c r="R202" s="23"/>
      <c r="S202" s="23"/>
      <c r="T202" s="23"/>
      <c r="U202" s="23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1"/>
      <c r="BD202" s="202"/>
      <c r="BE202" s="23"/>
      <c r="BF202" s="23"/>
      <c r="BG202" s="20"/>
      <c r="BH202" s="20"/>
      <c r="BI202" s="23"/>
      <c r="BJ202" s="20"/>
      <c r="BK202" s="20"/>
      <c r="BL202" s="23"/>
      <c r="BM202" s="21"/>
      <c r="BN202" s="181"/>
      <c r="BO202" s="24"/>
      <c r="BP202" s="21"/>
      <c r="BQ202" s="21"/>
      <c r="BR202" s="23"/>
      <c r="BS202" s="23"/>
      <c r="BT202" s="24"/>
      <c r="BU202" s="25"/>
    </row>
    <row r="203" spans="1:73" s="22" customFormat="1" ht="122.25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202"/>
      <c r="BE203" s="23"/>
      <c r="BF203" s="23"/>
      <c r="BG203" s="20"/>
      <c r="BH203" s="20"/>
      <c r="BI203" s="23"/>
      <c r="BJ203" s="20"/>
      <c r="BK203" s="20"/>
      <c r="BL203" s="23"/>
      <c r="BM203" s="21"/>
      <c r="BN203" s="181"/>
      <c r="BO203" s="24"/>
      <c r="BP203" s="21"/>
      <c r="BQ203" s="21"/>
      <c r="BR203" s="23"/>
      <c r="BS203" s="23"/>
      <c r="BT203" s="24"/>
      <c r="BU203" s="25"/>
    </row>
    <row r="204" spans="1:73" s="22" customFormat="1" ht="255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1"/>
      <c r="BD204" s="202"/>
      <c r="BE204" s="21"/>
      <c r="BF204" s="21"/>
      <c r="BG204" s="20"/>
      <c r="BH204" s="20"/>
      <c r="BI204" s="23"/>
      <c r="BJ204" s="20"/>
      <c r="BK204" s="20"/>
      <c r="BL204" s="23"/>
      <c r="BM204" s="21"/>
      <c r="BN204" s="181"/>
      <c r="BO204" s="24"/>
      <c r="BP204" s="21"/>
      <c r="BQ204" s="21"/>
      <c r="BR204" s="23"/>
      <c r="BS204" s="23"/>
      <c r="BT204" s="24"/>
      <c r="BU204" s="25"/>
    </row>
    <row r="205" spans="1:73" s="22" customFormat="1" ht="155.25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1"/>
      <c r="BD205" s="202"/>
      <c r="BE205" s="23"/>
      <c r="BF205" s="23"/>
      <c r="BG205" s="20"/>
      <c r="BH205" s="20"/>
      <c r="BI205" s="23"/>
      <c r="BJ205" s="20"/>
      <c r="BK205" s="20"/>
      <c r="BL205" s="23"/>
      <c r="BM205" s="21"/>
      <c r="BN205" s="181"/>
      <c r="BO205" s="24"/>
      <c r="BP205" s="21"/>
      <c r="BQ205" s="21"/>
      <c r="BR205" s="23"/>
      <c r="BS205" s="23"/>
      <c r="BT205" s="24"/>
      <c r="BU205" s="25"/>
    </row>
    <row r="206" spans="1:73" s="22" customFormat="1" ht="255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0"/>
      <c r="P206" s="20"/>
      <c r="Q206" s="21"/>
      <c r="R206" s="21"/>
      <c r="S206" s="21"/>
      <c r="T206" s="21"/>
      <c r="U206" s="20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0"/>
      <c r="BC206" s="21"/>
      <c r="BD206" s="202"/>
      <c r="BE206" s="21"/>
      <c r="BF206" s="21"/>
      <c r="BG206" s="20"/>
      <c r="BH206" s="20"/>
      <c r="BI206" s="23"/>
      <c r="BJ206" s="20"/>
      <c r="BK206" s="20"/>
      <c r="BL206" s="23"/>
      <c r="BM206" s="21"/>
      <c r="BN206" s="181"/>
      <c r="BO206" s="24"/>
      <c r="BP206" s="21"/>
      <c r="BQ206" s="21"/>
      <c r="BR206" s="23"/>
      <c r="BS206" s="23"/>
      <c r="BT206" s="24"/>
      <c r="BU206" s="25"/>
    </row>
    <row r="207" spans="1:73" s="22" customFormat="1" ht="162.75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0"/>
      <c r="P207" s="20"/>
      <c r="Q207" s="20"/>
      <c r="R207" s="20"/>
      <c r="S207" s="20"/>
      <c r="T207" s="20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202"/>
      <c r="BE207" s="23"/>
      <c r="BF207" s="23"/>
      <c r="BG207" s="20"/>
      <c r="BH207" s="20"/>
      <c r="BI207" s="23"/>
      <c r="BJ207" s="20"/>
      <c r="BK207" s="20"/>
      <c r="BL207" s="23"/>
      <c r="BM207" s="21"/>
      <c r="BN207" s="181"/>
      <c r="BO207" s="24"/>
      <c r="BP207" s="21"/>
      <c r="BQ207" s="21"/>
      <c r="BR207" s="23"/>
      <c r="BS207" s="23"/>
      <c r="BT207" s="24"/>
      <c r="BU207" s="25"/>
    </row>
    <row r="208" spans="1:73" s="22" customFormat="1" ht="162.75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202"/>
      <c r="BE208" s="23"/>
      <c r="BF208" s="23"/>
      <c r="BG208" s="20"/>
      <c r="BH208" s="20"/>
      <c r="BI208" s="23"/>
      <c r="BJ208" s="20"/>
      <c r="BK208" s="20"/>
      <c r="BL208" s="23"/>
      <c r="BM208" s="21"/>
      <c r="BN208" s="181"/>
      <c r="BO208" s="24"/>
      <c r="BP208" s="21"/>
      <c r="BQ208" s="21"/>
      <c r="BR208" s="23"/>
      <c r="BS208" s="23"/>
      <c r="BT208" s="24"/>
      <c r="BU208" s="25"/>
    </row>
    <row r="209" spans="1:73" s="22" customFormat="1" ht="294.75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3"/>
      <c r="P209" s="23"/>
      <c r="Q209" s="23"/>
      <c r="R209" s="23"/>
      <c r="S209" s="23"/>
      <c r="T209" s="23"/>
      <c r="U209" s="23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0"/>
      <c r="AI209" s="23"/>
      <c r="AJ209" s="23"/>
      <c r="AK209" s="21"/>
      <c r="AL209" s="202"/>
      <c r="AM209" s="23"/>
      <c r="AN209" s="23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202"/>
      <c r="BE209" s="23"/>
      <c r="BF209" s="23"/>
      <c r="BG209" s="20"/>
      <c r="BH209" s="20"/>
      <c r="BI209" s="23"/>
      <c r="BJ209" s="20"/>
      <c r="BK209" s="20"/>
      <c r="BL209" s="23"/>
      <c r="BM209" s="21"/>
      <c r="BN209" s="181"/>
      <c r="BO209" s="24"/>
      <c r="BP209" s="21"/>
      <c r="BQ209" s="21"/>
      <c r="BR209" s="23"/>
      <c r="BS209" s="23"/>
      <c r="BT209" s="24"/>
      <c r="BU209" s="25"/>
    </row>
    <row r="210" spans="1:73" s="22" customFormat="1" ht="142.5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3"/>
      <c r="P210" s="20"/>
      <c r="Q210" s="23"/>
      <c r="R210" s="23"/>
      <c r="S210" s="23"/>
      <c r="T210" s="23"/>
      <c r="U210" s="23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202"/>
      <c r="BE210" s="23"/>
      <c r="BF210" s="23"/>
      <c r="BG210" s="20"/>
      <c r="BH210" s="20"/>
      <c r="BI210" s="23"/>
      <c r="BJ210" s="20"/>
      <c r="BK210" s="20"/>
      <c r="BL210" s="23"/>
      <c r="BM210" s="21"/>
      <c r="BN210" s="181"/>
      <c r="BO210" s="24"/>
      <c r="BP210" s="21"/>
      <c r="BQ210" s="21"/>
      <c r="BR210" s="23"/>
      <c r="BS210" s="23"/>
      <c r="BT210" s="24"/>
      <c r="BU210" s="25"/>
    </row>
    <row r="211" spans="1:73" s="22" customFormat="1" ht="142.5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3"/>
      <c r="P211" s="23"/>
      <c r="Q211" s="23"/>
      <c r="R211" s="23"/>
      <c r="S211" s="23"/>
      <c r="T211" s="23"/>
      <c r="U211" s="23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202"/>
      <c r="BE211" s="23"/>
      <c r="BF211" s="23"/>
      <c r="BG211" s="20"/>
      <c r="BH211" s="20"/>
      <c r="BI211" s="23"/>
      <c r="BJ211" s="20"/>
      <c r="BK211" s="20"/>
      <c r="BL211" s="23"/>
      <c r="BM211" s="21"/>
      <c r="BN211" s="181"/>
      <c r="BO211" s="24"/>
      <c r="BP211" s="21"/>
      <c r="BQ211" s="21"/>
      <c r="BR211" s="23"/>
      <c r="BS211" s="23"/>
      <c r="BT211" s="24"/>
      <c r="BU211" s="25"/>
    </row>
    <row r="212" spans="1:73" s="22" customFormat="1" ht="187.5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3"/>
      <c r="P212" s="23"/>
      <c r="Q212" s="23"/>
      <c r="R212" s="23"/>
      <c r="S212" s="23"/>
      <c r="T212" s="23"/>
      <c r="U212" s="23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0"/>
      <c r="AQ212" s="23"/>
      <c r="AR212" s="20"/>
      <c r="AS212" s="21"/>
      <c r="AT212" s="21"/>
      <c r="AU212" s="21"/>
      <c r="AV212" s="21"/>
      <c r="AW212" s="21"/>
      <c r="AX212" s="21"/>
      <c r="AY212" s="21"/>
      <c r="AZ212" s="21"/>
      <c r="BA212" s="21"/>
      <c r="BB212" s="20"/>
      <c r="BC212" s="23"/>
      <c r="BD212" s="20"/>
      <c r="BE212" s="23"/>
      <c r="BF212" s="20"/>
      <c r="BG212" s="20"/>
      <c r="BH212" s="20"/>
      <c r="BI212" s="23"/>
      <c r="BJ212" s="20"/>
      <c r="BK212" s="20"/>
      <c r="BL212" s="23"/>
      <c r="BM212" s="21"/>
      <c r="BN212" s="181"/>
      <c r="BO212" s="24"/>
      <c r="BP212" s="21"/>
      <c r="BQ212" s="21"/>
      <c r="BR212" s="23"/>
      <c r="BS212" s="23"/>
      <c r="BT212" s="24"/>
      <c r="BU212" s="25"/>
    </row>
    <row r="213" spans="1:73" s="22" customFormat="1" ht="187.5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3"/>
      <c r="P213" s="23"/>
      <c r="Q213" s="23"/>
      <c r="R213" s="23"/>
      <c r="S213" s="23"/>
      <c r="T213" s="23"/>
      <c r="U213" s="23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0"/>
      <c r="BC213" s="20"/>
      <c r="BD213" s="202"/>
      <c r="BE213" s="182"/>
      <c r="BF213" s="20"/>
      <c r="BG213" s="20"/>
      <c r="BH213" s="20"/>
      <c r="BI213" s="23"/>
      <c r="BJ213" s="20"/>
      <c r="BK213" s="20"/>
      <c r="BL213" s="23"/>
      <c r="BM213" s="21"/>
      <c r="BN213" s="181"/>
      <c r="BO213" s="24"/>
      <c r="BP213" s="21"/>
      <c r="BQ213" s="21"/>
      <c r="BR213" s="23"/>
      <c r="BS213" s="23"/>
      <c r="BT213" s="24"/>
      <c r="BU213" s="25"/>
    </row>
    <row r="214" spans="1:73" s="22" customFormat="1" ht="187.5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0"/>
      <c r="P214" s="20"/>
      <c r="Q214" s="20"/>
      <c r="R214" s="20"/>
      <c r="S214" s="20"/>
      <c r="T214" s="20"/>
      <c r="U214" s="23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0"/>
      <c r="BC214" s="20"/>
      <c r="BD214" s="202"/>
      <c r="BE214" s="182"/>
      <c r="BF214" s="20"/>
      <c r="BG214" s="20"/>
      <c r="BH214" s="20"/>
      <c r="BI214" s="23"/>
      <c r="BJ214" s="20"/>
      <c r="BK214" s="20"/>
      <c r="BL214" s="23"/>
      <c r="BM214" s="21"/>
      <c r="BN214" s="181"/>
      <c r="BO214" s="24"/>
      <c r="BP214" s="21"/>
      <c r="BQ214" s="21"/>
      <c r="BR214" s="23"/>
      <c r="BS214" s="23"/>
      <c r="BT214" s="24"/>
      <c r="BU214" s="25"/>
    </row>
    <row r="215" spans="1:73" s="22" customFormat="1" ht="187.5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3"/>
      <c r="P215" s="20"/>
      <c r="Q215" s="23"/>
      <c r="R215" s="23"/>
      <c r="S215" s="23"/>
      <c r="T215" s="23"/>
      <c r="U215" s="23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202"/>
      <c r="BE215" s="23"/>
      <c r="BF215" s="23"/>
      <c r="BG215" s="20"/>
      <c r="BH215" s="20"/>
      <c r="BI215" s="23"/>
      <c r="BJ215" s="20"/>
      <c r="BK215" s="20"/>
      <c r="BL215" s="23"/>
      <c r="BM215" s="21"/>
      <c r="BN215" s="181"/>
      <c r="BO215" s="24"/>
      <c r="BP215" s="21"/>
      <c r="BQ215" s="21"/>
      <c r="BR215" s="23"/>
      <c r="BS215" s="23"/>
      <c r="BT215" s="24"/>
      <c r="BU215" s="25"/>
    </row>
    <row r="216" spans="1:73" s="22" customFormat="1" ht="187.5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2"/>
      <c r="O216" s="23"/>
      <c r="P216" s="23"/>
      <c r="Q216" s="23"/>
      <c r="R216" s="23"/>
      <c r="S216" s="23"/>
      <c r="T216" s="23"/>
      <c r="U216" s="23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202"/>
      <c r="BE216" s="202"/>
      <c r="BF216" s="20"/>
      <c r="BG216" s="20"/>
      <c r="BH216" s="20"/>
      <c r="BI216" s="23"/>
      <c r="BJ216" s="20"/>
      <c r="BK216" s="20"/>
      <c r="BL216" s="23"/>
      <c r="BM216" s="21"/>
      <c r="BN216" s="181"/>
      <c r="BO216" s="24"/>
      <c r="BP216" s="21"/>
      <c r="BQ216" s="21"/>
      <c r="BR216" s="23"/>
      <c r="BS216" s="23"/>
      <c r="BT216" s="24"/>
      <c r="BU216" s="25"/>
    </row>
    <row r="217" spans="1:73" s="22" customFormat="1" ht="349.5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3"/>
      <c r="P217" s="23"/>
      <c r="Q217" s="23"/>
      <c r="R217" s="23"/>
      <c r="S217" s="23"/>
      <c r="T217" s="23"/>
      <c r="U217" s="23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202"/>
      <c r="BE217" s="202"/>
      <c r="BF217" s="20"/>
      <c r="BG217" s="20"/>
      <c r="BH217" s="20"/>
      <c r="BI217" s="23"/>
      <c r="BJ217" s="23"/>
      <c r="BK217" s="20"/>
      <c r="BL217" s="23"/>
      <c r="BM217" s="21"/>
      <c r="BN217" s="181"/>
      <c r="BO217" s="24"/>
      <c r="BP217" s="21"/>
      <c r="BQ217" s="21"/>
      <c r="BR217" s="23"/>
      <c r="BS217" s="23"/>
      <c r="BT217" s="24"/>
      <c r="BU217" s="25"/>
    </row>
    <row r="218" spans="1:73" s="22" customFormat="1" ht="167.25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3"/>
      <c r="P218" s="23"/>
      <c r="Q218" s="23"/>
      <c r="R218" s="23"/>
      <c r="S218" s="23"/>
      <c r="T218" s="23"/>
      <c r="U218" s="23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181"/>
      <c r="AM218" s="21"/>
      <c r="AN218" s="21"/>
      <c r="AO218" s="21"/>
      <c r="AP218" s="21"/>
      <c r="AQ218" s="21"/>
      <c r="AR218" s="21"/>
      <c r="AS218" s="21"/>
      <c r="AT218" s="181"/>
      <c r="AU218" s="21"/>
      <c r="AV218" s="21"/>
      <c r="AW218" s="21"/>
      <c r="AX218" s="21"/>
      <c r="AY218" s="21"/>
      <c r="AZ218" s="21"/>
      <c r="BA218" s="21"/>
      <c r="BB218" s="21"/>
      <c r="BC218" s="21"/>
      <c r="BD218" s="202"/>
      <c r="BE218" s="202"/>
      <c r="BF218" s="20"/>
      <c r="BG218" s="20"/>
      <c r="BH218" s="20"/>
      <c r="BI218" s="23"/>
      <c r="BJ218" s="20"/>
      <c r="BK218" s="20"/>
      <c r="BL218" s="23"/>
      <c r="BM218" s="21"/>
      <c r="BN218" s="181"/>
      <c r="BO218" s="24"/>
      <c r="BP218" s="21"/>
      <c r="BQ218" s="21"/>
      <c r="BR218" s="23"/>
      <c r="BS218" s="23"/>
      <c r="BT218" s="24"/>
      <c r="BU218" s="25"/>
    </row>
    <row r="219" spans="1:73" s="22" customFormat="1" ht="409.6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3"/>
      <c r="P219" s="23"/>
      <c r="Q219" s="23"/>
      <c r="R219" s="23"/>
      <c r="S219" s="23"/>
      <c r="T219" s="23"/>
      <c r="U219" s="23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0"/>
      <c r="AI219" s="23"/>
      <c r="AJ219" s="20"/>
      <c r="AK219" s="21"/>
      <c r="AL219" s="202"/>
      <c r="AM219" s="23"/>
      <c r="AN219" s="20"/>
      <c r="AO219" s="23"/>
      <c r="AP219" s="20"/>
      <c r="AQ219" s="21"/>
      <c r="AR219" s="21"/>
      <c r="AS219" s="21"/>
      <c r="AT219" s="202"/>
      <c r="AU219" s="23"/>
      <c r="AV219" s="21"/>
      <c r="AW219" s="21"/>
      <c r="AX219" s="21"/>
      <c r="AY219" s="21"/>
      <c r="AZ219" s="21"/>
      <c r="BA219" s="21"/>
      <c r="BB219" s="21"/>
      <c r="BC219" s="21"/>
      <c r="BD219" s="202"/>
      <c r="BE219" s="23"/>
      <c r="BF219" s="20"/>
      <c r="BG219" s="23"/>
      <c r="BH219" s="20"/>
      <c r="BI219" s="23"/>
      <c r="BJ219" s="20"/>
      <c r="BK219" s="23"/>
      <c r="BL219" s="23"/>
      <c r="BM219" s="21"/>
      <c r="BN219" s="181"/>
      <c r="BO219" s="24"/>
      <c r="BP219" s="21"/>
      <c r="BQ219" s="21"/>
      <c r="BR219" s="23"/>
      <c r="BS219" s="23"/>
      <c r="BT219" s="24"/>
      <c r="BU219" s="25"/>
    </row>
    <row r="220" spans="1:73" s="22" customFormat="1" ht="134.25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3"/>
      <c r="P220" s="20"/>
      <c r="Q220" s="23"/>
      <c r="R220" s="23"/>
      <c r="S220" s="23"/>
      <c r="T220" s="23"/>
      <c r="U220" s="23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0"/>
      <c r="AI220" s="23"/>
      <c r="AJ220" s="20"/>
      <c r="AK220" s="21"/>
      <c r="AL220" s="202"/>
      <c r="AM220" s="20"/>
      <c r="AN220" s="20"/>
      <c r="AO220" s="21"/>
      <c r="AP220" s="21"/>
      <c r="AQ220" s="21"/>
      <c r="AR220" s="21"/>
      <c r="AS220" s="21"/>
      <c r="AT220" s="202"/>
      <c r="AU220" s="20"/>
      <c r="AV220" s="21"/>
      <c r="AW220" s="21"/>
      <c r="AX220" s="21"/>
      <c r="AY220" s="21"/>
      <c r="AZ220" s="21"/>
      <c r="BA220" s="21"/>
      <c r="BB220" s="21"/>
      <c r="BC220" s="21"/>
      <c r="BD220" s="202"/>
      <c r="BE220" s="23"/>
      <c r="BF220" s="20"/>
      <c r="BG220" s="23"/>
      <c r="BH220" s="20"/>
      <c r="BI220" s="23"/>
      <c r="BJ220" s="20"/>
      <c r="BK220" s="23"/>
      <c r="BL220" s="23"/>
      <c r="BM220" s="21"/>
      <c r="BN220" s="181"/>
      <c r="BO220" s="24"/>
      <c r="BP220" s="21"/>
      <c r="BQ220" s="21"/>
      <c r="BR220" s="23"/>
      <c r="BS220" s="23"/>
      <c r="BT220" s="24"/>
      <c r="BU220" s="25"/>
    </row>
    <row r="221" spans="1:73" s="22" customFormat="1" ht="134.25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3"/>
      <c r="P221" s="23"/>
      <c r="Q221" s="23"/>
      <c r="R221" s="23"/>
      <c r="S221" s="23"/>
      <c r="T221" s="23"/>
      <c r="U221" s="23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0"/>
      <c r="AI221" s="23"/>
      <c r="AJ221" s="20"/>
      <c r="AK221" s="21"/>
      <c r="AL221" s="202"/>
      <c r="AM221" s="20"/>
      <c r="AN221" s="20"/>
      <c r="AO221" s="21"/>
      <c r="AP221" s="21"/>
      <c r="AQ221" s="21"/>
      <c r="AR221" s="21"/>
      <c r="AS221" s="21"/>
      <c r="AT221" s="202"/>
      <c r="AU221" s="20"/>
      <c r="AV221" s="21"/>
      <c r="AW221" s="21"/>
      <c r="AX221" s="21"/>
      <c r="AY221" s="21"/>
      <c r="AZ221" s="21"/>
      <c r="BA221" s="21"/>
      <c r="BB221" s="21"/>
      <c r="BC221" s="21"/>
      <c r="BD221" s="202"/>
      <c r="BE221" s="23"/>
      <c r="BF221" s="20"/>
      <c r="BG221" s="23"/>
      <c r="BH221" s="20"/>
      <c r="BI221" s="23"/>
      <c r="BJ221" s="20"/>
      <c r="BK221" s="23"/>
      <c r="BL221" s="23"/>
      <c r="BM221" s="21"/>
      <c r="BN221" s="181"/>
      <c r="BO221" s="24"/>
      <c r="BP221" s="21"/>
      <c r="BQ221" s="21"/>
      <c r="BR221" s="23"/>
      <c r="BS221" s="23"/>
      <c r="BT221" s="24"/>
      <c r="BU221" s="25"/>
    </row>
    <row r="222" spans="1:73" s="22" customFormat="1" ht="134.25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0"/>
      <c r="P222" s="20"/>
      <c r="Q222" s="23"/>
      <c r="R222" s="23"/>
      <c r="S222" s="23"/>
      <c r="T222" s="23"/>
      <c r="U222" s="23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0"/>
      <c r="AI222" s="23"/>
      <c r="AJ222" s="20"/>
      <c r="AK222" s="21"/>
      <c r="AL222" s="202"/>
      <c r="AM222" s="20"/>
      <c r="AN222" s="20"/>
      <c r="AO222" s="21"/>
      <c r="AP222" s="21"/>
      <c r="AQ222" s="21"/>
      <c r="AR222" s="21"/>
      <c r="AS222" s="21"/>
      <c r="AT222" s="202"/>
      <c r="AU222" s="20"/>
      <c r="AV222" s="21"/>
      <c r="AW222" s="21"/>
      <c r="AX222" s="21"/>
      <c r="AY222" s="21"/>
      <c r="AZ222" s="21"/>
      <c r="BA222" s="21"/>
      <c r="BB222" s="21"/>
      <c r="BC222" s="21"/>
      <c r="BD222" s="202"/>
      <c r="BE222" s="23"/>
      <c r="BF222" s="20"/>
      <c r="BG222" s="23"/>
      <c r="BH222" s="20"/>
      <c r="BI222" s="23"/>
      <c r="BJ222" s="20"/>
      <c r="BK222" s="23"/>
      <c r="BL222" s="23"/>
      <c r="BM222" s="21"/>
      <c r="BN222" s="181"/>
      <c r="BO222" s="24"/>
      <c r="BP222" s="21"/>
      <c r="BQ222" s="21"/>
      <c r="BR222" s="23"/>
      <c r="BS222" s="23"/>
      <c r="BT222" s="24"/>
      <c r="BU222" s="25"/>
    </row>
    <row r="223" spans="1:73" s="22" customFormat="1" ht="134.25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3"/>
      <c r="P223" s="20"/>
      <c r="Q223" s="20"/>
      <c r="R223" s="20"/>
      <c r="S223" s="20"/>
      <c r="T223" s="20"/>
      <c r="U223" s="23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0"/>
      <c r="AI223" s="23"/>
      <c r="AJ223" s="20"/>
      <c r="AK223" s="21"/>
      <c r="AL223" s="202"/>
      <c r="AM223" s="20"/>
      <c r="AN223" s="20"/>
      <c r="AO223" s="21"/>
      <c r="AP223" s="21"/>
      <c r="AQ223" s="21"/>
      <c r="AR223" s="21"/>
      <c r="AS223" s="21"/>
      <c r="AT223" s="202"/>
      <c r="AU223" s="20"/>
      <c r="AV223" s="21"/>
      <c r="AW223" s="21"/>
      <c r="AX223" s="21"/>
      <c r="AY223" s="21"/>
      <c r="AZ223" s="21"/>
      <c r="BA223" s="21"/>
      <c r="BB223" s="21"/>
      <c r="BC223" s="21"/>
      <c r="BD223" s="202"/>
      <c r="BE223" s="23"/>
      <c r="BF223" s="20"/>
      <c r="BG223" s="23"/>
      <c r="BH223" s="20"/>
      <c r="BI223" s="23"/>
      <c r="BJ223" s="20"/>
      <c r="BK223" s="23"/>
      <c r="BL223" s="23"/>
      <c r="BM223" s="21"/>
      <c r="BN223" s="181"/>
      <c r="BO223" s="24"/>
      <c r="BP223" s="21"/>
      <c r="BQ223" s="21"/>
      <c r="BR223" s="23"/>
      <c r="BS223" s="23"/>
      <c r="BT223" s="24"/>
      <c r="BU223" s="25"/>
    </row>
    <row r="224" spans="1:73" s="22" customFormat="1" ht="134.25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3"/>
      <c r="P224" s="20"/>
      <c r="Q224" s="23"/>
      <c r="R224" s="23"/>
      <c r="S224" s="23"/>
      <c r="T224" s="23"/>
      <c r="U224" s="23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0"/>
      <c r="AI224" s="23"/>
      <c r="AJ224" s="20"/>
      <c r="AK224" s="21"/>
      <c r="AL224" s="202"/>
      <c r="AM224" s="20"/>
      <c r="AN224" s="20"/>
      <c r="AO224" s="21"/>
      <c r="AP224" s="21"/>
      <c r="AQ224" s="21"/>
      <c r="AR224" s="21"/>
      <c r="AS224" s="21"/>
      <c r="AT224" s="202"/>
      <c r="AU224" s="20"/>
      <c r="AV224" s="21"/>
      <c r="AW224" s="21"/>
      <c r="AX224" s="21"/>
      <c r="AY224" s="21"/>
      <c r="AZ224" s="21"/>
      <c r="BA224" s="21"/>
      <c r="BB224" s="21"/>
      <c r="BC224" s="21"/>
      <c r="BD224" s="202"/>
      <c r="BE224" s="23"/>
      <c r="BF224" s="20"/>
      <c r="BG224" s="23"/>
      <c r="BH224" s="20"/>
      <c r="BI224" s="23"/>
      <c r="BJ224" s="20"/>
      <c r="BK224" s="23"/>
      <c r="BL224" s="23"/>
      <c r="BM224" s="21"/>
      <c r="BN224" s="181"/>
      <c r="BO224" s="24"/>
      <c r="BP224" s="21"/>
      <c r="BQ224" s="21"/>
      <c r="BR224" s="23"/>
      <c r="BS224" s="23"/>
      <c r="BT224" s="24"/>
      <c r="BU224" s="25"/>
    </row>
    <row r="225" spans="1:73" s="22" customFormat="1" ht="409.6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3"/>
      <c r="P225" s="23"/>
      <c r="Q225" s="23"/>
      <c r="R225" s="23"/>
      <c r="S225" s="23"/>
      <c r="T225" s="23"/>
      <c r="U225" s="23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0"/>
      <c r="AI225" s="23"/>
      <c r="AJ225" s="23"/>
      <c r="AK225" s="21"/>
      <c r="AL225" s="202"/>
      <c r="AM225" s="23"/>
      <c r="AN225" s="23"/>
      <c r="AO225" s="21"/>
      <c r="AP225" s="21"/>
      <c r="AQ225" s="21"/>
      <c r="AR225" s="21"/>
      <c r="AS225" s="21"/>
      <c r="AT225" s="202"/>
      <c r="AU225" s="23"/>
      <c r="AV225" s="21"/>
      <c r="AW225" s="21"/>
      <c r="AX225" s="21"/>
      <c r="AY225" s="21"/>
      <c r="AZ225" s="21"/>
      <c r="BA225" s="21"/>
      <c r="BB225" s="21"/>
      <c r="BC225" s="21"/>
      <c r="BD225" s="202"/>
      <c r="BE225" s="23"/>
      <c r="BF225" s="23"/>
      <c r="BG225" s="20"/>
      <c r="BH225" s="20"/>
      <c r="BI225" s="23"/>
      <c r="BJ225" s="20"/>
      <c r="BK225" s="20"/>
      <c r="BL225" s="23"/>
      <c r="BM225" s="21"/>
      <c r="BN225" s="181"/>
      <c r="BO225" s="24"/>
      <c r="BP225" s="21"/>
      <c r="BQ225" s="21"/>
      <c r="BR225" s="23"/>
      <c r="BS225" s="23"/>
      <c r="BT225" s="24"/>
      <c r="BU225" s="25"/>
    </row>
    <row r="226" spans="1:73" s="22" customFormat="1" ht="134.25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3"/>
      <c r="P226" s="23"/>
      <c r="Q226" s="23"/>
      <c r="R226" s="23"/>
      <c r="S226" s="23"/>
      <c r="T226" s="23"/>
      <c r="U226" s="23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202"/>
      <c r="BE226" s="202"/>
      <c r="BF226" s="20"/>
      <c r="BG226" s="20"/>
      <c r="BH226" s="20"/>
      <c r="BI226" s="23"/>
      <c r="BJ226" s="20"/>
      <c r="BK226" s="20"/>
      <c r="BL226" s="23"/>
      <c r="BM226" s="21"/>
      <c r="BN226" s="181"/>
      <c r="BO226" s="24"/>
      <c r="BP226" s="21"/>
      <c r="BQ226" s="21"/>
      <c r="BR226" s="23"/>
      <c r="BS226" s="23"/>
      <c r="BT226" s="24"/>
      <c r="BU226" s="25"/>
    </row>
    <row r="227" spans="1:73" s="22" customFormat="1" ht="134.25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3"/>
      <c r="P227" s="23"/>
      <c r="Q227" s="23"/>
      <c r="R227" s="23"/>
      <c r="S227" s="23"/>
      <c r="T227" s="23"/>
      <c r="U227" s="23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202"/>
      <c r="BE227" s="202"/>
      <c r="BF227" s="20"/>
      <c r="BG227" s="20"/>
      <c r="BH227" s="20"/>
      <c r="BI227" s="23"/>
      <c r="BJ227" s="20"/>
      <c r="BK227" s="20"/>
      <c r="BL227" s="23"/>
      <c r="BM227" s="21"/>
      <c r="BN227" s="181"/>
      <c r="BO227" s="24"/>
      <c r="BP227" s="21"/>
      <c r="BQ227" s="21"/>
      <c r="BR227" s="23"/>
      <c r="BS227" s="23"/>
      <c r="BT227" s="24"/>
      <c r="BU227" s="25"/>
    </row>
    <row r="228" spans="1:73" s="22" customFormat="1" ht="134.25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3"/>
      <c r="P228" s="20"/>
      <c r="Q228" s="20"/>
      <c r="R228" s="20"/>
      <c r="S228" s="20"/>
      <c r="T228" s="20"/>
      <c r="U228" s="23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202"/>
      <c r="BE228" s="202"/>
      <c r="BF228" s="20"/>
      <c r="BG228" s="20"/>
      <c r="BH228" s="20"/>
      <c r="BI228" s="23"/>
      <c r="BJ228" s="20"/>
      <c r="BK228" s="20"/>
      <c r="BL228" s="23"/>
      <c r="BM228" s="21"/>
      <c r="BN228" s="181"/>
      <c r="BO228" s="24"/>
      <c r="BP228" s="21"/>
      <c r="BQ228" s="21"/>
      <c r="BR228" s="23"/>
      <c r="BS228" s="23"/>
      <c r="BT228" s="24"/>
      <c r="BU228" s="25"/>
    </row>
    <row r="229" spans="1:73" s="22" customFormat="1" ht="134.25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3"/>
      <c r="P229" s="23"/>
      <c r="Q229" s="23"/>
      <c r="R229" s="23"/>
      <c r="S229" s="23"/>
      <c r="T229" s="23"/>
      <c r="U229" s="23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202"/>
      <c r="BE229" s="202"/>
      <c r="BF229" s="20"/>
      <c r="BG229" s="20"/>
      <c r="BH229" s="20"/>
      <c r="BI229" s="23"/>
      <c r="BJ229" s="20"/>
      <c r="BK229" s="20"/>
      <c r="BL229" s="23"/>
      <c r="BM229" s="21"/>
      <c r="BN229" s="181"/>
      <c r="BO229" s="24"/>
      <c r="BP229" s="21"/>
      <c r="BQ229" s="21"/>
      <c r="BR229" s="23"/>
      <c r="BS229" s="23"/>
      <c r="BT229" s="24"/>
      <c r="BU229" s="25"/>
    </row>
    <row r="230" spans="1:73" s="22" customFormat="1" ht="409.5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3"/>
      <c r="P230" s="23"/>
      <c r="Q230" s="23"/>
      <c r="R230" s="23"/>
      <c r="S230" s="23"/>
      <c r="T230" s="23"/>
      <c r="U230" s="23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0"/>
      <c r="AK230" s="23"/>
      <c r="AL230" s="20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202"/>
      <c r="BE230" s="23"/>
      <c r="BF230" s="23"/>
      <c r="BG230" s="20"/>
      <c r="BH230" s="20"/>
      <c r="BI230" s="23"/>
      <c r="BJ230" s="20"/>
      <c r="BK230" s="20"/>
      <c r="BL230" s="23"/>
      <c r="BM230" s="21"/>
      <c r="BN230" s="181"/>
      <c r="BO230" s="24"/>
      <c r="BP230" s="21"/>
      <c r="BQ230" s="21"/>
      <c r="BR230" s="23"/>
      <c r="BS230" s="23"/>
      <c r="BT230" s="24"/>
      <c r="BU230" s="25"/>
    </row>
    <row r="231" spans="1:73" s="22" customFormat="1" ht="132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0"/>
      <c r="P231" s="20"/>
      <c r="Q231" s="23"/>
      <c r="R231" s="23"/>
      <c r="S231" s="23"/>
      <c r="T231" s="23"/>
      <c r="U231" s="23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202"/>
      <c r="BE231" s="202"/>
      <c r="BF231" s="20"/>
      <c r="BG231" s="20"/>
      <c r="BH231" s="20"/>
      <c r="BI231" s="23"/>
      <c r="BJ231" s="20"/>
      <c r="BK231" s="20"/>
      <c r="BL231" s="23"/>
      <c r="BM231" s="21"/>
      <c r="BN231" s="181"/>
      <c r="BO231" s="24"/>
      <c r="BP231" s="21"/>
      <c r="BQ231" s="21"/>
      <c r="BR231" s="23"/>
      <c r="BS231" s="23"/>
      <c r="BT231" s="24"/>
      <c r="BU231" s="25"/>
    </row>
    <row r="232" spans="1:73" s="22" customFormat="1" ht="132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3"/>
      <c r="P232" s="23"/>
      <c r="Q232" s="23"/>
      <c r="R232" s="23"/>
      <c r="S232" s="23"/>
      <c r="T232" s="23"/>
      <c r="U232" s="23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1"/>
      <c r="BD232" s="202"/>
      <c r="BE232" s="202"/>
      <c r="BF232" s="20"/>
      <c r="BG232" s="20"/>
      <c r="BH232" s="20"/>
      <c r="BI232" s="23"/>
      <c r="BJ232" s="20"/>
      <c r="BK232" s="20"/>
      <c r="BL232" s="23"/>
      <c r="BM232" s="21"/>
      <c r="BN232" s="181"/>
      <c r="BO232" s="24"/>
      <c r="BP232" s="21"/>
      <c r="BQ232" s="21"/>
      <c r="BR232" s="23"/>
      <c r="BS232" s="23"/>
      <c r="BT232" s="24"/>
      <c r="BU232" s="25"/>
    </row>
    <row r="233" spans="1:73" s="22" customFormat="1" ht="409.6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3"/>
      <c r="P233" s="23"/>
      <c r="Q233" s="23"/>
      <c r="R233" s="23"/>
      <c r="S233" s="23"/>
      <c r="T233" s="23"/>
      <c r="U233" s="23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202"/>
      <c r="BE233" s="23"/>
      <c r="BF233" s="23"/>
      <c r="BG233" s="20"/>
      <c r="BH233" s="20"/>
      <c r="BI233" s="23"/>
      <c r="BJ233" s="20"/>
      <c r="BK233" s="20"/>
      <c r="BL233" s="23"/>
      <c r="BM233" s="21"/>
      <c r="BN233" s="181"/>
      <c r="BO233" s="24"/>
      <c r="BP233" s="21"/>
      <c r="BQ233" s="21"/>
      <c r="BR233" s="23"/>
      <c r="BS233" s="23"/>
      <c r="BT233" s="24"/>
      <c r="BU233" s="25"/>
    </row>
    <row r="234" spans="1:73" s="22" customFormat="1" ht="169.5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3"/>
      <c r="P234" s="23"/>
      <c r="Q234" s="23"/>
      <c r="R234" s="23"/>
      <c r="S234" s="23"/>
      <c r="T234" s="23"/>
      <c r="U234" s="23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"/>
      <c r="BD234" s="202"/>
      <c r="BE234" s="202"/>
      <c r="BF234" s="20"/>
      <c r="BG234" s="20"/>
      <c r="BH234" s="20"/>
      <c r="BI234" s="23"/>
      <c r="BJ234" s="20"/>
      <c r="BK234" s="20"/>
      <c r="BL234" s="23"/>
      <c r="BM234" s="21"/>
      <c r="BN234" s="181"/>
      <c r="BO234" s="24"/>
      <c r="BP234" s="21"/>
      <c r="BQ234" s="21"/>
      <c r="BR234" s="23"/>
      <c r="BS234" s="23"/>
      <c r="BT234" s="24"/>
      <c r="BU234" s="25"/>
    </row>
    <row r="235" spans="1:73" s="22" customFormat="1" ht="162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3"/>
      <c r="P235" s="23"/>
      <c r="Q235" s="23"/>
      <c r="R235" s="23"/>
      <c r="S235" s="23"/>
      <c r="T235" s="23"/>
      <c r="U235" s="23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202"/>
      <c r="BE235" s="202"/>
      <c r="BF235" s="20"/>
      <c r="BG235" s="20"/>
      <c r="BH235" s="20"/>
      <c r="BI235" s="23"/>
      <c r="BJ235" s="20"/>
      <c r="BK235" s="23"/>
      <c r="BL235" s="23"/>
      <c r="BM235" s="21"/>
      <c r="BN235" s="181"/>
      <c r="BO235" s="24"/>
      <c r="BP235" s="21"/>
      <c r="BQ235" s="21"/>
      <c r="BR235" s="23"/>
      <c r="BS235" s="23"/>
      <c r="BT235" s="24"/>
      <c r="BU235" s="25"/>
    </row>
    <row r="236" spans="1:73" s="22" customFormat="1" ht="162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3"/>
      <c r="P236" s="20"/>
      <c r="Q236" s="23"/>
      <c r="R236" s="23"/>
      <c r="S236" s="23"/>
      <c r="T236" s="23"/>
      <c r="U236" s="23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1"/>
      <c r="BD236" s="202"/>
      <c r="BE236" s="202"/>
      <c r="BF236" s="20"/>
      <c r="BG236" s="20"/>
      <c r="BH236" s="20"/>
      <c r="BI236" s="23"/>
      <c r="BJ236" s="20"/>
      <c r="BK236" s="20"/>
      <c r="BL236" s="23"/>
      <c r="BM236" s="21"/>
      <c r="BN236" s="181"/>
      <c r="BO236" s="24"/>
      <c r="BP236" s="21"/>
      <c r="BQ236" s="21"/>
      <c r="BR236" s="23"/>
      <c r="BS236" s="23"/>
      <c r="BT236" s="24"/>
      <c r="BU236" s="25"/>
    </row>
    <row r="237" spans="1:73" s="22" customFormat="1" ht="409.5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3"/>
      <c r="P237" s="23"/>
      <c r="Q237" s="23"/>
      <c r="R237" s="23"/>
      <c r="S237" s="23"/>
      <c r="T237" s="23"/>
      <c r="U237" s="23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21"/>
      <c r="BD237" s="202"/>
      <c r="BE237" s="23"/>
      <c r="BF237" s="23"/>
      <c r="BG237" s="20"/>
      <c r="BH237" s="20"/>
      <c r="BI237" s="23"/>
      <c r="BJ237" s="20"/>
      <c r="BK237" s="20"/>
      <c r="BL237" s="23"/>
      <c r="BM237" s="21"/>
      <c r="BN237" s="181"/>
      <c r="BO237" s="24"/>
      <c r="BP237" s="21"/>
      <c r="BQ237" s="21"/>
      <c r="BR237" s="23"/>
      <c r="BS237" s="23"/>
      <c r="BT237" s="24"/>
      <c r="BU237" s="25"/>
    </row>
    <row r="238" spans="1:73" s="22" customFormat="1" ht="154.5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3"/>
      <c r="P238" s="23"/>
      <c r="Q238" s="23"/>
      <c r="R238" s="23"/>
      <c r="S238" s="23"/>
      <c r="T238" s="23"/>
      <c r="U238" s="23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1"/>
      <c r="BD238" s="202"/>
      <c r="BE238" s="202"/>
      <c r="BF238" s="20"/>
      <c r="BG238" s="20"/>
      <c r="BH238" s="20"/>
      <c r="BI238" s="23"/>
      <c r="BJ238" s="20"/>
      <c r="BK238" s="20"/>
      <c r="BL238" s="23"/>
      <c r="BM238" s="21"/>
      <c r="BN238" s="181"/>
      <c r="BO238" s="24"/>
      <c r="BP238" s="21"/>
      <c r="BQ238" s="21"/>
      <c r="BR238" s="23"/>
      <c r="BS238" s="23"/>
      <c r="BT238" s="24"/>
      <c r="BU238" s="25"/>
    </row>
    <row r="239" spans="1:73" s="22" customFormat="1" ht="186.75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3"/>
      <c r="P239" s="23"/>
      <c r="Q239" s="23"/>
      <c r="R239" s="23"/>
      <c r="S239" s="23"/>
      <c r="T239" s="23"/>
      <c r="U239" s="23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21"/>
      <c r="BD239" s="202"/>
      <c r="BE239" s="202"/>
      <c r="BF239" s="20"/>
      <c r="BG239" s="20"/>
      <c r="BH239" s="20"/>
      <c r="BI239" s="23"/>
      <c r="BJ239" s="20"/>
      <c r="BK239" s="20"/>
      <c r="BL239" s="23"/>
      <c r="BM239" s="21"/>
      <c r="BN239" s="181"/>
      <c r="BO239" s="24"/>
      <c r="BP239" s="21"/>
      <c r="BQ239" s="21"/>
      <c r="BR239" s="23"/>
      <c r="BS239" s="23"/>
      <c r="BT239" s="24"/>
      <c r="BU239" s="25"/>
    </row>
    <row r="240" spans="1:73" s="22" customFormat="1" ht="177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3"/>
      <c r="P240" s="23"/>
      <c r="Q240" s="23"/>
      <c r="R240" s="23"/>
      <c r="S240" s="23"/>
      <c r="T240" s="23"/>
      <c r="U240" s="23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"/>
      <c r="BD240" s="202"/>
      <c r="BE240" s="23"/>
      <c r="BF240" s="23"/>
      <c r="BG240" s="20"/>
      <c r="BH240" s="20"/>
      <c r="BI240" s="23"/>
      <c r="BJ240" s="20"/>
      <c r="BK240" s="20"/>
      <c r="BL240" s="23"/>
      <c r="BM240" s="21"/>
      <c r="BN240" s="181"/>
      <c r="BO240" s="24"/>
      <c r="BP240" s="21"/>
      <c r="BQ240" s="21"/>
      <c r="BR240" s="23"/>
      <c r="BS240" s="23"/>
      <c r="BT240" s="24"/>
      <c r="BU240" s="25"/>
    </row>
    <row r="241" spans="1:73" s="22" customFormat="1" ht="177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3"/>
      <c r="P241" s="23"/>
      <c r="Q241" s="23"/>
      <c r="R241" s="23"/>
      <c r="S241" s="23"/>
      <c r="T241" s="23"/>
      <c r="U241" s="23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21"/>
      <c r="BD241" s="202"/>
      <c r="BE241" s="182"/>
      <c r="BF241" s="23"/>
      <c r="BG241" s="20"/>
      <c r="BH241" s="20"/>
      <c r="BI241" s="23"/>
      <c r="BJ241" s="20"/>
      <c r="BK241" s="20"/>
      <c r="BL241" s="23"/>
      <c r="BM241" s="21"/>
      <c r="BN241" s="181"/>
      <c r="BO241" s="24"/>
      <c r="BP241" s="21"/>
      <c r="BQ241" s="21"/>
      <c r="BR241" s="23"/>
      <c r="BS241" s="23"/>
      <c r="BT241" s="24"/>
      <c r="BU241" s="25"/>
    </row>
    <row r="242" spans="1:73" s="22" customFormat="1" ht="244.5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3"/>
      <c r="P242" s="23"/>
      <c r="Q242" s="23"/>
      <c r="R242" s="23"/>
      <c r="S242" s="23"/>
      <c r="T242" s="23"/>
      <c r="U242" s="23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"/>
      <c r="BD242" s="183"/>
      <c r="BE242" s="23"/>
      <c r="BF242" s="23"/>
      <c r="BG242" s="20"/>
      <c r="BH242" s="20"/>
      <c r="BI242" s="23"/>
      <c r="BJ242" s="20"/>
      <c r="BK242" s="20"/>
      <c r="BL242" s="23"/>
      <c r="BM242" s="21"/>
      <c r="BN242" s="181"/>
      <c r="BO242" s="24"/>
      <c r="BP242" s="21"/>
      <c r="BQ242" s="21"/>
      <c r="BR242" s="23"/>
      <c r="BS242" s="23"/>
      <c r="BT242" s="24"/>
      <c r="BU242" s="25"/>
    </row>
    <row r="243" spans="1:73" s="22" customFormat="1" ht="244.5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3"/>
      <c r="P243" s="20"/>
      <c r="Q243" s="23"/>
      <c r="R243" s="23"/>
      <c r="S243" s="23"/>
      <c r="T243" s="23"/>
      <c r="U243" s="23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21"/>
      <c r="BD243" s="202"/>
      <c r="BE243" s="182"/>
      <c r="BF243" s="23"/>
      <c r="BG243" s="20"/>
      <c r="BH243" s="20"/>
      <c r="BI243" s="23"/>
      <c r="BJ243" s="20"/>
      <c r="BK243" s="20"/>
      <c r="BL243" s="23"/>
      <c r="BM243" s="21"/>
      <c r="BN243" s="181"/>
      <c r="BO243" s="24"/>
      <c r="BP243" s="21"/>
      <c r="BQ243" s="21"/>
      <c r="BR243" s="23"/>
      <c r="BS243" s="23"/>
      <c r="BT243" s="24"/>
      <c r="BU243" s="25"/>
    </row>
    <row r="244" spans="1:73" s="22" customFormat="1" ht="231.75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3"/>
      <c r="P244" s="23"/>
      <c r="Q244" s="23"/>
      <c r="R244" s="23"/>
      <c r="S244" s="23"/>
      <c r="T244" s="23"/>
      <c r="U244" s="23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21"/>
      <c r="BD244" s="202"/>
      <c r="BE244" s="23"/>
      <c r="BF244" s="23"/>
      <c r="BG244" s="20"/>
      <c r="BH244" s="20"/>
      <c r="BI244" s="23"/>
      <c r="BJ244" s="20"/>
      <c r="BK244" s="20"/>
      <c r="BL244" s="23"/>
      <c r="BM244" s="21"/>
      <c r="BN244" s="181"/>
      <c r="BO244" s="24"/>
      <c r="BP244" s="21"/>
      <c r="BQ244" s="21"/>
      <c r="BR244" s="23"/>
      <c r="BS244" s="23"/>
      <c r="BT244" s="24"/>
      <c r="BU244" s="25"/>
    </row>
    <row r="245" spans="1:73" s="22" customFormat="1" ht="231.75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0"/>
      <c r="P245" s="20"/>
      <c r="Q245" s="20"/>
      <c r="R245" s="21"/>
      <c r="S245" s="20"/>
      <c r="T245" s="21"/>
      <c r="U245" s="20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0"/>
      <c r="AQ245" s="20"/>
      <c r="AR245" s="20"/>
      <c r="AS245" s="21"/>
      <c r="AT245" s="21"/>
      <c r="AU245" s="21"/>
      <c r="AV245" s="21"/>
      <c r="AW245" s="21"/>
      <c r="AX245" s="21"/>
      <c r="AY245" s="21"/>
      <c r="AZ245" s="21"/>
      <c r="BA245" s="21"/>
      <c r="BB245" s="20"/>
      <c r="BC245" s="20"/>
      <c r="BD245" s="20"/>
      <c r="BE245" s="202"/>
      <c r="BF245" s="20"/>
      <c r="BG245" s="20"/>
      <c r="BH245" s="20"/>
      <c r="BI245" s="23"/>
      <c r="BJ245" s="20"/>
      <c r="BK245" s="20"/>
      <c r="BL245" s="23"/>
      <c r="BM245" s="21"/>
      <c r="BN245" s="181"/>
      <c r="BO245" s="24"/>
      <c r="BP245" s="21"/>
      <c r="BQ245" s="21"/>
      <c r="BR245" s="23"/>
      <c r="BS245" s="23"/>
      <c r="BT245" s="24"/>
      <c r="BU245" s="25"/>
    </row>
    <row r="246" spans="1:73" s="22" customFormat="1" ht="159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0"/>
      <c r="P246" s="20"/>
      <c r="Q246" s="20"/>
      <c r="R246" s="21"/>
      <c r="S246" s="20"/>
      <c r="T246" s="21"/>
      <c r="U246" s="20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21"/>
      <c r="BD246" s="202"/>
      <c r="BE246" s="202"/>
      <c r="BF246" s="20"/>
      <c r="BG246" s="20"/>
      <c r="BH246" s="20"/>
      <c r="BI246" s="23"/>
      <c r="BJ246" s="20"/>
      <c r="BK246" s="20"/>
      <c r="BL246" s="23"/>
      <c r="BM246" s="21"/>
      <c r="BN246" s="181"/>
      <c r="BO246" s="24"/>
      <c r="BP246" s="21"/>
      <c r="BQ246" s="21"/>
      <c r="BR246" s="23"/>
      <c r="BS246" s="23"/>
      <c r="BT246" s="24"/>
      <c r="BU246" s="25"/>
    </row>
    <row r="247" spans="1:73" s="22" customFormat="1" ht="159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21"/>
      <c r="BD247" s="202"/>
      <c r="BE247" s="202"/>
      <c r="BF247" s="20"/>
      <c r="BG247" s="20"/>
      <c r="BH247" s="20"/>
      <c r="BI247" s="23"/>
      <c r="BJ247" s="20"/>
      <c r="BK247" s="20"/>
      <c r="BL247" s="23"/>
      <c r="BM247" s="21"/>
      <c r="BN247" s="181"/>
      <c r="BO247" s="24"/>
      <c r="BP247" s="21"/>
      <c r="BQ247" s="21"/>
      <c r="BR247" s="23"/>
      <c r="BS247" s="23"/>
      <c r="BT247" s="24"/>
      <c r="BU247" s="25"/>
    </row>
    <row r="248" spans="1:73" s="22" customFormat="1" ht="408.75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0"/>
      <c r="AI248" s="20"/>
      <c r="AJ248" s="20"/>
      <c r="AK248" s="21"/>
      <c r="AL248" s="202"/>
      <c r="AM248" s="21"/>
      <c r="AN248" s="20"/>
      <c r="AO248" s="21"/>
      <c r="AP248" s="20"/>
      <c r="AQ248" s="21"/>
      <c r="AR248" s="21"/>
      <c r="AS248" s="21"/>
      <c r="AT248" s="202"/>
      <c r="AU248" s="21"/>
      <c r="AV248" s="21"/>
      <c r="AW248" s="21"/>
      <c r="AX248" s="21"/>
      <c r="AY248" s="21"/>
      <c r="AZ248" s="21"/>
      <c r="BA248" s="21"/>
      <c r="BB248" s="21"/>
      <c r="BC248" s="21"/>
      <c r="BD248" s="202"/>
      <c r="BE248" s="21"/>
      <c r="BF248" s="20"/>
      <c r="BG248" s="20"/>
      <c r="BH248" s="20"/>
      <c r="BI248" s="23"/>
      <c r="BJ248" s="20"/>
      <c r="BK248" s="20"/>
      <c r="BL248" s="23"/>
      <c r="BM248" s="21"/>
      <c r="BN248" s="181"/>
      <c r="BO248" s="24"/>
      <c r="BP248" s="21"/>
      <c r="BQ248" s="21"/>
      <c r="BR248" s="23"/>
      <c r="BS248" s="23"/>
      <c r="BT248" s="24"/>
      <c r="BU248" s="25"/>
    </row>
    <row r="249" spans="1:73" s="22" customFormat="1" ht="138.75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0"/>
      <c r="P249" s="20"/>
      <c r="Q249" s="21"/>
      <c r="R249" s="21"/>
      <c r="S249" s="21"/>
      <c r="T249" s="21"/>
      <c r="U249" s="20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18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1"/>
      <c r="BD249" s="202"/>
      <c r="BE249" s="202"/>
      <c r="BF249" s="20"/>
      <c r="BG249" s="20"/>
      <c r="BH249" s="20"/>
      <c r="BI249" s="23"/>
      <c r="BJ249" s="20"/>
      <c r="BK249" s="20"/>
      <c r="BL249" s="23"/>
      <c r="BM249" s="21"/>
      <c r="BN249" s="181"/>
      <c r="BO249" s="24"/>
      <c r="BP249" s="21"/>
      <c r="BQ249" s="21"/>
      <c r="BR249" s="23"/>
      <c r="BS249" s="23"/>
      <c r="BT249" s="24"/>
      <c r="BU249" s="25"/>
    </row>
    <row r="250" spans="1:73" s="22" customFormat="1" ht="138.75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18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1"/>
      <c r="BD250" s="202"/>
      <c r="BE250" s="202"/>
      <c r="BF250" s="20"/>
      <c r="BG250" s="20"/>
      <c r="BH250" s="20"/>
      <c r="BI250" s="23"/>
      <c r="BJ250" s="20"/>
      <c r="BK250" s="20"/>
      <c r="BL250" s="23"/>
      <c r="BM250" s="21"/>
      <c r="BN250" s="181"/>
      <c r="BO250" s="24"/>
      <c r="BP250" s="21"/>
      <c r="BQ250" s="21"/>
      <c r="BR250" s="23"/>
      <c r="BS250" s="23"/>
      <c r="BT250" s="24"/>
      <c r="BU250" s="25"/>
    </row>
    <row r="251" spans="1:73" s="22" customFormat="1" ht="138.75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18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202"/>
      <c r="BE251" s="202"/>
      <c r="BF251" s="20"/>
      <c r="BG251" s="20"/>
      <c r="BH251" s="20"/>
      <c r="BI251" s="23"/>
      <c r="BJ251" s="20"/>
      <c r="BK251" s="20"/>
      <c r="BL251" s="23"/>
      <c r="BM251" s="21"/>
      <c r="BN251" s="181"/>
      <c r="BO251" s="24"/>
      <c r="BP251" s="21"/>
      <c r="BQ251" s="21"/>
      <c r="BR251" s="23"/>
      <c r="BS251" s="23"/>
      <c r="BT251" s="24"/>
      <c r="BU251" s="25"/>
    </row>
    <row r="252" spans="1:73" s="22" customFormat="1" ht="138.75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18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21"/>
      <c r="BD252" s="202"/>
      <c r="BE252" s="202"/>
      <c r="BF252" s="20"/>
      <c r="BG252" s="20"/>
      <c r="BH252" s="20"/>
      <c r="BI252" s="23"/>
      <c r="BJ252" s="20"/>
      <c r="BK252" s="20"/>
      <c r="BL252" s="23"/>
      <c r="BM252" s="21"/>
      <c r="BN252" s="181"/>
      <c r="BO252" s="24"/>
      <c r="BP252" s="21"/>
      <c r="BQ252" s="21"/>
      <c r="BR252" s="23"/>
      <c r="BS252" s="23"/>
      <c r="BT252" s="24"/>
      <c r="BU252" s="25"/>
    </row>
    <row r="253" spans="1:73" s="22" customFormat="1" ht="138.75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18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1"/>
      <c r="BD253" s="202"/>
      <c r="BE253" s="202"/>
      <c r="BF253" s="20"/>
      <c r="BG253" s="20"/>
      <c r="BH253" s="20"/>
      <c r="BI253" s="23"/>
      <c r="BJ253" s="20"/>
      <c r="BK253" s="20"/>
      <c r="BL253" s="23"/>
      <c r="BM253" s="21"/>
      <c r="BN253" s="181"/>
      <c r="BO253" s="24"/>
      <c r="BP253" s="21"/>
      <c r="BQ253" s="21"/>
      <c r="BR253" s="23"/>
      <c r="BS253" s="23"/>
      <c r="BT253" s="24"/>
      <c r="BU253" s="25"/>
    </row>
    <row r="254" spans="1:73" s="22" customFormat="1" ht="282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0"/>
      <c r="AI254" s="21"/>
      <c r="AJ254" s="20"/>
      <c r="AK254" s="21"/>
      <c r="AL254" s="202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0"/>
      <c r="BC254" s="20"/>
      <c r="BD254" s="20"/>
      <c r="BE254" s="23"/>
      <c r="BF254" s="23"/>
      <c r="BG254" s="20"/>
      <c r="BH254" s="20"/>
      <c r="BI254" s="21"/>
      <c r="BJ254" s="20"/>
      <c r="BK254" s="23"/>
      <c r="BL254" s="23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137.25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1"/>
      <c r="BD255" s="202"/>
      <c r="BE255" s="23"/>
      <c r="BF255" s="23"/>
      <c r="BG255" s="20"/>
      <c r="BH255" s="20"/>
      <c r="BI255" s="23"/>
      <c r="BJ255" s="20"/>
      <c r="BK255" s="23"/>
      <c r="BL255" s="23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122.25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21"/>
      <c r="BD256" s="202"/>
      <c r="BE256" s="23"/>
      <c r="BF256" s="23"/>
      <c r="BG256" s="20"/>
      <c r="BH256" s="20"/>
      <c r="BI256" s="23"/>
      <c r="BJ256" s="20"/>
      <c r="BK256" s="23"/>
      <c r="BL256" s="23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122.25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1"/>
      <c r="N257" s="20"/>
      <c r="O257" s="20"/>
      <c r="P257" s="20"/>
      <c r="Q257" s="20"/>
      <c r="R257" s="20"/>
      <c r="S257" s="20"/>
      <c r="T257" s="20"/>
      <c r="U257" s="20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1"/>
      <c r="BD257" s="202"/>
      <c r="BE257" s="23"/>
      <c r="BF257" s="23"/>
      <c r="BG257" s="20"/>
      <c r="BH257" s="20"/>
      <c r="BI257" s="23"/>
      <c r="BJ257" s="20"/>
      <c r="BK257" s="23"/>
      <c r="BL257" s="23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122.25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21"/>
      <c r="BD258" s="202"/>
      <c r="BE258" s="23"/>
      <c r="BF258" s="23"/>
      <c r="BG258" s="20"/>
      <c r="BH258" s="20"/>
      <c r="BI258" s="23"/>
      <c r="BJ258" s="20"/>
      <c r="BK258" s="23"/>
      <c r="BL258" s="23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184.5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1"/>
      <c r="BD259" s="202"/>
      <c r="BE259" s="21"/>
      <c r="BF259" s="21"/>
      <c r="BG259" s="20"/>
      <c r="BH259" s="20"/>
      <c r="BI259" s="23"/>
      <c r="BJ259" s="20"/>
      <c r="BK259" s="23"/>
      <c r="BL259" s="23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184.5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21"/>
      <c r="BD260" s="202"/>
      <c r="BE260" s="23"/>
      <c r="BF260" s="23"/>
      <c r="BG260" s="20"/>
      <c r="BH260" s="20"/>
      <c r="BI260" s="23"/>
      <c r="BJ260" s="20"/>
      <c r="BK260" s="23"/>
      <c r="BL260" s="23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409.6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3"/>
      <c r="P261" s="23"/>
      <c r="Q261" s="23"/>
      <c r="R261" s="23"/>
      <c r="S261" s="23"/>
      <c r="T261" s="23"/>
      <c r="U261" s="23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21"/>
      <c r="BD261" s="202"/>
      <c r="BE261" s="23"/>
      <c r="BF261" s="23"/>
      <c r="BG261" s="20"/>
      <c r="BH261" s="20"/>
      <c r="BI261" s="23"/>
      <c r="BJ261" s="20"/>
      <c r="BK261" s="20"/>
      <c r="BL261" s="23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204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3"/>
      <c r="P262" s="20"/>
      <c r="Q262" s="23"/>
      <c r="R262" s="23"/>
      <c r="S262" s="23"/>
      <c r="T262" s="23"/>
      <c r="U262" s="23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21"/>
      <c r="BD262" s="202"/>
      <c r="BE262" s="20"/>
      <c r="BF262" s="20"/>
      <c r="BG262" s="20"/>
      <c r="BH262" s="20"/>
      <c r="BI262" s="23"/>
      <c r="BJ262" s="20"/>
      <c r="BK262" s="20"/>
      <c r="BL262" s="23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201.75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3"/>
      <c r="P263" s="23"/>
      <c r="Q263" s="23"/>
      <c r="R263" s="23"/>
      <c r="S263" s="23"/>
      <c r="T263" s="23"/>
      <c r="U263" s="23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181"/>
      <c r="AM263" s="21"/>
      <c r="AN263" s="21"/>
      <c r="AO263" s="21"/>
      <c r="AP263" s="21"/>
      <c r="AQ263" s="21"/>
      <c r="AR263" s="21"/>
      <c r="AS263" s="21"/>
      <c r="AT263" s="181"/>
      <c r="AU263" s="21"/>
      <c r="AV263" s="181"/>
      <c r="AW263" s="21"/>
      <c r="AX263" s="21"/>
      <c r="AY263" s="21"/>
      <c r="AZ263" s="21"/>
      <c r="BA263" s="21"/>
      <c r="BB263" s="21"/>
      <c r="BC263" s="21"/>
      <c r="BD263" s="202"/>
      <c r="BE263" s="23"/>
      <c r="BF263" s="23"/>
      <c r="BG263" s="20"/>
      <c r="BH263" s="20"/>
      <c r="BI263" s="23"/>
      <c r="BJ263" s="20"/>
      <c r="BK263" s="20"/>
      <c r="BL263" s="23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409.5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0"/>
      <c r="AI264" s="21"/>
      <c r="AJ264" s="21"/>
      <c r="AK264" s="21"/>
      <c r="AL264" s="202"/>
      <c r="AM264" s="21"/>
      <c r="AN264" s="20"/>
      <c r="AO264" s="21"/>
      <c r="AP264" s="21"/>
      <c r="AQ264" s="21"/>
      <c r="AR264" s="21"/>
      <c r="AS264" s="21"/>
      <c r="AT264" s="202"/>
      <c r="AU264" s="21"/>
      <c r="AV264" s="181"/>
      <c r="AW264" s="21"/>
      <c r="AX264" s="21"/>
      <c r="AY264" s="21"/>
      <c r="AZ264" s="21"/>
      <c r="BA264" s="21"/>
      <c r="BB264" s="21"/>
      <c r="BC264" s="21"/>
      <c r="BD264" s="202"/>
      <c r="BE264" s="21"/>
      <c r="BF264" s="21"/>
      <c r="BG264" s="20"/>
      <c r="BH264" s="20"/>
      <c r="BI264" s="23"/>
      <c r="BJ264" s="20"/>
      <c r="BK264" s="20"/>
      <c r="BL264" s="23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152.25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181"/>
      <c r="AM265" s="21"/>
      <c r="AN265" s="21"/>
      <c r="AO265" s="21"/>
      <c r="AP265" s="21"/>
      <c r="AQ265" s="21"/>
      <c r="AR265" s="21"/>
      <c r="AS265" s="21"/>
      <c r="AT265" s="181"/>
      <c r="AU265" s="21"/>
      <c r="AV265" s="181"/>
      <c r="AW265" s="21"/>
      <c r="AX265" s="21"/>
      <c r="AY265" s="21"/>
      <c r="AZ265" s="21"/>
      <c r="BA265" s="21"/>
      <c r="BB265" s="21"/>
      <c r="BC265" s="21"/>
      <c r="BD265" s="202"/>
      <c r="BE265" s="182"/>
      <c r="BF265" s="23"/>
      <c r="BG265" s="20"/>
      <c r="BH265" s="20"/>
      <c r="BI265" s="23"/>
      <c r="BJ265" s="20"/>
      <c r="BK265" s="20"/>
      <c r="BL265" s="23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152.25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181"/>
      <c r="AM266" s="21"/>
      <c r="AN266" s="21"/>
      <c r="AO266" s="21"/>
      <c r="AP266" s="21"/>
      <c r="AQ266" s="21"/>
      <c r="AR266" s="21"/>
      <c r="AS266" s="21"/>
      <c r="AT266" s="181"/>
      <c r="AU266" s="21"/>
      <c r="AV266" s="181"/>
      <c r="AW266" s="21"/>
      <c r="AX266" s="21"/>
      <c r="AY266" s="21"/>
      <c r="AZ266" s="21"/>
      <c r="BA266" s="21"/>
      <c r="BB266" s="21"/>
      <c r="BC266" s="21"/>
      <c r="BD266" s="202"/>
      <c r="BE266" s="182"/>
      <c r="BF266" s="23"/>
      <c r="BG266" s="20"/>
      <c r="BH266" s="20"/>
      <c r="BI266" s="23"/>
      <c r="BJ266" s="20"/>
      <c r="BK266" s="20"/>
      <c r="BL266" s="23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152.25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181"/>
      <c r="AM267" s="21"/>
      <c r="AN267" s="21"/>
      <c r="AO267" s="21"/>
      <c r="AP267" s="21"/>
      <c r="AQ267" s="21"/>
      <c r="AR267" s="21"/>
      <c r="AS267" s="21"/>
      <c r="AT267" s="181"/>
      <c r="AU267" s="21"/>
      <c r="AV267" s="181"/>
      <c r="AW267" s="21"/>
      <c r="AX267" s="21"/>
      <c r="AY267" s="21"/>
      <c r="AZ267" s="21"/>
      <c r="BA267" s="21"/>
      <c r="BB267" s="21"/>
      <c r="BC267" s="21"/>
      <c r="BD267" s="202"/>
      <c r="BE267" s="182"/>
      <c r="BF267" s="23"/>
      <c r="BG267" s="20"/>
      <c r="BH267" s="20"/>
      <c r="BI267" s="23"/>
      <c r="BJ267" s="20"/>
      <c r="BK267" s="20"/>
      <c r="BL267" s="23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152.25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181"/>
      <c r="AM268" s="21"/>
      <c r="AN268" s="21"/>
      <c r="AO268" s="21"/>
      <c r="AP268" s="21"/>
      <c r="AQ268" s="21"/>
      <c r="AR268" s="21"/>
      <c r="AS268" s="21"/>
      <c r="AT268" s="181"/>
      <c r="AU268" s="21"/>
      <c r="AV268" s="181"/>
      <c r="AW268" s="21"/>
      <c r="AX268" s="21"/>
      <c r="AY268" s="21"/>
      <c r="AZ268" s="21"/>
      <c r="BA268" s="21"/>
      <c r="BB268" s="21"/>
      <c r="BC268" s="21"/>
      <c r="BD268" s="202"/>
      <c r="BE268" s="182"/>
      <c r="BF268" s="23"/>
      <c r="BG268" s="20"/>
      <c r="BH268" s="20"/>
      <c r="BI268" s="23"/>
      <c r="BJ268" s="20"/>
      <c r="BK268" s="20"/>
      <c r="BL268" s="23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152.25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181"/>
      <c r="AM269" s="21"/>
      <c r="AN269" s="21"/>
      <c r="AO269" s="21"/>
      <c r="AP269" s="21"/>
      <c r="AQ269" s="21"/>
      <c r="AR269" s="21"/>
      <c r="AS269" s="21"/>
      <c r="AT269" s="181"/>
      <c r="AU269" s="21"/>
      <c r="AV269" s="181"/>
      <c r="AW269" s="21"/>
      <c r="AX269" s="21"/>
      <c r="AY269" s="21"/>
      <c r="AZ269" s="21"/>
      <c r="BA269" s="21"/>
      <c r="BB269" s="21"/>
      <c r="BC269" s="21"/>
      <c r="BD269" s="202"/>
      <c r="BE269" s="182"/>
      <c r="BF269" s="23"/>
      <c r="BG269" s="20"/>
      <c r="BH269" s="20"/>
      <c r="BI269" s="23"/>
      <c r="BJ269" s="20"/>
      <c r="BK269" s="20"/>
      <c r="BL269" s="23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409.6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0"/>
      <c r="AI270" s="21"/>
      <c r="AJ270" s="21"/>
      <c r="AK270" s="21"/>
      <c r="AL270" s="202"/>
      <c r="AM270" s="21"/>
      <c r="AN270" s="21"/>
      <c r="AO270" s="21"/>
      <c r="AP270" s="21"/>
      <c r="AQ270" s="21"/>
      <c r="AR270" s="21"/>
      <c r="AS270" s="21"/>
      <c r="AT270" s="202"/>
      <c r="AU270" s="21"/>
      <c r="AV270" s="202"/>
      <c r="AW270" s="23"/>
      <c r="AX270" s="21"/>
      <c r="AY270" s="21"/>
      <c r="AZ270" s="21"/>
      <c r="BA270" s="21"/>
      <c r="BB270" s="21"/>
      <c r="BC270" s="21"/>
      <c r="BD270" s="202"/>
      <c r="BE270" s="21"/>
      <c r="BF270" s="21"/>
      <c r="BG270" s="20"/>
      <c r="BH270" s="20"/>
      <c r="BI270" s="23"/>
      <c r="BJ270" s="20"/>
      <c r="BK270" s="20"/>
      <c r="BL270" s="23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152.25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0"/>
      <c r="AI271" s="23"/>
      <c r="AJ271" s="20"/>
      <c r="AK271" s="21"/>
      <c r="AL271" s="202"/>
      <c r="AM271" s="23"/>
      <c r="AN271" s="20"/>
      <c r="AO271" s="21"/>
      <c r="AP271" s="21"/>
      <c r="AQ271" s="21"/>
      <c r="AR271" s="21"/>
      <c r="AS271" s="21"/>
      <c r="AT271" s="202"/>
      <c r="AU271" s="23"/>
      <c r="AV271" s="202"/>
      <c r="AW271" s="23"/>
      <c r="AX271" s="21"/>
      <c r="AY271" s="21"/>
      <c r="AZ271" s="21"/>
      <c r="BA271" s="21"/>
      <c r="BB271" s="21"/>
      <c r="BC271" s="21"/>
      <c r="BD271" s="202"/>
      <c r="BE271" s="23"/>
      <c r="BF271" s="23"/>
      <c r="BG271" s="20"/>
      <c r="BH271" s="20"/>
      <c r="BI271" s="23"/>
      <c r="BJ271" s="20"/>
      <c r="BK271" s="20"/>
      <c r="BL271" s="23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152.25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0"/>
      <c r="AI272" s="23"/>
      <c r="AJ272" s="20"/>
      <c r="AK272" s="21"/>
      <c r="AL272" s="202"/>
      <c r="AM272" s="23"/>
      <c r="AN272" s="20"/>
      <c r="AO272" s="21"/>
      <c r="AP272" s="21"/>
      <c r="AQ272" s="21"/>
      <c r="AR272" s="21"/>
      <c r="AS272" s="21"/>
      <c r="AT272" s="202"/>
      <c r="AU272" s="23"/>
      <c r="AV272" s="202"/>
      <c r="AW272" s="23"/>
      <c r="AX272" s="21"/>
      <c r="AY272" s="21"/>
      <c r="AZ272" s="21"/>
      <c r="BA272" s="21"/>
      <c r="BB272" s="21"/>
      <c r="BC272" s="21"/>
      <c r="BD272" s="202"/>
      <c r="BE272" s="23"/>
      <c r="BF272" s="23"/>
      <c r="BG272" s="20"/>
      <c r="BH272" s="20"/>
      <c r="BI272" s="23"/>
      <c r="BJ272" s="20"/>
      <c r="BK272" s="20"/>
      <c r="BL272" s="23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152.25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0"/>
      <c r="AI273" s="23"/>
      <c r="AJ273" s="20"/>
      <c r="AK273" s="21"/>
      <c r="AL273" s="202"/>
      <c r="AM273" s="23"/>
      <c r="AN273" s="20"/>
      <c r="AO273" s="21"/>
      <c r="AP273" s="21"/>
      <c r="AQ273" s="21"/>
      <c r="AR273" s="21"/>
      <c r="AS273" s="21"/>
      <c r="AT273" s="202"/>
      <c r="AU273" s="23"/>
      <c r="AV273" s="202"/>
      <c r="AW273" s="23"/>
      <c r="AX273" s="21"/>
      <c r="AY273" s="21"/>
      <c r="AZ273" s="21"/>
      <c r="BA273" s="21"/>
      <c r="BB273" s="21"/>
      <c r="BC273" s="21"/>
      <c r="BD273" s="202"/>
      <c r="BE273" s="23"/>
      <c r="BF273" s="23"/>
      <c r="BG273" s="20"/>
      <c r="BH273" s="20"/>
      <c r="BI273" s="23"/>
      <c r="BJ273" s="20"/>
      <c r="BK273" s="20"/>
      <c r="BL273" s="23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152.25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0"/>
      <c r="AI274" s="23"/>
      <c r="AJ274" s="20"/>
      <c r="AK274" s="21"/>
      <c r="AL274" s="202"/>
      <c r="AM274" s="23"/>
      <c r="AN274" s="20"/>
      <c r="AO274" s="21"/>
      <c r="AP274" s="21"/>
      <c r="AQ274" s="21"/>
      <c r="AR274" s="21"/>
      <c r="AS274" s="21"/>
      <c r="AT274" s="202"/>
      <c r="AU274" s="23"/>
      <c r="AV274" s="202"/>
      <c r="AW274" s="23"/>
      <c r="AX274" s="21"/>
      <c r="AY274" s="21"/>
      <c r="AZ274" s="21"/>
      <c r="BA274" s="21"/>
      <c r="BB274" s="21"/>
      <c r="BC274" s="21"/>
      <c r="BD274" s="202"/>
      <c r="BE274" s="23"/>
      <c r="BF274" s="23"/>
      <c r="BG274" s="20"/>
      <c r="BH274" s="20"/>
      <c r="BI274" s="23"/>
      <c r="BJ274" s="20"/>
      <c r="BK274" s="20"/>
      <c r="BL274" s="23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349.5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3"/>
      <c r="P275" s="20"/>
      <c r="Q275" s="23"/>
      <c r="R275" s="23"/>
      <c r="S275" s="23"/>
      <c r="T275" s="23"/>
      <c r="U275" s="23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0"/>
      <c r="AI275" s="23"/>
      <c r="AJ275" s="23"/>
      <c r="AK275" s="21"/>
      <c r="AL275" s="202"/>
      <c r="AM275" s="20"/>
      <c r="AN275" s="20"/>
      <c r="AO275" s="21"/>
      <c r="AP275" s="21"/>
      <c r="AQ275" s="21"/>
      <c r="AR275" s="21"/>
      <c r="AS275" s="21"/>
      <c r="AT275" s="202"/>
      <c r="AU275" s="23"/>
      <c r="AV275" s="202"/>
      <c r="AW275" s="20"/>
      <c r="AX275" s="21"/>
      <c r="AY275" s="21"/>
      <c r="AZ275" s="21"/>
      <c r="BA275" s="21"/>
      <c r="BB275" s="21"/>
      <c r="BC275" s="21"/>
      <c r="BD275" s="202"/>
      <c r="BE275" s="23"/>
      <c r="BF275" s="23"/>
      <c r="BG275" s="20"/>
      <c r="BH275" s="20"/>
      <c r="BI275" s="23"/>
      <c r="BJ275" s="20"/>
      <c r="BK275" s="20"/>
      <c r="BL275" s="23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237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0"/>
      <c r="P276" s="20"/>
      <c r="Q276" s="23"/>
      <c r="R276" s="23"/>
      <c r="S276" s="20"/>
      <c r="T276" s="23"/>
      <c r="U276" s="23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21"/>
      <c r="BD276" s="202"/>
      <c r="BE276" s="182"/>
      <c r="BF276" s="23"/>
      <c r="BG276" s="20"/>
      <c r="BH276" s="20"/>
      <c r="BI276" s="23"/>
      <c r="BJ276" s="20"/>
      <c r="BK276" s="20"/>
      <c r="BL276" s="23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409.6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3"/>
      <c r="P277" s="23"/>
      <c r="Q277" s="23"/>
      <c r="R277" s="23"/>
      <c r="S277" s="23"/>
      <c r="T277" s="23"/>
      <c r="U277" s="23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0"/>
      <c r="BC277" s="20"/>
      <c r="BD277" s="202"/>
      <c r="BE277" s="23"/>
      <c r="BF277" s="23"/>
      <c r="BG277" s="20"/>
      <c r="BH277" s="20"/>
      <c r="BI277" s="23"/>
      <c r="BJ277" s="20"/>
      <c r="BK277" s="20"/>
      <c r="BL277" s="23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180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1"/>
      <c r="BD278" s="202"/>
      <c r="BE278" s="21"/>
      <c r="BF278" s="21"/>
      <c r="BG278" s="20"/>
      <c r="BH278" s="20"/>
      <c r="BI278" s="23"/>
      <c r="BJ278" s="20"/>
      <c r="BK278" s="20"/>
      <c r="BL278" s="23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180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1"/>
      <c r="BD279" s="202"/>
      <c r="BE279" s="182"/>
      <c r="BF279" s="23"/>
      <c r="BG279" s="20"/>
      <c r="BH279" s="20"/>
      <c r="BI279" s="23"/>
      <c r="BJ279" s="20"/>
      <c r="BK279" s="20"/>
      <c r="BL279" s="23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180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21"/>
      <c r="BD280" s="202"/>
      <c r="BE280" s="21"/>
      <c r="BF280" s="20"/>
      <c r="BG280" s="20"/>
      <c r="BH280" s="20"/>
      <c r="BI280" s="23"/>
      <c r="BJ280" s="20"/>
      <c r="BK280" s="20"/>
      <c r="BL280" s="23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180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1"/>
      <c r="BD281" s="202"/>
      <c r="BE281" s="182"/>
      <c r="BF281" s="23"/>
      <c r="BG281" s="20"/>
      <c r="BH281" s="20"/>
      <c r="BI281" s="23"/>
      <c r="BJ281" s="20"/>
      <c r="BK281" s="20"/>
      <c r="BL281" s="23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409.5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21"/>
      <c r="BD282" s="202"/>
      <c r="BE282" s="21"/>
      <c r="BF282" s="21"/>
      <c r="BG282" s="20"/>
      <c r="BH282" s="20"/>
      <c r="BI282" s="23"/>
      <c r="BJ282" s="20"/>
      <c r="BK282" s="20"/>
      <c r="BL282" s="23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144.75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21"/>
      <c r="BD283" s="202"/>
      <c r="BE283" s="182"/>
      <c r="BF283" s="23"/>
      <c r="BG283" s="20"/>
      <c r="BH283" s="20"/>
      <c r="BI283" s="23"/>
      <c r="BJ283" s="20"/>
      <c r="BK283" s="20"/>
      <c r="BL283" s="23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336.75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3"/>
      <c r="P284" s="20"/>
      <c r="Q284" s="23"/>
      <c r="R284" s="23"/>
      <c r="S284" s="23"/>
      <c r="T284" s="23"/>
      <c r="U284" s="23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21"/>
      <c r="BD284" s="202"/>
      <c r="BE284" s="182"/>
      <c r="BF284" s="23"/>
      <c r="BG284" s="20"/>
      <c r="BH284" s="20"/>
      <c r="BI284" s="23"/>
      <c r="BJ284" s="20"/>
      <c r="BK284" s="20"/>
      <c r="BL284" s="23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225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0"/>
      <c r="BC285" s="20"/>
      <c r="BD285" s="20"/>
      <c r="BE285" s="182"/>
      <c r="BF285" s="23"/>
      <c r="BG285" s="20"/>
      <c r="BH285" s="20"/>
      <c r="BI285" s="23"/>
      <c r="BJ285" s="20"/>
      <c r="BK285" s="20"/>
      <c r="BL285" s="23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225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1"/>
      <c r="BD286" s="202"/>
      <c r="BE286" s="182"/>
      <c r="BF286" s="23"/>
      <c r="BG286" s="20"/>
      <c r="BH286" s="20"/>
      <c r="BI286" s="23"/>
      <c r="BJ286" s="20"/>
      <c r="BK286" s="20"/>
      <c r="BL286" s="23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229.5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1"/>
      <c r="BD287" s="202"/>
      <c r="BE287" s="21"/>
      <c r="BF287" s="21"/>
      <c r="BG287" s="20"/>
      <c r="BH287" s="20"/>
      <c r="BI287" s="23"/>
      <c r="BJ287" s="20"/>
      <c r="BK287" s="20"/>
      <c r="BL287" s="23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152.25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181"/>
      <c r="AM288" s="21"/>
      <c r="AN288" s="21"/>
      <c r="AO288" s="21"/>
      <c r="AP288" s="21"/>
      <c r="AQ288" s="21"/>
      <c r="AR288" s="21"/>
      <c r="AS288" s="21"/>
      <c r="AT288" s="181"/>
      <c r="AU288" s="21"/>
      <c r="AV288" s="21"/>
      <c r="AW288" s="21"/>
      <c r="AX288" s="21"/>
      <c r="AY288" s="21"/>
      <c r="AZ288" s="21"/>
      <c r="BA288" s="21"/>
      <c r="BB288" s="21"/>
      <c r="BC288" s="21"/>
      <c r="BD288" s="202"/>
      <c r="BE288" s="182"/>
      <c r="BF288" s="23"/>
      <c r="BG288" s="20"/>
      <c r="BH288" s="20"/>
      <c r="BI288" s="23"/>
      <c r="BJ288" s="20"/>
      <c r="BK288" s="20"/>
      <c r="BL288" s="23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249.75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0"/>
      <c r="AI289" s="23"/>
      <c r="AJ289" s="23"/>
      <c r="AK289" s="21"/>
      <c r="AL289" s="202"/>
      <c r="AM289" s="23"/>
      <c r="AN289" s="20"/>
      <c r="AO289" s="21"/>
      <c r="AP289" s="21"/>
      <c r="AQ289" s="21"/>
      <c r="AR289" s="21"/>
      <c r="AS289" s="21"/>
      <c r="AT289" s="202"/>
      <c r="AU289" s="23"/>
      <c r="AV289" s="21"/>
      <c r="AW289" s="21"/>
      <c r="AX289" s="21"/>
      <c r="AY289" s="21"/>
      <c r="AZ289" s="21"/>
      <c r="BA289" s="21"/>
      <c r="BB289" s="21"/>
      <c r="BC289" s="21"/>
      <c r="BD289" s="202"/>
      <c r="BE289" s="21"/>
      <c r="BF289" s="21"/>
      <c r="BG289" s="20"/>
      <c r="BH289" s="20"/>
      <c r="BI289" s="23"/>
      <c r="BJ289" s="20"/>
      <c r="BK289" s="20"/>
      <c r="BL289" s="23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249.75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0"/>
      <c r="AI290" s="23"/>
      <c r="AJ290" s="23"/>
      <c r="AK290" s="21"/>
      <c r="AL290" s="202"/>
      <c r="AM290" s="23"/>
      <c r="AN290" s="20"/>
      <c r="AO290" s="21"/>
      <c r="AP290" s="21"/>
      <c r="AQ290" s="21"/>
      <c r="AR290" s="21"/>
      <c r="AS290" s="21"/>
      <c r="AT290" s="202"/>
      <c r="AU290" s="23"/>
      <c r="AV290" s="21"/>
      <c r="AW290" s="21"/>
      <c r="AX290" s="21"/>
      <c r="AY290" s="21"/>
      <c r="AZ290" s="21"/>
      <c r="BA290" s="21"/>
      <c r="BB290" s="21"/>
      <c r="BC290" s="21"/>
      <c r="BD290" s="202"/>
      <c r="BE290" s="182"/>
      <c r="BF290" s="23"/>
      <c r="BG290" s="20"/>
      <c r="BH290" s="20"/>
      <c r="BI290" s="23"/>
      <c r="BJ290" s="20"/>
      <c r="BK290" s="20"/>
      <c r="BL290" s="23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234.75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21"/>
      <c r="BD291" s="202"/>
      <c r="BE291" s="21"/>
      <c r="BF291" s="21"/>
      <c r="BG291" s="20"/>
      <c r="BH291" s="20"/>
      <c r="BI291" s="23"/>
      <c r="BJ291" s="20"/>
      <c r="BK291" s="20"/>
      <c r="BL291" s="23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147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21"/>
      <c r="BD292" s="202"/>
      <c r="BE292" s="182"/>
      <c r="BF292" s="23"/>
      <c r="BG292" s="20"/>
      <c r="BH292" s="20"/>
      <c r="BI292" s="23"/>
      <c r="BJ292" s="20"/>
      <c r="BK292" s="20"/>
      <c r="BL292" s="23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409.5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21"/>
      <c r="BD293" s="202"/>
      <c r="BE293" s="21"/>
      <c r="BF293" s="21"/>
      <c r="BG293" s="20"/>
      <c r="BH293" s="20"/>
      <c r="BI293" s="23"/>
      <c r="BJ293" s="20"/>
      <c r="BK293" s="20"/>
      <c r="BL293" s="23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152.25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21"/>
      <c r="BD294" s="202"/>
      <c r="BE294" s="182"/>
      <c r="BF294" s="23"/>
      <c r="BG294" s="20"/>
      <c r="BH294" s="20"/>
      <c r="BI294" s="23"/>
      <c r="BJ294" s="20"/>
      <c r="BK294" s="20"/>
      <c r="BL294" s="23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409.5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21"/>
      <c r="BD295" s="202"/>
      <c r="BE295" s="21"/>
      <c r="BF295" s="21"/>
      <c r="BG295" s="20"/>
      <c r="BH295" s="20"/>
      <c r="BI295" s="23"/>
      <c r="BJ295" s="20"/>
      <c r="BK295" s="20"/>
      <c r="BL295" s="23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144.75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0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21"/>
      <c r="BD296" s="202"/>
      <c r="BE296" s="182"/>
      <c r="BF296" s="23"/>
      <c r="BG296" s="20"/>
      <c r="BH296" s="20"/>
      <c r="BI296" s="23"/>
      <c r="BJ296" s="20"/>
      <c r="BK296" s="20"/>
      <c r="BL296" s="23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141.75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21"/>
      <c r="BD297" s="202"/>
      <c r="BE297" s="21"/>
      <c r="BF297" s="20"/>
      <c r="BG297" s="20"/>
      <c r="BH297" s="20"/>
      <c r="BI297" s="23"/>
      <c r="BJ297" s="20"/>
      <c r="BK297" s="20"/>
      <c r="BL297" s="23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141.75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21"/>
      <c r="BD298" s="202"/>
      <c r="BE298" s="182"/>
      <c r="BF298" s="23"/>
      <c r="BG298" s="20"/>
      <c r="BH298" s="20"/>
      <c r="BI298" s="23"/>
      <c r="BJ298" s="20"/>
      <c r="BK298" s="20"/>
      <c r="BL298" s="23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201.75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0"/>
      <c r="BC299" s="20"/>
      <c r="BD299" s="202"/>
      <c r="BE299" s="21"/>
      <c r="BF299" s="21"/>
      <c r="BG299" s="20"/>
      <c r="BH299" s="20"/>
      <c r="BI299" s="23"/>
      <c r="BJ299" s="20"/>
      <c r="BK299" s="20"/>
      <c r="BL299" s="23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124.5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21"/>
      <c r="BD300" s="202"/>
      <c r="BE300" s="182"/>
      <c r="BF300" s="23"/>
      <c r="BG300" s="20"/>
      <c r="BH300" s="20"/>
      <c r="BI300" s="23"/>
      <c r="BJ300" s="20"/>
      <c r="BK300" s="20"/>
      <c r="BL300" s="23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124.5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21"/>
      <c r="BD301" s="202"/>
      <c r="BE301" s="182"/>
      <c r="BF301" s="23"/>
      <c r="BG301" s="20"/>
      <c r="BH301" s="20"/>
      <c r="BI301" s="23"/>
      <c r="BJ301" s="20"/>
      <c r="BK301" s="20"/>
      <c r="BL301" s="23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159.75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21"/>
      <c r="BD302" s="202"/>
      <c r="BE302" s="21"/>
      <c r="BF302" s="21"/>
      <c r="BG302" s="20"/>
      <c r="BH302" s="20"/>
      <c r="BI302" s="23"/>
      <c r="BJ302" s="20"/>
      <c r="BK302" s="20"/>
      <c r="BL302" s="23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159.75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21"/>
      <c r="BD303" s="202"/>
      <c r="BE303" s="182"/>
      <c r="BF303" s="23"/>
      <c r="BG303" s="20"/>
      <c r="BH303" s="20"/>
      <c r="BI303" s="23"/>
      <c r="BJ303" s="20"/>
      <c r="BK303" s="20"/>
      <c r="BL303" s="23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409.6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21"/>
      <c r="BD304" s="202"/>
      <c r="BE304" s="21"/>
      <c r="BF304" s="21"/>
      <c r="BG304" s="20"/>
      <c r="BH304" s="20"/>
      <c r="BI304" s="23"/>
      <c r="BJ304" s="20"/>
      <c r="BK304" s="20"/>
      <c r="BL304" s="23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141.75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0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21"/>
      <c r="BD305" s="202"/>
      <c r="BE305" s="182"/>
      <c r="BF305" s="23"/>
      <c r="BG305" s="20"/>
      <c r="BH305" s="20"/>
      <c r="BI305" s="23"/>
      <c r="BJ305" s="20"/>
      <c r="BK305" s="20"/>
      <c r="BL305" s="23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237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21"/>
      <c r="BD306" s="202"/>
      <c r="BE306" s="21"/>
      <c r="BF306" s="21"/>
      <c r="BG306" s="20"/>
      <c r="BH306" s="20"/>
      <c r="BI306" s="23"/>
      <c r="BJ306" s="20"/>
      <c r="BK306" s="20"/>
      <c r="BL306" s="23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174.75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21"/>
      <c r="BD307" s="202"/>
      <c r="BE307" s="182"/>
      <c r="BF307" s="20"/>
      <c r="BG307" s="20"/>
      <c r="BH307" s="20"/>
      <c r="BI307" s="23"/>
      <c r="BJ307" s="20"/>
      <c r="BK307" s="20"/>
      <c r="BL307" s="23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159.75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0"/>
      <c r="BC308" s="20"/>
      <c r="BD308" s="202"/>
      <c r="BE308" s="21"/>
      <c r="BF308" s="21"/>
      <c r="BG308" s="20"/>
      <c r="BH308" s="20"/>
      <c r="BI308" s="23"/>
      <c r="BJ308" s="20"/>
      <c r="BK308" s="20"/>
      <c r="BL308" s="23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159.75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21"/>
      <c r="BD309" s="202"/>
      <c r="BE309" s="182"/>
      <c r="BF309" s="23"/>
      <c r="BG309" s="20"/>
      <c r="BH309" s="20"/>
      <c r="BI309" s="23"/>
      <c r="BJ309" s="20"/>
      <c r="BK309" s="20"/>
      <c r="BL309" s="23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159.75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21"/>
      <c r="BD310" s="202"/>
      <c r="BE310" s="182"/>
      <c r="BF310" s="23"/>
      <c r="BG310" s="20"/>
      <c r="BH310" s="20"/>
      <c r="BI310" s="23"/>
      <c r="BJ310" s="20"/>
      <c r="BK310" s="20"/>
      <c r="BL310" s="23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249.75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"/>
      <c r="O311" s="23"/>
      <c r="P311" s="23"/>
      <c r="Q311" s="23"/>
      <c r="R311" s="23"/>
      <c r="S311" s="23"/>
      <c r="T311" s="23"/>
      <c r="U311" s="23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1"/>
      <c r="BD311" s="202"/>
      <c r="BE311" s="23"/>
      <c r="BF311" s="23"/>
      <c r="BG311" s="20"/>
      <c r="BH311" s="20"/>
      <c r="BI311" s="23"/>
      <c r="BJ311" s="20"/>
      <c r="BK311" s="23"/>
      <c r="BL311" s="20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227.25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0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0"/>
      <c r="AQ312" s="23"/>
      <c r="AR312" s="20"/>
      <c r="AS312" s="21"/>
      <c r="AT312" s="21"/>
      <c r="AU312" s="21"/>
      <c r="AV312" s="21"/>
      <c r="AW312" s="21"/>
      <c r="AX312" s="21"/>
      <c r="AY312" s="21"/>
      <c r="AZ312" s="21"/>
      <c r="BA312" s="21"/>
      <c r="BB312" s="20"/>
      <c r="BC312" s="21"/>
      <c r="BD312" s="202"/>
      <c r="BE312" s="21"/>
      <c r="BF312" s="21"/>
      <c r="BG312" s="20"/>
      <c r="BH312" s="20"/>
      <c r="BI312" s="23"/>
      <c r="BJ312" s="20"/>
      <c r="BK312" s="20"/>
      <c r="BL312" s="23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150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0"/>
      <c r="P313" s="20"/>
      <c r="Q313" s="20"/>
      <c r="R313" s="20"/>
      <c r="S313" s="20"/>
      <c r="T313" s="20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0"/>
      <c r="AQ313" s="23"/>
      <c r="AR313" s="20"/>
      <c r="AS313" s="21"/>
      <c r="AT313" s="21"/>
      <c r="AU313" s="21"/>
      <c r="AV313" s="21"/>
      <c r="AW313" s="21"/>
      <c r="AX313" s="21"/>
      <c r="AY313" s="21"/>
      <c r="AZ313" s="21"/>
      <c r="BA313" s="21"/>
      <c r="BB313" s="20"/>
      <c r="BC313" s="20"/>
      <c r="BD313" s="202"/>
      <c r="BE313" s="182"/>
      <c r="BF313" s="23"/>
      <c r="BG313" s="20"/>
      <c r="BH313" s="20"/>
      <c r="BI313" s="23"/>
      <c r="BJ313" s="20"/>
      <c r="BK313" s="20"/>
      <c r="BL313" s="23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142.5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0"/>
      <c r="AQ314" s="23"/>
      <c r="AR314" s="20"/>
      <c r="AS314" s="21"/>
      <c r="AT314" s="21"/>
      <c r="AU314" s="21"/>
      <c r="AV314" s="21"/>
      <c r="AW314" s="21"/>
      <c r="AX314" s="21"/>
      <c r="AY314" s="21"/>
      <c r="AZ314" s="21"/>
      <c r="BA314" s="21"/>
      <c r="BB314" s="20"/>
      <c r="BC314" s="20"/>
      <c r="BD314" s="202"/>
      <c r="BE314" s="182"/>
      <c r="BF314" s="23"/>
      <c r="BG314" s="20"/>
      <c r="BH314" s="20"/>
      <c r="BI314" s="23"/>
      <c r="BJ314" s="20"/>
      <c r="BK314" s="20"/>
      <c r="BL314" s="23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159.75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02"/>
      <c r="AU315" s="20"/>
      <c r="AV315" s="21"/>
      <c r="AW315" s="21"/>
      <c r="AX315" s="21"/>
      <c r="AY315" s="21"/>
      <c r="AZ315" s="21"/>
      <c r="BA315" s="21"/>
      <c r="BB315" s="21"/>
      <c r="BC315" s="21"/>
      <c r="BD315" s="202"/>
      <c r="BE315" s="182"/>
      <c r="BF315" s="23"/>
      <c r="BG315" s="20"/>
      <c r="BH315" s="20"/>
      <c r="BI315" s="23"/>
      <c r="BJ315" s="20"/>
      <c r="BK315" s="20"/>
      <c r="BL315" s="23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159.75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7"/>
      <c r="N316" s="20"/>
      <c r="O316" s="20"/>
      <c r="P316" s="20"/>
      <c r="Q316" s="20"/>
      <c r="R316" s="20"/>
      <c r="S316" s="20"/>
      <c r="T316" s="20"/>
      <c r="U316" s="20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21"/>
      <c r="BD316" s="202"/>
      <c r="BE316" s="182"/>
      <c r="BF316" s="23"/>
      <c r="BG316" s="20"/>
      <c r="BH316" s="20"/>
      <c r="BI316" s="23"/>
      <c r="BJ316" s="20"/>
      <c r="BK316" s="20"/>
      <c r="BL316" s="23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159.75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8"/>
      <c r="N317" s="20"/>
      <c r="O317" s="20"/>
      <c r="P317" s="20"/>
      <c r="Q317" s="20"/>
      <c r="R317" s="20"/>
      <c r="S317" s="20"/>
      <c r="T317" s="20"/>
      <c r="U317" s="20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21"/>
      <c r="BD317" s="202"/>
      <c r="BE317" s="182"/>
      <c r="BF317" s="23"/>
      <c r="BG317" s="20"/>
      <c r="BH317" s="20"/>
      <c r="BI317" s="23"/>
      <c r="BJ317" s="20"/>
      <c r="BK317" s="20"/>
      <c r="BL317" s="23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409.5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21"/>
      <c r="BD318" s="202"/>
      <c r="BE318" s="21"/>
      <c r="BF318" s="21"/>
      <c r="BG318" s="20"/>
      <c r="BH318" s="20"/>
      <c r="BI318" s="23"/>
      <c r="BJ318" s="20"/>
      <c r="BK318" s="20"/>
      <c r="BL318" s="23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156.75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21"/>
      <c r="BD319" s="202"/>
      <c r="BE319" s="182"/>
      <c r="BF319" s="23"/>
      <c r="BG319" s="20"/>
      <c r="BH319" s="20"/>
      <c r="BI319" s="23"/>
      <c r="BJ319" s="20"/>
      <c r="BK319" s="20"/>
      <c r="BL319" s="23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409.6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21"/>
      <c r="BD320" s="202"/>
      <c r="BE320" s="21"/>
      <c r="BF320" s="21"/>
      <c r="BG320" s="20"/>
      <c r="BH320" s="20"/>
      <c r="BI320" s="23"/>
      <c r="BJ320" s="20"/>
      <c r="BK320" s="20"/>
      <c r="BL320" s="23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152.25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21"/>
      <c r="BD321" s="202"/>
      <c r="BE321" s="182"/>
      <c r="BF321" s="23"/>
      <c r="BG321" s="20"/>
      <c r="BH321" s="20"/>
      <c r="BI321" s="23"/>
      <c r="BJ321" s="20"/>
      <c r="BK321" s="20"/>
      <c r="BL321" s="23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209.25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21"/>
      <c r="BD322" s="202"/>
      <c r="BE322" s="21"/>
      <c r="BF322" s="21"/>
      <c r="BG322" s="20"/>
      <c r="BH322" s="20"/>
      <c r="BI322" s="23"/>
      <c r="BJ322" s="20"/>
      <c r="BK322" s="20"/>
      <c r="BL322" s="23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209.25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181"/>
      <c r="AM323" s="21"/>
      <c r="AN323" s="21"/>
      <c r="AO323" s="21"/>
      <c r="AP323" s="21"/>
      <c r="AQ323" s="21"/>
      <c r="AR323" s="21"/>
      <c r="AS323" s="21"/>
      <c r="AT323" s="181"/>
      <c r="AU323" s="21"/>
      <c r="AV323" s="21"/>
      <c r="AW323" s="21"/>
      <c r="AX323" s="21"/>
      <c r="AY323" s="21"/>
      <c r="AZ323" s="21"/>
      <c r="BA323" s="21"/>
      <c r="BB323" s="21"/>
      <c r="BC323" s="21"/>
      <c r="BD323" s="202"/>
      <c r="BE323" s="182"/>
      <c r="BF323" s="23"/>
      <c r="BG323" s="20"/>
      <c r="BH323" s="20"/>
      <c r="BI323" s="23"/>
      <c r="BJ323" s="20"/>
      <c r="BK323" s="20"/>
      <c r="BL323" s="23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189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0"/>
      <c r="AI324" s="23"/>
      <c r="AJ324" s="23"/>
      <c r="AK324" s="21"/>
      <c r="AL324" s="202"/>
      <c r="AM324" s="20"/>
      <c r="AN324" s="20"/>
      <c r="AO324" s="21"/>
      <c r="AP324" s="21"/>
      <c r="AQ324" s="21"/>
      <c r="AR324" s="21"/>
      <c r="AS324" s="21"/>
      <c r="AT324" s="202"/>
      <c r="AU324" s="23"/>
      <c r="AV324" s="21"/>
      <c r="AW324" s="21"/>
      <c r="AX324" s="21"/>
      <c r="AY324" s="21"/>
      <c r="AZ324" s="21"/>
      <c r="BA324" s="21"/>
      <c r="BB324" s="21"/>
      <c r="BC324" s="21"/>
      <c r="BD324" s="202"/>
      <c r="BE324" s="21"/>
      <c r="BF324" s="21"/>
      <c r="BG324" s="20"/>
      <c r="BH324" s="20"/>
      <c r="BI324" s="23"/>
      <c r="BJ324" s="20"/>
      <c r="BK324" s="20"/>
      <c r="BL324" s="23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189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0"/>
      <c r="AI325" s="23"/>
      <c r="AJ325" s="23"/>
      <c r="AK325" s="21"/>
      <c r="AL325" s="202"/>
      <c r="AM325" s="20"/>
      <c r="AN325" s="20"/>
      <c r="AO325" s="21"/>
      <c r="AP325" s="21"/>
      <c r="AQ325" s="21"/>
      <c r="AR325" s="21"/>
      <c r="AS325" s="21"/>
      <c r="AT325" s="202"/>
      <c r="AU325" s="23"/>
      <c r="AV325" s="21"/>
      <c r="AW325" s="21"/>
      <c r="AX325" s="21"/>
      <c r="AY325" s="21"/>
      <c r="AZ325" s="21"/>
      <c r="BA325" s="21"/>
      <c r="BB325" s="21"/>
      <c r="BC325" s="21"/>
      <c r="BD325" s="202"/>
      <c r="BE325" s="23"/>
      <c r="BF325" s="23"/>
      <c r="BG325" s="20"/>
      <c r="BH325" s="20"/>
      <c r="BI325" s="23"/>
      <c r="BJ325" s="20"/>
      <c r="BK325" s="20"/>
      <c r="BL325" s="23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204.75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21"/>
      <c r="BD326" s="202"/>
      <c r="BE326" s="21"/>
      <c r="BF326" s="21"/>
      <c r="BG326" s="20"/>
      <c r="BH326" s="20"/>
      <c r="BI326" s="23"/>
      <c r="BJ326" s="20"/>
      <c r="BK326" s="20"/>
      <c r="BL326" s="23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147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21"/>
      <c r="BD327" s="202"/>
      <c r="BE327" s="182"/>
      <c r="BF327" s="23"/>
      <c r="BG327" s="20"/>
      <c r="BH327" s="20"/>
      <c r="BI327" s="23"/>
      <c r="BJ327" s="20"/>
      <c r="BK327" s="20"/>
      <c r="BL327" s="23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152.25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3"/>
      <c r="P328" s="20"/>
      <c r="Q328" s="23"/>
      <c r="R328" s="23"/>
      <c r="S328" s="23"/>
      <c r="T328" s="23"/>
      <c r="U328" s="23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21"/>
      <c r="BD328" s="202"/>
      <c r="BE328" s="182"/>
      <c r="BF328" s="23"/>
      <c r="BG328" s="20"/>
      <c r="BH328" s="20"/>
      <c r="BI328" s="23"/>
      <c r="BJ328" s="20"/>
      <c r="BK328" s="20"/>
      <c r="BL328" s="23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192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2"/>
      <c r="O329" s="20"/>
      <c r="P329" s="20"/>
      <c r="Q329" s="20"/>
      <c r="R329" s="20"/>
      <c r="S329" s="20"/>
      <c r="T329" s="20"/>
      <c r="U329" s="20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21"/>
      <c r="BD329" s="202"/>
      <c r="BE329" s="182"/>
      <c r="BF329" s="23"/>
      <c r="BG329" s="20"/>
      <c r="BH329" s="20"/>
      <c r="BI329" s="23"/>
      <c r="BJ329" s="20"/>
      <c r="BK329" s="20"/>
      <c r="BL329" s="23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192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2"/>
      <c r="O330" s="20"/>
      <c r="P330" s="20"/>
      <c r="Q330" s="20"/>
      <c r="R330" s="20"/>
      <c r="S330" s="20"/>
      <c r="T330" s="20"/>
      <c r="U330" s="20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21"/>
      <c r="BD330" s="202"/>
      <c r="BE330" s="182"/>
      <c r="BF330" s="23"/>
      <c r="BG330" s="20"/>
      <c r="BH330" s="20"/>
      <c r="BI330" s="23"/>
      <c r="BJ330" s="20"/>
      <c r="BK330" s="20"/>
      <c r="BL330" s="23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409.6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0"/>
      <c r="AI331" s="21"/>
      <c r="AJ331" s="21"/>
      <c r="AK331" s="21"/>
      <c r="AL331" s="202"/>
      <c r="AM331" s="21"/>
      <c r="AN331" s="21"/>
      <c r="AO331" s="21"/>
      <c r="AP331" s="21"/>
      <c r="AQ331" s="21"/>
      <c r="AR331" s="21"/>
      <c r="AS331" s="21"/>
      <c r="AT331" s="202"/>
      <c r="AU331" s="21"/>
      <c r="AV331" s="21"/>
      <c r="AW331" s="21"/>
      <c r="AX331" s="21"/>
      <c r="AY331" s="21"/>
      <c r="AZ331" s="21"/>
      <c r="BA331" s="21"/>
      <c r="BB331" s="21"/>
      <c r="BC331" s="21"/>
      <c r="BD331" s="202"/>
      <c r="BE331" s="21"/>
      <c r="BF331" s="21"/>
      <c r="BG331" s="20"/>
      <c r="BH331" s="20"/>
      <c r="BI331" s="23"/>
      <c r="BJ331" s="20"/>
      <c r="BK331" s="20"/>
      <c r="BL331" s="23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192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21"/>
      <c r="BD332" s="202"/>
      <c r="BE332" s="182"/>
      <c r="BF332" s="23"/>
      <c r="BG332" s="20"/>
      <c r="BH332" s="20"/>
      <c r="BI332" s="23"/>
      <c r="BJ332" s="20"/>
      <c r="BK332" s="20"/>
      <c r="BL332" s="23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192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1"/>
      <c r="BB333" s="21"/>
      <c r="BC333" s="21"/>
      <c r="BD333" s="202"/>
      <c r="BE333" s="182"/>
      <c r="BF333" s="23"/>
      <c r="BG333" s="20"/>
      <c r="BH333" s="20"/>
      <c r="BI333" s="23"/>
      <c r="BJ333" s="20"/>
      <c r="BK333" s="20"/>
      <c r="BL333" s="23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192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1"/>
      <c r="BC334" s="21"/>
      <c r="BD334" s="202"/>
      <c r="BE334" s="182"/>
      <c r="BF334" s="23"/>
      <c r="BG334" s="20"/>
      <c r="BH334" s="20"/>
      <c r="BI334" s="23"/>
      <c r="BJ334" s="20"/>
      <c r="BK334" s="20"/>
      <c r="BL334" s="23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192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1"/>
      <c r="BB335" s="21"/>
      <c r="BC335" s="21"/>
      <c r="BD335" s="202"/>
      <c r="BE335" s="182"/>
      <c r="BF335" s="23"/>
      <c r="BG335" s="20"/>
      <c r="BH335" s="20"/>
      <c r="BI335" s="23"/>
      <c r="BJ335" s="20"/>
      <c r="BK335" s="20"/>
      <c r="BL335" s="23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192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1"/>
      <c r="BC336" s="21"/>
      <c r="BD336" s="202"/>
      <c r="BE336" s="21"/>
      <c r="BF336" s="21"/>
      <c r="BG336" s="20"/>
      <c r="BH336" s="20"/>
      <c r="BI336" s="23"/>
      <c r="BJ336" s="20"/>
      <c r="BK336" s="20"/>
      <c r="BL336" s="23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192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21"/>
      <c r="BD337" s="202"/>
      <c r="BE337" s="182"/>
      <c r="BF337" s="23"/>
      <c r="BG337" s="20"/>
      <c r="BH337" s="20"/>
      <c r="BI337" s="23"/>
      <c r="BJ337" s="20"/>
      <c r="BK337" s="20"/>
      <c r="BL337" s="23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192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2"/>
      <c r="O338" s="20"/>
      <c r="P338" s="20"/>
      <c r="Q338" s="20"/>
      <c r="R338" s="20"/>
      <c r="S338" s="20"/>
      <c r="T338" s="20"/>
      <c r="U338" s="20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21"/>
      <c r="BD338" s="202"/>
      <c r="BE338" s="182"/>
      <c r="BF338" s="23"/>
      <c r="BG338" s="20"/>
      <c r="BH338" s="20"/>
      <c r="BI338" s="23"/>
      <c r="BJ338" s="20"/>
      <c r="BK338" s="20"/>
      <c r="BL338" s="23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192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21"/>
      <c r="BD339" s="202"/>
      <c r="BE339" s="21"/>
      <c r="BF339" s="20"/>
      <c r="BG339" s="20"/>
      <c r="BH339" s="20"/>
      <c r="BI339" s="23"/>
      <c r="BJ339" s="20"/>
      <c r="BK339" s="21"/>
      <c r="BL339" s="21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192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21"/>
      <c r="BD340" s="202"/>
      <c r="BE340" s="182"/>
      <c r="BF340" s="23"/>
      <c r="BG340" s="20"/>
      <c r="BH340" s="20"/>
      <c r="BI340" s="23"/>
      <c r="BJ340" s="20"/>
      <c r="BK340" s="20"/>
      <c r="BL340" s="23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192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21"/>
      <c r="P341" s="20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1"/>
      <c r="BC341" s="21"/>
      <c r="BD341" s="202"/>
      <c r="BE341" s="182"/>
      <c r="BF341" s="23"/>
      <c r="BG341" s="20"/>
      <c r="BH341" s="20"/>
      <c r="BI341" s="23"/>
      <c r="BJ341" s="20"/>
      <c r="BK341" s="20"/>
      <c r="BL341" s="23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409.5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0"/>
      <c r="AI342" s="21"/>
      <c r="AJ342" s="21"/>
      <c r="AK342" s="21"/>
      <c r="AL342" s="202"/>
      <c r="AM342" s="21"/>
      <c r="AN342" s="20"/>
      <c r="AO342" s="21"/>
      <c r="AP342" s="21"/>
      <c r="AQ342" s="21"/>
      <c r="AR342" s="21"/>
      <c r="AS342" s="21"/>
      <c r="AT342" s="202"/>
      <c r="AU342" s="21"/>
      <c r="AV342" s="21"/>
      <c r="AW342" s="21"/>
      <c r="AX342" s="21"/>
      <c r="AY342" s="21"/>
      <c r="AZ342" s="21"/>
      <c r="BA342" s="21"/>
      <c r="BB342" s="21"/>
      <c r="BC342" s="21"/>
      <c r="BD342" s="202"/>
      <c r="BE342" s="21"/>
      <c r="BF342" s="21"/>
      <c r="BG342" s="20"/>
      <c r="BH342" s="20"/>
      <c r="BI342" s="23"/>
      <c r="BJ342" s="20"/>
      <c r="BK342" s="20"/>
      <c r="BL342" s="23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192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1"/>
      <c r="BB343" s="21"/>
      <c r="BC343" s="21"/>
      <c r="BD343" s="202"/>
      <c r="BE343" s="182"/>
      <c r="BF343" s="23"/>
      <c r="BG343" s="20"/>
      <c r="BH343" s="20"/>
      <c r="BI343" s="23"/>
      <c r="BJ343" s="20"/>
      <c r="BK343" s="20"/>
      <c r="BL343" s="23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192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1"/>
      <c r="BB344" s="21"/>
      <c r="BC344" s="21"/>
      <c r="BD344" s="202"/>
      <c r="BE344" s="182"/>
      <c r="BF344" s="23"/>
      <c r="BG344" s="20"/>
      <c r="BH344" s="20"/>
      <c r="BI344" s="23"/>
      <c r="BJ344" s="20"/>
      <c r="BK344" s="20"/>
      <c r="BL344" s="23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192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1"/>
      <c r="BB345" s="21"/>
      <c r="BC345" s="21"/>
      <c r="BD345" s="202"/>
      <c r="BE345" s="182"/>
      <c r="BF345" s="23"/>
      <c r="BG345" s="20"/>
      <c r="BH345" s="20"/>
      <c r="BI345" s="23"/>
      <c r="BJ345" s="20"/>
      <c r="BK345" s="20"/>
      <c r="BL345" s="23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192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21"/>
      <c r="BD346" s="202"/>
      <c r="BE346" s="182"/>
      <c r="BF346" s="23"/>
      <c r="BG346" s="20"/>
      <c r="BH346" s="20"/>
      <c r="BI346" s="23"/>
      <c r="BJ346" s="20"/>
      <c r="BK346" s="20"/>
      <c r="BL346" s="23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192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2"/>
      <c r="O347" s="20"/>
      <c r="P347" s="20"/>
      <c r="Q347" s="20"/>
      <c r="R347" s="20"/>
      <c r="S347" s="20"/>
      <c r="T347" s="20"/>
      <c r="U347" s="20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21"/>
      <c r="BD347" s="202"/>
      <c r="BE347" s="182"/>
      <c r="BF347" s="23"/>
      <c r="BG347" s="20"/>
      <c r="BH347" s="20"/>
      <c r="BI347" s="23"/>
      <c r="BJ347" s="20"/>
      <c r="BK347" s="20"/>
      <c r="BL347" s="23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192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2"/>
      <c r="O348" s="20"/>
      <c r="P348" s="20"/>
      <c r="Q348" s="20"/>
      <c r="R348" s="20"/>
      <c r="S348" s="20"/>
      <c r="T348" s="20"/>
      <c r="U348" s="20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21"/>
      <c r="BD348" s="202"/>
      <c r="BE348" s="182"/>
      <c r="BF348" s="23"/>
      <c r="BG348" s="20"/>
      <c r="BH348" s="20"/>
      <c r="BI348" s="23"/>
      <c r="BJ348" s="20"/>
      <c r="BK348" s="20"/>
      <c r="BL348" s="23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192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02"/>
      <c r="AM349" s="21"/>
      <c r="AN349" s="20"/>
      <c r="AO349" s="21"/>
      <c r="AP349" s="21"/>
      <c r="AQ349" s="21"/>
      <c r="AR349" s="21"/>
      <c r="AS349" s="21"/>
      <c r="AT349" s="202"/>
      <c r="AU349" s="21"/>
      <c r="AV349" s="21"/>
      <c r="AW349" s="21"/>
      <c r="AX349" s="21"/>
      <c r="AY349" s="21"/>
      <c r="AZ349" s="21"/>
      <c r="BA349" s="21"/>
      <c r="BB349" s="21"/>
      <c r="BC349" s="21"/>
      <c r="BD349" s="202"/>
      <c r="BE349" s="21"/>
      <c r="BF349" s="21"/>
      <c r="BG349" s="20"/>
      <c r="BH349" s="20"/>
      <c r="BI349" s="23"/>
      <c r="BJ349" s="20"/>
      <c r="BK349" s="20"/>
      <c r="BL349" s="23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192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1"/>
      <c r="BB350" s="21"/>
      <c r="BC350" s="21"/>
      <c r="BD350" s="202"/>
      <c r="BE350" s="182"/>
      <c r="BF350" s="23"/>
      <c r="BG350" s="20"/>
      <c r="BH350" s="20"/>
      <c r="BI350" s="23"/>
      <c r="BJ350" s="20"/>
      <c r="BK350" s="20"/>
      <c r="BL350" s="23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192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0"/>
      <c r="P351" s="20"/>
      <c r="Q351" s="20"/>
      <c r="R351" s="20"/>
      <c r="S351" s="20"/>
      <c r="T351" s="20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1"/>
      <c r="BC351" s="21"/>
      <c r="BD351" s="202"/>
      <c r="BE351" s="182"/>
      <c r="BF351" s="23"/>
      <c r="BG351" s="20"/>
      <c r="BH351" s="20"/>
      <c r="BI351" s="23"/>
      <c r="BJ351" s="20"/>
      <c r="BK351" s="20"/>
      <c r="BL351" s="23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192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1"/>
      <c r="BC352" s="21"/>
      <c r="BD352" s="202"/>
      <c r="BE352" s="182"/>
      <c r="BF352" s="23"/>
      <c r="BG352" s="20"/>
      <c r="BH352" s="20"/>
      <c r="BI352" s="23"/>
      <c r="BJ352" s="20"/>
      <c r="BK352" s="20"/>
      <c r="BL352" s="23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192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2"/>
      <c r="O353" s="20"/>
      <c r="P353" s="20"/>
      <c r="Q353" s="20"/>
      <c r="R353" s="20"/>
      <c r="S353" s="20"/>
      <c r="T353" s="20"/>
      <c r="U353" s="20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1"/>
      <c r="BC353" s="21"/>
      <c r="BD353" s="202"/>
      <c r="BE353" s="182"/>
      <c r="BF353" s="23"/>
      <c r="BG353" s="20"/>
      <c r="BH353" s="20"/>
      <c r="BI353" s="23"/>
      <c r="BJ353" s="20"/>
      <c r="BK353" s="20"/>
      <c r="BL353" s="23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192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2"/>
      <c r="O354" s="20"/>
      <c r="P354" s="20"/>
      <c r="Q354" s="20"/>
      <c r="R354" s="20"/>
      <c r="S354" s="20"/>
      <c r="T354" s="20"/>
      <c r="U354" s="20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1"/>
      <c r="BC354" s="21"/>
      <c r="BD354" s="202"/>
      <c r="BE354" s="182"/>
      <c r="BF354" s="23"/>
      <c r="BG354" s="20"/>
      <c r="BH354" s="20"/>
      <c r="BI354" s="23"/>
      <c r="BJ354" s="20"/>
      <c r="BK354" s="20"/>
      <c r="BL354" s="23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192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2"/>
      <c r="O355" s="20"/>
      <c r="P355" s="20"/>
      <c r="Q355" s="20"/>
      <c r="R355" s="20"/>
      <c r="S355" s="20"/>
      <c r="T355" s="20"/>
      <c r="U355" s="20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1"/>
      <c r="BB355" s="21"/>
      <c r="BC355" s="21"/>
      <c r="BD355" s="202"/>
      <c r="BE355" s="182"/>
      <c r="BF355" s="23"/>
      <c r="BG355" s="20"/>
      <c r="BH355" s="20"/>
      <c r="BI355" s="23"/>
      <c r="BJ355" s="20"/>
      <c r="BK355" s="20"/>
      <c r="BL355" s="23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209.25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3"/>
      <c r="P356" s="23"/>
      <c r="Q356" s="23"/>
      <c r="R356" s="23"/>
      <c r="S356" s="23"/>
      <c r="T356" s="23"/>
      <c r="U356" s="23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1"/>
      <c r="BC356" s="21"/>
      <c r="BD356" s="202"/>
      <c r="BE356" s="23"/>
      <c r="BF356" s="23"/>
      <c r="BG356" s="20"/>
      <c r="BH356" s="20"/>
      <c r="BI356" s="23"/>
      <c r="BJ356" s="20"/>
      <c r="BK356" s="23"/>
      <c r="BL356" s="23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162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0"/>
      <c r="O357" s="23"/>
      <c r="P357" s="20"/>
      <c r="Q357" s="23"/>
      <c r="R357" s="23"/>
      <c r="S357" s="23"/>
      <c r="T357" s="23"/>
      <c r="U357" s="23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1"/>
      <c r="BC357" s="21"/>
      <c r="BD357" s="202"/>
      <c r="BE357" s="23"/>
      <c r="BF357" s="23"/>
      <c r="BG357" s="20"/>
      <c r="BH357" s="20"/>
      <c r="BI357" s="23"/>
      <c r="BJ357" s="20"/>
      <c r="BK357" s="20"/>
      <c r="BL357" s="23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151.5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3"/>
      <c r="P358" s="20"/>
      <c r="Q358" s="23"/>
      <c r="R358" s="23"/>
      <c r="S358" s="23"/>
      <c r="T358" s="23"/>
      <c r="U358" s="23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1"/>
      <c r="BC358" s="21"/>
      <c r="BD358" s="202"/>
      <c r="BE358" s="23"/>
      <c r="BF358" s="23"/>
      <c r="BG358" s="20"/>
      <c r="BH358" s="20"/>
      <c r="BI358" s="23"/>
      <c r="BJ358" s="20"/>
      <c r="BK358" s="20"/>
      <c r="BL358" s="23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214.5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"/>
      <c r="O359" s="23"/>
      <c r="P359" s="23"/>
      <c r="Q359" s="23"/>
      <c r="R359" s="23"/>
      <c r="S359" s="23"/>
      <c r="T359" s="23"/>
      <c r="U359" s="23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21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1"/>
      <c r="BB359" s="21"/>
      <c r="BC359" s="21"/>
      <c r="BD359" s="202"/>
      <c r="BE359" s="23"/>
      <c r="BF359" s="23"/>
      <c r="BG359" s="20"/>
      <c r="BH359" s="20"/>
      <c r="BI359" s="23"/>
      <c r="BJ359" s="20"/>
      <c r="BK359" s="20"/>
      <c r="BL359" s="23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409.5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3"/>
      <c r="P360" s="23"/>
      <c r="Q360" s="23"/>
      <c r="R360" s="23"/>
      <c r="S360" s="23"/>
      <c r="T360" s="23"/>
      <c r="U360" s="23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0"/>
      <c r="AI360" s="23"/>
      <c r="AJ360" s="20"/>
      <c r="AK360" s="21"/>
      <c r="AL360" s="202"/>
      <c r="AM360" s="23"/>
      <c r="AN360" s="20"/>
      <c r="AO360" s="21"/>
      <c r="AP360" s="21"/>
      <c r="AQ360" s="21"/>
      <c r="AR360" s="21"/>
      <c r="AS360" s="21"/>
      <c r="AT360" s="202"/>
      <c r="AU360" s="23"/>
      <c r="AV360" s="21"/>
      <c r="AW360" s="21"/>
      <c r="AX360" s="21"/>
      <c r="AY360" s="21"/>
      <c r="AZ360" s="21"/>
      <c r="BA360" s="21"/>
      <c r="BB360" s="21"/>
      <c r="BC360" s="21"/>
      <c r="BD360" s="202"/>
      <c r="BE360" s="23"/>
      <c r="BF360" s="23"/>
      <c r="BG360" s="20"/>
      <c r="BH360" s="20"/>
      <c r="BI360" s="23"/>
      <c r="BJ360" s="20"/>
      <c r="BK360" s="20"/>
      <c r="BL360" s="23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126.75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20"/>
      <c r="O361" s="23"/>
      <c r="P361" s="23"/>
      <c r="Q361" s="23"/>
      <c r="R361" s="23"/>
      <c r="S361" s="23"/>
      <c r="T361" s="23"/>
      <c r="U361" s="23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1"/>
      <c r="BC361" s="21"/>
      <c r="BD361" s="202"/>
      <c r="BE361" s="182"/>
      <c r="BF361" s="23"/>
      <c r="BG361" s="20"/>
      <c r="BH361" s="20"/>
      <c r="BI361" s="23"/>
      <c r="BJ361" s="20"/>
      <c r="BK361" s="20"/>
      <c r="BL361" s="23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126.75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0"/>
      <c r="O362" s="23"/>
      <c r="P362" s="23"/>
      <c r="Q362" s="23"/>
      <c r="R362" s="23"/>
      <c r="S362" s="23"/>
      <c r="T362" s="23"/>
      <c r="U362" s="23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1"/>
      <c r="BC362" s="21"/>
      <c r="BD362" s="202"/>
      <c r="BE362" s="182"/>
      <c r="BF362" s="23"/>
      <c r="BG362" s="20"/>
      <c r="BH362" s="20"/>
      <c r="BI362" s="23"/>
      <c r="BJ362" s="20"/>
      <c r="BK362" s="20"/>
      <c r="BL362" s="23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126.75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66"/>
      <c r="M363" s="66"/>
      <c r="N363" s="66"/>
      <c r="O363" s="28"/>
      <c r="P363" s="66"/>
      <c r="Q363" s="66"/>
      <c r="R363" s="66"/>
      <c r="S363" s="66"/>
      <c r="T363" s="66"/>
      <c r="U363" s="28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21"/>
      <c r="BD363" s="202"/>
      <c r="BE363" s="182"/>
      <c r="BF363" s="23"/>
      <c r="BG363" s="20"/>
      <c r="BH363" s="20"/>
      <c r="BI363" s="23"/>
      <c r="BJ363" s="20"/>
      <c r="BK363" s="20"/>
      <c r="BL363" s="23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126.7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"/>
      <c r="O364" s="23"/>
      <c r="P364" s="23"/>
      <c r="Q364" s="23"/>
      <c r="R364" s="23"/>
      <c r="S364" s="23"/>
      <c r="T364" s="23"/>
      <c r="U364" s="23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21"/>
      <c r="BD364" s="202"/>
      <c r="BE364" s="182"/>
      <c r="BF364" s="23"/>
      <c r="BG364" s="20"/>
      <c r="BH364" s="20"/>
      <c r="BI364" s="23"/>
      <c r="BJ364" s="20"/>
      <c r="BK364" s="20"/>
      <c r="BL364" s="23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239.25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"/>
      <c r="O365" s="23"/>
      <c r="P365" s="23"/>
      <c r="Q365" s="23"/>
      <c r="R365" s="23"/>
      <c r="S365" s="23"/>
      <c r="T365" s="23"/>
      <c r="U365" s="23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1"/>
      <c r="BC365" s="21"/>
      <c r="BD365" s="202"/>
      <c r="BE365" s="23"/>
      <c r="BF365" s="23"/>
      <c r="BG365" s="20"/>
      <c r="BH365" s="20"/>
      <c r="BI365" s="23"/>
      <c r="BJ365" s="20"/>
      <c r="BK365" s="20"/>
      <c r="BL365" s="23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154.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"/>
      <c r="O366" s="23"/>
      <c r="P366" s="20"/>
      <c r="Q366" s="23"/>
      <c r="R366" s="23"/>
      <c r="S366" s="23"/>
      <c r="T366" s="23"/>
      <c r="U366" s="23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181"/>
      <c r="AM366" s="21"/>
      <c r="AN366" s="21"/>
      <c r="AO366" s="21"/>
      <c r="AP366" s="21"/>
      <c r="AQ366" s="21"/>
      <c r="AR366" s="21"/>
      <c r="AS366" s="21"/>
      <c r="AT366" s="181"/>
      <c r="AU366" s="21"/>
      <c r="AV366" s="21"/>
      <c r="AW366" s="21"/>
      <c r="AX366" s="21"/>
      <c r="AY366" s="21"/>
      <c r="AZ366" s="21"/>
      <c r="BA366" s="21"/>
      <c r="BB366" s="21"/>
      <c r="BC366" s="21"/>
      <c r="BD366" s="202"/>
      <c r="BE366" s="182"/>
      <c r="BF366" s="23"/>
      <c r="BG366" s="20"/>
      <c r="BH366" s="20"/>
      <c r="BI366" s="23"/>
      <c r="BJ366" s="20"/>
      <c r="BK366" s="20"/>
      <c r="BL366" s="23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219.75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3"/>
      <c r="P367" s="20"/>
      <c r="Q367" s="23"/>
      <c r="R367" s="23"/>
      <c r="S367" s="23"/>
      <c r="T367" s="23"/>
      <c r="U367" s="23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0"/>
      <c r="AI367" s="23"/>
      <c r="AJ367" s="23"/>
      <c r="AK367" s="21"/>
      <c r="AL367" s="202"/>
      <c r="AM367" s="20"/>
      <c r="AN367" s="20"/>
      <c r="AO367" s="21"/>
      <c r="AP367" s="21"/>
      <c r="AQ367" s="21"/>
      <c r="AR367" s="21"/>
      <c r="AS367" s="21"/>
      <c r="AT367" s="202"/>
      <c r="AU367" s="23"/>
      <c r="AV367" s="21"/>
      <c r="AW367" s="21"/>
      <c r="AX367" s="21"/>
      <c r="AY367" s="21"/>
      <c r="AZ367" s="21"/>
      <c r="BA367" s="21"/>
      <c r="BB367" s="21"/>
      <c r="BC367" s="21"/>
      <c r="BD367" s="202"/>
      <c r="BE367" s="23"/>
      <c r="BF367" s="23"/>
      <c r="BG367" s="20"/>
      <c r="BH367" s="20"/>
      <c r="BI367" s="23"/>
      <c r="BJ367" s="20"/>
      <c r="BK367" s="20"/>
      <c r="BL367" s="23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409.6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0"/>
      <c r="AI368" s="21"/>
      <c r="AJ368" s="21"/>
      <c r="AK368" s="21"/>
      <c r="AL368" s="202"/>
      <c r="AM368" s="21"/>
      <c r="AN368" s="21"/>
      <c r="AO368" s="21"/>
      <c r="AP368" s="21"/>
      <c r="AQ368" s="21"/>
      <c r="AR368" s="21"/>
      <c r="AS368" s="21"/>
      <c r="AT368" s="202"/>
      <c r="AU368" s="21"/>
      <c r="AV368" s="21"/>
      <c r="AW368" s="21"/>
      <c r="AX368" s="21"/>
      <c r="AY368" s="21"/>
      <c r="AZ368" s="21"/>
      <c r="BA368" s="21"/>
      <c r="BB368" s="21"/>
      <c r="BC368" s="21"/>
      <c r="BD368" s="202"/>
      <c r="BE368" s="21"/>
      <c r="BF368" s="21"/>
      <c r="BG368" s="20"/>
      <c r="BH368" s="20"/>
      <c r="BI368" s="23"/>
      <c r="BJ368" s="20"/>
      <c r="BK368" s="20"/>
      <c r="BL368" s="23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162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1"/>
      <c r="BC369" s="21"/>
      <c r="BD369" s="202"/>
      <c r="BE369" s="23"/>
      <c r="BF369" s="23"/>
      <c r="BG369" s="20"/>
      <c r="BH369" s="20"/>
      <c r="BI369" s="23"/>
      <c r="BJ369" s="20"/>
      <c r="BK369" s="20"/>
      <c r="BL369" s="23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151.5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1"/>
      <c r="BC370" s="21"/>
      <c r="BD370" s="202"/>
      <c r="BE370" s="182"/>
      <c r="BF370" s="23"/>
      <c r="BG370" s="20"/>
      <c r="BH370" s="20"/>
      <c r="BI370" s="23"/>
      <c r="BJ370" s="20"/>
      <c r="BK370" s="20"/>
      <c r="BL370" s="23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136.5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0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21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1"/>
      <c r="BC371" s="21"/>
      <c r="BD371" s="202"/>
      <c r="BE371" s="23"/>
      <c r="BF371" s="23"/>
      <c r="BG371" s="20"/>
      <c r="BH371" s="20"/>
      <c r="BI371" s="23"/>
      <c r="BJ371" s="20"/>
      <c r="BK371" s="23"/>
      <c r="BL371" s="23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149.25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0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21"/>
      <c r="BD372" s="202"/>
      <c r="BE372" s="182"/>
      <c r="BF372" s="23"/>
      <c r="BG372" s="20"/>
      <c r="BH372" s="20"/>
      <c r="BI372" s="23"/>
      <c r="BJ372" s="20"/>
      <c r="BK372" s="20"/>
      <c r="BL372" s="23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211.5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23"/>
      <c r="P373" s="20"/>
      <c r="Q373" s="23"/>
      <c r="R373" s="23"/>
      <c r="S373" s="23"/>
      <c r="T373" s="23"/>
      <c r="U373" s="23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21"/>
      <c r="BD373" s="202"/>
      <c r="BE373" s="182"/>
      <c r="BF373" s="23"/>
      <c r="BG373" s="20"/>
      <c r="BH373" s="20"/>
      <c r="BI373" s="23"/>
      <c r="BJ373" s="20"/>
      <c r="BK373" s="20"/>
      <c r="BL373" s="23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214.5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2"/>
      <c r="O374" s="23"/>
      <c r="P374" s="20"/>
      <c r="Q374" s="23"/>
      <c r="R374" s="23"/>
      <c r="S374" s="23"/>
      <c r="T374" s="23"/>
      <c r="U374" s="23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1"/>
      <c r="BC374" s="21"/>
      <c r="BD374" s="202"/>
      <c r="BE374" s="182"/>
      <c r="BF374" s="23"/>
      <c r="BG374" s="20"/>
      <c r="BH374" s="20"/>
      <c r="BI374" s="23"/>
      <c r="BJ374" s="20"/>
      <c r="BK374" s="20"/>
      <c r="BL374" s="23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189.75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"/>
      <c r="O375" s="23"/>
      <c r="P375" s="23"/>
      <c r="Q375" s="23"/>
      <c r="R375" s="23"/>
      <c r="S375" s="23"/>
      <c r="T375" s="23"/>
      <c r="U375" s="23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0"/>
      <c r="BC375" s="20"/>
      <c r="BD375" s="202"/>
      <c r="BE375" s="23"/>
      <c r="BF375" s="23"/>
      <c r="BG375" s="20"/>
      <c r="BH375" s="20"/>
      <c r="BI375" s="23"/>
      <c r="BJ375" s="20"/>
      <c r="BK375" s="20"/>
      <c r="BL375" s="23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194.25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02"/>
      <c r="AU376" s="20"/>
      <c r="AV376" s="21"/>
      <c r="AW376" s="21"/>
      <c r="AX376" s="21"/>
      <c r="AY376" s="21"/>
      <c r="AZ376" s="21"/>
      <c r="BA376" s="21"/>
      <c r="BB376" s="21"/>
      <c r="BC376" s="21"/>
      <c r="BD376" s="202"/>
      <c r="BE376" s="182"/>
      <c r="BF376" s="23"/>
      <c r="BG376" s="20"/>
      <c r="BH376" s="20"/>
      <c r="BI376" s="23"/>
      <c r="BJ376" s="20"/>
      <c r="BK376" s="20"/>
      <c r="BL376" s="23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194.25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23"/>
      <c r="P377" s="23"/>
      <c r="Q377" s="23"/>
      <c r="R377" s="23"/>
      <c r="S377" s="23"/>
      <c r="T377" s="23"/>
      <c r="U377" s="23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02"/>
      <c r="AU377" s="20"/>
      <c r="AV377" s="21"/>
      <c r="AW377" s="21"/>
      <c r="AX377" s="21"/>
      <c r="AY377" s="21"/>
      <c r="AZ377" s="21"/>
      <c r="BA377" s="21"/>
      <c r="BB377" s="21"/>
      <c r="BC377" s="21"/>
      <c r="BD377" s="202"/>
      <c r="BE377" s="182"/>
      <c r="BF377" s="23"/>
      <c r="BG377" s="20"/>
      <c r="BH377" s="20"/>
      <c r="BI377" s="23"/>
      <c r="BJ377" s="20"/>
      <c r="BK377" s="20"/>
      <c r="BL377" s="23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164.25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21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1"/>
      <c r="BB378" s="21"/>
      <c r="BC378" s="21"/>
      <c r="BD378" s="202"/>
      <c r="BE378" s="182"/>
      <c r="BF378" s="23"/>
      <c r="BG378" s="20"/>
      <c r="BH378" s="20"/>
      <c r="BI378" s="23"/>
      <c r="BJ378" s="20"/>
      <c r="BK378" s="21"/>
      <c r="BL378" s="20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194.25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02"/>
      <c r="AU379" s="20"/>
      <c r="AV379" s="21"/>
      <c r="AW379" s="21"/>
      <c r="AX379" s="21"/>
      <c r="AY379" s="21"/>
      <c r="AZ379" s="21"/>
      <c r="BA379" s="21"/>
      <c r="BB379" s="21"/>
      <c r="BC379" s="21"/>
      <c r="BD379" s="202"/>
      <c r="BE379" s="182"/>
      <c r="BF379" s="23"/>
      <c r="BG379" s="20"/>
      <c r="BH379" s="20"/>
      <c r="BI379" s="23"/>
      <c r="BJ379" s="20"/>
      <c r="BK379" s="20"/>
      <c r="BL379" s="23"/>
      <c r="BM379" s="21"/>
      <c r="BN379" s="21"/>
      <c r="BO379" s="24"/>
      <c r="BP379" s="21"/>
      <c r="BQ379" s="21"/>
      <c r="BR379" s="23"/>
      <c r="BS379" s="23"/>
      <c r="BT379" s="24"/>
      <c r="BU379" s="25"/>
    </row>
    <row r="380" spans="1:73" s="22" customFormat="1" ht="194.25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21"/>
      <c r="BD380" s="202"/>
      <c r="BE380" s="182"/>
      <c r="BF380" s="23"/>
      <c r="BG380" s="20"/>
      <c r="BH380" s="20"/>
      <c r="BI380" s="23"/>
      <c r="BJ380" s="20"/>
      <c r="BK380" s="20"/>
      <c r="BL380" s="23"/>
      <c r="BM380" s="21"/>
      <c r="BN380" s="21"/>
      <c r="BO380" s="24"/>
      <c r="BP380" s="21"/>
      <c r="BQ380" s="21"/>
      <c r="BR380" s="23"/>
      <c r="BS380" s="23"/>
      <c r="BT380" s="24"/>
      <c r="BU380" s="25"/>
    </row>
    <row r="381" spans="1:73" s="22" customFormat="1" ht="231.7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0"/>
      <c r="BC381" s="20"/>
      <c r="BD381" s="20"/>
      <c r="BE381" s="182"/>
      <c r="BF381" s="23"/>
      <c r="BG381" s="20"/>
      <c r="BH381" s="20"/>
      <c r="BI381" s="29"/>
      <c r="BJ381" s="20"/>
      <c r="BK381" s="29"/>
      <c r="BL381" s="20"/>
      <c r="BM381" s="20"/>
      <c r="BN381" s="21"/>
      <c r="BO381" s="24"/>
      <c r="BP381" s="21"/>
      <c r="BQ381" s="21"/>
      <c r="BR381" s="23"/>
      <c r="BS381" s="23"/>
      <c r="BT381" s="24"/>
      <c r="BU381" s="25"/>
    </row>
    <row r="382" spans="1:73" s="22" customFormat="1" ht="231.7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20"/>
      <c r="P382" s="20"/>
      <c r="Q382" s="20"/>
      <c r="R382" s="20"/>
      <c r="S382" s="20"/>
      <c r="T382" s="20"/>
      <c r="U382" s="20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21"/>
      <c r="BD382" s="202"/>
      <c r="BE382" s="182"/>
      <c r="BF382" s="23"/>
      <c r="BG382" s="20"/>
      <c r="BH382" s="20"/>
      <c r="BI382" s="29"/>
      <c r="BJ382" s="20"/>
      <c r="BK382" s="29"/>
      <c r="BL382" s="20"/>
      <c r="BM382" s="20"/>
      <c r="BN382" s="21"/>
      <c r="BO382" s="24"/>
      <c r="BP382" s="21"/>
      <c r="BQ382" s="21"/>
      <c r="BR382" s="23"/>
      <c r="BS382" s="23"/>
      <c r="BT382" s="24"/>
      <c r="BU382" s="25"/>
    </row>
    <row r="383" spans="1:73" s="22" customFormat="1" ht="182.25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"/>
      <c r="O383" s="23"/>
      <c r="P383" s="23"/>
      <c r="Q383" s="23"/>
      <c r="R383" s="23"/>
      <c r="S383" s="23"/>
      <c r="T383" s="23"/>
      <c r="U383" s="23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0"/>
      <c r="BC383" s="20"/>
      <c r="BD383" s="202"/>
      <c r="BE383" s="23"/>
      <c r="BF383" s="23"/>
      <c r="BG383" s="20"/>
      <c r="BH383" s="20"/>
      <c r="BI383" s="23"/>
      <c r="BJ383" s="20"/>
      <c r="BK383" s="20"/>
      <c r="BL383" s="23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182.25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"/>
      <c r="O384" s="23"/>
      <c r="P384" s="23"/>
      <c r="Q384" s="23"/>
      <c r="R384" s="23"/>
      <c r="S384" s="23"/>
      <c r="T384" s="23"/>
      <c r="U384" s="23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18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0"/>
      <c r="BC384" s="20"/>
      <c r="BD384" s="202"/>
      <c r="BE384" s="182"/>
      <c r="BF384" s="23"/>
      <c r="BG384" s="20"/>
      <c r="BH384" s="20"/>
      <c r="BI384" s="23"/>
      <c r="BJ384" s="20"/>
      <c r="BK384" s="20"/>
      <c r="BL384" s="23"/>
      <c r="BM384" s="21"/>
      <c r="BN384" s="21"/>
      <c r="BO384" s="24"/>
      <c r="BP384" s="21"/>
      <c r="BQ384" s="21"/>
      <c r="BR384" s="23"/>
      <c r="BS384" s="23"/>
      <c r="BT384" s="24"/>
      <c r="BU384" s="25"/>
    </row>
    <row r="385" spans="1:73" s="22" customFormat="1" ht="177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0"/>
      <c r="O385" s="23"/>
      <c r="P385" s="23"/>
      <c r="Q385" s="23"/>
      <c r="R385" s="23"/>
      <c r="S385" s="23"/>
      <c r="T385" s="23"/>
      <c r="U385" s="23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181"/>
      <c r="AM385" s="21"/>
      <c r="AN385" s="21"/>
      <c r="AO385" s="21"/>
      <c r="AP385" s="21"/>
      <c r="AQ385" s="21"/>
      <c r="AR385" s="21"/>
      <c r="AS385" s="21"/>
      <c r="AT385" s="21"/>
      <c r="AU385" s="21"/>
      <c r="AV385" s="21"/>
      <c r="AW385" s="21"/>
      <c r="AX385" s="21"/>
      <c r="AY385" s="21"/>
      <c r="AZ385" s="21"/>
      <c r="BA385" s="21"/>
      <c r="BB385" s="20"/>
      <c r="BC385" s="20"/>
      <c r="BD385" s="202"/>
      <c r="BE385" s="23"/>
      <c r="BF385" s="23"/>
      <c r="BG385" s="20"/>
      <c r="BH385" s="20"/>
      <c r="BI385" s="23"/>
      <c r="BJ385" s="20"/>
      <c r="BK385" s="20"/>
      <c r="BL385" s="23"/>
      <c r="BM385" s="21"/>
      <c r="BN385" s="21"/>
      <c r="BO385" s="24"/>
      <c r="BP385" s="21"/>
      <c r="BQ385" s="21"/>
      <c r="BR385" s="23"/>
      <c r="BS385" s="23"/>
      <c r="BT385" s="24"/>
      <c r="BU385" s="25"/>
    </row>
    <row r="386" spans="1:73" s="22" customFormat="1" ht="177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"/>
      <c r="O386" s="20"/>
      <c r="P386" s="20"/>
      <c r="Q386" s="20"/>
      <c r="R386" s="20"/>
      <c r="S386" s="20"/>
      <c r="T386" s="20"/>
      <c r="U386" s="20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181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21"/>
      <c r="BB386" s="21"/>
      <c r="BC386" s="21"/>
      <c r="BD386" s="202"/>
      <c r="BE386" s="182"/>
      <c r="BF386" s="23"/>
      <c r="BG386" s="20"/>
      <c r="BH386" s="20"/>
      <c r="BI386" s="23"/>
      <c r="BJ386" s="20"/>
      <c r="BK386" s="20"/>
      <c r="BL386" s="23"/>
      <c r="BM386" s="21"/>
      <c r="BN386" s="21"/>
      <c r="BO386" s="24"/>
      <c r="BP386" s="21"/>
      <c r="BQ386" s="21"/>
      <c r="BR386" s="23"/>
      <c r="BS386" s="23"/>
      <c r="BT386" s="24"/>
      <c r="BU386" s="25"/>
    </row>
    <row r="387" spans="1:73" s="22" customFormat="1" ht="177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0"/>
      <c r="O387" s="23"/>
      <c r="P387" s="23"/>
      <c r="Q387" s="23"/>
      <c r="R387" s="23"/>
      <c r="S387" s="23"/>
      <c r="T387" s="23"/>
      <c r="U387" s="23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18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1"/>
      <c r="BC387" s="21"/>
      <c r="BD387" s="202"/>
      <c r="BE387" s="182"/>
      <c r="BF387" s="23"/>
      <c r="BG387" s="20"/>
      <c r="BH387" s="20"/>
      <c r="BI387" s="23"/>
      <c r="BJ387" s="20"/>
      <c r="BK387" s="20"/>
      <c r="BL387" s="23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3" s="22" customFormat="1" ht="167.25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0"/>
      <c r="O388" s="23"/>
      <c r="P388" s="23"/>
      <c r="Q388" s="23"/>
      <c r="R388" s="23"/>
      <c r="S388" s="23"/>
      <c r="T388" s="23"/>
      <c r="U388" s="23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18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0"/>
      <c r="BC388" s="20"/>
      <c r="BD388" s="202"/>
      <c r="BE388" s="23"/>
      <c r="BF388" s="23"/>
      <c r="BG388" s="20"/>
      <c r="BH388" s="20"/>
      <c r="BI388" s="23"/>
      <c r="BJ388" s="20"/>
      <c r="BK388" s="20"/>
      <c r="BL388" s="23"/>
      <c r="BM388" s="21"/>
      <c r="BN388" s="21"/>
      <c r="BO388" s="24"/>
      <c r="BP388" s="21"/>
      <c r="BQ388" s="21"/>
      <c r="BR388" s="23"/>
      <c r="BS388" s="23"/>
      <c r="BT388" s="24"/>
      <c r="BU388" s="25"/>
    </row>
    <row r="389" spans="1:73" s="22" customFormat="1" ht="167.25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20"/>
      <c r="P389" s="20"/>
      <c r="Q389" s="20"/>
      <c r="R389" s="20"/>
      <c r="S389" s="20"/>
      <c r="T389" s="20"/>
      <c r="U389" s="20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18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1"/>
      <c r="BC389" s="21"/>
      <c r="BD389" s="202"/>
      <c r="BE389" s="182"/>
      <c r="BF389" s="23"/>
      <c r="BG389" s="20"/>
      <c r="BH389" s="20"/>
      <c r="BI389" s="23"/>
      <c r="BJ389" s="20"/>
      <c r="BK389" s="20"/>
      <c r="BL389" s="23"/>
      <c r="BM389" s="21"/>
      <c r="BN389" s="21"/>
      <c r="BO389" s="24"/>
      <c r="BP389" s="21"/>
      <c r="BQ389" s="21"/>
      <c r="BR389" s="23"/>
      <c r="BS389" s="23"/>
      <c r="BT389" s="24"/>
      <c r="BU389" s="25"/>
    </row>
    <row r="390" spans="1:73" s="22" customFormat="1" ht="167.25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0"/>
      <c r="O390" s="23"/>
      <c r="P390" s="23"/>
      <c r="Q390" s="23"/>
      <c r="R390" s="23"/>
      <c r="S390" s="23"/>
      <c r="T390" s="23"/>
      <c r="U390" s="23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18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21"/>
      <c r="BD390" s="202"/>
      <c r="BE390" s="182"/>
      <c r="BF390" s="23"/>
      <c r="BG390" s="20"/>
      <c r="BH390" s="20"/>
      <c r="BI390" s="23"/>
      <c r="BJ390" s="20"/>
      <c r="BK390" s="20"/>
      <c r="BL390" s="23"/>
      <c r="BM390" s="21"/>
      <c r="BN390" s="21"/>
      <c r="BO390" s="24"/>
      <c r="BP390" s="21"/>
      <c r="BQ390" s="21"/>
      <c r="BR390" s="23"/>
      <c r="BS390" s="23"/>
      <c r="BT390" s="24"/>
      <c r="BU390" s="25"/>
    </row>
    <row r="391" spans="1:73" s="22" customFormat="1" ht="408.75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20"/>
      <c r="O391" s="23"/>
      <c r="P391" s="20"/>
      <c r="Q391" s="23"/>
      <c r="R391" s="23"/>
      <c r="S391" s="23"/>
      <c r="T391" s="23"/>
      <c r="U391" s="23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0"/>
      <c r="AI391" s="20"/>
      <c r="AJ391" s="20"/>
      <c r="AK391" s="21"/>
      <c r="AL391" s="202"/>
      <c r="AM391" s="20"/>
      <c r="AN391" s="20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1"/>
      <c r="BC391" s="21"/>
      <c r="BD391" s="202"/>
      <c r="BE391" s="23"/>
      <c r="BF391" s="20"/>
      <c r="BG391" s="20"/>
      <c r="BH391" s="20"/>
      <c r="BI391" s="23"/>
      <c r="BJ391" s="20"/>
      <c r="BK391" s="20"/>
      <c r="BL391" s="23"/>
      <c r="BM391" s="21"/>
      <c r="BN391" s="21"/>
      <c r="BO391" s="24"/>
      <c r="BP391" s="21"/>
      <c r="BQ391" s="21"/>
      <c r="BR391" s="23"/>
      <c r="BS391" s="23"/>
      <c r="BT391" s="24"/>
      <c r="BU391" s="25"/>
    </row>
    <row r="392" spans="1:73" s="22" customFormat="1" ht="238.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"/>
      <c r="O392" s="23"/>
      <c r="P392" s="23"/>
      <c r="Q392" s="23"/>
      <c r="R392" s="23"/>
      <c r="S392" s="23"/>
      <c r="T392" s="23"/>
      <c r="U392" s="23"/>
      <c r="V392" s="21"/>
      <c r="W392" s="21"/>
      <c r="X392" s="21"/>
      <c r="Y392" s="21"/>
      <c r="Z392" s="21"/>
      <c r="AA392" s="21"/>
      <c r="AB392" s="21"/>
      <c r="AC392" s="21"/>
      <c r="AD392" s="181"/>
      <c r="AE392" s="21"/>
      <c r="AF392" s="21"/>
      <c r="AG392" s="21"/>
      <c r="AH392" s="20"/>
      <c r="AI392" s="20"/>
      <c r="AJ392" s="20"/>
      <c r="AK392" s="21"/>
      <c r="AL392" s="202"/>
      <c r="AM392" s="20"/>
      <c r="AN392" s="20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21"/>
      <c r="BB392" s="21"/>
      <c r="BC392" s="21"/>
      <c r="BD392" s="202"/>
      <c r="BE392" s="23"/>
      <c r="BF392" s="23"/>
      <c r="BG392" s="20"/>
      <c r="BH392" s="20"/>
      <c r="BI392" s="23"/>
      <c r="BJ392" s="20"/>
      <c r="BK392" s="20"/>
      <c r="BL392" s="23"/>
      <c r="BM392" s="21"/>
      <c r="BN392" s="21"/>
      <c r="BO392" s="24"/>
      <c r="BP392" s="21"/>
      <c r="BQ392" s="21"/>
      <c r="BR392" s="23"/>
      <c r="BS392" s="23"/>
      <c r="BT392" s="24"/>
      <c r="BU392" s="25"/>
    </row>
    <row r="393" spans="1:73" s="22" customFormat="1" ht="153.75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0"/>
      <c r="O393" s="23"/>
      <c r="P393" s="20"/>
      <c r="Q393" s="23"/>
      <c r="R393" s="23"/>
      <c r="S393" s="23"/>
      <c r="T393" s="23"/>
      <c r="U393" s="23"/>
      <c r="V393" s="21"/>
      <c r="W393" s="21"/>
      <c r="X393" s="21"/>
      <c r="Y393" s="21"/>
      <c r="Z393" s="21"/>
      <c r="AA393" s="21"/>
      <c r="AB393" s="21"/>
      <c r="AC393" s="21"/>
      <c r="AD393" s="181"/>
      <c r="AE393" s="21"/>
      <c r="AF393" s="21"/>
      <c r="AG393" s="21"/>
      <c r="AH393" s="20"/>
      <c r="AI393" s="20"/>
      <c r="AJ393" s="20"/>
      <c r="AK393" s="21"/>
      <c r="AL393" s="202"/>
      <c r="AM393" s="20"/>
      <c r="AN393" s="20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1"/>
      <c r="BB393" s="21"/>
      <c r="BC393" s="21"/>
      <c r="BD393" s="202"/>
      <c r="BE393" s="182"/>
      <c r="BF393" s="23"/>
      <c r="BG393" s="20"/>
      <c r="BH393" s="20"/>
      <c r="BI393" s="23"/>
      <c r="BJ393" s="20"/>
      <c r="BK393" s="20"/>
      <c r="BL393" s="23"/>
      <c r="BM393" s="21"/>
      <c r="BN393" s="21"/>
      <c r="BO393" s="24"/>
      <c r="BP393" s="21"/>
      <c r="BQ393" s="21"/>
      <c r="BR393" s="23"/>
      <c r="BS393" s="23"/>
      <c r="BT393" s="24"/>
      <c r="BU393" s="25"/>
    </row>
    <row r="394" spans="1:73" s="22" customFormat="1" ht="408.75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02"/>
      <c r="O394" s="20"/>
      <c r="P394" s="20"/>
      <c r="Q394" s="20"/>
      <c r="R394" s="20"/>
      <c r="S394" s="20"/>
      <c r="T394" s="20"/>
      <c r="U394" s="20"/>
      <c r="V394" s="21"/>
      <c r="W394" s="21"/>
      <c r="X394" s="21"/>
      <c r="Y394" s="21"/>
      <c r="Z394" s="21"/>
      <c r="AA394" s="21"/>
      <c r="AB394" s="21"/>
      <c r="AC394" s="21"/>
      <c r="AD394" s="181"/>
      <c r="AE394" s="21"/>
      <c r="AF394" s="21"/>
      <c r="AG394" s="21"/>
      <c r="AH394" s="21"/>
      <c r="AI394" s="21"/>
      <c r="AJ394" s="21"/>
      <c r="AK394" s="21"/>
      <c r="AL394" s="18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1"/>
      <c r="BB394" s="21"/>
      <c r="BC394" s="21"/>
      <c r="BD394" s="202"/>
      <c r="BE394" s="182"/>
      <c r="BF394" s="23"/>
      <c r="BG394" s="20"/>
      <c r="BH394" s="20"/>
      <c r="BI394" s="23"/>
      <c r="BJ394" s="20"/>
      <c r="BK394" s="20"/>
      <c r="BL394" s="23"/>
      <c r="BM394" s="21"/>
      <c r="BN394" s="21"/>
      <c r="BO394" s="24"/>
      <c r="BP394" s="21"/>
      <c r="BQ394" s="21"/>
      <c r="BR394" s="23"/>
      <c r="BS394" s="23"/>
      <c r="BT394" s="24"/>
      <c r="BU394" s="25"/>
    </row>
    <row r="395" spans="1:73" s="22" customFormat="1" ht="408.75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02"/>
      <c r="O395" s="23"/>
      <c r="P395" s="20"/>
      <c r="Q395" s="23"/>
      <c r="R395" s="23"/>
      <c r="S395" s="23"/>
      <c r="T395" s="23"/>
      <c r="U395" s="23"/>
      <c r="V395" s="21"/>
      <c r="W395" s="21"/>
      <c r="X395" s="21"/>
      <c r="Y395" s="21"/>
      <c r="Z395" s="21"/>
      <c r="AA395" s="21"/>
      <c r="AB395" s="21"/>
      <c r="AC395" s="21"/>
      <c r="AD395" s="202"/>
      <c r="AE395" s="23"/>
      <c r="AF395" s="23"/>
      <c r="AG395" s="23"/>
      <c r="AH395" s="20"/>
      <c r="AI395" s="21"/>
      <c r="AJ395" s="21"/>
      <c r="AK395" s="21"/>
      <c r="AL395" s="202"/>
      <c r="AM395" s="20"/>
      <c r="AN395" s="20"/>
      <c r="AO395" s="21"/>
      <c r="AP395" s="21"/>
      <c r="AQ395" s="21"/>
      <c r="AR395" s="21"/>
      <c r="AS395" s="21"/>
      <c r="AT395" s="21"/>
      <c r="AU395" s="21"/>
      <c r="AV395" s="21"/>
      <c r="AW395" s="21"/>
      <c r="AX395" s="21"/>
      <c r="AY395" s="21"/>
      <c r="AZ395" s="21"/>
      <c r="BA395" s="21"/>
      <c r="BB395" s="21"/>
      <c r="BC395" s="21"/>
      <c r="BD395" s="202"/>
      <c r="BE395" s="182"/>
      <c r="BF395" s="23"/>
      <c r="BG395" s="20"/>
      <c r="BH395" s="20"/>
      <c r="BI395" s="23"/>
      <c r="BJ395" s="20"/>
      <c r="BK395" s="20"/>
      <c r="BL395" s="23"/>
      <c r="BM395" s="21"/>
      <c r="BN395" s="21"/>
      <c r="BO395" s="24"/>
      <c r="BP395" s="21"/>
      <c r="BQ395" s="21"/>
      <c r="BR395" s="23"/>
      <c r="BS395" s="23"/>
      <c r="BT395" s="24"/>
      <c r="BU395" s="25"/>
    </row>
    <row r="396" spans="1:73" s="22" customFormat="1" ht="408.75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0"/>
      <c r="O396" s="23"/>
      <c r="P396" s="23"/>
      <c r="Q396" s="23"/>
      <c r="R396" s="23"/>
      <c r="S396" s="23"/>
      <c r="T396" s="23"/>
      <c r="U396" s="23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1"/>
      <c r="BB396" s="20"/>
      <c r="BC396" s="20"/>
      <c r="BD396" s="202"/>
      <c r="BE396" s="23"/>
      <c r="BF396" s="23"/>
      <c r="BG396" s="20"/>
      <c r="BH396" s="20"/>
      <c r="BI396" s="23"/>
      <c r="BJ396" s="20"/>
      <c r="BK396" s="20"/>
      <c r="BL396" s="23"/>
      <c r="BM396" s="21"/>
      <c r="BN396" s="21"/>
      <c r="BO396" s="24"/>
      <c r="BP396" s="21"/>
      <c r="BQ396" s="21"/>
      <c r="BR396" s="23"/>
      <c r="BS396" s="23"/>
      <c r="BT396" s="24"/>
      <c r="BU396" s="25"/>
    </row>
    <row r="397" spans="1:73" s="22" customFormat="1" ht="159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0"/>
      <c r="O397" s="20"/>
      <c r="P397" s="20"/>
      <c r="Q397" s="20"/>
      <c r="R397" s="20"/>
      <c r="S397" s="20"/>
      <c r="T397" s="20"/>
      <c r="U397" s="20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1"/>
      <c r="BC397" s="21"/>
      <c r="BD397" s="202"/>
      <c r="BE397" s="182"/>
      <c r="BF397" s="23"/>
      <c r="BG397" s="20"/>
      <c r="BH397" s="20"/>
      <c r="BI397" s="23"/>
      <c r="BJ397" s="20"/>
      <c r="BK397" s="20"/>
      <c r="BL397" s="23"/>
      <c r="BM397" s="21"/>
      <c r="BN397" s="21"/>
      <c r="BO397" s="24"/>
      <c r="BP397" s="21"/>
      <c r="BQ397" s="21"/>
      <c r="BR397" s="23"/>
      <c r="BS397" s="23"/>
      <c r="BT397" s="24"/>
      <c r="BU397" s="25"/>
    </row>
    <row r="398" spans="1:73" s="22" customFormat="1" ht="159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20"/>
      <c r="O398" s="23"/>
      <c r="P398" s="23"/>
      <c r="Q398" s="23"/>
      <c r="R398" s="23"/>
      <c r="S398" s="23"/>
      <c r="T398" s="23"/>
      <c r="U398" s="23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1"/>
      <c r="BB398" s="21"/>
      <c r="BC398" s="21"/>
      <c r="BD398" s="202"/>
      <c r="BE398" s="182"/>
      <c r="BF398" s="23"/>
      <c r="BG398" s="20"/>
      <c r="BH398" s="20"/>
      <c r="BI398" s="23"/>
      <c r="BJ398" s="20"/>
      <c r="BK398" s="20"/>
      <c r="BL398" s="23"/>
      <c r="BM398" s="21"/>
      <c r="BN398" s="21"/>
      <c r="BO398" s="24"/>
      <c r="BP398" s="21"/>
      <c r="BQ398" s="21"/>
      <c r="BR398" s="23"/>
      <c r="BS398" s="23"/>
      <c r="BT398" s="24"/>
      <c r="BU398" s="25"/>
    </row>
    <row r="399" spans="1:73" s="22" customFormat="1" ht="241.5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0"/>
      <c r="O399" s="20"/>
      <c r="P399" s="20"/>
      <c r="Q399" s="20"/>
      <c r="R399" s="20"/>
      <c r="S399" s="20"/>
      <c r="T399" s="20"/>
      <c r="U399" s="20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1"/>
      <c r="BC399" s="21"/>
      <c r="BD399" s="202"/>
      <c r="BE399" s="182"/>
      <c r="BF399" s="23"/>
      <c r="BG399" s="20"/>
      <c r="BH399" s="20"/>
      <c r="BI399" s="23"/>
      <c r="BJ399" s="20"/>
      <c r="BK399" s="20"/>
      <c r="BL399" s="23"/>
      <c r="BM399" s="21"/>
      <c r="BN399" s="21"/>
      <c r="BO399" s="24"/>
      <c r="BP399" s="21"/>
      <c r="BQ399" s="21"/>
      <c r="BR399" s="23"/>
      <c r="BS399" s="23"/>
      <c r="BT399" s="24"/>
      <c r="BU399" s="25"/>
    </row>
    <row r="400" spans="1:73" s="22" customFormat="1" ht="408.75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20"/>
      <c r="O400" s="23"/>
      <c r="P400" s="20"/>
      <c r="Q400" s="23"/>
      <c r="R400" s="23"/>
      <c r="S400" s="23"/>
      <c r="T400" s="23"/>
      <c r="U400" s="23"/>
      <c r="V400" s="21"/>
      <c r="W400" s="21"/>
      <c r="X400" s="21"/>
      <c r="Y400" s="21"/>
      <c r="Z400" s="21"/>
      <c r="AA400" s="21"/>
      <c r="AB400" s="21"/>
      <c r="AC400" s="21"/>
      <c r="AD400" s="202"/>
      <c r="AE400" s="23"/>
      <c r="AF400" s="23"/>
      <c r="AG400" s="23"/>
      <c r="AH400" s="23"/>
      <c r="AI400" s="21"/>
      <c r="AJ400" s="21"/>
      <c r="AK400" s="21"/>
      <c r="AL400" s="202"/>
      <c r="AM400" s="20"/>
      <c r="AN400" s="20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1"/>
      <c r="BB400" s="21"/>
      <c r="BC400" s="21"/>
      <c r="BD400" s="202"/>
      <c r="BE400" s="23"/>
      <c r="BF400" s="23"/>
      <c r="BG400" s="20"/>
      <c r="BH400" s="20"/>
      <c r="BI400" s="23"/>
      <c r="BJ400" s="20"/>
      <c r="BK400" s="20"/>
      <c r="BL400" s="23"/>
      <c r="BM400" s="21"/>
      <c r="BN400" s="21"/>
      <c r="BO400" s="24"/>
      <c r="BP400" s="21"/>
      <c r="BQ400" s="21"/>
      <c r="BR400" s="23"/>
      <c r="BS400" s="23"/>
      <c r="BT400" s="24"/>
      <c r="BU400" s="25"/>
    </row>
    <row r="401" spans="1:73" s="22" customFormat="1" ht="163.5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02"/>
      <c r="O401" s="23"/>
      <c r="P401" s="20"/>
      <c r="Q401" s="23"/>
      <c r="R401" s="23"/>
      <c r="S401" s="23"/>
      <c r="T401" s="23"/>
      <c r="U401" s="23"/>
      <c r="V401" s="21"/>
      <c r="W401" s="21"/>
      <c r="X401" s="21"/>
      <c r="Y401" s="21"/>
      <c r="Z401" s="21"/>
      <c r="AA401" s="21"/>
      <c r="AB401" s="21"/>
      <c r="AC401" s="21"/>
      <c r="AD401" s="202"/>
      <c r="AE401" s="23"/>
      <c r="AF401" s="23"/>
      <c r="AG401" s="23"/>
      <c r="AH401" s="23"/>
      <c r="AI401" s="21"/>
      <c r="AJ401" s="21"/>
      <c r="AK401" s="21"/>
      <c r="AL401" s="202"/>
      <c r="AM401" s="20"/>
      <c r="AN401" s="20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1"/>
      <c r="BB401" s="21"/>
      <c r="BC401" s="21"/>
      <c r="BD401" s="202"/>
      <c r="BE401" s="20"/>
      <c r="BF401" s="20"/>
      <c r="BG401" s="20"/>
      <c r="BH401" s="20"/>
      <c r="BI401" s="23"/>
      <c r="BJ401" s="20"/>
      <c r="BK401" s="20"/>
      <c r="BL401" s="23"/>
      <c r="BM401" s="21"/>
      <c r="BN401" s="21"/>
      <c r="BO401" s="24"/>
      <c r="BP401" s="21"/>
      <c r="BQ401" s="21"/>
      <c r="BR401" s="23"/>
      <c r="BS401" s="23"/>
      <c r="BT401" s="24"/>
      <c r="BU401" s="25"/>
    </row>
    <row r="402" spans="1:73" s="22" customFormat="1" ht="409.6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20"/>
      <c r="O402" s="23"/>
      <c r="P402" s="23"/>
      <c r="Q402" s="23"/>
      <c r="R402" s="23"/>
      <c r="S402" s="23"/>
      <c r="T402" s="23"/>
      <c r="U402" s="23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0"/>
      <c r="AI402" s="23"/>
      <c r="AJ402" s="23"/>
      <c r="AK402" s="21"/>
      <c r="AL402" s="202"/>
      <c r="AM402" s="23"/>
      <c r="AN402" s="23"/>
      <c r="AO402" s="21"/>
      <c r="AP402" s="21"/>
      <c r="AQ402" s="21"/>
      <c r="AR402" s="21"/>
      <c r="AS402" s="21"/>
      <c r="AT402" s="202"/>
      <c r="AU402" s="23"/>
      <c r="AV402" s="21"/>
      <c r="AW402" s="21"/>
      <c r="AX402" s="21"/>
      <c r="AY402" s="21"/>
      <c r="AZ402" s="21"/>
      <c r="BA402" s="21"/>
      <c r="BB402" s="21"/>
      <c r="BC402" s="21"/>
      <c r="BD402" s="202"/>
      <c r="BE402" s="20"/>
      <c r="BF402" s="23"/>
      <c r="BG402" s="20"/>
      <c r="BH402" s="20"/>
      <c r="BI402" s="23"/>
      <c r="BJ402" s="20"/>
      <c r="BK402" s="20"/>
      <c r="BL402" s="23"/>
      <c r="BM402" s="21"/>
      <c r="BN402" s="21"/>
      <c r="BO402" s="24"/>
      <c r="BP402" s="21"/>
      <c r="BQ402" s="21"/>
      <c r="BR402" s="23"/>
      <c r="BS402" s="23"/>
      <c r="BT402" s="24"/>
      <c r="BU402" s="25"/>
    </row>
    <row r="403" spans="1:73" s="22" customFormat="1" ht="132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20"/>
      <c r="O403" s="23"/>
      <c r="P403" s="20"/>
      <c r="Q403" s="23"/>
      <c r="R403" s="23"/>
      <c r="S403" s="23"/>
      <c r="T403" s="23"/>
      <c r="U403" s="23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1"/>
      <c r="BB403" s="21"/>
      <c r="BC403" s="21"/>
      <c r="BD403" s="202"/>
      <c r="BE403" s="20"/>
      <c r="BF403" s="20"/>
      <c r="BG403" s="20"/>
      <c r="BH403" s="20"/>
      <c r="BI403" s="23"/>
      <c r="BJ403" s="20"/>
      <c r="BK403" s="20"/>
      <c r="BL403" s="23"/>
      <c r="BM403" s="21"/>
      <c r="BN403" s="21"/>
      <c r="BO403" s="24"/>
      <c r="BP403" s="21"/>
      <c r="BQ403" s="21"/>
      <c r="BR403" s="23"/>
      <c r="BS403" s="23"/>
      <c r="BT403" s="24"/>
      <c r="BU403" s="25"/>
    </row>
    <row r="404" spans="1:73" s="22" customFormat="1" ht="132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0"/>
      <c r="O404" s="23"/>
      <c r="P404" s="23"/>
      <c r="Q404" s="23"/>
      <c r="R404" s="23"/>
      <c r="S404" s="23"/>
      <c r="T404" s="23"/>
      <c r="U404" s="23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1"/>
      <c r="BB404" s="21"/>
      <c r="BC404" s="21"/>
      <c r="BD404" s="202"/>
      <c r="BE404" s="20"/>
      <c r="BF404" s="20"/>
      <c r="BG404" s="20"/>
      <c r="BH404" s="20"/>
      <c r="BI404" s="23"/>
      <c r="BJ404" s="20"/>
      <c r="BK404" s="20"/>
      <c r="BL404" s="23"/>
      <c r="BM404" s="21"/>
      <c r="BN404" s="21"/>
      <c r="BO404" s="24"/>
      <c r="BP404" s="21"/>
      <c r="BQ404" s="21"/>
      <c r="BR404" s="23"/>
      <c r="BS404" s="23"/>
      <c r="BT404" s="24"/>
      <c r="BU404" s="25"/>
    </row>
    <row r="405" spans="1:73" s="22" customFormat="1" ht="132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20"/>
      <c r="O405" s="23"/>
      <c r="P405" s="23"/>
      <c r="Q405" s="23"/>
      <c r="R405" s="23"/>
      <c r="S405" s="23"/>
      <c r="T405" s="23"/>
      <c r="U405" s="23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1"/>
      <c r="BB405" s="21"/>
      <c r="BC405" s="21"/>
      <c r="BD405" s="202"/>
      <c r="BE405" s="20"/>
      <c r="BF405" s="20"/>
      <c r="BG405" s="20"/>
      <c r="BH405" s="20"/>
      <c r="BI405" s="23"/>
      <c r="BJ405" s="20"/>
      <c r="BK405" s="20"/>
      <c r="BL405" s="23"/>
      <c r="BM405" s="21"/>
      <c r="BN405" s="21"/>
      <c r="BO405" s="24"/>
      <c r="BP405" s="21"/>
      <c r="BQ405" s="21"/>
      <c r="BR405" s="23"/>
      <c r="BS405" s="23"/>
      <c r="BT405" s="24"/>
      <c r="BU405" s="25"/>
    </row>
    <row r="406" spans="1:73" s="22" customFormat="1" ht="132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20"/>
      <c r="O406" s="23"/>
      <c r="P406" s="23"/>
      <c r="Q406" s="23"/>
      <c r="R406" s="23"/>
      <c r="S406" s="23"/>
      <c r="T406" s="23"/>
      <c r="U406" s="23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  <c r="BB406" s="21"/>
      <c r="BC406" s="21"/>
      <c r="BD406" s="202"/>
      <c r="BE406" s="20"/>
      <c r="BF406" s="20"/>
      <c r="BG406" s="20"/>
      <c r="BH406" s="20"/>
      <c r="BI406" s="23"/>
      <c r="BJ406" s="20"/>
      <c r="BK406" s="20"/>
      <c r="BL406" s="23"/>
      <c r="BM406" s="21"/>
      <c r="BN406" s="21"/>
      <c r="BO406" s="24"/>
      <c r="BP406" s="21"/>
      <c r="BQ406" s="21"/>
      <c r="BR406" s="23"/>
      <c r="BS406" s="23"/>
      <c r="BT406" s="24"/>
      <c r="BU406" s="25"/>
    </row>
    <row r="407" spans="1:73" s="22" customFormat="1" ht="254.25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20"/>
      <c r="O407" s="23"/>
      <c r="P407" s="23"/>
      <c r="Q407" s="23"/>
      <c r="R407" s="23"/>
      <c r="S407" s="23"/>
      <c r="T407" s="23"/>
      <c r="U407" s="23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1"/>
      <c r="BB407" s="21"/>
      <c r="BC407" s="21"/>
      <c r="BD407" s="202"/>
      <c r="BE407" s="23"/>
      <c r="BF407" s="23"/>
      <c r="BG407" s="20"/>
      <c r="BH407" s="20"/>
      <c r="BI407" s="23"/>
      <c r="BJ407" s="20"/>
      <c r="BK407" s="20"/>
      <c r="BL407" s="23"/>
      <c r="BM407" s="21"/>
      <c r="BN407" s="21"/>
      <c r="BO407" s="24"/>
      <c r="BP407" s="21"/>
      <c r="BQ407" s="21"/>
      <c r="BR407" s="23"/>
      <c r="BS407" s="23"/>
      <c r="BT407" s="24"/>
      <c r="BU407" s="25"/>
    </row>
    <row r="408" spans="1:73" s="22" customFormat="1" ht="219.7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20"/>
      <c r="O408" s="23"/>
      <c r="P408" s="20"/>
      <c r="Q408" s="23"/>
      <c r="R408" s="23"/>
      <c r="S408" s="23"/>
      <c r="T408" s="23"/>
      <c r="U408" s="23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21"/>
      <c r="BD408" s="202"/>
      <c r="BE408" s="20"/>
      <c r="BF408" s="20"/>
      <c r="BG408" s="20"/>
      <c r="BH408" s="20"/>
      <c r="BI408" s="23"/>
      <c r="BJ408" s="20"/>
      <c r="BK408" s="20"/>
      <c r="BL408" s="23"/>
      <c r="BM408" s="21"/>
      <c r="BN408" s="21"/>
      <c r="BO408" s="24"/>
      <c r="BP408" s="21"/>
      <c r="BQ408" s="21"/>
      <c r="BR408" s="23"/>
      <c r="BS408" s="23"/>
      <c r="BT408" s="24"/>
      <c r="BU408" s="25"/>
    </row>
    <row r="409" spans="1:73" s="22" customFormat="1" ht="231.7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20"/>
      <c r="O409" s="23"/>
      <c r="P409" s="23"/>
      <c r="Q409" s="23"/>
      <c r="R409" s="23"/>
      <c r="S409" s="23"/>
      <c r="T409" s="23"/>
      <c r="U409" s="23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21"/>
      <c r="BD409" s="202"/>
      <c r="BE409" s="23"/>
      <c r="BF409" s="23"/>
      <c r="BG409" s="20"/>
      <c r="BH409" s="20"/>
      <c r="BI409" s="23"/>
      <c r="BJ409" s="20"/>
      <c r="BK409" s="20"/>
      <c r="BL409" s="23"/>
      <c r="BM409" s="21"/>
      <c r="BN409" s="21"/>
      <c r="BO409" s="24"/>
      <c r="BP409" s="21"/>
      <c r="BQ409" s="21"/>
      <c r="BR409" s="23"/>
      <c r="BS409" s="23"/>
      <c r="BT409" s="24"/>
      <c r="BU409" s="25"/>
    </row>
    <row r="410" spans="1:73" s="22" customFormat="1" ht="149.2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20"/>
      <c r="O410" s="23"/>
      <c r="P410" s="20"/>
      <c r="Q410" s="23"/>
      <c r="R410" s="23"/>
      <c r="S410" s="23"/>
      <c r="T410" s="23"/>
      <c r="U410" s="23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21"/>
      <c r="AM410" s="21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1"/>
      <c r="BB410" s="21"/>
      <c r="BC410" s="21"/>
      <c r="BD410" s="202"/>
      <c r="BE410" s="23"/>
      <c r="BF410" s="23"/>
      <c r="BG410" s="20"/>
      <c r="BH410" s="20"/>
      <c r="BI410" s="23"/>
      <c r="BJ410" s="20"/>
      <c r="BK410" s="20"/>
      <c r="BL410" s="23"/>
      <c r="BM410" s="21"/>
      <c r="BN410" s="21"/>
      <c r="BO410" s="24"/>
      <c r="BP410" s="21"/>
      <c r="BQ410" s="21"/>
      <c r="BR410" s="23"/>
      <c r="BS410" s="23"/>
      <c r="BT410" s="24"/>
      <c r="BU410" s="25"/>
    </row>
    <row r="411" spans="1:73" s="22" customFormat="1" ht="252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20"/>
      <c r="O411" s="23"/>
      <c r="P411" s="23"/>
      <c r="Q411" s="23"/>
      <c r="R411" s="23"/>
      <c r="S411" s="23"/>
      <c r="T411" s="23"/>
      <c r="U411" s="23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21"/>
      <c r="BD411" s="202"/>
      <c r="BE411" s="23"/>
      <c r="BF411" s="23"/>
      <c r="BG411" s="20"/>
      <c r="BH411" s="20"/>
      <c r="BI411" s="23"/>
      <c r="BJ411" s="20"/>
      <c r="BK411" s="20"/>
      <c r="BL411" s="23"/>
      <c r="BM411" s="21"/>
      <c r="BN411" s="21"/>
      <c r="BO411" s="24"/>
      <c r="BP411" s="21"/>
      <c r="BQ411" s="21"/>
      <c r="BR411" s="23"/>
      <c r="BS411" s="23"/>
      <c r="BT411" s="24"/>
      <c r="BU411" s="25"/>
    </row>
    <row r="412" spans="1:73" s="22" customFormat="1" ht="171.75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20"/>
      <c r="O412" s="23"/>
      <c r="P412" s="20"/>
      <c r="Q412" s="23"/>
      <c r="R412" s="23"/>
      <c r="S412" s="23"/>
      <c r="T412" s="23"/>
      <c r="U412" s="23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21"/>
      <c r="AM412" s="21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21"/>
      <c r="BD412" s="202"/>
      <c r="BE412" s="20"/>
      <c r="BF412" s="20"/>
      <c r="BG412" s="20"/>
      <c r="BH412" s="20"/>
      <c r="BI412" s="23"/>
      <c r="BJ412" s="20"/>
      <c r="BK412" s="20"/>
      <c r="BL412" s="23"/>
      <c r="BM412" s="21"/>
      <c r="BN412" s="21"/>
      <c r="BO412" s="24"/>
      <c r="BP412" s="21"/>
      <c r="BQ412" s="21"/>
      <c r="BR412" s="23"/>
      <c r="BS412" s="23"/>
      <c r="BT412" s="24"/>
      <c r="BU412" s="25"/>
    </row>
    <row r="413" spans="1:73" s="22" customFormat="1" ht="409.6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20"/>
      <c r="O413" s="23"/>
      <c r="P413" s="23"/>
      <c r="Q413" s="23"/>
      <c r="R413" s="23"/>
      <c r="S413" s="23"/>
      <c r="T413" s="23"/>
      <c r="U413" s="23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21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1"/>
      <c r="BB413" s="21"/>
      <c r="BC413" s="21"/>
      <c r="BD413" s="202"/>
      <c r="BE413" s="23"/>
      <c r="BF413" s="23"/>
      <c r="BG413" s="20"/>
      <c r="BH413" s="20"/>
      <c r="BI413" s="23"/>
      <c r="BJ413" s="20"/>
      <c r="BK413" s="20"/>
      <c r="BL413" s="23"/>
      <c r="BM413" s="21"/>
      <c r="BN413" s="21"/>
      <c r="BO413" s="24"/>
      <c r="BP413" s="21"/>
      <c r="BQ413" s="21"/>
      <c r="BR413" s="23"/>
      <c r="BS413" s="23"/>
      <c r="BT413" s="24"/>
      <c r="BU413" s="25"/>
    </row>
    <row r="414" spans="1:73" s="22" customFormat="1" ht="169.5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20"/>
      <c r="O414" s="23"/>
      <c r="P414" s="20"/>
      <c r="Q414" s="23"/>
      <c r="R414" s="23"/>
      <c r="S414" s="23"/>
      <c r="T414" s="23"/>
      <c r="U414" s="23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181"/>
      <c r="AM414" s="21"/>
      <c r="AN414" s="21"/>
      <c r="AO414" s="21"/>
      <c r="AP414" s="21"/>
      <c r="AQ414" s="21"/>
      <c r="AR414" s="21"/>
      <c r="AS414" s="21"/>
      <c r="AT414" s="181"/>
      <c r="AU414" s="21"/>
      <c r="AV414" s="181"/>
      <c r="AW414" s="21"/>
      <c r="AX414" s="21"/>
      <c r="AY414" s="21"/>
      <c r="AZ414" s="21"/>
      <c r="BA414" s="21"/>
      <c r="BB414" s="21"/>
      <c r="BC414" s="21"/>
      <c r="BD414" s="202"/>
      <c r="BE414" s="182"/>
      <c r="BF414" s="23"/>
      <c r="BG414" s="20"/>
      <c r="BH414" s="20"/>
      <c r="BI414" s="23"/>
      <c r="BJ414" s="20"/>
      <c r="BK414" s="20"/>
      <c r="BL414" s="23"/>
      <c r="BM414" s="21"/>
      <c r="BN414" s="21"/>
      <c r="BO414" s="24"/>
      <c r="BP414" s="21"/>
      <c r="BQ414" s="21"/>
      <c r="BR414" s="23"/>
      <c r="BS414" s="23"/>
      <c r="BT414" s="24"/>
      <c r="BU414" s="25"/>
    </row>
    <row r="415" spans="1:73" s="22" customFormat="1" ht="234.75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20"/>
      <c r="O415" s="23"/>
      <c r="P415" s="23"/>
      <c r="Q415" s="23"/>
      <c r="R415" s="23"/>
      <c r="S415" s="23"/>
      <c r="T415" s="23"/>
      <c r="U415" s="23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181"/>
      <c r="AM415" s="21"/>
      <c r="AN415" s="21"/>
      <c r="AO415" s="21"/>
      <c r="AP415" s="21"/>
      <c r="AQ415" s="21"/>
      <c r="AR415" s="21"/>
      <c r="AS415" s="21"/>
      <c r="AT415" s="181"/>
      <c r="AU415" s="21"/>
      <c r="AV415" s="181"/>
      <c r="AW415" s="21"/>
      <c r="AX415" s="21"/>
      <c r="AY415" s="21"/>
      <c r="AZ415" s="21"/>
      <c r="BA415" s="21"/>
      <c r="BB415" s="21"/>
      <c r="BC415" s="21"/>
      <c r="BD415" s="202"/>
      <c r="BE415" s="23"/>
      <c r="BF415" s="23"/>
      <c r="BG415" s="20"/>
      <c r="BH415" s="20"/>
      <c r="BI415" s="23"/>
      <c r="BJ415" s="20"/>
      <c r="BK415" s="20"/>
      <c r="BL415" s="23"/>
      <c r="BM415" s="21"/>
      <c r="BN415" s="21"/>
      <c r="BO415" s="24"/>
      <c r="BP415" s="21"/>
      <c r="BQ415" s="21"/>
      <c r="BR415" s="23"/>
      <c r="BS415" s="23"/>
      <c r="BT415" s="24"/>
      <c r="BU415" s="25"/>
    </row>
    <row r="416" spans="1:73" s="22" customFormat="1" ht="182.25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20"/>
      <c r="O416" s="23"/>
      <c r="P416" s="20"/>
      <c r="Q416" s="23"/>
      <c r="R416" s="23"/>
      <c r="S416" s="23"/>
      <c r="T416" s="23"/>
      <c r="U416" s="23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181"/>
      <c r="AM416" s="21"/>
      <c r="AN416" s="21"/>
      <c r="AO416" s="21"/>
      <c r="AP416" s="21"/>
      <c r="AQ416" s="21"/>
      <c r="AR416" s="21"/>
      <c r="AS416" s="21"/>
      <c r="AT416" s="181"/>
      <c r="AU416" s="21"/>
      <c r="AV416" s="181"/>
      <c r="AW416" s="21"/>
      <c r="AX416" s="21"/>
      <c r="AY416" s="21"/>
      <c r="AZ416" s="21"/>
      <c r="BA416" s="21"/>
      <c r="BB416" s="21"/>
      <c r="BC416" s="21"/>
      <c r="BD416" s="202"/>
      <c r="BE416" s="202"/>
      <c r="BF416" s="20"/>
      <c r="BG416" s="20"/>
      <c r="BH416" s="20"/>
      <c r="BI416" s="23"/>
      <c r="BJ416" s="20"/>
      <c r="BK416" s="20"/>
      <c r="BL416" s="23"/>
      <c r="BM416" s="21"/>
      <c r="BN416" s="21"/>
      <c r="BO416" s="24"/>
      <c r="BP416" s="21"/>
      <c r="BQ416" s="21"/>
      <c r="BR416" s="23"/>
      <c r="BS416" s="23"/>
      <c r="BT416" s="24"/>
      <c r="BU416" s="25"/>
    </row>
    <row r="417" spans="1:73" s="22" customFormat="1" ht="257.25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20"/>
      <c r="O417" s="23"/>
      <c r="P417" s="23"/>
      <c r="Q417" s="23"/>
      <c r="R417" s="23"/>
      <c r="S417" s="23"/>
      <c r="T417" s="23"/>
      <c r="U417" s="23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181"/>
      <c r="AM417" s="21"/>
      <c r="AN417" s="21"/>
      <c r="AO417" s="21"/>
      <c r="AP417" s="21"/>
      <c r="AQ417" s="21"/>
      <c r="AR417" s="21"/>
      <c r="AS417" s="21"/>
      <c r="AT417" s="181"/>
      <c r="AU417" s="21"/>
      <c r="AV417" s="181"/>
      <c r="AW417" s="21"/>
      <c r="AX417" s="21"/>
      <c r="AY417" s="21"/>
      <c r="AZ417" s="21"/>
      <c r="BA417" s="21"/>
      <c r="BB417" s="20"/>
      <c r="BC417" s="20"/>
      <c r="BD417" s="202"/>
      <c r="BE417" s="23"/>
      <c r="BF417" s="23"/>
      <c r="BG417" s="20"/>
      <c r="BH417" s="20"/>
      <c r="BI417" s="23"/>
      <c r="BJ417" s="20"/>
      <c r="BK417" s="20"/>
      <c r="BL417" s="23"/>
      <c r="BM417" s="21"/>
      <c r="BN417" s="21"/>
      <c r="BO417" s="24"/>
      <c r="BP417" s="21"/>
      <c r="BQ417" s="21"/>
      <c r="BR417" s="23"/>
      <c r="BS417" s="23"/>
      <c r="BT417" s="24"/>
      <c r="BU417" s="25"/>
    </row>
    <row r="418" spans="1:73" s="22" customFormat="1" ht="144.75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20"/>
      <c r="O418" s="23"/>
      <c r="P418" s="20"/>
      <c r="Q418" s="23"/>
      <c r="R418" s="23"/>
      <c r="S418" s="23"/>
      <c r="T418" s="23"/>
      <c r="U418" s="23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181"/>
      <c r="AM418" s="21"/>
      <c r="AN418" s="21"/>
      <c r="AO418" s="21"/>
      <c r="AP418" s="21"/>
      <c r="AQ418" s="21"/>
      <c r="AR418" s="21"/>
      <c r="AS418" s="21"/>
      <c r="AT418" s="181"/>
      <c r="AU418" s="21"/>
      <c r="AV418" s="181"/>
      <c r="AW418" s="21"/>
      <c r="AX418" s="21"/>
      <c r="AY418" s="21"/>
      <c r="AZ418" s="21"/>
      <c r="BA418" s="21"/>
      <c r="BB418" s="20"/>
      <c r="BC418" s="20"/>
      <c r="BD418" s="202"/>
      <c r="BE418" s="202"/>
      <c r="BF418" s="20"/>
      <c r="BG418" s="20"/>
      <c r="BH418" s="20"/>
      <c r="BI418" s="23"/>
      <c r="BJ418" s="20"/>
      <c r="BK418" s="20"/>
      <c r="BL418" s="23"/>
      <c r="BM418" s="21"/>
      <c r="BN418" s="21"/>
      <c r="BO418" s="24"/>
      <c r="BP418" s="21"/>
      <c r="BQ418" s="21"/>
      <c r="BR418" s="23"/>
      <c r="BS418" s="23"/>
      <c r="BT418" s="24"/>
      <c r="BU418" s="25"/>
    </row>
    <row r="419" spans="1:73" s="22" customFormat="1" ht="252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20"/>
      <c r="O419" s="23"/>
      <c r="P419" s="23"/>
      <c r="Q419" s="23"/>
      <c r="R419" s="23"/>
      <c r="S419" s="23"/>
      <c r="T419" s="23"/>
      <c r="U419" s="23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181"/>
      <c r="AM419" s="21"/>
      <c r="AN419" s="21"/>
      <c r="AO419" s="21"/>
      <c r="AP419" s="21"/>
      <c r="AQ419" s="21"/>
      <c r="AR419" s="21"/>
      <c r="AS419" s="21"/>
      <c r="AT419" s="181"/>
      <c r="AU419" s="21"/>
      <c r="AV419" s="181"/>
      <c r="AW419" s="21"/>
      <c r="AX419" s="21"/>
      <c r="AY419" s="21"/>
      <c r="AZ419" s="21"/>
      <c r="BA419" s="21"/>
      <c r="BB419" s="21"/>
      <c r="BC419" s="21"/>
      <c r="BD419" s="202"/>
      <c r="BE419" s="23"/>
      <c r="BF419" s="23"/>
      <c r="BG419" s="20"/>
      <c r="BH419" s="20"/>
      <c r="BI419" s="23"/>
      <c r="BJ419" s="20"/>
      <c r="BK419" s="20"/>
      <c r="BL419" s="23"/>
      <c r="BM419" s="21"/>
      <c r="BN419" s="21"/>
      <c r="BO419" s="24"/>
      <c r="BP419" s="21"/>
      <c r="BQ419" s="21"/>
      <c r="BR419" s="23"/>
      <c r="BS419" s="23"/>
      <c r="BT419" s="24"/>
      <c r="BU419" s="25"/>
    </row>
    <row r="420" spans="1:73" s="22" customFormat="1" ht="162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20"/>
      <c r="O420" s="23"/>
      <c r="P420" s="20"/>
      <c r="Q420" s="23"/>
      <c r="R420" s="23"/>
      <c r="S420" s="23"/>
      <c r="T420" s="23"/>
      <c r="U420" s="23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181"/>
      <c r="AM420" s="21"/>
      <c r="AN420" s="21"/>
      <c r="AO420" s="21"/>
      <c r="AP420" s="21"/>
      <c r="AQ420" s="21"/>
      <c r="AR420" s="21"/>
      <c r="AS420" s="21"/>
      <c r="AT420" s="181"/>
      <c r="AU420" s="21"/>
      <c r="AV420" s="181"/>
      <c r="AW420" s="21"/>
      <c r="AX420" s="21"/>
      <c r="AY420" s="21"/>
      <c r="AZ420" s="21"/>
      <c r="BA420" s="21"/>
      <c r="BB420" s="21"/>
      <c r="BC420" s="21"/>
      <c r="BD420" s="202"/>
      <c r="BE420" s="182"/>
      <c r="BF420" s="23"/>
      <c r="BG420" s="20"/>
      <c r="BH420" s="20"/>
      <c r="BI420" s="23"/>
      <c r="BJ420" s="20"/>
      <c r="BK420" s="20"/>
      <c r="BL420" s="23"/>
      <c r="BM420" s="21"/>
      <c r="BN420" s="21"/>
      <c r="BO420" s="24"/>
      <c r="BP420" s="21"/>
      <c r="BQ420" s="21"/>
      <c r="BR420" s="23"/>
      <c r="BS420" s="23"/>
      <c r="BT420" s="24"/>
      <c r="BU420" s="25"/>
    </row>
    <row r="421" spans="1:73" s="22" customFormat="1" ht="254.25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20"/>
      <c r="O421" s="23"/>
      <c r="P421" s="23"/>
      <c r="Q421" s="23"/>
      <c r="R421" s="23"/>
      <c r="S421" s="23"/>
      <c r="T421" s="23"/>
      <c r="U421" s="23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181"/>
      <c r="AM421" s="21"/>
      <c r="AN421" s="21"/>
      <c r="AO421" s="21"/>
      <c r="AP421" s="21"/>
      <c r="AQ421" s="21"/>
      <c r="AR421" s="21"/>
      <c r="AS421" s="21"/>
      <c r="AT421" s="181"/>
      <c r="AU421" s="21"/>
      <c r="AV421" s="181"/>
      <c r="AW421" s="21"/>
      <c r="AX421" s="21"/>
      <c r="AY421" s="21"/>
      <c r="AZ421" s="21"/>
      <c r="BA421" s="21"/>
      <c r="BB421" s="21"/>
      <c r="BC421" s="21"/>
      <c r="BD421" s="202"/>
      <c r="BE421" s="23"/>
      <c r="BF421" s="20"/>
      <c r="BG421" s="20"/>
      <c r="BH421" s="20"/>
      <c r="BI421" s="23"/>
      <c r="BJ421" s="20"/>
      <c r="BK421" s="20"/>
      <c r="BL421" s="23"/>
      <c r="BM421" s="21"/>
      <c r="BN421" s="21"/>
      <c r="BO421" s="24"/>
      <c r="BP421" s="21"/>
      <c r="BQ421" s="21"/>
      <c r="BR421" s="23"/>
      <c r="BS421" s="23"/>
      <c r="BT421" s="24"/>
      <c r="BU421" s="25"/>
    </row>
    <row r="422" spans="1:73" s="22" customFormat="1" ht="166.5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20"/>
      <c r="M422" s="20"/>
      <c r="N422" s="20"/>
      <c r="O422" s="23"/>
      <c r="P422" s="20"/>
      <c r="Q422" s="23"/>
      <c r="R422" s="23"/>
      <c r="S422" s="23"/>
      <c r="T422" s="23"/>
      <c r="U422" s="23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181"/>
      <c r="AM422" s="21"/>
      <c r="AN422" s="21"/>
      <c r="AO422" s="21"/>
      <c r="AP422" s="21"/>
      <c r="AQ422" s="21"/>
      <c r="AR422" s="21"/>
      <c r="AS422" s="21"/>
      <c r="AT422" s="181"/>
      <c r="AU422" s="21"/>
      <c r="AV422" s="181"/>
      <c r="AW422" s="21"/>
      <c r="AX422" s="21"/>
      <c r="AY422" s="21"/>
      <c r="AZ422" s="21"/>
      <c r="BA422" s="21"/>
      <c r="BB422" s="21"/>
      <c r="BC422" s="21"/>
      <c r="BD422" s="202"/>
      <c r="BE422" s="182"/>
      <c r="BF422" s="23"/>
      <c r="BG422" s="20"/>
      <c r="BH422" s="20"/>
      <c r="BI422" s="23"/>
      <c r="BJ422" s="20"/>
      <c r="BK422" s="20"/>
      <c r="BL422" s="23"/>
      <c r="BM422" s="21"/>
      <c r="BN422" s="21"/>
      <c r="BO422" s="24"/>
      <c r="BP422" s="21"/>
      <c r="BQ422" s="21"/>
      <c r="BR422" s="23"/>
      <c r="BS422" s="23"/>
      <c r="BT422" s="24"/>
      <c r="BU422" s="25"/>
    </row>
    <row r="423" spans="1:73" s="22" customFormat="1" ht="181.5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20"/>
      <c r="M423" s="20"/>
      <c r="N423" s="20"/>
      <c r="O423" s="23"/>
      <c r="P423" s="20"/>
      <c r="Q423" s="23"/>
      <c r="R423" s="23"/>
      <c r="S423" s="20"/>
      <c r="T423" s="20"/>
      <c r="U423" s="23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181"/>
      <c r="AM423" s="21"/>
      <c r="AN423" s="21"/>
      <c r="AO423" s="21"/>
      <c r="AP423" s="21"/>
      <c r="AQ423" s="21"/>
      <c r="AR423" s="21"/>
      <c r="AS423" s="21"/>
      <c r="AT423" s="181"/>
      <c r="AU423" s="21"/>
      <c r="AV423" s="181"/>
      <c r="AW423" s="21"/>
      <c r="AX423" s="21"/>
      <c r="AY423" s="21"/>
      <c r="AZ423" s="21"/>
      <c r="BA423" s="21"/>
      <c r="BB423" s="21"/>
      <c r="BC423" s="21"/>
      <c r="BD423" s="202"/>
      <c r="BE423" s="182"/>
      <c r="BF423" s="23"/>
      <c r="BG423" s="20"/>
      <c r="BH423" s="20"/>
      <c r="BI423" s="23"/>
      <c r="BJ423" s="20"/>
      <c r="BK423" s="20"/>
      <c r="BL423" s="23"/>
      <c r="BM423" s="21"/>
      <c r="BN423" s="21"/>
      <c r="BO423" s="24"/>
      <c r="BP423" s="21"/>
      <c r="BQ423" s="21"/>
      <c r="BR423" s="23"/>
      <c r="BS423" s="23"/>
      <c r="BT423" s="24"/>
      <c r="BU423" s="25"/>
    </row>
    <row r="424" spans="1:73" s="71" customFormat="1" ht="197.25" customHeight="1" x14ac:dyDescent="0.25">
      <c r="A424" s="17"/>
      <c r="B424" s="18"/>
      <c r="C424" s="18"/>
      <c r="D424" s="19"/>
      <c r="E424" s="19"/>
      <c r="F424" s="66"/>
      <c r="G424" s="18"/>
      <c r="H424" s="18"/>
      <c r="I424" s="18"/>
      <c r="J424" s="18"/>
      <c r="K424" s="18"/>
      <c r="L424" s="66"/>
      <c r="M424" s="66"/>
      <c r="N424" s="66"/>
      <c r="O424" s="19"/>
      <c r="P424" s="19"/>
      <c r="Q424" s="19"/>
      <c r="R424" s="19"/>
      <c r="S424" s="19"/>
      <c r="T424" s="19"/>
      <c r="U424" s="19"/>
      <c r="V424" s="27"/>
      <c r="W424" s="27"/>
      <c r="X424" s="27"/>
      <c r="Y424" s="27"/>
      <c r="Z424" s="27"/>
      <c r="AA424" s="27"/>
      <c r="AB424" s="27"/>
      <c r="AC424" s="27"/>
      <c r="AD424" s="27"/>
      <c r="AE424" s="27"/>
      <c r="AF424" s="27"/>
      <c r="AG424" s="27"/>
      <c r="AH424" s="27"/>
      <c r="AI424" s="27"/>
      <c r="AJ424" s="27"/>
      <c r="AK424" s="27"/>
      <c r="AL424" s="27"/>
      <c r="AM424" s="27"/>
      <c r="AN424" s="27"/>
      <c r="AO424" s="27"/>
      <c r="AP424" s="27"/>
      <c r="AQ424" s="27"/>
      <c r="AR424" s="27"/>
      <c r="AS424" s="27"/>
      <c r="AT424" s="27"/>
      <c r="AU424" s="27"/>
      <c r="AV424" s="27"/>
      <c r="AW424" s="27"/>
      <c r="AX424" s="27"/>
      <c r="AY424" s="27"/>
      <c r="AZ424" s="27"/>
      <c r="BA424" s="27"/>
      <c r="BB424" s="27"/>
      <c r="BC424" s="27"/>
      <c r="BD424" s="183"/>
      <c r="BE424" s="183"/>
      <c r="BF424" s="66"/>
      <c r="BG424" s="66"/>
      <c r="BH424" s="66"/>
      <c r="BI424" s="28"/>
      <c r="BJ424" s="66"/>
      <c r="BK424" s="66"/>
      <c r="BL424" s="28"/>
      <c r="BM424" s="27"/>
      <c r="BN424" s="27"/>
      <c r="BO424" s="17"/>
      <c r="BP424" s="27"/>
      <c r="BQ424" s="27"/>
      <c r="BR424" s="28"/>
      <c r="BS424" s="28"/>
      <c r="BT424" s="17"/>
      <c r="BU424" s="70"/>
    </row>
    <row r="425" spans="1:73" s="22" customFormat="1" ht="136.5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20"/>
      <c r="M425" s="20"/>
      <c r="N425" s="20"/>
      <c r="O425" s="20"/>
      <c r="P425" s="20"/>
      <c r="Q425" s="23"/>
      <c r="R425" s="23"/>
      <c r="S425" s="23"/>
      <c r="T425" s="23"/>
      <c r="U425" s="20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21"/>
      <c r="AM425" s="21"/>
      <c r="AN425" s="21"/>
      <c r="AO425" s="21"/>
      <c r="AP425" s="21"/>
      <c r="AQ425" s="21"/>
      <c r="AR425" s="21"/>
      <c r="AS425" s="21"/>
      <c r="AT425" s="21"/>
      <c r="AU425" s="21"/>
      <c r="AV425" s="21"/>
      <c r="AW425" s="21"/>
      <c r="AX425" s="21"/>
      <c r="AY425" s="21"/>
      <c r="AZ425" s="21"/>
      <c r="BA425" s="21"/>
      <c r="BB425" s="21"/>
      <c r="BC425" s="21"/>
      <c r="BD425" s="202"/>
      <c r="BE425" s="202"/>
      <c r="BF425" s="20"/>
      <c r="BG425" s="20"/>
      <c r="BH425" s="20"/>
      <c r="BI425" s="23"/>
      <c r="BJ425" s="20"/>
      <c r="BK425" s="20"/>
      <c r="BL425" s="23"/>
      <c r="BM425" s="21"/>
      <c r="BN425" s="21"/>
      <c r="BO425" s="24"/>
      <c r="BP425" s="21"/>
      <c r="BQ425" s="21"/>
      <c r="BR425" s="23"/>
      <c r="BS425" s="23"/>
      <c r="BT425" s="24"/>
      <c r="BU425" s="25"/>
    </row>
    <row r="426" spans="1:73" s="22" customFormat="1" ht="243.75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20"/>
      <c r="M426" s="20"/>
      <c r="N426" s="20"/>
      <c r="O426" s="20"/>
      <c r="P426" s="20"/>
      <c r="Q426" s="23"/>
      <c r="R426" s="23"/>
      <c r="S426" s="23"/>
      <c r="T426" s="23"/>
      <c r="U426" s="20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21"/>
      <c r="AM426" s="21"/>
      <c r="AN426" s="21"/>
      <c r="AO426" s="21"/>
      <c r="AP426" s="21"/>
      <c r="AQ426" s="21"/>
      <c r="AR426" s="21"/>
      <c r="AS426" s="21"/>
      <c r="AT426" s="21"/>
      <c r="AU426" s="21"/>
      <c r="AV426" s="21"/>
      <c r="AW426" s="21"/>
      <c r="AX426" s="21"/>
      <c r="AY426" s="21"/>
      <c r="AZ426" s="21"/>
      <c r="BA426" s="21"/>
      <c r="BB426" s="21"/>
      <c r="BC426" s="21"/>
      <c r="BD426" s="202"/>
      <c r="BE426" s="20"/>
      <c r="BF426" s="20"/>
      <c r="BG426" s="20"/>
      <c r="BH426" s="20"/>
      <c r="BI426" s="23"/>
      <c r="BJ426" s="20"/>
      <c r="BK426" s="20"/>
      <c r="BL426" s="23"/>
      <c r="BM426" s="21"/>
      <c r="BN426" s="21"/>
      <c r="BO426" s="24"/>
      <c r="BP426" s="21"/>
      <c r="BQ426" s="21"/>
      <c r="BR426" s="23"/>
      <c r="BS426" s="23"/>
      <c r="BT426" s="24"/>
      <c r="BU426" s="25"/>
    </row>
    <row r="427" spans="1:73" s="22" customFormat="1" ht="243.75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20"/>
      <c r="M427" s="20"/>
      <c r="N427" s="20"/>
      <c r="O427" s="20"/>
      <c r="P427" s="20"/>
      <c r="Q427" s="23"/>
      <c r="R427" s="23"/>
      <c r="S427" s="23"/>
      <c r="T427" s="23"/>
      <c r="U427" s="20"/>
      <c r="V427" s="21"/>
      <c r="W427" s="21"/>
      <c r="X427" s="21"/>
      <c r="Y427" s="21"/>
      <c r="Z427" s="21"/>
      <c r="AA427" s="21"/>
      <c r="AB427" s="21"/>
      <c r="AC427" s="21"/>
      <c r="AD427" s="181"/>
      <c r="AE427" s="21"/>
      <c r="AF427" s="21"/>
      <c r="AG427" s="21"/>
      <c r="AH427" s="21"/>
      <c r="AI427" s="21"/>
      <c r="AJ427" s="21"/>
      <c r="AK427" s="21"/>
      <c r="AL427" s="181"/>
      <c r="AM427" s="21"/>
      <c r="AN427" s="21"/>
      <c r="AO427" s="21"/>
      <c r="AP427" s="21"/>
      <c r="AQ427" s="21"/>
      <c r="AR427" s="21"/>
      <c r="AS427" s="21"/>
      <c r="AT427" s="181"/>
      <c r="AU427" s="21"/>
      <c r="AV427" s="181"/>
      <c r="AW427" s="21"/>
      <c r="AX427" s="21"/>
      <c r="AY427" s="21"/>
      <c r="AZ427" s="21"/>
      <c r="BA427" s="21"/>
      <c r="BB427" s="21"/>
      <c r="BC427" s="21"/>
      <c r="BD427" s="202"/>
      <c r="BE427" s="202"/>
      <c r="BF427" s="20"/>
      <c r="BG427" s="20"/>
      <c r="BH427" s="20"/>
      <c r="BI427" s="23"/>
      <c r="BJ427" s="20"/>
      <c r="BK427" s="20"/>
      <c r="BL427" s="23"/>
      <c r="BM427" s="21"/>
      <c r="BN427" s="21"/>
      <c r="BO427" s="24"/>
      <c r="BP427" s="21"/>
      <c r="BQ427" s="21"/>
      <c r="BR427" s="23"/>
      <c r="BS427" s="23"/>
      <c r="BT427" s="24"/>
      <c r="BU427" s="25"/>
    </row>
    <row r="428" spans="1:73" s="22" customFormat="1" ht="179.25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20"/>
      <c r="M428" s="20"/>
      <c r="N428" s="202"/>
      <c r="O428" s="28"/>
      <c r="P428" s="18"/>
      <c r="Q428" s="28"/>
      <c r="R428" s="28"/>
      <c r="S428" s="28"/>
      <c r="T428" s="28"/>
      <c r="U428" s="28"/>
      <c r="V428" s="21"/>
      <c r="W428" s="21"/>
      <c r="X428" s="21"/>
      <c r="Y428" s="21"/>
      <c r="Z428" s="21"/>
      <c r="AA428" s="21"/>
      <c r="AB428" s="21"/>
      <c r="AC428" s="21"/>
      <c r="AD428" s="181"/>
      <c r="AE428" s="21"/>
      <c r="AF428" s="21"/>
      <c r="AG428" s="21"/>
      <c r="AH428" s="20"/>
      <c r="AI428" s="29"/>
      <c r="AJ428" s="29"/>
      <c r="AK428" s="21"/>
      <c r="AL428" s="202"/>
      <c r="AM428" s="29"/>
      <c r="AN428" s="29"/>
      <c r="AO428" s="21"/>
      <c r="AP428" s="21"/>
      <c r="AQ428" s="21"/>
      <c r="AR428" s="21"/>
      <c r="AS428" s="21"/>
      <c r="AT428" s="202"/>
      <c r="AU428" s="29"/>
      <c r="AV428" s="202"/>
      <c r="AW428" s="29"/>
      <c r="AX428" s="21"/>
      <c r="AY428" s="21"/>
      <c r="AZ428" s="21"/>
      <c r="BA428" s="21"/>
      <c r="BB428" s="20"/>
      <c r="BC428" s="23"/>
      <c r="BD428" s="202"/>
      <c r="BE428" s="29"/>
      <c r="BF428" s="29"/>
      <c r="BG428" s="21"/>
      <c r="BH428" s="21"/>
      <c r="BI428" s="21"/>
      <c r="BJ428" s="21"/>
      <c r="BK428" s="21"/>
      <c r="BL428" s="21"/>
      <c r="BM428" s="21"/>
      <c r="BN428" s="21"/>
      <c r="BO428" s="24"/>
      <c r="BP428" s="21"/>
      <c r="BQ428" s="21"/>
      <c r="BR428" s="23"/>
      <c r="BS428" s="23"/>
      <c r="BT428" s="24"/>
      <c r="BU428" s="25"/>
    </row>
    <row r="429" spans="1:73" s="22" customFormat="1" ht="264.75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20"/>
      <c r="M429" s="20"/>
      <c r="N429" s="20"/>
      <c r="O429" s="29"/>
      <c r="P429" s="29"/>
      <c r="Q429" s="29"/>
      <c r="R429" s="29"/>
      <c r="S429" s="29"/>
      <c r="T429" s="29"/>
      <c r="U429" s="29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21"/>
      <c r="AM429" s="21"/>
      <c r="AN429" s="21"/>
      <c r="AO429" s="21"/>
      <c r="AP429" s="21"/>
      <c r="AQ429" s="21"/>
      <c r="AR429" s="21"/>
      <c r="AS429" s="21"/>
      <c r="AT429" s="21"/>
      <c r="AU429" s="21"/>
      <c r="AV429" s="21"/>
      <c r="AW429" s="21"/>
      <c r="AX429" s="21"/>
      <c r="AY429" s="21"/>
      <c r="AZ429" s="21"/>
      <c r="BA429" s="21"/>
      <c r="BB429" s="21"/>
      <c r="BC429" s="21"/>
      <c r="BD429" s="202"/>
      <c r="BE429" s="202"/>
      <c r="BF429" s="20"/>
      <c r="BG429" s="20"/>
      <c r="BH429" s="20"/>
      <c r="BI429" s="23"/>
      <c r="BJ429" s="20"/>
      <c r="BK429" s="20"/>
      <c r="BL429" s="23"/>
      <c r="BM429" s="21"/>
      <c r="BN429" s="21"/>
      <c r="BO429" s="24"/>
      <c r="BP429" s="21"/>
      <c r="BQ429" s="21"/>
      <c r="BR429" s="23"/>
      <c r="BS429" s="23"/>
      <c r="BT429" s="24"/>
      <c r="BU429" s="25"/>
    </row>
    <row r="430" spans="1:73" s="22" customFormat="1" ht="249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20"/>
      <c r="M430" s="20"/>
      <c r="N430" s="20"/>
      <c r="O430" s="20"/>
      <c r="P430" s="20"/>
      <c r="Q430" s="20"/>
      <c r="R430" s="20"/>
      <c r="S430" s="20"/>
      <c r="T430" s="20"/>
      <c r="U430" s="20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21"/>
      <c r="AM430" s="21"/>
      <c r="AN430" s="21"/>
      <c r="AO430" s="21"/>
      <c r="AP430" s="21"/>
      <c r="AQ430" s="21"/>
      <c r="AR430" s="21"/>
      <c r="AS430" s="21"/>
      <c r="AT430" s="21"/>
      <c r="AU430" s="21"/>
      <c r="AV430" s="21"/>
      <c r="AW430" s="21"/>
      <c r="AX430" s="21"/>
      <c r="AY430" s="21"/>
      <c r="AZ430" s="21"/>
      <c r="BA430" s="21"/>
      <c r="BB430" s="21"/>
      <c r="BC430" s="21"/>
      <c r="BD430" s="202"/>
      <c r="BE430" s="182"/>
      <c r="BF430" s="23"/>
      <c r="BG430" s="20"/>
      <c r="BH430" s="20"/>
      <c r="BI430" s="23"/>
      <c r="BJ430" s="20"/>
      <c r="BK430" s="20"/>
      <c r="BL430" s="23"/>
      <c r="BM430" s="21"/>
      <c r="BN430" s="21"/>
      <c r="BO430" s="24"/>
      <c r="BP430" s="21"/>
      <c r="BQ430" s="21"/>
      <c r="BR430" s="23"/>
      <c r="BS430" s="23"/>
      <c r="BT430" s="24"/>
      <c r="BU430" s="25"/>
    </row>
    <row r="431" spans="1:73" s="22" customFormat="1" ht="246.75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20"/>
      <c r="M431" s="20"/>
      <c r="N431" s="20"/>
      <c r="O431" s="29"/>
      <c r="P431" s="29"/>
      <c r="Q431" s="29"/>
      <c r="R431" s="29"/>
      <c r="S431" s="29"/>
      <c r="T431" s="29"/>
      <c r="U431" s="29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181"/>
      <c r="AM431" s="21"/>
      <c r="AN431" s="21"/>
      <c r="AO431" s="21"/>
      <c r="AP431" s="21"/>
      <c r="AQ431" s="21"/>
      <c r="AR431" s="21"/>
      <c r="AS431" s="21"/>
      <c r="AT431" s="181"/>
      <c r="AU431" s="21"/>
      <c r="AV431" s="181"/>
      <c r="AW431" s="21"/>
      <c r="AX431" s="21"/>
      <c r="AY431" s="21"/>
      <c r="AZ431" s="21"/>
      <c r="BA431" s="21"/>
      <c r="BB431" s="20"/>
      <c r="BC431" s="29"/>
      <c r="BD431" s="29"/>
      <c r="BE431" s="29"/>
      <c r="BF431" s="29"/>
      <c r="BG431" s="21"/>
      <c r="BH431" s="21"/>
      <c r="BI431" s="21"/>
      <c r="BJ431" s="21"/>
      <c r="BK431" s="21"/>
      <c r="BL431" s="21"/>
      <c r="BM431" s="21"/>
      <c r="BN431" s="21"/>
      <c r="BO431" s="24"/>
      <c r="BP431" s="21"/>
      <c r="BQ431" s="21"/>
      <c r="BR431" s="23"/>
      <c r="BS431" s="23"/>
      <c r="BT431" s="24"/>
      <c r="BU431" s="25"/>
    </row>
    <row r="432" spans="1:73" s="22" customFormat="1" ht="192" customHeight="1" x14ac:dyDescent="0.25">
      <c r="A432" s="17"/>
      <c r="B432" s="18"/>
      <c r="C432" s="18"/>
      <c r="D432" s="19"/>
      <c r="E432" s="19"/>
      <c r="F432" s="20"/>
      <c r="G432" s="18"/>
      <c r="H432" s="18"/>
      <c r="I432" s="18"/>
      <c r="J432" s="18"/>
      <c r="K432" s="18"/>
      <c r="L432" s="20"/>
      <c r="M432" s="20"/>
      <c r="N432" s="20"/>
      <c r="O432" s="23"/>
      <c r="P432" s="20"/>
      <c r="Q432" s="23"/>
      <c r="R432" s="23"/>
      <c r="S432" s="23"/>
      <c r="T432" s="23"/>
      <c r="U432" s="23"/>
      <c r="V432" s="21"/>
      <c r="W432" s="21"/>
      <c r="X432" s="21"/>
      <c r="Y432" s="21"/>
      <c r="Z432" s="21"/>
      <c r="AA432" s="21"/>
      <c r="AB432" s="21"/>
      <c r="AC432" s="21"/>
      <c r="AD432" s="20"/>
      <c r="AE432" s="23"/>
      <c r="AF432" s="23"/>
      <c r="AG432" s="23"/>
      <c r="AH432" s="23"/>
      <c r="AI432" s="29"/>
      <c r="AJ432" s="29"/>
      <c r="AK432" s="21"/>
      <c r="AL432" s="202"/>
      <c r="AM432" s="23"/>
      <c r="AN432" s="23"/>
      <c r="AO432" s="21"/>
      <c r="AP432" s="21"/>
      <c r="AQ432" s="21"/>
      <c r="AR432" s="21"/>
      <c r="AS432" s="21"/>
      <c r="AT432" s="202"/>
      <c r="AU432" s="23"/>
      <c r="AV432" s="202"/>
      <c r="AW432" s="23"/>
      <c r="AX432" s="21"/>
      <c r="AY432" s="21"/>
      <c r="AZ432" s="21"/>
      <c r="BA432" s="21"/>
      <c r="BB432" s="20"/>
      <c r="BC432" s="23"/>
      <c r="BD432" s="202"/>
      <c r="BE432" s="23"/>
      <c r="BF432" s="23"/>
      <c r="BG432" s="21"/>
      <c r="BH432" s="21"/>
      <c r="BI432" s="21"/>
      <c r="BJ432" s="21"/>
      <c r="BK432" s="21"/>
      <c r="BL432" s="21"/>
      <c r="BM432" s="21"/>
      <c r="BN432" s="21"/>
      <c r="BO432" s="24"/>
      <c r="BP432" s="21"/>
      <c r="BQ432" s="21"/>
      <c r="BR432" s="23"/>
      <c r="BS432" s="23"/>
      <c r="BT432" s="24"/>
      <c r="BU432" s="25"/>
    </row>
    <row r="433" spans="1:73" s="22" customFormat="1" ht="223.5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20"/>
      <c r="M433" s="20"/>
      <c r="N433" s="20"/>
      <c r="O433" s="23"/>
      <c r="P433" s="20"/>
      <c r="Q433" s="23"/>
      <c r="R433" s="23"/>
      <c r="S433" s="23"/>
      <c r="T433" s="23"/>
      <c r="U433" s="23"/>
      <c r="V433" s="21"/>
      <c r="W433" s="21"/>
      <c r="X433" s="21"/>
      <c r="Y433" s="21"/>
      <c r="Z433" s="21"/>
      <c r="AA433" s="21"/>
      <c r="AB433" s="21"/>
      <c r="AC433" s="21"/>
      <c r="AD433" s="181"/>
      <c r="AE433" s="21"/>
      <c r="AF433" s="21"/>
      <c r="AG433" s="21"/>
      <c r="AH433" s="20"/>
      <c r="AI433" s="29"/>
      <c r="AJ433" s="29"/>
      <c r="AK433" s="21"/>
      <c r="AL433" s="202"/>
      <c r="AM433" s="29"/>
      <c r="AN433" s="29"/>
      <c r="AO433" s="21"/>
      <c r="AP433" s="21"/>
      <c r="AQ433" s="21"/>
      <c r="AR433" s="21"/>
      <c r="AS433" s="21"/>
      <c r="AT433" s="202"/>
      <c r="AU433" s="29"/>
      <c r="AV433" s="202"/>
      <c r="AW433" s="29"/>
      <c r="AX433" s="21"/>
      <c r="AY433" s="21"/>
      <c r="AZ433" s="21"/>
      <c r="BA433" s="21"/>
      <c r="BB433" s="20"/>
      <c r="BC433" s="23"/>
      <c r="BD433" s="202"/>
      <c r="BE433" s="23"/>
      <c r="BF433" s="23"/>
      <c r="BG433" s="21"/>
      <c r="BH433" s="21"/>
      <c r="BI433" s="21"/>
      <c r="BJ433" s="21"/>
      <c r="BK433" s="21"/>
      <c r="BL433" s="21"/>
      <c r="BM433" s="21"/>
      <c r="BN433" s="21"/>
      <c r="BO433" s="24"/>
      <c r="BP433" s="21"/>
      <c r="BQ433" s="21"/>
      <c r="BR433" s="23"/>
      <c r="BS433" s="23"/>
      <c r="BT433" s="24"/>
      <c r="BU433" s="25"/>
    </row>
    <row r="434" spans="1:73" s="22" customFormat="1" ht="223.5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20"/>
      <c r="M434" s="20"/>
      <c r="N434" s="202"/>
      <c r="O434" s="23"/>
      <c r="P434" s="20"/>
      <c r="Q434" s="23"/>
      <c r="R434" s="23"/>
      <c r="S434" s="23"/>
      <c r="T434" s="23"/>
      <c r="U434" s="23"/>
      <c r="V434" s="21"/>
      <c r="W434" s="21"/>
      <c r="X434" s="21"/>
      <c r="Y434" s="21"/>
      <c r="Z434" s="21"/>
      <c r="AA434" s="21"/>
      <c r="AB434" s="21"/>
      <c r="AC434" s="21"/>
      <c r="AD434" s="181"/>
      <c r="AE434" s="21"/>
      <c r="AF434" s="21"/>
      <c r="AG434" s="21"/>
      <c r="AH434" s="20"/>
      <c r="AI434" s="29"/>
      <c r="AJ434" s="29"/>
      <c r="AK434" s="21"/>
      <c r="AL434" s="202"/>
      <c r="AM434" s="29"/>
      <c r="AN434" s="29"/>
      <c r="AO434" s="21"/>
      <c r="AP434" s="21"/>
      <c r="AQ434" s="21"/>
      <c r="AR434" s="21"/>
      <c r="AS434" s="21"/>
      <c r="AT434" s="202"/>
      <c r="AU434" s="29"/>
      <c r="AV434" s="202"/>
      <c r="AW434" s="29"/>
      <c r="AX434" s="21"/>
      <c r="AY434" s="21"/>
      <c r="AZ434" s="21"/>
      <c r="BA434" s="21"/>
      <c r="BB434" s="20"/>
      <c r="BC434" s="23"/>
      <c r="BD434" s="202"/>
      <c r="BE434" s="29"/>
      <c r="BF434" s="29"/>
      <c r="BG434" s="21"/>
      <c r="BH434" s="21"/>
      <c r="BI434" s="21"/>
      <c r="BJ434" s="21"/>
      <c r="BK434" s="21"/>
      <c r="BL434" s="21"/>
      <c r="BM434" s="21"/>
      <c r="BN434" s="21"/>
      <c r="BO434" s="24"/>
      <c r="BP434" s="21"/>
      <c r="BQ434" s="21"/>
      <c r="BR434" s="23"/>
      <c r="BS434" s="23"/>
      <c r="BT434" s="24"/>
      <c r="BU434" s="25"/>
    </row>
    <row r="435" spans="1:73" s="22" customFormat="1" ht="408.75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20"/>
      <c r="M435" s="20"/>
      <c r="N435" s="20"/>
      <c r="O435" s="23"/>
      <c r="P435" s="23"/>
      <c r="Q435" s="23"/>
      <c r="R435" s="23"/>
      <c r="S435" s="23"/>
      <c r="T435" s="23"/>
      <c r="U435" s="23"/>
      <c r="V435" s="21"/>
      <c r="W435" s="21"/>
      <c r="X435" s="21"/>
      <c r="Y435" s="21"/>
      <c r="Z435" s="21"/>
      <c r="AA435" s="21"/>
      <c r="AB435" s="21"/>
      <c r="AC435" s="21"/>
      <c r="AD435" s="181"/>
      <c r="AE435" s="21"/>
      <c r="AF435" s="21"/>
      <c r="AG435" s="21"/>
      <c r="AH435" s="20"/>
      <c r="AI435" s="29"/>
      <c r="AJ435" s="29"/>
      <c r="AK435" s="21"/>
      <c r="AL435" s="202"/>
      <c r="AM435" s="29"/>
      <c r="AN435" s="29"/>
      <c r="AO435" s="21"/>
      <c r="AP435" s="21"/>
      <c r="AQ435" s="21"/>
      <c r="AR435" s="21"/>
      <c r="AS435" s="21"/>
      <c r="AT435" s="202"/>
      <c r="AU435" s="29"/>
      <c r="AV435" s="202"/>
      <c r="AW435" s="29"/>
      <c r="AX435" s="21"/>
      <c r="AY435" s="21"/>
      <c r="AZ435" s="21"/>
      <c r="BA435" s="21"/>
      <c r="BB435" s="20"/>
      <c r="BC435" s="23"/>
      <c r="BD435" s="202"/>
      <c r="BE435" s="23"/>
      <c r="BF435" s="23"/>
      <c r="BG435" s="21"/>
      <c r="BH435" s="21"/>
      <c r="BI435" s="21"/>
      <c r="BJ435" s="21"/>
      <c r="BK435" s="21"/>
      <c r="BL435" s="21"/>
      <c r="BM435" s="21"/>
      <c r="BN435" s="21"/>
      <c r="BO435" s="24"/>
      <c r="BP435" s="21"/>
      <c r="BQ435" s="21"/>
      <c r="BR435" s="23"/>
      <c r="BS435" s="23"/>
      <c r="BT435" s="24"/>
      <c r="BU435" s="25"/>
    </row>
    <row r="436" spans="1:73" s="22" customFormat="1" ht="186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20"/>
      <c r="M436" s="20"/>
      <c r="N436" s="20"/>
      <c r="O436" s="23"/>
      <c r="P436" s="20"/>
      <c r="Q436" s="23"/>
      <c r="R436" s="23"/>
      <c r="S436" s="23"/>
      <c r="T436" s="23"/>
      <c r="U436" s="23"/>
      <c r="V436" s="21"/>
      <c r="W436" s="21"/>
      <c r="X436" s="21"/>
      <c r="Y436" s="21"/>
      <c r="Z436" s="21"/>
      <c r="AA436" s="21"/>
      <c r="AB436" s="21"/>
      <c r="AC436" s="21"/>
      <c r="AD436" s="181"/>
      <c r="AE436" s="21"/>
      <c r="AF436" s="21"/>
      <c r="AG436" s="21"/>
      <c r="AH436" s="20"/>
      <c r="AI436" s="29"/>
      <c r="AJ436" s="29"/>
      <c r="AK436" s="21"/>
      <c r="AL436" s="202"/>
      <c r="AM436" s="29"/>
      <c r="AN436" s="29"/>
      <c r="AO436" s="21"/>
      <c r="AP436" s="21"/>
      <c r="AQ436" s="21"/>
      <c r="AR436" s="21"/>
      <c r="AS436" s="21"/>
      <c r="AT436" s="202"/>
      <c r="AU436" s="29"/>
      <c r="AV436" s="202"/>
      <c r="AW436" s="29"/>
      <c r="AX436" s="21"/>
      <c r="AY436" s="21"/>
      <c r="AZ436" s="21"/>
      <c r="BA436" s="21"/>
      <c r="BB436" s="20"/>
      <c r="BC436" s="23"/>
      <c r="BD436" s="202"/>
      <c r="BE436" s="29"/>
      <c r="BF436" s="29"/>
      <c r="BG436" s="21"/>
      <c r="BH436" s="21"/>
      <c r="BI436" s="21"/>
      <c r="BJ436" s="21"/>
      <c r="BK436" s="21"/>
      <c r="BL436" s="21"/>
      <c r="BM436" s="21"/>
      <c r="BN436" s="21"/>
      <c r="BO436" s="24"/>
      <c r="BP436" s="21"/>
      <c r="BQ436" s="21"/>
      <c r="BR436" s="23"/>
      <c r="BS436" s="23"/>
      <c r="BT436" s="24"/>
      <c r="BU436" s="25"/>
    </row>
    <row r="437" spans="1:73" s="22" customFormat="1" ht="409.6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20"/>
      <c r="M437" s="20"/>
      <c r="N437" s="202"/>
      <c r="O437" s="28"/>
      <c r="P437" s="18"/>
      <c r="Q437" s="28"/>
      <c r="R437" s="28"/>
      <c r="S437" s="28"/>
      <c r="T437" s="28"/>
      <c r="U437" s="28"/>
      <c r="V437" s="21"/>
      <c r="W437" s="21"/>
      <c r="X437" s="21"/>
      <c r="Y437" s="21"/>
      <c r="Z437" s="21"/>
      <c r="AA437" s="21"/>
      <c r="AB437" s="21"/>
      <c r="AC437" s="21"/>
      <c r="AD437" s="181"/>
      <c r="AE437" s="21"/>
      <c r="AF437" s="21"/>
      <c r="AG437" s="21"/>
      <c r="AH437" s="20"/>
      <c r="AI437" s="29"/>
      <c r="AJ437" s="29"/>
      <c r="AK437" s="21"/>
      <c r="AL437" s="202"/>
      <c r="AM437" s="29"/>
      <c r="AN437" s="29"/>
      <c r="AO437" s="21"/>
      <c r="AP437" s="21"/>
      <c r="AQ437" s="21"/>
      <c r="AR437" s="21"/>
      <c r="AS437" s="21"/>
      <c r="AT437" s="202"/>
      <c r="AU437" s="29"/>
      <c r="AV437" s="202"/>
      <c r="AW437" s="29"/>
      <c r="AX437" s="21"/>
      <c r="AY437" s="21"/>
      <c r="AZ437" s="21"/>
      <c r="BA437" s="21"/>
      <c r="BB437" s="20"/>
      <c r="BC437" s="23"/>
      <c r="BD437" s="202"/>
      <c r="BE437" s="29"/>
      <c r="BF437" s="29"/>
      <c r="BG437" s="21"/>
      <c r="BH437" s="21"/>
      <c r="BI437" s="21"/>
      <c r="BJ437" s="21"/>
      <c r="BK437" s="21"/>
      <c r="BL437" s="21"/>
      <c r="BM437" s="21"/>
      <c r="BN437" s="21"/>
      <c r="BO437" s="24"/>
      <c r="BP437" s="21"/>
      <c r="BQ437" s="21"/>
      <c r="BR437" s="23"/>
      <c r="BS437" s="23"/>
      <c r="BT437" s="24"/>
      <c r="BU437" s="25"/>
    </row>
    <row r="438" spans="1:73" s="22" customFormat="1" ht="216.75" customHeight="1" x14ac:dyDescent="0.25">
      <c r="A438" s="17"/>
      <c r="B438" s="18"/>
      <c r="C438" s="18"/>
      <c r="D438" s="19"/>
      <c r="E438" s="19"/>
      <c r="F438" s="20"/>
      <c r="G438" s="18"/>
      <c r="H438" s="18"/>
      <c r="I438" s="18"/>
      <c r="J438" s="18"/>
      <c r="K438" s="18"/>
      <c r="L438" s="20"/>
      <c r="M438" s="20"/>
      <c r="N438" s="202"/>
      <c r="O438" s="28"/>
      <c r="P438" s="18"/>
      <c r="Q438" s="28"/>
      <c r="R438" s="28"/>
      <c r="S438" s="28"/>
      <c r="T438" s="28"/>
      <c r="U438" s="28"/>
      <c r="V438" s="21"/>
      <c r="W438" s="21"/>
      <c r="X438" s="21"/>
      <c r="Y438" s="21"/>
      <c r="Z438" s="21"/>
      <c r="AA438" s="21"/>
      <c r="AB438" s="21"/>
      <c r="AC438" s="21"/>
      <c r="AD438" s="181"/>
      <c r="AE438" s="21"/>
      <c r="AF438" s="21"/>
      <c r="AG438" s="21"/>
      <c r="AH438" s="20"/>
      <c r="AI438" s="29"/>
      <c r="AJ438" s="29"/>
      <c r="AK438" s="21"/>
      <c r="AL438" s="202"/>
      <c r="AM438" s="29"/>
      <c r="AN438" s="29"/>
      <c r="AO438" s="21"/>
      <c r="AP438" s="21"/>
      <c r="AQ438" s="21"/>
      <c r="AR438" s="21"/>
      <c r="AS438" s="21"/>
      <c r="AT438" s="202"/>
      <c r="AU438" s="29"/>
      <c r="AV438" s="202"/>
      <c r="AW438" s="29"/>
      <c r="AX438" s="21"/>
      <c r="AY438" s="21"/>
      <c r="AZ438" s="21"/>
      <c r="BA438" s="21"/>
      <c r="BB438" s="20"/>
      <c r="BC438" s="23"/>
      <c r="BD438" s="202"/>
      <c r="BE438" s="29"/>
      <c r="BF438" s="29"/>
      <c r="BG438" s="21"/>
      <c r="BH438" s="21"/>
      <c r="BI438" s="21"/>
      <c r="BJ438" s="21"/>
      <c r="BK438" s="21"/>
      <c r="BL438" s="21"/>
      <c r="BM438" s="21"/>
      <c r="BN438" s="21"/>
      <c r="BO438" s="24"/>
      <c r="BP438" s="21"/>
      <c r="BQ438" s="21"/>
      <c r="BR438" s="23"/>
      <c r="BS438" s="23"/>
      <c r="BT438" s="24"/>
      <c r="BU438" s="25"/>
    </row>
    <row r="439" spans="1:73" s="22" customFormat="1" ht="254.25" customHeight="1" x14ac:dyDescent="0.25">
      <c r="A439" s="17"/>
      <c r="B439" s="18"/>
      <c r="C439" s="18"/>
      <c r="D439" s="19"/>
      <c r="E439" s="19"/>
      <c r="F439" s="20"/>
      <c r="G439" s="18"/>
      <c r="H439" s="18"/>
      <c r="I439" s="18"/>
      <c r="J439" s="18"/>
      <c r="K439" s="18"/>
      <c r="L439" s="20"/>
      <c r="M439" s="20"/>
      <c r="N439" s="20"/>
      <c r="O439" s="23"/>
      <c r="P439" s="20"/>
      <c r="Q439" s="23"/>
      <c r="R439" s="23"/>
      <c r="S439" s="23"/>
      <c r="T439" s="23"/>
      <c r="U439" s="23"/>
      <c r="V439" s="21"/>
      <c r="W439" s="21"/>
      <c r="X439" s="21"/>
      <c r="Y439" s="21"/>
      <c r="Z439" s="21"/>
      <c r="AA439" s="21"/>
      <c r="AB439" s="21"/>
      <c r="AC439" s="21"/>
      <c r="AD439" s="202"/>
      <c r="AE439" s="29"/>
      <c r="AF439" s="29"/>
      <c r="AG439" s="29"/>
      <c r="AH439" s="29"/>
      <c r="AI439" s="21"/>
      <c r="AJ439" s="21"/>
      <c r="AK439" s="21"/>
      <c r="AL439" s="202"/>
      <c r="AM439" s="29"/>
      <c r="AN439" s="29"/>
      <c r="AO439" s="21"/>
      <c r="AP439" s="21"/>
      <c r="AQ439" s="21"/>
      <c r="AR439" s="21"/>
      <c r="AS439" s="21"/>
      <c r="AT439" s="202"/>
      <c r="AU439" s="29"/>
      <c r="AV439" s="202"/>
      <c r="AW439" s="29"/>
      <c r="AX439" s="21"/>
      <c r="AY439" s="21"/>
      <c r="AZ439" s="21"/>
      <c r="BA439" s="21"/>
      <c r="BB439" s="20"/>
      <c r="BC439" s="23"/>
      <c r="BD439" s="202"/>
      <c r="BE439" s="23"/>
      <c r="BF439" s="23"/>
      <c r="BG439" s="21"/>
      <c r="BH439" s="21"/>
      <c r="BI439" s="21"/>
      <c r="BJ439" s="21"/>
      <c r="BK439" s="21"/>
      <c r="BL439" s="21"/>
      <c r="BM439" s="21"/>
      <c r="BN439" s="21"/>
      <c r="BO439" s="24"/>
      <c r="BP439" s="21"/>
      <c r="BQ439" s="21"/>
      <c r="BR439" s="23"/>
      <c r="BS439" s="23"/>
      <c r="BT439" s="24"/>
      <c r="BU439" s="25"/>
    </row>
    <row r="440" spans="1:73" s="22" customFormat="1" ht="147" customHeight="1" x14ac:dyDescent="0.25">
      <c r="A440" s="17"/>
      <c r="B440" s="18"/>
      <c r="C440" s="18"/>
      <c r="D440" s="19"/>
      <c r="E440" s="19"/>
      <c r="F440" s="20"/>
      <c r="G440" s="18"/>
      <c r="H440" s="18"/>
      <c r="I440" s="18"/>
      <c r="J440" s="18"/>
      <c r="K440" s="18"/>
      <c r="L440" s="20"/>
      <c r="M440" s="20"/>
      <c r="N440" s="202"/>
      <c r="O440" s="23"/>
      <c r="P440" s="23"/>
      <c r="Q440" s="23"/>
      <c r="R440" s="23"/>
      <c r="S440" s="23"/>
      <c r="T440" s="23"/>
      <c r="U440" s="23"/>
      <c r="V440" s="21"/>
      <c r="W440" s="21"/>
      <c r="X440" s="21"/>
      <c r="Y440" s="21"/>
      <c r="Z440" s="21"/>
      <c r="AA440" s="21"/>
      <c r="AB440" s="21"/>
      <c r="AC440" s="21"/>
      <c r="AD440" s="202"/>
      <c r="AE440" s="29"/>
      <c r="AF440" s="29"/>
      <c r="AG440" s="29"/>
      <c r="AH440" s="29"/>
      <c r="AI440" s="21"/>
      <c r="AJ440" s="21"/>
      <c r="AK440" s="21"/>
      <c r="AL440" s="202"/>
      <c r="AM440" s="29"/>
      <c r="AN440" s="29"/>
      <c r="AO440" s="21"/>
      <c r="AP440" s="21"/>
      <c r="AQ440" s="21"/>
      <c r="AR440" s="21"/>
      <c r="AS440" s="21"/>
      <c r="AT440" s="202"/>
      <c r="AU440" s="29"/>
      <c r="AV440" s="202"/>
      <c r="AW440" s="29"/>
      <c r="AX440" s="21"/>
      <c r="AY440" s="21"/>
      <c r="AZ440" s="21"/>
      <c r="BA440" s="21"/>
      <c r="BB440" s="20"/>
      <c r="BC440" s="23"/>
      <c r="BD440" s="202"/>
      <c r="BE440" s="29"/>
      <c r="BF440" s="29"/>
      <c r="BG440" s="21"/>
      <c r="BH440" s="21"/>
      <c r="BI440" s="21"/>
      <c r="BJ440" s="21"/>
      <c r="BK440" s="21"/>
      <c r="BL440" s="21"/>
      <c r="BM440" s="21"/>
      <c r="BN440" s="21"/>
      <c r="BO440" s="24"/>
      <c r="BP440" s="21"/>
      <c r="BQ440" s="21"/>
      <c r="BR440" s="23"/>
      <c r="BS440" s="23"/>
      <c r="BT440" s="24"/>
      <c r="BU440" s="25"/>
    </row>
    <row r="441" spans="1:73" s="22" customFormat="1" ht="244.5" customHeight="1" x14ac:dyDescent="0.25">
      <c r="A441" s="17"/>
      <c r="B441" s="18"/>
      <c r="C441" s="18"/>
      <c r="D441" s="19"/>
      <c r="E441" s="19"/>
      <c r="F441" s="20"/>
      <c r="G441" s="18"/>
      <c r="H441" s="18"/>
      <c r="I441" s="18"/>
      <c r="J441" s="18"/>
      <c r="K441" s="18"/>
      <c r="L441" s="20"/>
      <c r="M441" s="20"/>
      <c r="N441" s="20"/>
      <c r="O441" s="23"/>
      <c r="P441" s="23"/>
      <c r="Q441" s="23"/>
      <c r="R441" s="23"/>
      <c r="S441" s="23"/>
      <c r="T441" s="23"/>
      <c r="U441" s="23"/>
      <c r="V441" s="21"/>
      <c r="W441" s="21"/>
      <c r="X441" s="21"/>
      <c r="Y441" s="21"/>
      <c r="Z441" s="21"/>
      <c r="AA441" s="21"/>
      <c r="AB441" s="21"/>
      <c r="AC441" s="21"/>
      <c r="AD441" s="202"/>
      <c r="AE441" s="63"/>
      <c r="AF441" s="63"/>
      <c r="AG441" s="63"/>
      <c r="AH441" s="63"/>
      <c r="AI441" s="21"/>
      <c r="AJ441" s="21"/>
      <c r="AK441" s="21"/>
      <c r="AL441" s="202"/>
      <c r="AM441" s="63"/>
      <c r="AN441" s="63"/>
      <c r="AO441" s="21"/>
      <c r="AP441" s="21"/>
      <c r="AQ441" s="21"/>
      <c r="AR441" s="21"/>
      <c r="AS441" s="21"/>
      <c r="AT441" s="202"/>
      <c r="AU441" s="29"/>
      <c r="AV441" s="202"/>
      <c r="AW441" s="23"/>
      <c r="AX441" s="21"/>
      <c r="AY441" s="21"/>
      <c r="AZ441" s="21"/>
      <c r="BA441" s="21"/>
      <c r="BB441" s="20"/>
      <c r="BC441" s="23"/>
      <c r="BD441" s="202"/>
      <c r="BE441" s="23"/>
      <c r="BF441" s="23"/>
      <c r="BG441" s="21"/>
      <c r="BH441" s="20"/>
      <c r="BI441" s="23"/>
      <c r="BJ441" s="20"/>
      <c r="BK441" s="21"/>
      <c r="BL441" s="21"/>
      <c r="BM441" s="21"/>
      <c r="BN441" s="21"/>
      <c r="BO441" s="24"/>
      <c r="BP441" s="21"/>
      <c r="BQ441" s="21"/>
      <c r="BR441" s="23"/>
      <c r="BS441" s="23"/>
      <c r="BT441" s="24"/>
      <c r="BU441" s="25"/>
    </row>
    <row r="442" spans="1:73" s="22" customFormat="1" ht="244.5" customHeight="1" x14ac:dyDescent="0.25">
      <c r="A442" s="17"/>
      <c r="B442" s="18"/>
      <c r="C442" s="18"/>
      <c r="D442" s="19"/>
      <c r="E442" s="19"/>
      <c r="F442" s="20"/>
      <c r="G442" s="18"/>
      <c r="H442" s="18"/>
      <c r="I442" s="18"/>
      <c r="J442" s="18"/>
      <c r="K442" s="18"/>
      <c r="L442" s="20"/>
      <c r="M442" s="20"/>
      <c r="N442" s="20"/>
      <c r="O442" s="23"/>
      <c r="P442" s="20"/>
      <c r="Q442" s="23"/>
      <c r="R442" s="23"/>
      <c r="S442" s="20"/>
      <c r="T442" s="23"/>
      <c r="U442" s="23"/>
      <c r="V442" s="21"/>
      <c r="W442" s="21"/>
      <c r="X442" s="21"/>
      <c r="Y442" s="21"/>
      <c r="Z442" s="21"/>
      <c r="AA442" s="21"/>
      <c r="AB442" s="21"/>
      <c r="AC442" s="21"/>
      <c r="AD442" s="202"/>
      <c r="AE442" s="63"/>
      <c r="AF442" s="63"/>
      <c r="AG442" s="63"/>
      <c r="AH442" s="63"/>
      <c r="AI442" s="21"/>
      <c r="AJ442" s="21"/>
      <c r="AK442" s="21"/>
      <c r="AL442" s="202"/>
      <c r="AM442" s="63"/>
      <c r="AN442" s="63"/>
      <c r="AO442" s="21"/>
      <c r="AP442" s="21"/>
      <c r="AQ442" s="21"/>
      <c r="AR442" s="21"/>
      <c r="AS442" s="21"/>
      <c r="AT442" s="202"/>
      <c r="AU442" s="29"/>
      <c r="AV442" s="202"/>
      <c r="AW442" s="23"/>
      <c r="AX442" s="21"/>
      <c r="AY442" s="21"/>
      <c r="AZ442" s="21"/>
      <c r="BA442" s="21"/>
      <c r="BB442" s="20"/>
      <c r="BC442" s="23"/>
      <c r="BD442" s="202"/>
      <c r="BE442" s="23"/>
      <c r="BF442" s="23"/>
      <c r="BG442" s="21"/>
      <c r="BH442" s="21"/>
      <c r="BI442" s="21"/>
      <c r="BJ442" s="21"/>
      <c r="BK442" s="21"/>
      <c r="BL442" s="21"/>
      <c r="BM442" s="21"/>
      <c r="BN442" s="21"/>
      <c r="BO442" s="24"/>
      <c r="BP442" s="21"/>
      <c r="BQ442" s="21"/>
      <c r="BR442" s="23"/>
      <c r="BS442" s="23"/>
      <c r="BT442" s="24"/>
      <c r="BU442" s="25"/>
    </row>
    <row r="443" spans="1:73" s="22" customFormat="1" ht="244.5" customHeight="1" x14ac:dyDescent="0.25">
      <c r="A443" s="17"/>
      <c r="B443" s="18"/>
      <c r="C443" s="18"/>
      <c r="D443" s="19"/>
      <c r="E443" s="19"/>
      <c r="F443" s="20"/>
      <c r="G443" s="18"/>
      <c r="H443" s="18"/>
      <c r="I443" s="18"/>
      <c r="J443" s="18"/>
      <c r="K443" s="18"/>
      <c r="L443" s="20"/>
      <c r="M443" s="20"/>
      <c r="N443" s="20"/>
      <c r="O443" s="20"/>
      <c r="P443" s="20"/>
      <c r="Q443" s="20"/>
      <c r="R443" s="20"/>
      <c r="S443" s="20"/>
      <c r="T443" s="20"/>
      <c r="U443" s="20"/>
      <c r="V443" s="21"/>
      <c r="W443" s="21"/>
      <c r="X443" s="21"/>
      <c r="Y443" s="21"/>
      <c r="Z443" s="21"/>
      <c r="AA443" s="21"/>
      <c r="AB443" s="21"/>
      <c r="AC443" s="21"/>
      <c r="AD443" s="202"/>
      <c r="AE443" s="63"/>
      <c r="AF443" s="63"/>
      <c r="AG443" s="63"/>
      <c r="AH443" s="63"/>
      <c r="AI443" s="21"/>
      <c r="AJ443" s="21"/>
      <c r="AK443" s="21"/>
      <c r="AL443" s="202"/>
      <c r="AM443" s="63"/>
      <c r="AN443" s="63"/>
      <c r="AO443" s="21"/>
      <c r="AP443" s="21"/>
      <c r="AQ443" s="21"/>
      <c r="AR443" s="21"/>
      <c r="AS443" s="21"/>
      <c r="AT443" s="202"/>
      <c r="AU443" s="29"/>
      <c r="AV443" s="202"/>
      <c r="AW443" s="23"/>
      <c r="AX443" s="21"/>
      <c r="AY443" s="21"/>
      <c r="AZ443" s="21"/>
      <c r="BA443" s="21"/>
      <c r="BB443" s="20"/>
      <c r="BC443" s="23"/>
      <c r="BD443" s="202"/>
      <c r="BE443" s="23"/>
      <c r="BF443" s="23"/>
      <c r="BG443" s="21"/>
      <c r="BH443" s="20"/>
      <c r="BI443" s="23"/>
      <c r="BJ443" s="23"/>
      <c r="BK443" s="21"/>
      <c r="BL443" s="21"/>
      <c r="BM443" s="21"/>
      <c r="BN443" s="21"/>
      <c r="BO443" s="24"/>
      <c r="BP443" s="21"/>
      <c r="BQ443" s="21"/>
      <c r="BR443" s="23"/>
      <c r="BS443" s="23"/>
      <c r="BT443" s="24"/>
      <c r="BU443" s="25"/>
    </row>
    <row r="444" spans="1:73" s="22" customFormat="1" ht="244.5" customHeight="1" x14ac:dyDescent="0.25">
      <c r="A444" s="17"/>
      <c r="B444" s="18"/>
      <c r="C444" s="18"/>
      <c r="D444" s="19"/>
      <c r="E444" s="19"/>
      <c r="F444" s="20"/>
      <c r="G444" s="18"/>
      <c r="H444" s="18"/>
      <c r="I444" s="18"/>
      <c r="J444" s="18"/>
      <c r="K444" s="18"/>
      <c r="L444" s="20"/>
      <c r="M444" s="20"/>
      <c r="N444" s="20"/>
      <c r="O444" s="23"/>
      <c r="P444" s="20"/>
      <c r="Q444" s="23"/>
      <c r="R444" s="23"/>
      <c r="S444" s="23"/>
      <c r="T444" s="23"/>
      <c r="U444" s="23"/>
      <c r="V444" s="21"/>
      <c r="W444" s="21"/>
      <c r="X444" s="21"/>
      <c r="Y444" s="21"/>
      <c r="Z444" s="21"/>
      <c r="AA444" s="21"/>
      <c r="AB444" s="21"/>
      <c r="AC444" s="21"/>
      <c r="AD444" s="202"/>
      <c r="AE444" s="63"/>
      <c r="AF444" s="63"/>
      <c r="AG444" s="63"/>
      <c r="AH444" s="63"/>
      <c r="AI444" s="21"/>
      <c r="AJ444" s="21"/>
      <c r="AK444" s="21"/>
      <c r="AL444" s="202"/>
      <c r="AM444" s="63"/>
      <c r="AN444" s="63"/>
      <c r="AO444" s="21"/>
      <c r="AP444" s="21"/>
      <c r="AQ444" s="21"/>
      <c r="AR444" s="21"/>
      <c r="AS444" s="21"/>
      <c r="AT444" s="202"/>
      <c r="AU444" s="29"/>
      <c r="AV444" s="202"/>
      <c r="AW444" s="23"/>
      <c r="AX444" s="21"/>
      <c r="AY444" s="21"/>
      <c r="AZ444" s="21"/>
      <c r="BA444" s="21"/>
      <c r="BB444" s="20"/>
      <c r="BC444" s="23"/>
      <c r="BD444" s="202"/>
      <c r="BE444" s="23"/>
      <c r="BF444" s="23"/>
      <c r="BG444" s="21"/>
      <c r="BH444" s="21"/>
      <c r="BI444" s="21"/>
      <c r="BJ444" s="21"/>
      <c r="BK444" s="21"/>
      <c r="BL444" s="21"/>
      <c r="BM444" s="21"/>
      <c r="BN444" s="21"/>
      <c r="BO444" s="24"/>
      <c r="BP444" s="21"/>
      <c r="BQ444" s="21"/>
      <c r="BR444" s="23"/>
      <c r="BS444" s="23"/>
      <c r="BT444" s="24"/>
      <c r="BU444" s="25"/>
    </row>
    <row r="445" spans="1:73" s="22" customFormat="1" ht="408.75" customHeight="1" x14ac:dyDescent="0.25">
      <c r="A445" s="17"/>
      <c r="B445" s="18"/>
      <c r="C445" s="18"/>
      <c r="D445" s="19"/>
      <c r="E445" s="19"/>
      <c r="F445" s="20"/>
      <c r="G445" s="18"/>
      <c r="H445" s="18"/>
      <c r="I445" s="18"/>
      <c r="J445" s="18"/>
      <c r="K445" s="18"/>
      <c r="L445" s="20"/>
      <c r="M445" s="20"/>
      <c r="N445" s="20"/>
      <c r="O445" s="23"/>
      <c r="P445" s="20"/>
      <c r="Q445" s="20"/>
      <c r="R445" s="20"/>
      <c r="S445" s="20"/>
      <c r="T445" s="20"/>
      <c r="U445" s="23"/>
      <c r="V445" s="21"/>
      <c r="W445" s="21"/>
      <c r="X445" s="21"/>
      <c r="Y445" s="21"/>
      <c r="Z445" s="21"/>
      <c r="AA445" s="21"/>
      <c r="AB445" s="21"/>
      <c r="AC445" s="21"/>
      <c r="AD445" s="202"/>
      <c r="AE445" s="63"/>
      <c r="AF445" s="63"/>
      <c r="AG445" s="63"/>
      <c r="AH445" s="63"/>
      <c r="AI445" s="21"/>
      <c r="AJ445" s="21"/>
      <c r="AK445" s="21"/>
      <c r="AL445" s="202"/>
      <c r="AM445" s="63"/>
      <c r="AN445" s="63"/>
      <c r="AO445" s="21"/>
      <c r="AP445" s="21"/>
      <c r="AQ445" s="21"/>
      <c r="AR445" s="21"/>
      <c r="AS445" s="21"/>
      <c r="AT445" s="202"/>
      <c r="AU445" s="29"/>
      <c r="AV445" s="202"/>
      <c r="AW445" s="23"/>
      <c r="AX445" s="21"/>
      <c r="AY445" s="21"/>
      <c r="AZ445" s="21"/>
      <c r="BA445" s="21"/>
      <c r="BB445" s="20"/>
      <c r="BC445" s="23"/>
      <c r="BD445" s="202"/>
      <c r="BE445" s="23"/>
      <c r="BF445" s="20"/>
      <c r="BG445" s="21"/>
      <c r="BH445" s="21"/>
      <c r="BI445" s="21"/>
      <c r="BJ445" s="21"/>
      <c r="BK445" s="21"/>
      <c r="BL445" s="21"/>
      <c r="BM445" s="21"/>
      <c r="BN445" s="21"/>
      <c r="BO445" s="24"/>
      <c r="BP445" s="21"/>
      <c r="BQ445" s="21"/>
      <c r="BR445" s="23"/>
      <c r="BS445" s="23"/>
      <c r="BT445" s="24"/>
      <c r="BU445" s="25"/>
    </row>
    <row r="446" spans="1:73" s="22" customFormat="1" ht="246.75" customHeight="1" x14ac:dyDescent="0.25">
      <c r="A446" s="17"/>
      <c r="B446" s="18"/>
      <c r="C446" s="18"/>
      <c r="D446" s="19"/>
      <c r="E446" s="19"/>
      <c r="F446" s="20"/>
      <c r="G446" s="18"/>
      <c r="H446" s="18"/>
      <c r="I446" s="18"/>
      <c r="J446" s="18"/>
      <c r="K446" s="18"/>
      <c r="L446" s="20"/>
      <c r="M446" s="20"/>
      <c r="N446" s="20"/>
      <c r="O446" s="23"/>
      <c r="P446" s="20"/>
      <c r="Q446" s="23"/>
      <c r="R446" s="23"/>
      <c r="S446" s="23"/>
      <c r="T446" s="23"/>
      <c r="U446" s="23"/>
      <c r="V446" s="21"/>
      <c r="W446" s="21"/>
      <c r="X446" s="21"/>
      <c r="Y446" s="21"/>
      <c r="Z446" s="21"/>
      <c r="AA446" s="21"/>
      <c r="AB446" s="21"/>
      <c r="AC446" s="21"/>
      <c r="AD446" s="202"/>
      <c r="AE446" s="63"/>
      <c r="AF446" s="63"/>
      <c r="AG446" s="63"/>
      <c r="AH446" s="63"/>
      <c r="AI446" s="21"/>
      <c r="AJ446" s="21"/>
      <c r="AK446" s="21"/>
      <c r="AL446" s="202"/>
      <c r="AM446" s="63"/>
      <c r="AN446" s="63"/>
      <c r="AO446" s="21"/>
      <c r="AP446" s="21"/>
      <c r="AQ446" s="21"/>
      <c r="AR446" s="21"/>
      <c r="AS446" s="21"/>
      <c r="AT446" s="202"/>
      <c r="AU446" s="29"/>
      <c r="AV446" s="202"/>
      <c r="AW446" s="23"/>
      <c r="AX446" s="21"/>
      <c r="AY446" s="21"/>
      <c r="AZ446" s="21"/>
      <c r="BA446" s="21"/>
      <c r="BB446" s="20"/>
      <c r="BC446" s="23"/>
      <c r="BD446" s="202"/>
      <c r="BE446" s="23"/>
      <c r="BF446" s="20"/>
      <c r="BG446" s="21"/>
      <c r="BH446" s="20"/>
      <c r="BI446" s="23"/>
      <c r="BJ446" s="23"/>
      <c r="BK446" s="21"/>
      <c r="BL446" s="21"/>
      <c r="BM446" s="21"/>
      <c r="BN446" s="21"/>
      <c r="BO446" s="24"/>
      <c r="BP446" s="21"/>
      <c r="BQ446" s="21"/>
      <c r="BR446" s="23"/>
      <c r="BS446" s="23"/>
      <c r="BT446" s="24"/>
      <c r="BU446" s="25"/>
    </row>
    <row r="447" spans="1:73" s="22" customFormat="1" ht="258.75" customHeight="1" x14ac:dyDescent="0.25">
      <c r="A447" s="17"/>
      <c r="B447" s="18"/>
      <c r="C447" s="18"/>
      <c r="D447" s="19"/>
      <c r="E447" s="19"/>
      <c r="F447" s="20"/>
      <c r="G447" s="18"/>
      <c r="H447" s="18"/>
      <c r="I447" s="18"/>
      <c r="J447" s="18"/>
      <c r="K447" s="18"/>
      <c r="L447" s="20"/>
      <c r="M447" s="20"/>
      <c r="N447" s="20"/>
      <c r="O447" s="23"/>
      <c r="P447" s="20"/>
      <c r="Q447" s="23"/>
      <c r="R447" s="23"/>
      <c r="S447" s="23"/>
      <c r="T447" s="23"/>
      <c r="U447" s="23"/>
      <c r="V447" s="21"/>
      <c r="W447" s="21"/>
      <c r="X447" s="21"/>
      <c r="Y447" s="21"/>
      <c r="Z447" s="21"/>
      <c r="AA447" s="21"/>
      <c r="AB447" s="21"/>
      <c r="AC447" s="21"/>
      <c r="AD447" s="202"/>
      <c r="AE447" s="63"/>
      <c r="AF447" s="63"/>
      <c r="AG447" s="63"/>
      <c r="AH447" s="20"/>
      <c r="AI447" s="21"/>
      <c r="AJ447" s="21"/>
      <c r="AK447" s="21"/>
      <c r="AL447" s="202"/>
      <c r="AM447" s="63"/>
      <c r="AN447" s="20"/>
      <c r="AO447" s="21"/>
      <c r="AP447" s="21"/>
      <c r="AQ447" s="21"/>
      <c r="AR447" s="21"/>
      <c r="AS447" s="21"/>
      <c r="AT447" s="202"/>
      <c r="AU447" s="23"/>
      <c r="AV447" s="202"/>
      <c r="AW447" s="23"/>
      <c r="AX447" s="21"/>
      <c r="AY447" s="21"/>
      <c r="AZ447" s="21"/>
      <c r="BA447" s="21"/>
      <c r="BB447" s="20"/>
      <c r="BC447" s="23"/>
      <c r="BD447" s="202"/>
      <c r="BE447" s="23"/>
      <c r="BF447" s="20"/>
      <c r="BG447" s="21"/>
      <c r="BH447" s="21"/>
      <c r="BI447" s="21"/>
      <c r="BJ447" s="21"/>
      <c r="BK447" s="21"/>
      <c r="BL447" s="21"/>
      <c r="BM447" s="21"/>
      <c r="BN447" s="21"/>
      <c r="BO447" s="24"/>
      <c r="BP447" s="21"/>
      <c r="BQ447" s="21"/>
      <c r="BR447" s="23"/>
      <c r="BS447" s="23"/>
      <c r="BT447" s="24"/>
      <c r="BU447" s="25"/>
    </row>
    <row r="448" spans="1:73" s="22" customFormat="1" ht="201" customHeight="1" x14ac:dyDescent="0.25">
      <c r="A448" s="17"/>
      <c r="B448" s="18"/>
      <c r="C448" s="18"/>
      <c r="D448" s="19"/>
      <c r="E448" s="19"/>
      <c r="F448" s="20"/>
      <c r="G448" s="18"/>
      <c r="H448" s="18"/>
      <c r="I448" s="18"/>
      <c r="J448" s="18"/>
      <c r="K448" s="18"/>
      <c r="L448" s="20"/>
      <c r="M448" s="20"/>
      <c r="N448" s="202"/>
      <c r="O448" s="29"/>
      <c r="P448" s="29"/>
      <c r="Q448" s="29"/>
      <c r="R448" s="29"/>
      <c r="S448" s="29"/>
      <c r="T448" s="29"/>
      <c r="U448" s="29"/>
      <c r="V448" s="21"/>
      <c r="W448" s="21"/>
      <c r="X448" s="21"/>
      <c r="Y448" s="21"/>
      <c r="Z448" s="21"/>
      <c r="AA448" s="21"/>
      <c r="AB448" s="21"/>
      <c r="AC448" s="21"/>
      <c r="AD448" s="202"/>
      <c r="AE448" s="63"/>
      <c r="AF448" s="63"/>
      <c r="AG448" s="63"/>
      <c r="AH448" s="20"/>
      <c r="AI448" s="21"/>
      <c r="AJ448" s="21"/>
      <c r="AK448" s="21"/>
      <c r="AL448" s="202"/>
      <c r="AM448" s="63"/>
      <c r="AN448" s="20"/>
      <c r="AO448" s="21"/>
      <c r="AP448" s="21"/>
      <c r="AQ448" s="21"/>
      <c r="AR448" s="21"/>
      <c r="AS448" s="21"/>
      <c r="AT448" s="202"/>
      <c r="AU448" s="23"/>
      <c r="AV448" s="202"/>
      <c r="AW448" s="23"/>
      <c r="AX448" s="21"/>
      <c r="AY448" s="21"/>
      <c r="AZ448" s="21"/>
      <c r="BA448" s="21"/>
      <c r="BB448" s="20"/>
      <c r="BC448" s="23"/>
      <c r="BD448" s="202"/>
      <c r="BE448" s="23"/>
      <c r="BF448" s="20"/>
      <c r="BG448" s="21"/>
      <c r="BH448" s="21"/>
      <c r="BI448" s="21"/>
      <c r="BJ448" s="21"/>
      <c r="BK448" s="21"/>
      <c r="BL448" s="21"/>
      <c r="BM448" s="21"/>
      <c r="BN448" s="21"/>
      <c r="BO448" s="24"/>
      <c r="BP448" s="21"/>
      <c r="BQ448" s="21"/>
      <c r="BR448" s="23"/>
      <c r="BS448" s="23"/>
      <c r="BT448" s="24"/>
      <c r="BU448" s="25"/>
    </row>
    <row r="449" spans="1:73" s="22" customFormat="1" ht="191.25" customHeight="1" x14ac:dyDescent="0.25">
      <c r="A449" s="17"/>
      <c r="B449" s="18"/>
      <c r="C449" s="18"/>
      <c r="D449" s="19"/>
      <c r="E449" s="19"/>
      <c r="F449" s="20"/>
      <c r="G449" s="18"/>
      <c r="H449" s="18"/>
      <c r="I449" s="18"/>
      <c r="J449" s="18"/>
      <c r="K449" s="18"/>
      <c r="L449" s="20"/>
      <c r="M449" s="20"/>
      <c r="N449" s="20"/>
      <c r="O449" s="23"/>
      <c r="P449" s="20"/>
      <c r="Q449" s="23"/>
      <c r="R449" s="23"/>
      <c r="S449" s="23"/>
      <c r="T449" s="23"/>
      <c r="U449" s="23"/>
      <c r="V449" s="21"/>
      <c r="W449" s="21"/>
      <c r="X449" s="21"/>
      <c r="Y449" s="21"/>
      <c r="Z449" s="21"/>
      <c r="AA449" s="21"/>
      <c r="AB449" s="21"/>
      <c r="AC449" s="21"/>
      <c r="AD449" s="202"/>
      <c r="AE449" s="63"/>
      <c r="AF449" s="63"/>
      <c r="AG449" s="63"/>
      <c r="AH449" s="20"/>
      <c r="AI449" s="21"/>
      <c r="AJ449" s="21"/>
      <c r="AK449" s="21"/>
      <c r="AL449" s="202"/>
      <c r="AM449" s="63"/>
      <c r="AN449" s="20"/>
      <c r="AO449" s="21"/>
      <c r="AP449" s="21"/>
      <c r="AQ449" s="21"/>
      <c r="AR449" s="21"/>
      <c r="AS449" s="21"/>
      <c r="AT449" s="202"/>
      <c r="AU449" s="23"/>
      <c r="AV449" s="202"/>
      <c r="AW449" s="23"/>
      <c r="AX449" s="21"/>
      <c r="AY449" s="21"/>
      <c r="AZ449" s="21"/>
      <c r="BA449" s="21"/>
      <c r="BB449" s="20"/>
      <c r="BC449" s="23"/>
      <c r="BD449" s="202"/>
      <c r="BE449" s="23"/>
      <c r="BF449" s="23"/>
      <c r="BG449" s="21"/>
      <c r="BH449" s="21"/>
      <c r="BI449" s="21"/>
      <c r="BJ449" s="21"/>
      <c r="BK449" s="21"/>
      <c r="BL449" s="21"/>
      <c r="BM449" s="21"/>
      <c r="BN449" s="21"/>
      <c r="BO449" s="24"/>
      <c r="BP449" s="21"/>
      <c r="BQ449" s="21"/>
      <c r="BR449" s="23"/>
      <c r="BS449" s="23"/>
      <c r="BT449" s="24"/>
      <c r="BU449" s="25"/>
    </row>
    <row r="450" spans="1:73" s="22" customFormat="1" ht="191.25" customHeight="1" x14ac:dyDescent="0.25">
      <c r="A450" s="17"/>
      <c r="B450" s="18"/>
      <c r="C450" s="18"/>
      <c r="D450" s="19"/>
      <c r="E450" s="19"/>
      <c r="F450" s="20"/>
      <c r="G450" s="18"/>
      <c r="H450" s="18"/>
      <c r="I450" s="18"/>
      <c r="J450" s="18"/>
      <c r="K450" s="18"/>
      <c r="L450" s="20"/>
      <c r="M450" s="20"/>
      <c r="N450" s="202"/>
      <c r="O450" s="28"/>
      <c r="P450" s="18"/>
      <c r="Q450" s="28"/>
      <c r="R450" s="28"/>
      <c r="S450" s="28"/>
      <c r="T450" s="28"/>
      <c r="U450" s="28"/>
      <c r="V450" s="21"/>
      <c r="W450" s="21"/>
      <c r="X450" s="21"/>
      <c r="Y450" s="21"/>
      <c r="Z450" s="21"/>
      <c r="AA450" s="21"/>
      <c r="AB450" s="21"/>
      <c r="AC450" s="21"/>
      <c r="AD450" s="202"/>
      <c r="AE450" s="63"/>
      <c r="AF450" s="63"/>
      <c r="AG450" s="63"/>
      <c r="AH450" s="20"/>
      <c r="AI450" s="21"/>
      <c r="AJ450" s="21"/>
      <c r="AK450" s="21"/>
      <c r="AL450" s="202"/>
      <c r="AM450" s="63"/>
      <c r="AN450" s="20"/>
      <c r="AO450" s="21"/>
      <c r="AP450" s="21"/>
      <c r="AQ450" s="21"/>
      <c r="AR450" s="21"/>
      <c r="AS450" s="21"/>
      <c r="AT450" s="202"/>
      <c r="AU450" s="23"/>
      <c r="AV450" s="202"/>
      <c r="AW450" s="23"/>
      <c r="AX450" s="21"/>
      <c r="AY450" s="21"/>
      <c r="AZ450" s="21"/>
      <c r="BA450" s="21"/>
      <c r="BB450" s="20"/>
      <c r="BC450" s="23"/>
      <c r="BD450" s="202"/>
      <c r="BE450" s="23"/>
      <c r="BF450" s="20"/>
      <c r="BG450" s="21"/>
      <c r="BH450" s="21"/>
      <c r="BI450" s="21"/>
      <c r="BJ450" s="21"/>
      <c r="BK450" s="21"/>
      <c r="BL450" s="21"/>
      <c r="BM450" s="21"/>
      <c r="BN450" s="21"/>
      <c r="BO450" s="24"/>
      <c r="BP450" s="21"/>
      <c r="BQ450" s="21"/>
      <c r="BR450" s="23"/>
      <c r="BS450" s="23"/>
      <c r="BT450" s="24"/>
      <c r="BU450" s="25"/>
    </row>
    <row r="451" spans="1:73" s="22" customFormat="1" ht="247.5" customHeight="1" x14ac:dyDescent="0.25">
      <c r="A451" s="17"/>
      <c r="B451" s="18"/>
      <c r="C451" s="18"/>
      <c r="D451" s="19"/>
      <c r="E451" s="19"/>
      <c r="F451" s="20"/>
      <c r="G451" s="18"/>
      <c r="H451" s="18"/>
      <c r="I451" s="18"/>
      <c r="J451" s="18"/>
      <c r="K451" s="18"/>
      <c r="L451" s="20"/>
      <c r="M451" s="20"/>
      <c r="N451" s="202"/>
      <c r="O451" s="23"/>
      <c r="P451" s="23"/>
      <c r="Q451" s="23"/>
      <c r="R451" s="23"/>
      <c r="S451" s="23"/>
      <c r="T451" s="23"/>
      <c r="U451" s="28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181"/>
      <c r="AM451" s="21"/>
      <c r="AN451" s="21"/>
      <c r="AO451" s="21"/>
      <c r="AP451" s="21"/>
      <c r="AQ451" s="21"/>
      <c r="AR451" s="21"/>
      <c r="AS451" s="21"/>
      <c r="AT451" s="181"/>
      <c r="AU451" s="21"/>
      <c r="AV451" s="181"/>
      <c r="AW451" s="21"/>
      <c r="AX451" s="21"/>
      <c r="AY451" s="21"/>
      <c r="AZ451" s="21"/>
      <c r="BA451" s="21"/>
      <c r="BB451" s="20"/>
      <c r="BC451" s="23"/>
      <c r="BD451" s="202"/>
      <c r="BE451" s="23"/>
      <c r="BF451" s="20"/>
      <c r="BG451" s="21"/>
      <c r="BH451" s="21"/>
      <c r="BI451" s="21"/>
      <c r="BJ451" s="21"/>
      <c r="BK451" s="21"/>
      <c r="BL451" s="21"/>
      <c r="BM451" s="21"/>
      <c r="BN451" s="21"/>
      <c r="BO451" s="24"/>
      <c r="BP451" s="21"/>
      <c r="BQ451" s="21"/>
      <c r="BR451" s="23"/>
      <c r="BS451" s="23"/>
      <c r="BT451" s="24"/>
      <c r="BU451" s="25"/>
    </row>
    <row r="452" spans="1:73" s="22" customFormat="1" ht="271.5" customHeight="1" x14ac:dyDescent="0.25">
      <c r="A452" s="17"/>
      <c r="B452" s="18"/>
      <c r="C452" s="18"/>
      <c r="D452" s="19"/>
      <c r="E452" s="19"/>
      <c r="F452" s="20"/>
      <c r="G452" s="18"/>
      <c r="H452" s="18"/>
      <c r="I452" s="18"/>
      <c r="J452" s="18"/>
      <c r="K452" s="18"/>
      <c r="L452" s="20"/>
      <c r="M452" s="20"/>
      <c r="N452" s="202"/>
      <c r="O452" s="28"/>
      <c r="P452" s="18"/>
      <c r="Q452" s="28"/>
      <c r="R452" s="28"/>
      <c r="S452" s="28"/>
      <c r="T452" s="28"/>
      <c r="U452" s="28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181"/>
      <c r="AM452" s="21"/>
      <c r="AN452" s="21"/>
      <c r="AO452" s="21"/>
      <c r="AP452" s="21"/>
      <c r="AQ452" s="21"/>
      <c r="AR452" s="21"/>
      <c r="AS452" s="21"/>
      <c r="AT452" s="181"/>
      <c r="AU452" s="21"/>
      <c r="AV452" s="181"/>
      <c r="AW452" s="21"/>
      <c r="AX452" s="21"/>
      <c r="AY452" s="21"/>
      <c r="AZ452" s="21"/>
      <c r="BA452" s="21"/>
      <c r="BB452" s="20"/>
      <c r="BC452" s="23"/>
      <c r="BD452" s="202"/>
      <c r="BE452" s="23"/>
      <c r="BF452" s="20"/>
      <c r="BG452" s="21"/>
      <c r="BH452" s="21"/>
      <c r="BI452" s="21"/>
      <c r="BJ452" s="21"/>
      <c r="BK452" s="21"/>
      <c r="BL452" s="21"/>
      <c r="BM452" s="21"/>
      <c r="BN452" s="21"/>
      <c r="BO452" s="24"/>
      <c r="BP452" s="21"/>
      <c r="BQ452" s="21"/>
      <c r="BR452" s="23"/>
      <c r="BS452" s="23"/>
      <c r="BT452" s="24"/>
      <c r="BU452" s="25"/>
    </row>
    <row r="453" spans="1:73" s="22" customFormat="1" ht="261" customHeight="1" x14ac:dyDescent="0.25">
      <c r="A453" s="17"/>
      <c r="B453" s="18"/>
      <c r="C453" s="18"/>
      <c r="D453" s="19"/>
      <c r="E453" s="19"/>
      <c r="F453" s="20"/>
      <c r="G453" s="18"/>
      <c r="H453" s="18"/>
      <c r="I453" s="18"/>
      <c r="J453" s="18"/>
      <c r="K453" s="18"/>
      <c r="L453" s="20"/>
      <c r="M453" s="20"/>
      <c r="N453" s="202"/>
      <c r="O453" s="28"/>
      <c r="P453" s="18"/>
      <c r="Q453" s="28"/>
      <c r="R453" s="28"/>
      <c r="S453" s="28"/>
      <c r="T453" s="28"/>
      <c r="U453" s="28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181"/>
      <c r="AM453" s="21"/>
      <c r="AN453" s="21"/>
      <c r="AO453" s="21"/>
      <c r="AP453" s="21"/>
      <c r="AQ453" s="21"/>
      <c r="AR453" s="21"/>
      <c r="AS453" s="21"/>
      <c r="AT453" s="181"/>
      <c r="AU453" s="21"/>
      <c r="AV453" s="181"/>
      <c r="AW453" s="21"/>
      <c r="AX453" s="21"/>
      <c r="AY453" s="21"/>
      <c r="AZ453" s="21"/>
      <c r="BA453" s="21"/>
      <c r="BB453" s="20"/>
      <c r="BC453" s="23"/>
      <c r="BD453" s="202"/>
      <c r="BE453" s="23"/>
      <c r="BF453" s="20"/>
      <c r="BG453" s="21"/>
      <c r="BH453" s="21"/>
      <c r="BI453" s="21"/>
      <c r="BJ453" s="21"/>
      <c r="BK453" s="21"/>
      <c r="BL453" s="21"/>
      <c r="BM453" s="21"/>
      <c r="BN453" s="21"/>
      <c r="BO453" s="24"/>
      <c r="BP453" s="21"/>
      <c r="BQ453" s="21"/>
      <c r="BR453" s="23"/>
      <c r="BS453" s="23"/>
      <c r="BT453" s="24"/>
      <c r="BU453" s="25"/>
    </row>
    <row r="454" spans="1:73" s="22" customFormat="1" ht="204" customHeight="1" x14ac:dyDescent="0.25">
      <c r="A454" s="17"/>
      <c r="B454" s="18"/>
      <c r="C454" s="18"/>
      <c r="D454" s="19"/>
      <c r="E454" s="19"/>
      <c r="F454" s="20"/>
      <c r="G454" s="18"/>
      <c r="H454" s="18"/>
      <c r="I454" s="18"/>
      <c r="J454" s="18"/>
      <c r="K454" s="18"/>
      <c r="L454" s="20"/>
      <c r="M454" s="20"/>
      <c r="N454" s="20"/>
      <c r="O454" s="20"/>
      <c r="P454" s="20"/>
      <c r="Q454" s="20"/>
      <c r="R454" s="20"/>
      <c r="S454" s="20"/>
      <c r="T454" s="20"/>
      <c r="U454" s="20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181"/>
      <c r="AM454" s="21"/>
      <c r="AN454" s="21"/>
      <c r="AO454" s="21"/>
      <c r="AP454" s="21"/>
      <c r="AQ454" s="21"/>
      <c r="AR454" s="21"/>
      <c r="AS454" s="21"/>
      <c r="AT454" s="181"/>
      <c r="AU454" s="21"/>
      <c r="AV454" s="181"/>
      <c r="AW454" s="21"/>
      <c r="AX454" s="21"/>
      <c r="AY454" s="21"/>
      <c r="AZ454" s="21"/>
      <c r="BA454" s="21"/>
      <c r="BB454" s="20"/>
      <c r="BC454" s="23"/>
      <c r="BD454" s="202"/>
      <c r="BE454" s="20"/>
      <c r="BF454" s="20"/>
      <c r="BG454" s="21"/>
      <c r="BH454" s="21"/>
      <c r="BI454" s="21"/>
      <c r="BJ454" s="21"/>
      <c r="BK454" s="21"/>
      <c r="BL454" s="21"/>
      <c r="BM454" s="21"/>
      <c r="BN454" s="21"/>
      <c r="BO454" s="24"/>
      <c r="BP454" s="21"/>
      <c r="BQ454" s="21"/>
      <c r="BR454" s="23"/>
      <c r="BS454" s="23"/>
      <c r="BT454" s="24"/>
      <c r="BU454" s="25"/>
    </row>
    <row r="455" spans="1:73" s="22" customFormat="1" ht="204" customHeight="1" x14ac:dyDescent="0.25">
      <c r="A455" s="17"/>
      <c r="B455" s="18"/>
      <c r="C455" s="18"/>
      <c r="D455" s="19"/>
      <c r="E455" s="19"/>
      <c r="F455" s="20"/>
      <c r="G455" s="18"/>
      <c r="H455" s="18"/>
      <c r="I455" s="18"/>
      <c r="J455" s="18"/>
      <c r="K455" s="18"/>
      <c r="L455" s="20"/>
      <c r="M455" s="20"/>
      <c r="N455" s="202"/>
      <c r="O455" s="20"/>
      <c r="P455" s="20"/>
      <c r="Q455" s="20"/>
      <c r="R455" s="20"/>
      <c r="S455" s="20"/>
      <c r="T455" s="20"/>
      <c r="U455" s="20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181"/>
      <c r="AM455" s="21"/>
      <c r="AN455" s="21"/>
      <c r="AO455" s="21"/>
      <c r="AP455" s="21"/>
      <c r="AQ455" s="21"/>
      <c r="AR455" s="21"/>
      <c r="AS455" s="21"/>
      <c r="AT455" s="181"/>
      <c r="AU455" s="21"/>
      <c r="AV455" s="181"/>
      <c r="AW455" s="21"/>
      <c r="AX455" s="21"/>
      <c r="AY455" s="21"/>
      <c r="AZ455" s="21"/>
      <c r="BA455" s="21"/>
      <c r="BB455" s="20"/>
      <c r="BC455" s="23"/>
      <c r="BD455" s="202"/>
      <c r="BE455" s="23"/>
      <c r="BF455" s="20"/>
      <c r="BG455" s="21"/>
      <c r="BH455" s="21"/>
      <c r="BI455" s="21"/>
      <c r="BJ455" s="21"/>
      <c r="BK455" s="21"/>
      <c r="BL455" s="21"/>
      <c r="BM455" s="21"/>
      <c r="BN455" s="21"/>
      <c r="BO455" s="24"/>
      <c r="BP455" s="21"/>
      <c r="BQ455" s="21"/>
      <c r="BR455" s="23"/>
      <c r="BS455" s="23"/>
      <c r="BT455" s="24"/>
      <c r="BU455" s="25"/>
    </row>
    <row r="456" spans="1:73" s="22" customFormat="1" ht="204" customHeight="1" x14ac:dyDescent="0.25">
      <c r="A456" s="17"/>
      <c r="B456" s="18"/>
      <c r="C456" s="18"/>
      <c r="D456" s="19"/>
      <c r="E456" s="19"/>
      <c r="F456" s="20"/>
      <c r="G456" s="18"/>
      <c r="H456" s="18"/>
      <c r="I456" s="18"/>
      <c r="J456" s="18"/>
      <c r="K456" s="18"/>
      <c r="L456" s="20"/>
      <c r="M456" s="20"/>
      <c r="N456" s="202"/>
      <c r="O456" s="28"/>
      <c r="P456" s="18"/>
      <c r="Q456" s="28"/>
      <c r="R456" s="28"/>
      <c r="S456" s="28"/>
      <c r="T456" s="28"/>
      <c r="U456" s="28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181"/>
      <c r="AM456" s="21"/>
      <c r="AN456" s="21"/>
      <c r="AO456" s="21"/>
      <c r="AP456" s="21"/>
      <c r="AQ456" s="21"/>
      <c r="AR456" s="21"/>
      <c r="AS456" s="21"/>
      <c r="AT456" s="181"/>
      <c r="AU456" s="21"/>
      <c r="AV456" s="181"/>
      <c r="AW456" s="21"/>
      <c r="AX456" s="21"/>
      <c r="AY456" s="21"/>
      <c r="AZ456" s="21"/>
      <c r="BA456" s="21"/>
      <c r="BB456" s="20"/>
      <c r="BC456" s="23"/>
      <c r="BD456" s="202"/>
      <c r="BE456" s="23"/>
      <c r="BF456" s="20"/>
      <c r="BG456" s="21"/>
      <c r="BH456" s="21"/>
      <c r="BI456" s="21"/>
      <c r="BJ456" s="21"/>
      <c r="BK456" s="21"/>
      <c r="BL456" s="21"/>
      <c r="BM456" s="21"/>
      <c r="BN456" s="21"/>
      <c r="BO456" s="24"/>
      <c r="BP456" s="21"/>
      <c r="BQ456" s="21"/>
      <c r="BR456" s="23"/>
      <c r="BS456" s="23"/>
      <c r="BT456" s="24"/>
      <c r="BU456" s="25"/>
    </row>
    <row r="457" spans="1:73" s="22" customFormat="1" ht="283.5" customHeight="1" x14ac:dyDescent="0.25">
      <c r="A457" s="17"/>
      <c r="B457" s="18"/>
      <c r="C457" s="18"/>
      <c r="D457" s="19"/>
      <c r="E457" s="19"/>
      <c r="F457" s="20"/>
      <c r="G457" s="18"/>
      <c r="H457" s="18"/>
      <c r="I457" s="18"/>
      <c r="J457" s="18"/>
      <c r="K457" s="18"/>
      <c r="L457" s="20"/>
      <c r="M457" s="20"/>
      <c r="N457" s="20"/>
      <c r="O457" s="23"/>
      <c r="P457" s="20"/>
      <c r="Q457" s="23"/>
      <c r="R457" s="23"/>
      <c r="S457" s="23"/>
      <c r="T457" s="23"/>
      <c r="U457" s="23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181"/>
      <c r="AM457" s="21"/>
      <c r="AN457" s="21"/>
      <c r="AO457" s="21"/>
      <c r="AP457" s="21"/>
      <c r="AQ457" s="21"/>
      <c r="AR457" s="21"/>
      <c r="AS457" s="21"/>
      <c r="AT457" s="181"/>
      <c r="AU457" s="21"/>
      <c r="AV457" s="181"/>
      <c r="AW457" s="21"/>
      <c r="AX457" s="21"/>
      <c r="AY457" s="21"/>
      <c r="AZ457" s="21"/>
      <c r="BA457" s="21"/>
      <c r="BB457" s="20"/>
      <c r="BC457" s="23"/>
      <c r="BD457" s="202"/>
      <c r="BE457" s="23"/>
      <c r="BF457" s="20"/>
      <c r="BG457" s="21"/>
      <c r="BH457" s="21"/>
      <c r="BI457" s="21"/>
      <c r="BJ457" s="21"/>
      <c r="BK457" s="21"/>
      <c r="BL457" s="21"/>
      <c r="BM457" s="21"/>
      <c r="BN457" s="21"/>
      <c r="BO457" s="24"/>
      <c r="BP457" s="21"/>
      <c r="BQ457" s="21"/>
      <c r="BR457" s="23"/>
      <c r="BS457" s="23"/>
      <c r="BT457" s="24"/>
      <c r="BU457" s="25"/>
    </row>
    <row r="458" spans="1:73" s="22" customFormat="1" ht="409.5" customHeight="1" x14ac:dyDescent="0.25">
      <c r="A458" s="17"/>
      <c r="B458" s="18"/>
      <c r="C458" s="18"/>
      <c r="D458" s="19"/>
      <c r="E458" s="19"/>
      <c r="F458" s="20"/>
      <c r="G458" s="18"/>
      <c r="H458" s="18"/>
      <c r="I458" s="18"/>
      <c r="J458" s="18"/>
      <c r="K458" s="18"/>
      <c r="L458" s="20"/>
      <c r="M458" s="20"/>
      <c r="N458" s="20"/>
      <c r="O458" s="23"/>
      <c r="P458" s="20"/>
      <c r="Q458" s="23"/>
      <c r="R458" s="23"/>
      <c r="S458" s="23"/>
      <c r="T458" s="23"/>
      <c r="U458" s="23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0"/>
      <c r="AI458" s="23"/>
      <c r="AJ458" s="23"/>
      <c r="AK458" s="21"/>
      <c r="AL458" s="202"/>
      <c r="AM458" s="23"/>
      <c r="AN458" s="23"/>
      <c r="AO458" s="21"/>
      <c r="AP458" s="21"/>
      <c r="AQ458" s="21"/>
      <c r="AR458" s="21"/>
      <c r="AS458" s="21"/>
      <c r="AT458" s="202"/>
      <c r="AU458" s="23"/>
      <c r="AV458" s="202"/>
      <c r="AW458" s="23"/>
      <c r="AX458" s="21"/>
      <c r="AY458" s="21"/>
      <c r="AZ458" s="21"/>
      <c r="BA458" s="21"/>
      <c r="BB458" s="20"/>
      <c r="BC458" s="23"/>
      <c r="BD458" s="202"/>
      <c r="BE458" s="23"/>
      <c r="BF458" s="23"/>
      <c r="BG458" s="21"/>
      <c r="BH458" s="21"/>
      <c r="BI458" s="21"/>
      <c r="BJ458" s="21"/>
      <c r="BK458" s="21"/>
      <c r="BL458" s="21"/>
      <c r="BM458" s="21"/>
      <c r="BN458" s="21"/>
      <c r="BO458" s="24"/>
      <c r="BP458" s="21"/>
      <c r="BQ458" s="21"/>
      <c r="BR458" s="23"/>
      <c r="BS458" s="23"/>
      <c r="BT458" s="24"/>
      <c r="BU458" s="25"/>
    </row>
    <row r="459" spans="1:73" s="22" customFormat="1" ht="114.75" customHeight="1" x14ac:dyDescent="0.25">
      <c r="A459" s="17"/>
      <c r="B459" s="18"/>
      <c r="C459" s="18"/>
      <c r="D459" s="19"/>
      <c r="E459" s="19"/>
      <c r="F459" s="20"/>
      <c r="G459" s="18"/>
      <c r="H459" s="18"/>
      <c r="I459" s="18"/>
      <c r="J459" s="18"/>
      <c r="K459" s="18"/>
      <c r="L459" s="20"/>
      <c r="M459" s="20"/>
      <c r="N459" s="20"/>
      <c r="O459" s="28"/>
      <c r="P459" s="18"/>
      <c r="Q459" s="28"/>
      <c r="R459" s="28"/>
      <c r="S459" s="28"/>
      <c r="T459" s="28"/>
      <c r="U459" s="28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181"/>
      <c r="AM459" s="21"/>
      <c r="AN459" s="21"/>
      <c r="AO459" s="21"/>
      <c r="AP459" s="21"/>
      <c r="AQ459" s="21"/>
      <c r="AR459" s="21"/>
      <c r="AS459" s="21"/>
      <c r="AT459" s="181"/>
      <c r="AU459" s="21"/>
      <c r="AV459" s="181"/>
      <c r="AW459" s="21"/>
      <c r="AX459" s="21"/>
      <c r="AY459" s="21"/>
      <c r="AZ459" s="21"/>
      <c r="BA459" s="21"/>
      <c r="BB459" s="20"/>
      <c r="BC459" s="23"/>
      <c r="BD459" s="202"/>
      <c r="BE459" s="23"/>
      <c r="BF459" s="20"/>
      <c r="BG459" s="21"/>
      <c r="BH459" s="21"/>
      <c r="BI459" s="21"/>
      <c r="BJ459" s="21"/>
      <c r="BK459" s="21"/>
      <c r="BL459" s="21"/>
      <c r="BM459" s="21"/>
      <c r="BN459" s="21"/>
      <c r="BO459" s="24"/>
      <c r="BP459" s="21"/>
      <c r="BQ459" s="21"/>
      <c r="BR459" s="23"/>
      <c r="BS459" s="23"/>
      <c r="BT459" s="24"/>
      <c r="BU459" s="25"/>
    </row>
    <row r="460" spans="1:73" s="22" customFormat="1" ht="114.75" customHeight="1" x14ac:dyDescent="0.25">
      <c r="A460" s="17"/>
      <c r="B460" s="18"/>
      <c r="C460" s="18"/>
      <c r="D460" s="19"/>
      <c r="E460" s="19"/>
      <c r="F460" s="20"/>
      <c r="G460" s="18"/>
      <c r="H460" s="18"/>
      <c r="I460" s="18"/>
      <c r="J460" s="18"/>
      <c r="K460" s="18"/>
      <c r="L460" s="20"/>
      <c r="M460" s="20"/>
      <c r="N460" s="202"/>
      <c r="O460" s="28"/>
      <c r="P460" s="18"/>
      <c r="Q460" s="28"/>
      <c r="R460" s="28"/>
      <c r="S460" s="28"/>
      <c r="T460" s="28"/>
      <c r="U460" s="28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181"/>
      <c r="AM460" s="21"/>
      <c r="AN460" s="21"/>
      <c r="AO460" s="21"/>
      <c r="AP460" s="21"/>
      <c r="AQ460" s="21"/>
      <c r="AR460" s="21"/>
      <c r="AS460" s="21"/>
      <c r="AT460" s="181"/>
      <c r="AU460" s="21"/>
      <c r="AV460" s="181"/>
      <c r="AW460" s="21"/>
      <c r="AX460" s="21"/>
      <c r="AY460" s="21"/>
      <c r="AZ460" s="21"/>
      <c r="BA460" s="21"/>
      <c r="BB460" s="20"/>
      <c r="BC460" s="23"/>
      <c r="BD460" s="202"/>
      <c r="BE460" s="23"/>
      <c r="BF460" s="20"/>
      <c r="BG460" s="21"/>
      <c r="BH460" s="21"/>
      <c r="BI460" s="21"/>
      <c r="BJ460" s="21"/>
      <c r="BK460" s="21"/>
      <c r="BL460" s="21"/>
      <c r="BM460" s="21"/>
      <c r="BN460" s="21"/>
      <c r="BO460" s="24"/>
      <c r="BP460" s="21"/>
      <c r="BQ460" s="21"/>
      <c r="BR460" s="23"/>
      <c r="BS460" s="23"/>
      <c r="BT460" s="24"/>
      <c r="BU460" s="25"/>
    </row>
    <row r="461" spans="1:73" s="22" customFormat="1" ht="114.75" customHeight="1" x14ac:dyDescent="0.25">
      <c r="A461" s="17"/>
      <c r="B461" s="18"/>
      <c r="C461" s="18"/>
      <c r="D461" s="19"/>
      <c r="E461" s="19"/>
      <c r="F461" s="20"/>
      <c r="G461" s="18"/>
      <c r="H461" s="18"/>
      <c r="I461" s="18"/>
      <c r="J461" s="18"/>
      <c r="K461" s="18"/>
      <c r="L461" s="20"/>
      <c r="M461" s="20"/>
      <c r="N461" s="202"/>
      <c r="O461" s="28"/>
      <c r="P461" s="18"/>
      <c r="Q461" s="28"/>
      <c r="R461" s="28"/>
      <c r="S461" s="28"/>
      <c r="T461" s="28"/>
      <c r="U461" s="28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181"/>
      <c r="AM461" s="21"/>
      <c r="AN461" s="21"/>
      <c r="AO461" s="21"/>
      <c r="AP461" s="21"/>
      <c r="AQ461" s="21"/>
      <c r="AR461" s="21"/>
      <c r="AS461" s="21"/>
      <c r="AT461" s="181"/>
      <c r="AU461" s="21"/>
      <c r="AV461" s="181"/>
      <c r="AW461" s="21"/>
      <c r="AX461" s="21"/>
      <c r="AY461" s="21"/>
      <c r="AZ461" s="21"/>
      <c r="BA461" s="21"/>
      <c r="BB461" s="20"/>
      <c r="BC461" s="23"/>
      <c r="BD461" s="202"/>
      <c r="BE461" s="23"/>
      <c r="BF461" s="20"/>
      <c r="BG461" s="21"/>
      <c r="BH461" s="21"/>
      <c r="BI461" s="21"/>
      <c r="BJ461" s="21"/>
      <c r="BK461" s="21"/>
      <c r="BL461" s="21"/>
      <c r="BM461" s="21"/>
      <c r="BN461" s="21"/>
      <c r="BO461" s="24"/>
      <c r="BP461" s="21"/>
      <c r="BQ461" s="21"/>
      <c r="BR461" s="23"/>
      <c r="BS461" s="23"/>
      <c r="BT461" s="24"/>
      <c r="BU461" s="25"/>
    </row>
    <row r="462" spans="1:73" s="22" customFormat="1" ht="114.75" customHeight="1" x14ac:dyDescent="0.25">
      <c r="A462" s="17"/>
      <c r="B462" s="18"/>
      <c r="C462" s="18"/>
      <c r="D462" s="19"/>
      <c r="E462" s="19"/>
      <c r="F462" s="20"/>
      <c r="G462" s="18"/>
      <c r="H462" s="18"/>
      <c r="I462" s="18"/>
      <c r="J462" s="18"/>
      <c r="K462" s="18"/>
      <c r="L462" s="20"/>
      <c r="M462" s="20"/>
      <c r="N462" s="202"/>
      <c r="O462" s="28"/>
      <c r="P462" s="18"/>
      <c r="Q462" s="28"/>
      <c r="R462" s="28"/>
      <c r="S462" s="28"/>
      <c r="T462" s="28"/>
      <c r="U462" s="28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181"/>
      <c r="AM462" s="21"/>
      <c r="AN462" s="21"/>
      <c r="AO462" s="21"/>
      <c r="AP462" s="21"/>
      <c r="AQ462" s="21"/>
      <c r="AR462" s="21"/>
      <c r="AS462" s="21"/>
      <c r="AT462" s="181"/>
      <c r="AU462" s="21"/>
      <c r="AV462" s="181"/>
      <c r="AW462" s="21"/>
      <c r="AX462" s="21"/>
      <c r="AY462" s="21"/>
      <c r="AZ462" s="21"/>
      <c r="BA462" s="21"/>
      <c r="BB462" s="20"/>
      <c r="BC462" s="23"/>
      <c r="BD462" s="202"/>
      <c r="BE462" s="23"/>
      <c r="BF462" s="20"/>
      <c r="BG462" s="21"/>
      <c r="BH462" s="21"/>
      <c r="BI462" s="21"/>
      <c r="BJ462" s="21"/>
      <c r="BK462" s="21"/>
      <c r="BL462" s="21"/>
      <c r="BM462" s="21"/>
      <c r="BN462" s="21"/>
      <c r="BO462" s="24"/>
      <c r="BP462" s="21"/>
      <c r="BQ462" s="21"/>
      <c r="BR462" s="23"/>
      <c r="BS462" s="23"/>
      <c r="BT462" s="24"/>
      <c r="BU462" s="25"/>
    </row>
    <row r="463" spans="1:73" s="22" customFormat="1" ht="114.75" customHeight="1" x14ac:dyDescent="0.25">
      <c r="A463" s="17"/>
      <c r="B463" s="18"/>
      <c r="C463" s="18"/>
      <c r="D463" s="19"/>
      <c r="E463" s="19"/>
      <c r="F463" s="20"/>
      <c r="G463" s="18"/>
      <c r="H463" s="18"/>
      <c r="I463" s="18"/>
      <c r="J463" s="18"/>
      <c r="K463" s="18"/>
      <c r="L463" s="20"/>
      <c r="M463" s="20"/>
      <c r="N463" s="202"/>
      <c r="O463" s="28"/>
      <c r="P463" s="18"/>
      <c r="Q463" s="28"/>
      <c r="R463" s="28"/>
      <c r="S463" s="28"/>
      <c r="T463" s="28"/>
      <c r="U463" s="28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181"/>
      <c r="AM463" s="21"/>
      <c r="AN463" s="21"/>
      <c r="AO463" s="21"/>
      <c r="AP463" s="21"/>
      <c r="AQ463" s="21"/>
      <c r="AR463" s="21"/>
      <c r="AS463" s="21"/>
      <c r="AT463" s="181"/>
      <c r="AU463" s="21"/>
      <c r="AV463" s="181"/>
      <c r="AW463" s="21"/>
      <c r="AX463" s="21"/>
      <c r="AY463" s="21"/>
      <c r="AZ463" s="21"/>
      <c r="BA463" s="21"/>
      <c r="BB463" s="20"/>
      <c r="BC463" s="23"/>
      <c r="BD463" s="202"/>
      <c r="BE463" s="23"/>
      <c r="BF463" s="20"/>
      <c r="BG463" s="21"/>
      <c r="BH463" s="21"/>
      <c r="BI463" s="21"/>
      <c r="BJ463" s="21"/>
      <c r="BK463" s="21"/>
      <c r="BL463" s="21"/>
      <c r="BM463" s="21"/>
      <c r="BN463" s="21"/>
      <c r="BO463" s="24"/>
      <c r="BP463" s="21"/>
      <c r="BQ463" s="21"/>
      <c r="BR463" s="23"/>
      <c r="BS463" s="23"/>
      <c r="BT463" s="24"/>
      <c r="BU463" s="25"/>
    </row>
    <row r="464" spans="1:73" s="22" customFormat="1" ht="204" customHeight="1" x14ac:dyDescent="0.25">
      <c r="A464" s="17"/>
      <c r="B464" s="18"/>
      <c r="C464" s="18"/>
      <c r="D464" s="19"/>
      <c r="E464" s="19"/>
      <c r="F464" s="20"/>
      <c r="G464" s="18"/>
      <c r="H464" s="18"/>
      <c r="I464" s="18"/>
      <c r="J464" s="18"/>
      <c r="K464" s="18"/>
      <c r="L464" s="20"/>
      <c r="M464" s="20"/>
      <c r="N464" s="20"/>
      <c r="O464" s="23"/>
      <c r="P464" s="20"/>
      <c r="Q464" s="23"/>
      <c r="R464" s="23"/>
      <c r="S464" s="23"/>
      <c r="T464" s="23"/>
      <c r="U464" s="23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21"/>
      <c r="AL464" s="181"/>
      <c r="AM464" s="21"/>
      <c r="AN464" s="21"/>
      <c r="AO464" s="21"/>
      <c r="AP464" s="21"/>
      <c r="AQ464" s="21"/>
      <c r="AR464" s="21"/>
      <c r="AS464" s="21"/>
      <c r="AT464" s="181"/>
      <c r="AU464" s="21"/>
      <c r="AV464" s="181"/>
      <c r="AW464" s="21"/>
      <c r="AX464" s="21"/>
      <c r="AY464" s="21"/>
      <c r="AZ464" s="21"/>
      <c r="BA464" s="21"/>
      <c r="BB464" s="20"/>
      <c r="BC464" s="23"/>
      <c r="BD464" s="202"/>
      <c r="BE464" s="23"/>
      <c r="BF464" s="20"/>
      <c r="BG464" s="21"/>
      <c r="BH464" s="21"/>
      <c r="BI464" s="21"/>
      <c r="BJ464" s="21"/>
      <c r="BK464" s="21"/>
      <c r="BL464" s="21"/>
      <c r="BM464" s="21"/>
      <c r="BN464" s="21"/>
      <c r="BO464" s="24"/>
      <c r="BP464" s="21"/>
      <c r="BQ464" s="21"/>
      <c r="BR464" s="23"/>
      <c r="BS464" s="23"/>
      <c r="BT464" s="24"/>
      <c r="BU464" s="25"/>
    </row>
    <row r="465" spans="1:73" s="22" customFormat="1" ht="204" customHeight="1" x14ac:dyDescent="0.25">
      <c r="A465" s="17"/>
      <c r="B465" s="18"/>
      <c r="C465" s="18"/>
      <c r="D465" s="19"/>
      <c r="E465" s="19"/>
      <c r="F465" s="20"/>
      <c r="G465" s="18"/>
      <c r="H465" s="18"/>
      <c r="I465" s="18"/>
      <c r="J465" s="18"/>
      <c r="K465" s="18"/>
      <c r="L465" s="20"/>
      <c r="M465" s="20"/>
      <c r="N465" s="202"/>
      <c r="O465" s="28"/>
      <c r="P465" s="18"/>
      <c r="Q465" s="28"/>
      <c r="R465" s="28"/>
      <c r="S465" s="28"/>
      <c r="T465" s="28"/>
      <c r="U465" s="28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1"/>
      <c r="AL465" s="181"/>
      <c r="AM465" s="21"/>
      <c r="AN465" s="21"/>
      <c r="AO465" s="21"/>
      <c r="AP465" s="21"/>
      <c r="AQ465" s="21"/>
      <c r="AR465" s="21"/>
      <c r="AS465" s="21"/>
      <c r="AT465" s="181"/>
      <c r="AU465" s="21"/>
      <c r="AV465" s="181"/>
      <c r="AW465" s="21"/>
      <c r="AX465" s="21"/>
      <c r="AY465" s="21"/>
      <c r="AZ465" s="21"/>
      <c r="BA465" s="21"/>
      <c r="BB465" s="20"/>
      <c r="BC465" s="23"/>
      <c r="BD465" s="202"/>
      <c r="BE465" s="23"/>
      <c r="BF465" s="20"/>
      <c r="BG465" s="21"/>
      <c r="BH465" s="21"/>
      <c r="BI465" s="21"/>
      <c r="BJ465" s="21"/>
      <c r="BK465" s="21"/>
      <c r="BL465" s="21"/>
      <c r="BM465" s="21"/>
      <c r="BN465" s="21"/>
      <c r="BO465" s="24"/>
      <c r="BP465" s="21"/>
      <c r="BQ465" s="21"/>
      <c r="BR465" s="23"/>
      <c r="BS465" s="23"/>
      <c r="BT465" s="24"/>
      <c r="BU465" s="25"/>
    </row>
    <row r="466" spans="1:73" s="22" customFormat="1" ht="216" customHeight="1" x14ac:dyDescent="0.25">
      <c r="A466" s="17"/>
      <c r="B466" s="18"/>
      <c r="C466" s="18"/>
      <c r="D466" s="19"/>
      <c r="E466" s="19"/>
      <c r="F466" s="20"/>
      <c r="G466" s="18"/>
      <c r="H466" s="18"/>
      <c r="I466" s="18"/>
      <c r="J466" s="18"/>
      <c r="K466" s="18"/>
      <c r="L466" s="20"/>
      <c r="M466" s="20"/>
      <c r="N466" s="20"/>
      <c r="O466" s="20"/>
      <c r="P466" s="20"/>
      <c r="Q466" s="20"/>
      <c r="R466" s="20"/>
      <c r="S466" s="20"/>
      <c r="T466" s="20"/>
      <c r="U466" s="20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0"/>
      <c r="AK466" s="63"/>
      <c r="AL466" s="181"/>
      <c r="AM466" s="21"/>
      <c r="AN466" s="21"/>
      <c r="AO466" s="21"/>
      <c r="AP466" s="21"/>
      <c r="AQ466" s="21"/>
      <c r="AR466" s="21"/>
      <c r="AS466" s="21"/>
      <c r="AT466" s="181"/>
      <c r="AU466" s="21"/>
      <c r="AV466" s="181"/>
      <c r="AW466" s="21"/>
      <c r="AX466" s="21"/>
      <c r="AY466" s="21"/>
      <c r="AZ466" s="21"/>
      <c r="BA466" s="21"/>
      <c r="BB466" s="20"/>
      <c r="BC466" s="63"/>
      <c r="BD466" s="202"/>
      <c r="BE466" s="63"/>
      <c r="BF466" s="20"/>
      <c r="BG466" s="21"/>
      <c r="BH466" s="21"/>
      <c r="BI466" s="21"/>
      <c r="BJ466" s="21"/>
      <c r="BK466" s="21"/>
      <c r="BL466" s="21"/>
      <c r="BM466" s="21"/>
      <c r="BN466" s="21"/>
      <c r="BO466" s="24"/>
      <c r="BP466" s="21"/>
      <c r="BQ466" s="21"/>
      <c r="BR466" s="23"/>
      <c r="BS466" s="23"/>
      <c r="BT466" s="24"/>
      <c r="BU466" s="25"/>
    </row>
    <row r="467" spans="1:73" s="22" customFormat="1" ht="158.25" customHeight="1" x14ac:dyDescent="0.25">
      <c r="A467" s="17"/>
      <c r="B467" s="18"/>
      <c r="C467" s="18"/>
      <c r="D467" s="19"/>
      <c r="E467" s="19"/>
      <c r="F467" s="20"/>
      <c r="G467" s="18"/>
      <c r="H467" s="18"/>
      <c r="I467" s="18"/>
      <c r="J467" s="18"/>
      <c r="K467" s="18"/>
      <c r="L467" s="20"/>
      <c r="M467" s="20"/>
      <c r="N467" s="20"/>
      <c r="O467" s="63"/>
      <c r="P467" s="63"/>
      <c r="Q467" s="63"/>
      <c r="R467" s="63"/>
      <c r="S467" s="63"/>
      <c r="T467" s="63"/>
      <c r="U467" s="63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181"/>
      <c r="AM467" s="21"/>
      <c r="AN467" s="21"/>
      <c r="AO467" s="21"/>
      <c r="AP467" s="21"/>
      <c r="AQ467" s="21"/>
      <c r="AR467" s="21"/>
      <c r="AS467" s="21"/>
      <c r="AT467" s="181"/>
      <c r="AU467" s="21"/>
      <c r="AV467" s="181"/>
      <c r="AW467" s="21"/>
      <c r="AX467" s="21"/>
      <c r="AY467" s="21"/>
      <c r="AZ467" s="21"/>
      <c r="BA467" s="21"/>
      <c r="BB467" s="20"/>
      <c r="BC467" s="23"/>
      <c r="BD467" s="202"/>
      <c r="BE467" s="23"/>
      <c r="BF467" s="20"/>
      <c r="BG467" s="21"/>
      <c r="BH467" s="21"/>
      <c r="BI467" s="21"/>
      <c r="BJ467" s="21"/>
      <c r="BK467" s="21"/>
      <c r="BL467" s="21"/>
      <c r="BM467" s="21"/>
      <c r="BN467" s="21"/>
      <c r="BO467" s="24"/>
      <c r="BP467" s="21"/>
      <c r="BQ467" s="21"/>
      <c r="BR467" s="23"/>
      <c r="BS467" s="23"/>
      <c r="BT467" s="24"/>
      <c r="BU467" s="25"/>
    </row>
    <row r="468" spans="1:73" s="22" customFormat="1" ht="141" customHeight="1" x14ac:dyDescent="0.25">
      <c r="A468" s="17"/>
      <c r="B468" s="18"/>
      <c r="C468" s="18"/>
      <c r="D468" s="19"/>
      <c r="E468" s="19"/>
      <c r="F468" s="20"/>
      <c r="G468" s="18"/>
      <c r="H468" s="18"/>
      <c r="I468" s="18"/>
      <c r="J468" s="18"/>
      <c r="K468" s="18"/>
      <c r="L468" s="20"/>
      <c r="M468" s="20"/>
      <c r="N468" s="20"/>
      <c r="O468" s="63"/>
      <c r="P468" s="63"/>
      <c r="Q468" s="63"/>
      <c r="R468" s="63"/>
      <c r="S468" s="63"/>
      <c r="T468" s="63"/>
      <c r="U468" s="63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181"/>
      <c r="AM468" s="21"/>
      <c r="AN468" s="21"/>
      <c r="AO468" s="21"/>
      <c r="AP468" s="21"/>
      <c r="AQ468" s="21"/>
      <c r="AR468" s="21"/>
      <c r="AS468" s="21"/>
      <c r="AT468" s="181"/>
      <c r="AU468" s="21"/>
      <c r="AV468" s="181"/>
      <c r="AW468" s="21"/>
      <c r="AX468" s="21"/>
      <c r="AY468" s="21"/>
      <c r="AZ468" s="21"/>
      <c r="BA468" s="21"/>
      <c r="BB468" s="20"/>
      <c r="BC468" s="23"/>
      <c r="BD468" s="202"/>
      <c r="BE468" s="23"/>
      <c r="BF468" s="20"/>
      <c r="BG468" s="21"/>
      <c r="BH468" s="21"/>
      <c r="BI468" s="21"/>
      <c r="BJ468" s="21"/>
      <c r="BK468" s="21"/>
      <c r="BL468" s="21"/>
      <c r="BM468" s="21"/>
      <c r="BN468" s="21"/>
      <c r="BO468" s="24"/>
      <c r="BP468" s="21"/>
      <c r="BQ468" s="21"/>
      <c r="BR468" s="23"/>
      <c r="BS468" s="23"/>
      <c r="BT468" s="24"/>
      <c r="BU468" s="25"/>
    </row>
    <row r="469" spans="1:73" s="22" customFormat="1" ht="256.5" customHeight="1" x14ac:dyDescent="0.25">
      <c r="A469" s="17"/>
      <c r="B469" s="18"/>
      <c r="C469" s="18"/>
      <c r="D469" s="19"/>
      <c r="E469" s="19"/>
      <c r="F469" s="20"/>
      <c r="G469" s="18"/>
      <c r="H469" s="18"/>
      <c r="I469" s="18"/>
      <c r="J469" s="18"/>
      <c r="K469" s="18"/>
      <c r="L469" s="20"/>
      <c r="M469" s="20"/>
      <c r="N469" s="20"/>
      <c r="O469" s="23"/>
      <c r="P469" s="20"/>
      <c r="Q469" s="23"/>
      <c r="R469" s="23"/>
      <c r="S469" s="23"/>
      <c r="T469" s="23"/>
      <c r="U469" s="23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0"/>
      <c r="AI469" s="23"/>
      <c r="AJ469" s="23"/>
      <c r="AK469" s="21"/>
      <c r="AL469" s="202"/>
      <c r="AM469" s="23"/>
      <c r="AN469" s="23"/>
      <c r="AO469" s="21"/>
      <c r="AP469" s="21"/>
      <c r="AQ469" s="21"/>
      <c r="AR469" s="21"/>
      <c r="AS469" s="21"/>
      <c r="AT469" s="202"/>
      <c r="AU469" s="29"/>
      <c r="AV469" s="202"/>
      <c r="AW469" s="23"/>
      <c r="AX469" s="21"/>
      <c r="AY469" s="21"/>
      <c r="AZ469" s="21"/>
      <c r="BA469" s="21"/>
      <c r="BB469" s="20"/>
      <c r="BC469" s="23"/>
      <c r="BD469" s="202"/>
      <c r="BE469" s="23"/>
      <c r="BF469" s="23"/>
      <c r="BG469" s="21"/>
      <c r="BH469" s="21"/>
      <c r="BI469" s="21"/>
      <c r="BJ469" s="21"/>
      <c r="BK469" s="21"/>
      <c r="BL469" s="21"/>
      <c r="BM469" s="21"/>
      <c r="BN469" s="21"/>
      <c r="BO469" s="24"/>
      <c r="BP469" s="21"/>
      <c r="BQ469" s="21"/>
      <c r="BR469" s="23"/>
      <c r="BS469" s="23"/>
      <c r="BT469" s="24"/>
      <c r="BU469" s="25"/>
    </row>
    <row r="470" spans="1:73" s="22" customFormat="1" ht="153.75" customHeight="1" x14ac:dyDescent="0.25">
      <c r="A470" s="17"/>
      <c r="B470" s="18"/>
      <c r="C470" s="18"/>
      <c r="D470" s="19"/>
      <c r="E470" s="19"/>
      <c r="F470" s="20"/>
      <c r="G470" s="18"/>
      <c r="H470" s="18"/>
      <c r="I470" s="18"/>
      <c r="J470" s="18"/>
      <c r="K470" s="18"/>
      <c r="L470" s="20"/>
      <c r="M470" s="20"/>
      <c r="N470" s="20"/>
      <c r="O470" s="23"/>
      <c r="P470" s="23"/>
      <c r="Q470" s="23"/>
      <c r="R470" s="23"/>
      <c r="S470" s="23"/>
      <c r="T470" s="23"/>
      <c r="U470" s="23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0"/>
      <c r="AI470" s="23"/>
      <c r="AJ470" s="23"/>
      <c r="AK470" s="21"/>
      <c r="AL470" s="202"/>
      <c r="AM470" s="23"/>
      <c r="AN470" s="23"/>
      <c r="AO470" s="21"/>
      <c r="AP470" s="21"/>
      <c r="AQ470" s="21"/>
      <c r="AR470" s="21"/>
      <c r="AS470" s="21"/>
      <c r="AT470" s="202"/>
      <c r="AU470" s="29"/>
      <c r="AV470" s="202"/>
      <c r="AW470" s="23"/>
      <c r="AX470" s="21"/>
      <c r="AY470" s="21"/>
      <c r="AZ470" s="21"/>
      <c r="BA470" s="21"/>
      <c r="BB470" s="20"/>
      <c r="BC470" s="23"/>
      <c r="BD470" s="202"/>
      <c r="BE470" s="23"/>
      <c r="BF470" s="20"/>
      <c r="BG470" s="21"/>
      <c r="BH470" s="21"/>
      <c r="BI470" s="21"/>
      <c r="BJ470" s="21"/>
      <c r="BK470" s="21"/>
      <c r="BL470" s="21"/>
      <c r="BM470" s="21"/>
      <c r="BN470" s="21"/>
      <c r="BO470" s="24"/>
      <c r="BP470" s="21"/>
      <c r="BQ470" s="21"/>
      <c r="BR470" s="23"/>
      <c r="BS470" s="23"/>
      <c r="BT470" s="24"/>
      <c r="BU470" s="25"/>
    </row>
    <row r="471" spans="1:73" s="22" customFormat="1" ht="164.25" customHeight="1" x14ac:dyDescent="0.25">
      <c r="A471" s="17"/>
      <c r="B471" s="18"/>
      <c r="C471" s="18"/>
      <c r="D471" s="19"/>
      <c r="E471" s="19"/>
      <c r="F471" s="20"/>
      <c r="G471" s="18"/>
      <c r="H471" s="18"/>
      <c r="I471" s="18"/>
      <c r="J471" s="18"/>
      <c r="K471" s="18"/>
      <c r="L471" s="20"/>
      <c r="M471" s="20"/>
      <c r="N471" s="202"/>
      <c r="O471" s="28"/>
      <c r="P471" s="18"/>
      <c r="Q471" s="28"/>
      <c r="R471" s="28"/>
      <c r="S471" s="28"/>
      <c r="T471" s="28"/>
      <c r="U471" s="28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0"/>
      <c r="AI471" s="23"/>
      <c r="AJ471" s="23"/>
      <c r="AK471" s="21"/>
      <c r="AL471" s="202"/>
      <c r="AM471" s="23"/>
      <c r="AN471" s="23"/>
      <c r="AO471" s="21"/>
      <c r="AP471" s="21"/>
      <c r="AQ471" s="21"/>
      <c r="AR471" s="21"/>
      <c r="AS471" s="21"/>
      <c r="AT471" s="202"/>
      <c r="AU471" s="29"/>
      <c r="AV471" s="202"/>
      <c r="AW471" s="23"/>
      <c r="AX471" s="21"/>
      <c r="AY471" s="21"/>
      <c r="AZ471" s="21"/>
      <c r="BA471" s="21"/>
      <c r="BB471" s="20"/>
      <c r="BC471" s="23"/>
      <c r="BD471" s="202"/>
      <c r="BE471" s="23"/>
      <c r="BF471" s="20"/>
      <c r="BG471" s="21"/>
      <c r="BH471" s="21"/>
      <c r="BI471" s="21"/>
      <c r="BJ471" s="21"/>
      <c r="BK471" s="21"/>
      <c r="BL471" s="21"/>
      <c r="BM471" s="21"/>
      <c r="BN471" s="21"/>
      <c r="BO471" s="24"/>
      <c r="BP471" s="21"/>
      <c r="BQ471" s="21"/>
      <c r="BR471" s="23"/>
      <c r="BS471" s="23"/>
      <c r="BT471" s="24"/>
      <c r="BU471" s="25"/>
    </row>
    <row r="472" spans="1:73" s="22" customFormat="1" ht="389.25" customHeight="1" x14ac:dyDescent="0.25">
      <c r="A472" s="17"/>
      <c r="B472" s="18"/>
      <c r="C472" s="18"/>
      <c r="D472" s="19"/>
      <c r="E472" s="19"/>
      <c r="F472" s="20"/>
      <c r="G472" s="18"/>
      <c r="H472" s="18"/>
      <c r="I472" s="18"/>
      <c r="J472" s="18"/>
      <c r="K472" s="18"/>
      <c r="L472" s="20"/>
      <c r="M472" s="20"/>
      <c r="N472" s="20"/>
      <c r="O472" s="29"/>
      <c r="P472" s="29"/>
      <c r="Q472" s="29"/>
      <c r="R472" s="29"/>
      <c r="S472" s="29"/>
      <c r="T472" s="29"/>
      <c r="U472" s="29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0"/>
      <c r="AI472" s="29"/>
      <c r="AJ472" s="29"/>
      <c r="AK472" s="21"/>
      <c r="AL472" s="202"/>
      <c r="AM472" s="29"/>
      <c r="AN472" s="29"/>
      <c r="AO472" s="21"/>
      <c r="AP472" s="21"/>
      <c r="AQ472" s="21"/>
      <c r="AR472" s="21"/>
      <c r="AS472" s="21"/>
      <c r="AT472" s="202"/>
      <c r="AU472" s="29"/>
      <c r="AV472" s="202"/>
      <c r="AW472" s="29"/>
      <c r="AX472" s="21"/>
      <c r="AY472" s="21"/>
      <c r="AZ472" s="21"/>
      <c r="BA472" s="21"/>
      <c r="BB472" s="20"/>
      <c r="BC472" s="23"/>
      <c r="BD472" s="202"/>
      <c r="BE472" s="29"/>
      <c r="BF472" s="29"/>
      <c r="BG472" s="21"/>
      <c r="BH472" s="21"/>
      <c r="BI472" s="21"/>
      <c r="BJ472" s="21"/>
      <c r="BK472" s="21"/>
      <c r="BL472" s="21"/>
      <c r="BM472" s="21"/>
      <c r="BN472" s="21"/>
      <c r="BO472" s="24"/>
      <c r="BP472" s="21"/>
      <c r="BQ472" s="21"/>
      <c r="BR472" s="23"/>
      <c r="BS472" s="23"/>
      <c r="BT472" s="24"/>
      <c r="BU472" s="25"/>
    </row>
    <row r="473" spans="1:73" s="22" customFormat="1" ht="121.5" customHeight="1" x14ac:dyDescent="0.25">
      <c r="A473" s="17"/>
      <c r="B473" s="18"/>
      <c r="C473" s="18"/>
      <c r="D473" s="19"/>
      <c r="E473" s="19"/>
      <c r="F473" s="20"/>
      <c r="G473" s="18"/>
      <c r="H473" s="18"/>
      <c r="I473" s="18"/>
      <c r="J473" s="18"/>
      <c r="K473" s="18"/>
      <c r="L473" s="20"/>
      <c r="M473" s="20"/>
      <c r="N473" s="20"/>
      <c r="O473" s="29"/>
      <c r="P473" s="29"/>
      <c r="Q473" s="29"/>
      <c r="R473" s="29"/>
      <c r="S473" s="29"/>
      <c r="T473" s="29"/>
      <c r="U473" s="29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0"/>
      <c r="AI473" s="23"/>
      <c r="AJ473" s="23"/>
      <c r="AK473" s="21"/>
      <c r="AL473" s="202"/>
      <c r="AM473" s="23"/>
      <c r="AN473" s="23"/>
      <c r="AO473" s="21"/>
      <c r="AP473" s="21"/>
      <c r="AQ473" s="21"/>
      <c r="AR473" s="21"/>
      <c r="AS473" s="21"/>
      <c r="AT473" s="202"/>
      <c r="AU473" s="23"/>
      <c r="AV473" s="202"/>
      <c r="AW473" s="23"/>
      <c r="AX473" s="21"/>
      <c r="AY473" s="21"/>
      <c r="AZ473" s="21"/>
      <c r="BA473" s="21"/>
      <c r="BB473" s="20"/>
      <c r="BC473" s="23"/>
      <c r="BD473" s="202"/>
      <c r="BE473" s="23"/>
      <c r="BF473" s="23"/>
      <c r="BG473" s="21"/>
      <c r="BH473" s="21"/>
      <c r="BI473" s="21"/>
      <c r="BJ473" s="21"/>
      <c r="BK473" s="21"/>
      <c r="BL473" s="21"/>
      <c r="BM473" s="21"/>
      <c r="BN473" s="21"/>
      <c r="BO473" s="24"/>
      <c r="BP473" s="21"/>
      <c r="BQ473" s="21"/>
      <c r="BR473" s="23"/>
      <c r="BS473" s="23"/>
      <c r="BT473" s="24"/>
      <c r="BU473" s="25"/>
    </row>
    <row r="474" spans="1:73" s="22" customFormat="1" ht="121.5" customHeight="1" x14ac:dyDescent="0.25">
      <c r="A474" s="17"/>
      <c r="B474" s="18"/>
      <c r="C474" s="18"/>
      <c r="D474" s="19"/>
      <c r="E474" s="19"/>
      <c r="F474" s="20"/>
      <c r="G474" s="18"/>
      <c r="H474" s="18"/>
      <c r="I474" s="18"/>
      <c r="J474" s="18"/>
      <c r="K474" s="18"/>
      <c r="L474" s="20"/>
      <c r="M474" s="20"/>
      <c r="N474" s="20"/>
      <c r="O474" s="29"/>
      <c r="P474" s="29"/>
      <c r="Q474" s="29"/>
      <c r="R474" s="29"/>
      <c r="S474" s="29"/>
      <c r="T474" s="29"/>
      <c r="U474" s="29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0"/>
      <c r="AI474" s="23"/>
      <c r="AJ474" s="23"/>
      <c r="AK474" s="21"/>
      <c r="AL474" s="202"/>
      <c r="AM474" s="23"/>
      <c r="AN474" s="23"/>
      <c r="AO474" s="21"/>
      <c r="AP474" s="21"/>
      <c r="AQ474" s="21"/>
      <c r="AR474" s="21"/>
      <c r="AS474" s="21"/>
      <c r="AT474" s="202"/>
      <c r="AU474" s="23"/>
      <c r="AV474" s="202"/>
      <c r="AW474" s="23"/>
      <c r="AX474" s="21"/>
      <c r="AY474" s="21"/>
      <c r="AZ474" s="21"/>
      <c r="BA474" s="21"/>
      <c r="BB474" s="20"/>
      <c r="BC474" s="23"/>
      <c r="BD474" s="202"/>
      <c r="BE474" s="23"/>
      <c r="BF474" s="23"/>
      <c r="BG474" s="21"/>
      <c r="BH474" s="21"/>
      <c r="BI474" s="21"/>
      <c r="BJ474" s="21"/>
      <c r="BK474" s="21"/>
      <c r="BL474" s="21"/>
      <c r="BM474" s="21"/>
      <c r="BN474" s="21"/>
      <c r="BO474" s="24"/>
      <c r="BP474" s="21"/>
      <c r="BQ474" s="21"/>
      <c r="BR474" s="23"/>
      <c r="BS474" s="23"/>
      <c r="BT474" s="24"/>
      <c r="BU474" s="25"/>
    </row>
    <row r="475" spans="1:73" s="22" customFormat="1" ht="121.5" customHeight="1" x14ac:dyDescent="0.25">
      <c r="A475" s="17"/>
      <c r="B475" s="18"/>
      <c r="C475" s="18"/>
      <c r="D475" s="19"/>
      <c r="E475" s="19"/>
      <c r="F475" s="20"/>
      <c r="G475" s="18"/>
      <c r="H475" s="18"/>
      <c r="I475" s="18"/>
      <c r="J475" s="18"/>
      <c r="K475" s="18"/>
      <c r="L475" s="20"/>
      <c r="M475" s="20"/>
      <c r="N475" s="20"/>
      <c r="O475" s="29"/>
      <c r="P475" s="29"/>
      <c r="Q475" s="29"/>
      <c r="R475" s="29"/>
      <c r="S475" s="29"/>
      <c r="T475" s="29"/>
      <c r="U475" s="29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0"/>
      <c r="AI475" s="23"/>
      <c r="AJ475" s="23"/>
      <c r="AK475" s="21"/>
      <c r="AL475" s="202"/>
      <c r="AM475" s="23"/>
      <c r="AN475" s="23"/>
      <c r="AO475" s="21"/>
      <c r="AP475" s="21"/>
      <c r="AQ475" s="21"/>
      <c r="AR475" s="21"/>
      <c r="AS475" s="21"/>
      <c r="AT475" s="202"/>
      <c r="AU475" s="23"/>
      <c r="AV475" s="202"/>
      <c r="AW475" s="23"/>
      <c r="AX475" s="21"/>
      <c r="AY475" s="21"/>
      <c r="AZ475" s="21"/>
      <c r="BA475" s="21"/>
      <c r="BB475" s="20"/>
      <c r="BC475" s="23"/>
      <c r="BD475" s="202"/>
      <c r="BE475" s="23"/>
      <c r="BF475" s="23"/>
      <c r="BG475" s="21"/>
      <c r="BH475" s="21"/>
      <c r="BI475" s="21"/>
      <c r="BJ475" s="21"/>
      <c r="BK475" s="21"/>
      <c r="BL475" s="21"/>
      <c r="BM475" s="21"/>
      <c r="BN475" s="21"/>
      <c r="BO475" s="24"/>
      <c r="BP475" s="21"/>
      <c r="BQ475" s="21"/>
      <c r="BR475" s="23"/>
      <c r="BS475" s="23"/>
      <c r="BT475" s="24"/>
      <c r="BU475" s="25"/>
    </row>
    <row r="476" spans="1:73" s="22" customFormat="1" ht="121.5" customHeight="1" x14ac:dyDescent="0.25">
      <c r="A476" s="17"/>
      <c r="B476" s="18"/>
      <c r="C476" s="18"/>
      <c r="D476" s="19"/>
      <c r="E476" s="19"/>
      <c r="F476" s="20"/>
      <c r="G476" s="18"/>
      <c r="H476" s="18"/>
      <c r="I476" s="18"/>
      <c r="J476" s="18"/>
      <c r="K476" s="18"/>
      <c r="L476" s="20"/>
      <c r="M476" s="20"/>
      <c r="N476" s="20"/>
      <c r="O476" s="29"/>
      <c r="P476" s="29"/>
      <c r="Q476" s="29"/>
      <c r="R476" s="29"/>
      <c r="S476" s="29"/>
      <c r="T476" s="29"/>
      <c r="U476" s="29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0"/>
      <c r="AI476" s="23"/>
      <c r="AJ476" s="23"/>
      <c r="AK476" s="21"/>
      <c r="AL476" s="202"/>
      <c r="AM476" s="23"/>
      <c r="AN476" s="23"/>
      <c r="AO476" s="21"/>
      <c r="AP476" s="21"/>
      <c r="AQ476" s="21"/>
      <c r="AR476" s="21"/>
      <c r="AS476" s="21"/>
      <c r="AT476" s="202"/>
      <c r="AU476" s="23"/>
      <c r="AV476" s="202"/>
      <c r="AW476" s="23"/>
      <c r="AX476" s="21"/>
      <c r="AY476" s="21"/>
      <c r="AZ476" s="21"/>
      <c r="BA476" s="21"/>
      <c r="BB476" s="20"/>
      <c r="BC476" s="23"/>
      <c r="BD476" s="202"/>
      <c r="BE476" s="23"/>
      <c r="BF476" s="23"/>
      <c r="BG476" s="21"/>
      <c r="BH476" s="21"/>
      <c r="BI476" s="21"/>
      <c r="BJ476" s="21"/>
      <c r="BK476" s="21"/>
      <c r="BL476" s="21"/>
      <c r="BM476" s="21"/>
      <c r="BN476" s="21"/>
      <c r="BO476" s="24"/>
      <c r="BP476" s="21"/>
      <c r="BQ476" s="21"/>
      <c r="BR476" s="23"/>
      <c r="BS476" s="23"/>
      <c r="BT476" s="24"/>
      <c r="BU476" s="25"/>
    </row>
    <row r="477" spans="1:73" s="22" customFormat="1" ht="121.5" customHeight="1" x14ac:dyDescent="0.25">
      <c r="A477" s="17"/>
      <c r="B477" s="18"/>
      <c r="C477" s="18"/>
      <c r="D477" s="19"/>
      <c r="E477" s="19"/>
      <c r="F477" s="20"/>
      <c r="G477" s="18"/>
      <c r="H477" s="18"/>
      <c r="I477" s="18"/>
      <c r="J477" s="18"/>
      <c r="K477" s="18"/>
      <c r="L477" s="20"/>
      <c r="M477" s="20"/>
      <c r="N477" s="20"/>
      <c r="O477" s="29"/>
      <c r="P477" s="29"/>
      <c r="Q477" s="29"/>
      <c r="R477" s="29"/>
      <c r="S477" s="29"/>
      <c r="T477" s="29"/>
      <c r="U477" s="29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0"/>
      <c r="AI477" s="23"/>
      <c r="AJ477" s="23"/>
      <c r="AK477" s="21"/>
      <c r="AL477" s="202"/>
      <c r="AM477" s="23"/>
      <c r="AN477" s="23"/>
      <c r="AO477" s="21"/>
      <c r="AP477" s="21"/>
      <c r="AQ477" s="21"/>
      <c r="AR477" s="21"/>
      <c r="AS477" s="21"/>
      <c r="AT477" s="202"/>
      <c r="AU477" s="23"/>
      <c r="AV477" s="202"/>
      <c r="AW477" s="23"/>
      <c r="AX477" s="21"/>
      <c r="AY477" s="21"/>
      <c r="AZ477" s="21"/>
      <c r="BA477" s="21"/>
      <c r="BB477" s="20"/>
      <c r="BC477" s="23"/>
      <c r="BD477" s="202"/>
      <c r="BE477" s="23"/>
      <c r="BF477" s="23"/>
      <c r="BG477" s="21"/>
      <c r="BH477" s="21"/>
      <c r="BI477" s="21"/>
      <c r="BJ477" s="21"/>
      <c r="BK477" s="21"/>
      <c r="BL477" s="21"/>
      <c r="BM477" s="21"/>
      <c r="BN477" s="21"/>
      <c r="BO477" s="24"/>
      <c r="BP477" s="21"/>
      <c r="BQ477" s="21"/>
      <c r="BR477" s="23"/>
      <c r="BS477" s="23"/>
      <c r="BT477" s="24"/>
      <c r="BU477" s="25"/>
    </row>
    <row r="478" spans="1:73" s="22" customFormat="1" ht="409.6" customHeight="1" x14ac:dyDescent="0.25">
      <c r="A478" s="17"/>
      <c r="B478" s="18"/>
      <c r="C478" s="18"/>
      <c r="D478" s="19"/>
      <c r="E478" s="19"/>
      <c r="F478" s="20"/>
      <c r="G478" s="18"/>
      <c r="H478" s="18"/>
      <c r="I478" s="18"/>
      <c r="J478" s="18"/>
      <c r="K478" s="18"/>
      <c r="L478" s="20"/>
      <c r="M478" s="20"/>
      <c r="N478" s="20"/>
      <c r="O478" s="23"/>
      <c r="P478" s="20"/>
      <c r="Q478" s="23"/>
      <c r="R478" s="23"/>
      <c r="S478" s="23"/>
      <c r="T478" s="23"/>
      <c r="U478" s="23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21"/>
      <c r="AL478" s="181"/>
      <c r="AM478" s="21"/>
      <c r="AN478" s="21"/>
      <c r="AO478" s="21"/>
      <c r="AP478" s="21"/>
      <c r="AQ478" s="21"/>
      <c r="AR478" s="21"/>
      <c r="AS478" s="21"/>
      <c r="AT478" s="181"/>
      <c r="AU478" s="21"/>
      <c r="AV478" s="181"/>
      <c r="AW478" s="21"/>
      <c r="AX478" s="21"/>
      <c r="AY478" s="21"/>
      <c r="AZ478" s="21"/>
      <c r="BA478" s="21"/>
      <c r="BB478" s="20"/>
      <c r="BC478" s="23"/>
      <c r="BD478" s="202"/>
      <c r="BE478" s="23"/>
      <c r="BF478" s="20"/>
      <c r="BG478" s="21"/>
      <c r="BH478" s="21"/>
      <c r="BI478" s="21"/>
      <c r="BJ478" s="21"/>
      <c r="BK478" s="21"/>
      <c r="BL478" s="21"/>
      <c r="BM478" s="21"/>
      <c r="BN478" s="21"/>
      <c r="BO478" s="24"/>
      <c r="BP478" s="21"/>
      <c r="BQ478" s="21"/>
      <c r="BR478" s="23"/>
      <c r="BS478" s="23"/>
      <c r="BT478" s="24"/>
      <c r="BU478" s="25"/>
    </row>
    <row r="479" spans="1:73" s="22" customFormat="1" ht="409.6" customHeight="1" x14ac:dyDescent="0.25">
      <c r="A479" s="17"/>
      <c r="B479" s="18"/>
      <c r="C479" s="18"/>
      <c r="D479" s="19"/>
      <c r="E479" s="19"/>
      <c r="F479" s="20"/>
      <c r="G479" s="18"/>
      <c r="H479" s="18"/>
      <c r="I479" s="18"/>
      <c r="J479" s="18"/>
      <c r="K479" s="18"/>
      <c r="L479" s="20"/>
      <c r="M479" s="20"/>
      <c r="N479" s="202"/>
      <c r="O479" s="63"/>
      <c r="P479" s="63"/>
      <c r="Q479" s="63"/>
      <c r="R479" s="63"/>
      <c r="S479" s="63"/>
      <c r="T479" s="63"/>
      <c r="U479" s="63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21"/>
      <c r="AL479" s="181"/>
      <c r="AM479" s="21"/>
      <c r="AN479" s="21"/>
      <c r="AO479" s="21"/>
      <c r="AP479" s="21"/>
      <c r="AQ479" s="21"/>
      <c r="AR479" s="21"/>
      <c r="AS479" s="21"/>
      <c r="AT479" s="181"/>
      <c r="AU479" s="21"/>
      <c r="AV479" s="181"/>
      <c r="AW479" s="21"/>
      <c r="AX479" s="21"/>
      <c r="AY479" s="21"/>
      <c r="AZ479" s="21"/>
      <c r="BA479" s="21"/>
      <c r="BB479" s="20"/>
      <c r="BC479" s="23"/>
      <c r="BD479" s="202"/>
      <c r="BE479" s="23"/>
      <c r="BF479" s="20"/>
      <c r="BG479" s="21"/>
      <c r="BH479" s="21"/>
      <c r="BI479" s="21"/>
      <c r="BJ479" s="21"/>
      <c r="BK479" s="21"/>
      <c r="BL479" s="21"/>
      <c r="BM479" s="21"/>
      <c r="BN479" s="21"/>
      <c r="BO479" s="24"/>
      <c r="BP479" s="21"/>
      <c r="BQ479" s="21"/>
      <c r="BR479" s="23"/>
      <c r="BS479" s="23"/>
      <c r="BT479" s="24"/>
      <c r="BU479" s="25"/>
    </row>
    <row r="480" spans="1:73" s="22" customFormat="1" ht="409.5" customHeight="1" x14ac:dyDescent="0.25">
      <c r="A480" s="17"/>
      <c r="B480" s="18"/>
      <c r="C480" s="18"/>
      <c r="D480" s="19"/>
      <c r="E480" s="19"/>
      <c r="F480" s="20"/>
      <c r="G480" s="18"/>
      <c r="H480" s="18"/>
      <c r="I480" s="18"/>
      <c r="J480" s="18"/>
      <c r="K480" s="18"/>
      <c r="L480" s="20"/>
      <c r="M480" s="20"/>
      <c r="N480" s="20"/>
      <c r="O480" s="29"/>
      <c r="P480" s="29"/>
      <c r="Q480" s="29"/>
      <c r="R480" s="29"/>
      <c r="S480" s="29"/>
      <c r="T480" s="29"/>
      <c r="U480" s="29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21"/>
      <c r="AL480" s="181"/>
      <c r="AM480" s="21"/>
      <c r="AN480" s="21"/>
      <c r="AO480" s="21"/>
      <c r="AP480" s="21"/>
      <c r="AQ480" s="21"/>
      <c r="AR480" s="21"/>
      <c r="AS480" s="21"/>
      <c r="AT480" s="181"/>
      <c r="AU480" s="21"/>
      <c r="AV480" s="181"/>
      <c r="AW480" s="21"/>
      <c r="AX480" s="21"/>
      <c r="AY480" s="21"/>
      <c r="AZ480" s="21"/>
      <c r="BA480" s="21"/>
      <c r="BB480" s="20"/>
      <c r="BC480" s="23"/>
      <c r="BD480" s="202"/>
      <c r="BE480" s="29"/>
      <c r="BF480" s="29"/>
      <c r="BG480" s="21"/>
      <c r="BH480" s="21"/>
      <c r="BI480" s="21"/>
      <c r="BJ480" s="21"/>
      <c r="BK480" s="21"/>
      <c r="BL480" s="21"/>
      <c r="BM480" s="21"/>
      <c r="BN480" s="21"/>
      <c r="BO480" s="24"/>
      <c r="BP480" s="21"/>
      <c r="BQ480" s="21"/>
      <c r="BR480" s="23"/>
      <c r="BS480" s="23"/>
      <c r="BT480" s="24"/>
      <c r="BU480" s="25"/>
    </row>
    <row r="481" spans="1:73" s="22" customFormat="1" ht="409.5" customHeight="1" x14ac:dyDescent="0.25">
      <c r="A481" s="17"/>
      <c r="B481" s="18"/>
      <c r="C481" s="18"/>
      <c r="D481" s="19"/>
      <c r="E481" s="19"/>
      <c r="F481" s="20"/>
      <c r="G481" s="18"/>
      <c r="H481" s="18"/>
      <c r="I481" s="18"/>
      <c r="J481" s="18"/>
      <c r="K481" s="18"/>
      <c r="L481" s="20"/>
      <c r="M481" s="20"/>
      <c r="N481" s="20"/>
      <c r="O481" s="20"/>
      <c r="P481" s="20"/>
      <c r="Q481" s="20"/>
      <c r="R481" s="20"/>
      <c r="S481" s="20"/>
      <c r="T481" s="20"/>
      <c r="U481" s="20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21"/>
      <c r="AL481" s="21"/>
      <c r="AM481" s="21"/>
      <c r="AN481" s="21"/>
      <c r="AO481" s="21"/>
      <c r="AP481" s="21"/>
      <c r="AQ481" s="21"/>
      <c r="AR481" s="21"/>
      <c r="AS481" s="21"/>
      <c r="AT481" s="21"/>
      <c r="AU481" s="21"/>
      <c r="AV481" s="21"/>
      <c r="AW481" s="21"/>
      <c r="AX481" s="21"/>
      <c r="AY481" s="21"/>
      <c r="AZ481" s="21"/>
      <c r="BA481" s="21"/>
      <c r="BB481" s="21"/>
      <c r="BC481" s="21"/>
      <c r="BD481" s="202"/>
      <c r="BE481" s="20"/>
      <c r="BF481" s="20"/>
      <c r="BG481" s="20"/>
      <c r="BH481" s="20"/>
      <c r="BI481" s="23"/>
      <c r="BJ481" s="20"/>
      <c r="BK481" s="20"/>
      <c r="BL481" s="23"/>
      <c r="BM481" s="21"/>
      <c r="BN481" s="21"/>
      <c r="BO481" s="24"/>
      <c r="BP481" s="21"/>
      <c r="BQ481" s="21"/>
      <c r="BR481" s="23"/>
      <c r="BS481" s="23"/>
      <c r="BT481" s="24"/>
      <c r="BU481" s="25"/>
    </row>
    <row r="482" spans="1:73" s="22" customFormat="1" ht="171.75" customHeight="1" x14ac:dyDescent="0.25">
      <c r="A482" s="17"/>
      <c r="B482" s="18"/>
      <c r="C482" s="18"/>
      <c r="D482" s="19"/>
      <c r="E482" s="19"/>
      <c r="F482" s="20"/>
      <c r="G482" s="18"/>
      <c r="H482" s="18"/>
      <c r="I482" s="18"/>
      <c r="J482" s="18"/>
      <c r="K482" s="18"/>
      <c r="L482" s="20"/>
      <c r="M482" s="20"/>
      <c r="N482" s="20"/>
      <c r="O482" s="20"/>
      <c r="P482" s="20"/>
      <c r="Q482" s="20"/>
      <c r="R482" s="20"/>
      <c r="S482" s="20"/>
      <c r="T482" s="20"/>
      <c r="U482" s="20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21"/>
      <c r="AL482" s="21"/>
      <c r="AM482" s="21"/>
      <c r="AN482" s="21"/>
      <c r="AO482" s="21"/>
      <c r="AP482" s="21"/>
      <c r="AQ482" s="21"/>
      <c r="AR482" s="21"/>
      <c r="AS482" s="21"/>
      <c r="AT482" s="21"/>
      <c r="AU482" s="21"/>
      <c r="AV482" s="21"/>
      <c r="AW482" s="21"/>
      <c r="AX482" s="21"/>
      <c r="AY482" s="21"/>
      <c r="AZ482" s="21"/>
      <c r="BA482" s="21"/>
      <c r="BB482" s="21"/>
      <c r="BC482" s="21"/>
      <c r="BD482" s="202"/>
      <c r="BE482" s="202"/>
      <c r="BF482" s="20"/>
      <c r="BG482" s="20"/>
      <c r="BH482" s="20"/>
      <c r="BI482" s="23"/>
      <c r="BJ482" s="20"/>
      <c r="BK482" s="20"/>
      <c r="BL482" s="23"/>
      <c r="BM482" s="21"/>
      <c r="BN482" s="21"/>
      <c r="BO482" s="24"/>
      <c r="BP482" s="21"/>
      <c r="BQ482" s="21"/>
      <c r="BR482" s="23"/>
      <c r="BS482" s="23"/>
      <c r="BT482" s="24"/>
      <c r="BU482" s="25"/>
    </row>
    <row r="483" spans="1:73" s="22" customFormat="1" ht="251.25" customHeight="1" x14ac:dyDescent="0.25">
      <c r="A483" s="17"/>
      <c r="B483" s="18"/>
      <c r="C483" s="18"/>
      <c r="D483" s="19"/>
      <c r="E483" s="19"/>
      <c r="F483" s="20"/>
      <c r="G483" s="18"/>
      <c r="H483" s="18"/>
      <c r="I483" s="18"/>
      <c r="J483" s="18"/>
      <c r="K483" s="18"/>
      <c r="L483" s="20"/>
      <c r="M483" s="20"/>
      <c r="N483" s="202"/>
      <c r="O483" s="28"/>
      <c r="P483" s="18"/>
      <c r="Q483" s="28"/>
      <c r="R483" s="28"/>
      <c r="S483" s="28"/>
      <c r="T483" s="28"/>
      <c r="U483" s="28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0"/>
      <c r="AI483" s="23"/>
      <c r="AJ483" s="23"/>
      <c r="AK483" s="21"/>
      <c r="AL483" s="202"/>
      <c r="AM483" s="23"/>
      <c r="AN483" s="23"/>
      <c r="AO483" s="21"/>
      <c r="AP483" s="21"/>
      <c r="AQ483" s="21"/>
      <c r="AR483" s="21"/>
      <c r="AS483" s="21"/>
      <c r="AT483" s="202"/>
      <c r="AU483" s="23"/>
      <c r="AV483" s="202"/>
      <c r="AW483" s="23"/>
      <c r="AX483" s="21"/>
      <c r="AY483" s="21"/>
      <c r="AZ483" s="21"/>
      <c r="BA483" s="21"/>
      <c r="BB483" s="20"/>
      <c r="BC483" s="23"/>
      <c r="BD483" s="202"/>
      <c r="BE483" s="23"/>
      <c r="BF483" s="23"/>
      <c r="BG483" s="21"/>
      <c r="BH483" s="21"/>
      <c r="BI483" s="21"/>
      <c r="BJ483" s="21"/>
      <c r="BK483" s="21"/>
      <c r="BL483" s="21"/>
      <c r="BM483" s="21"/>
      <c r="BN483" s="21"/>
      <c r="BO483" s="24"/>
      <c r="BP483" s="21"/>
      <c r="BQ483" s="21"/>
      <c r="BR483" s="23"/>
      <c r="BS483" s="23"/>
      <c r="BT483" s="24"/>
      <c r="BU483" s="25"/>
    </row>
    <row r="484" spans="1:73" s="22" customFormat="1" ht="409.5" customHeight="1" x14ac:dyDescent="0.25">
      <c r="A484" s="17"/>
      <c r="B484" s="18"/>
      <c r="C484" s="18"/>
      <c r="D484" s="19"/>
      <c r="E484" s="19"/>
      <c r="F484" s="20"/>
      <c r="G484" s="18"/>
      <c r="H484" s="18"/>
      <c r="I484" s="18"/>
      <c r="J484" s="18"/>
      <c r="K484" s="18"/>
      <c r="L484" s="20"/>
      <c r="M484" s="20"/>
      <c r="N484" s="20"/>
      <c r="O484" s="23"/>
      <c r="P484" s="20"/>
      <c r="Q484" s="23"/>
      <c r="R484" s="23"/>
      <c r="S484" s="23"/>
      <c r="T484" s="23"/>
      <c r="U484" s="23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0"/>
      <c r="AI484" s="23"/>
      <c r="AJ484" s="23"/>
      <c r="AK484" s="21"/>
      <c r="AL484" s="202"/>
      <c r="AM484" s="23"/>
      <c r="AN484" s="23"/>
      <c r="AO484" s="21"/>
      <c r="AP484" s="21"/>
      <c r="AQ484" s="21"/>
      <c r="AR484" s="21"/>
      <c r="AS484" s="21"/>
      <c r="AT484" s="202"/>
      <c r="AU484" s="23"/>
      <c r="AV484" s="202"/>
      <c r="AW484" s="23"/>
      <c r="AX484" s="21"/>
      <c r="AY484" s="21"/>
      <c r="AZ484" s="21"/>
      <c r="BA484" s="21"/>
      <c r="BB484" s="20"/>
      <c r="BC484" s="23"/>
      <c r="BD484" s="202"/>
      <c r="BE484" s="23"/>
      <c r="BF484" s="23"/>
      <c r="BG484" s="21"/>
      <c r="BH484" s="21"/>
      <c r="BI484" s="21"/>
      <c r="BJ484" s="21"/>
      <c r="BK484" s="21"/>
      <c r="BL484" s="21"/>
      <c r="BM484" s="21"/>
      <c r="BN484" s="21"/>
      <c r="BO484" s="24"/>
      <c r="BP484" s="21"/>
      <c r="BQ484" s="21"/>
      <c r="BR484" s="23"/>
      <c r="BS484" s="23"/>
      <c r="BT484" s="24"/>
      <c r="BU484" s="25"/>
    </row>
    <row r="485" spans="1:73" s="22" customFormat="1" ht="209.25" customHeight="1" x14ac:dyDescent="0.25">
      <c r="A485" s="17"/>
      <c r="B485" s="18"/>
      <c r="C485" s="18"/>
      <c r="D485" s="19"/>
      <c r="E485" s="19"/>
      <c r="F485" s="20"/>
      <c r="G485" s="18"/>
      <c r="H485" s="18"/>
      <c r="I485" s="18"/>
      <c r="J485" s="18"/>
      <c r="K485" s="18"/>
      <c r="L485" s="20"/>
      <c r="M485" s="20"/>
      <c r="N485" s="202"/>
      <c r="O485" s="28"/>
      <c r="P485" s="18"/>
      <c r="Q485" s="28"/>
      <c r="R485" s="28"/>
      <c r="S485" s="28"/>
      <c r="T485" s="28"/>
      <c r="U485" s="28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0"/>
      <c r="AI485" s="23"/>
      <c r="AJ485" s="23"/>
      <c r="AK485" s="21"/>
      <c r="AL485" s="202"/>
      <c r="AM485" s="23"/>
      <c r="AN485" s="23"/>
      <c r="AO485" s="21"/>
      <c r="AP485" s="21"/>
      <c r="AQ485" s="21"/>
      <c r="AR485" s="21"/>
      <c r="AS485" s="21"/>
      <c r="AT485" s="202"/>
      <c r="AU485" s="23"/>
      <c r="AV485" s="202"/>
      <c r="AW485" s="23"/>
      <c r="AX485" s="21"/>
      <c r="AY485" s="21"/>
      <c r="AZ485" s="21"/>
      <c r="BA485" s="21"/>
      <c r="BB485" s="20"/>
      <c r="BC485" s="23"/>
      <c r="BD485" s="202"/>
      <c r="BE485" s="23"/>
      <c r="BF485" s="23"/>
      <c r="BG485" s="21"/>
      <c r="BH485" s="21"/>
      <c r="BI485" s="21"/>
      <c r="BJ485" s="21"/>
      <c r="BK485" s="21"/>
      <c r="BL485" s="21"/>
      <c r="BM485" s="21"/>
      <c r="BN485" s="21"/>
      <c r="BO485" s="24"/>
      <c r="BP485" s="21"/>
      <c r="BQ485" s="21"/>
      <c r="BR485" s="23"/>
      <c r="BS485" s="23"/>
      <c r="BT485" s="24"/>
      <c r="BU485" s="25"/>
    </row>
    <row r="486" spans="1:73" s="22" customFormat="1" ht="198.75" customHeight="1" x14ac:dyDescent="0.25">
      <c r="A486" s="17"/>
      <c r="B486" s="18"/>
      <c r="C486" s="18"/>
      <c r="D486" s="19"/>
      <c r="E486" s="19"/>
      <c r="F486" s="20"/>
      <c r="G486" s="18"/>
      <c r="H486" s="18"/>
      <c r="I486" s="18"/>
      <c r="J486" s="18"/>
      <c r="K486" s="18"/>
      <c r="L486" s="20"/>
      <c r="M486" s="20"/>
      <c r="N486" s="202"/>
      <c r="O486" s="28"/>
      <c r="P486" s="18"/>
      <c r="Q486" s="28"/>
      <c r="R486" s="28"/>
      <c r="S486" s="28"/>
      <c r="T486" s="28"/>
      <c r="U486" s="28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21"/>
      <c r="AL486" s="181"/>
      <c r="AM486" s="21"/>
      <c r="AN486" s="21"/>
      <c r="AO486" s="21"/>
      <c r="AP486" s="21"/>
      <c r="AQ486" s="21"/>
      <c r="AR486" s="21"/>
      <c r="AS486" s="21"/>
      <c r="AT486" s="181"/>
      <c r="AU486" s="21"/>
      <c r="AV486" s="181"/>
      <c r="AW486" s="21"/>
      <c r="AX486" s="21"/>
      <c r="AY486" s="21"/>
      <c r="AZ486" s="21"/>
      <c r="BA486" s="21"/>
      <c r="BB486" s="20"/>
      <c r="BC486" s="23"/>
      <c r="BD486" s="202"/>
      <c r="BE486" s="23"/>
      <c r="BF486" s="20"/>
      <c r="BG486" s="21"/>
      <c r="BH486" s="21"/>
      <c r="BI486" s="21"/>
      <c r="BJ486" s="21"/>
      <c r="BK486" s="21"/>
      <c r="BL486" s="21"/>
      <c r="BM486" s="21"/>
      <c r="BN486" s="21"/>
      <c r="BO486" s="24"/>
      <c r="BP486" s="21"/>
      <c r="BQ486" s="21"/>
      <c r="BR486" s="23"/>
      <c r="BS486" s="23"/>
      <c r="BT486" s="24"/>
      <c r="BU486" s="25"/>
    </row>
    <row r="487" spans="1:73" s="22" customFormat="1" ht="408.75" customHeight="1" x14ac:dyDescent="0.25">
      <c r="A487" s="17"/>
      <c r="B487" s="18"/>
      <c r="C487" s="18"/>
      <c r="D487" s="19"/>
      <c r="E487" s="19"/>
      <c r="F487" s="20"/>
      <c r="G487" s="18"/>
      <c r="H487" s="18"/>
      <c r="I487" s="18"/>
      <c r="J487" s="18"/>
      <c r="K487" s="18"/>
      <c r="L487" s="20"/>
      <c r="M487" s="20"/>
      <c r="N487" s="202"/>
      <c r="O487" s="28"/>
      <c r="P487" s="18"/>
      <c r="Q487" s="28"/>
      <c r="R487" s="28"/>
      <c r="S487" s="28"/>
      <c r="T487" s="28"/>
      <c r="U487" s="28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1"/>
      <c r="AL487" s="181"/>
      <c r="AM487" s="21"/>
      <c r="AN487" s="21"/>
      <c r="AO487" s="21"/>
      <c r="AP487" s="21"/>
      <c r="AQ487" s="21"/>
      <c r="AR487" s="21"/>
      <c r="AS487" s="21"/>
      <c r="AT487" s="181"/>
      <c r="AU487" s="21"/>
      <c r="AV487" s="181"/>
      <c r="AW487" s="21"/>
      <c r="AX487" s="21"/>
      <c r="AY487" s="21"/>
      <c r="AZ487" s="21"/>
      <c r="BA487" s="21"/>
      <c r="BB487" s="20"/>
      <c r="BC487" s="23"/>
      <c r="BD487" s="202"/>
      <c r="BE487" s="23"/>
      <c r="BF487" s="20"/>
      <c r="BG487" s="21"/>
      <c r="BH487" s="21"/>
      <c r="BI487" s="21"/>
      <c r="BJ487" s="21"/>
      <c r="BK487" s="21"/>
      <c r="BL487" s="21"/>
      <c r="BM487" s="21"/>
      <c r="BN487" s="21"/>
      <c r="BO487" s="24"/>
      <c r="BP487" s="21"/>
      <c r="BQ487" s="21"/>
      <c r="BR487" s="23"/>
      <c r="BS487" s="23"/>
      <c r="BT487" s="24"/>
      <c r="BU487" s="25"/>
    </row>
    <row r="488" spans="1:73" s="22" customFormat="1" ht="254.25" customHeight="1" x14ac:dyDescent="0.25">
      <c r="A488" s="17"/>
      <c r="B488" s="18"/>
      <c r="C488" s="18"/>
      <c r="D488" s="19"/>
      <c r="E488" s="19"/>
      <c r="F488" s="20"/>
      <c r="G488" s="18"/>
      <c r="H488" s="18"/>
      <c r="I488" s="18"/>
      <c r="J488" s="18"/>
      <c r="K488" s="18"/>
      <c r="L488" s="20"/>
      <c r="M488" s="20"/>
      <c r="N488" s="202"/>
      <c r="O488" s="28"/>
      <c r="P488" s="18"/>
      <c r="Q488" s="28"/>
      <c r="R488" s="28"/>
      <c r="S488" s="28"/>
      <c r="T488" s="28"/>
      <c r="U488" s="28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21"/>
      <c r="AL488" s="181"/>
      <c r="AM488" s="21"/>
      <c r="AN488" s="21"/>
      <c r="AO488" s="21"/>
      <c r="AP488" s="21"/>
      <c r="AQ488" s="21"/>
      <c r="AR488" s="21"/>
      <c r="AS488" s="21"/>
      <c r="AT488" s="181"/>
      <c r="AU488" s="21"/>
      <c r="AV488" s="181"/>
      <c r="AW488" s="21"/>
      <c r="AX488" s="21"/>
      <c r="AY488" s="21"/>
      <c r="AZ488" s="21"/>
      <c r="BA488" s="21"/>
      <c r="BB488" s="20"/>
      <c r="BC488" s="23"/>
      <c r="BD488" s="202"/>
      <c r="BE488" s="23"/>
      <c r="BF488" s="20"/>
      <c r="BG488" s="21"/>
      <c r="BH488" s="21"/>
      <c r="BI488" s="21"/>
      <c r="BJ488" s="21"/>
      <c r="BK488" s="21"/>
      <c r="BL488" s="21"/>
      <c r="BM488" s="21"/>
      <c r="BN488" s="21"/>
      <c r="BO488" s="24"/>
      <c r="BP488" s="21"/>
      <c r="BQ488" s="21"/>
      <c r="BR488" s="23"/>
      <c r="BS488" s="23"/>
      <c r="BT488" s="24"/>
      <c r="BU488" s="25"/>
    </row>
    <row r="489" spans="1:73" s="22" customFormat="1" ht="261.75" customHeight="1" x14ac:dyDescent="0.25">
      <c r="A489" s="17"/>
      <c r="B489" s="18"/>
      <c r="C489" s="18"/>
      <c r="D489" s="19"/>
      <c r="E489" s="19"/>
      <c r="F489" s="20"/>
      <c r="G489" s="18"/>
      <c r="H489" s="18"/>
      <c r="I489" s="18"/>
      <c r="J489" s="18"/>
      <c r="K489" s="18"/>
      <c r="L489" s="20"/>
      <c r="M489" s="20"/>
      <c r="N489" s="20"/>
      <c r="O489" s="29"/>
      <c r="P489" s="29"/>
      <c r="Q489" s="29"/>
      <c r="R489" s="29"/>
      <c r="S489" s="29"/>
      <c r="T489" s="29"/>
      <c r="U489" s="29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21"/>
      <c r="AL489" s="181"/>
      <c r="AM489" s="21"/>
      <c r="AN489" s="21"/>
      <c r="AO489" s="21"/>
      <c r="AP489" s="21"/>
      <c r="AQ489" s="21"/>
      <c r="AR489" s="21"/>
      <c r="AS489" s="21"/>
      <c r="AT489" s="181"/>
      <c r="AU489" s="21"/>
      <c r="AV489" s="181"/>
      <c r="AW489" s="21"/>
      <c r="AX489" s="21"/>
      <c r="AY489" s="21"/>
      <c r="AZ489" s="21"/>
      <c r="BA489" s="21"/>
      <c r="BB489" s="20"/>
      <c r="BC489" s="23"/>
      <c r="BD489" s="202"/>
      <c r="BE489" s="23"/>
      <c r="BF489" s="20"/>
      <c r="BG489" s="21"/>
      <c r="BH489" s="21"/>
      <c r="BI489" s="21"/>
      <c r="BJ489" s="21"/>
      <c r="BK489" s="21"/>
      <c r="BL489" s="21"/>
      <c r="BM489" s="21"/>
      <c r="BN489" s="21"/>
      <c r="BO489" s="24"/>
      <c r="BP489" s="21"/>
      <c r="BQ489" s="21"/>
      <c r="BR489" s="23"/>
      <c r="BS489" s="23"/>
      <c r="BT489" s="24"/>
      <c r="BU489" s="25"/>
    </row>
    <row r="490" spans="1:73" s="22" customFormat="1" ht="149.25" customHeight="1" x14ac:dyDescent="0.25">
      <c r="A490" s="17"/>
      <c r="B490" s="18"/>
      <c r="C490" s="18"/>
      <c r="D490" s="19"/>
      <c r="E490" s="19"/>
      <c r="F490" s="20"/>
      <c r="G490" s="18"/>
      <c r="H490" s="18"/>
      <c r="I490" s="18"/>
      <c r="J490" s="18"/>
      <c r="K490" s="18"/>
      <c r="L490" s="20"/>
      <c r="M490" s="20"/>
      <c r="N490" s="20"/>
      <c r="O490" s="28"/>
      <c r="P490" s="18"/>
      <c r="Q490" s="28"/>
      <c r="R490" s="28"/>
      <c r="S490" s="28"/>
      <c r="T490" s="28"/>
      <c r="U490" s="28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21"/>
      <c r="AL490" s="181"/>
      <c r="AM490" s="21"/>
      <c r="AN490" s="21"/>
      <c r="AO490" s="21"/>
      <c r="AP490" s="21"/>
      <c r="AQ490" s="21"/>
      <c r="AR490" s="21"/>
      <c r="AS490" s="21"/>
      <c r="AT490" s="181"/>
      <c r="AU490" s="21"/>
      <c r="AV490" s="181"/>
      <c r="AW490" s="21"/>
      <c r="AX490" s="21"/>
      <c r="AY490" s="21"/>
      <c r="AZ490" s="21"/>
      <c r="BA490" s="21"/>
      <c r="BB490" s="20"/>
      <c r="BC490" s="23"/>
      <c r="BD490" s="202"/>
      <c r="BE490" s="23"/>
      <c r="BF490" s="20"/>
      <c r="BG490" s="21"/>
      <c r="BH490" s="21"/>
      <c r="BI490" s="21"/>
      <c r="BJ490" s="21"/>
      <c r="BK490" s="21"/>
      <c r="BL490" s="21"/>
      <c r="BM490" s="21"/>
      <c r="BN490" s="21"/>
      <c r="BO490" s="24"/>
      <c r="BP490" s="21"/>
      <c r="BQ490" s="21"/>
      <c r="BR490" s="23"/>
      <c r="BS490" s="23"/>
      <c r="BT490" s="24"/>
      <c r="BU490" s="25"/>
    </row>
    <row r="491" spans="1:73" s="22" customFormat="1" ht="149.25" customHeight="1" x14ac:dyDescent="0.25">
      <c r="A491" s="17"/>
      <c r="B491" s="18"/>
      <c r="C491" s="18"/>
      <c r="D491" s="19"/>
      <c r="E491" s="19"/>
      <c r="F491" s="20"/>
      <c r="G491" s="18"/>
      <c r="H491" s="18"/>
      <c r="I491" s="18"/>
      <c r="J491" s="18"/>
      <c r="K491" s="18"/>
      <c r="L491" s="20"/>
      <c r="M491" s="20"/>
      <c r="N491" s="202"/>
      <c r="O491" s="28"/>
      <c r="P491" s="18"/>
      <c r="Q491" s="28"/>
      <c r="R491" s="28"/>
      <c r="S491" s="28"/>
      <c r="T491" s="28"/>
      <c r="U491" s="28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21"/>
      <c r="AL491" s="181"/>
      <c r="AM491" s="21"/>
      <c r="AN491" s="21"/>
      <c r="AO491" s="21"/>
      <c r="AP491" s="21"/>
      <c r="AQ491" s="21"/>
      <c r="AR491" s="21"/>
      <c r="AS491" s="21"/>
      <c r="AT491" s="181"/>
      <c r="AU491" s="21"/>
      <c r="AV491" s="181"/>
      <c r="AW491" s="21"/>
      <c r="AX491" s="21"/>
      <c r="AY491" s="21"/>
      <c r="AZ491" s="21"/>
      <c r="BA491" s="21"/>
      <c r="BB491" s="20"/>
      <c r="BC491" s="23"/>
      <c r="BD491" s="202"/>
      <c r="BE491" s="23"/>
      <c r="BF491" s="20"/>
      <c r="BG491" s="21"/>
      <c r="BH491" s="21"/>
      <c r="BI491" s="21"/>
      <c r="BJ491" s="21"/>
      <c r="BK491" s="21"/>
      <c r="BL491" s="21"/>
      <c r="BM491" s="21"/>
      <c r="BN491" s="21"/>
      <c r="BO491" s="24"/>
      <c r="BP491" s="21"/>
      <c r="BQ491" s="21"/>
      <c r="BR491" s="23"/>
      <c r="BS491" s="23"/>
      <c r="BT491" s="24"/>
      <c r="BU491" s="25"/>
    </row>
    <row r="492" spans="1:73" s="22" customFormat="1" ht="149.25" customHeight="1" x14ac:dyDescent="0.25">
      <c r="A492" s="17"/>
      <c r="B492" s="18"/>
      <c r="C492" s="18"/>
      <c r="D492" s="19"/>
      <c r="E492" s="19"/>
      <c r="F492" s="20"/>
      <c r="G492" s="18"/>
      <c r="H492" s="18"/>
      <c r="I492" s="18"/>
      <c r="J492" s="18"/>
      <c r="K492" s="18"/>
      <c r="L492" s="20"/>
      <c r="M492" s="20"/>
      <c r="N492" s="202"/>
      <c r="O492" s="23"/>
      <c r="P492" s="23"/>
      <c r="Q492" s="23"/>
      <c r="R492" s="23"/>
      <c r="S492" s="23"/>
      <c r="T492" s="23"/>
      <c r="U492" s="28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21"/>
      <c r="AL492" s="181"/>
      <c r="AM492" s="21"/>
      <c r="AN492" s="21"/>
      <c r="AO492" s="21"/>
      <c r="AP492" s="21"/>
      <c r="AQ492" s="21"/>
      <c r="AR492" s="21"/>
      <c r="AS492" s="21"/>
      <c r="AT492" s="181"/>
      <c r="AU492" s="21"/>
      <c r="AV492" s="181"/>
      <c r="AW492" s="21"/>
      <c r="AX492" s="21"/>
      <c r="AY492" s="21"/>
      <c r="AZ492" s="21"/>
      <c r="BA492" s="21"/>
      <c r="BB492" s="20"/>
      <c r="BC492" s="23"/>
      <c r="BD492" s="202"/>
      <c r="BE492" s="23"/>
      <c r="BF492" s="20"/>
      <c r="BG492" s="21"/>
      <c r="BH492" s="21"/>
      <c r="BI492" s="21"/>
      <c r="BJ492" s="21"/>
      <c r="BK492" s="21"/>
      <c r="BL492" s="21"/>
      <c r="BM492" s="21"/>
      <c r="BN492" s="21"/>
      <c r="BO492" s="24"/>
      <c r="BP492" s="21"/>
      <c r="BQ492" s="21"/>
      <c r="BR492" s="23"/>
      <c r="BS492" s="23"/>
      <c r="BT492" s="24"/>
      <c r="BU492" s="25"/>
    </row>
    <row r="493" spans="1:73" s="22" customFormat="1" ht="149.25" customHeight="1" x14ac:dyDescent="0.25">
      <c r="A493" s="17"/>
      <c r="B493" s="18"/>
      <c r="C493" s="18"/>
      <c r="D493" s="19"/>
      <c r="E493" s="19"/>
      <c r="F493" s="20"/>
      <c r="G493" s="18"/>
      <c r="H493" s="18"/>
      <c r="I493" s="18"/>
      <c r="J493" s="18"/>
      <c r="K493" s="18"/>
      <c r="L493" s="20"/>
      <c r="M493" s="20"/>
      <c r="N493" s="202"/>
      <c r="O493" s="28"/>
      <c r="P493" s="18"/>
      <c r="Q493" s="28"/>
      <c r="R493" s="28"/>
      <c r="S493" s="28"/>
      <c r="T493" s="28"/>
      <c r="U493" s="28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21"/>
      <c r="AL493" s="181"/>
      <c r="AM493" s="21"/>
      <c r="AN493" s="21"/>
      <c r="AO493" s="21"/>
      <c r="AP493" s="21"/>
      <c r="AQ493" s="21"/>
      <c r="AR493" s="21"/>
      <c r="AS493" s="21"/>
      <c r="AT493" s="181"/>
      <c r="AU493" s="21"/>
      <c r="AV493" s="181"/>
      <c r="AW493" s="21"/>
      <c r="AX493" s="21"/>
      <c r="AY493" s="21"/>
      <c r="AZ493" s="21"/>
      <c r="BA493" s="21"/>
      <c r="BB493" s="20"/>
      <c r="BC493" s="23"/>
      <c r="BD493" s="202"/>
      <c r="BE493" s="23"/>
      <c r="BF493" s="20"/>
      <c r="BG493" s="21"/>
      <c r="BH493" s="21"/>
      <c r="BI493" s="21"/>
      <c r="BJ493" s="21"/>
      <c r="BK493" s="21"/>
      <c r="BL493" s="21"/>
      <c r="BM493" s="21"/>
      <c r="BN493" s="21"/>
      <c r="BO493" s="24"/>
      <c r="BP493" s="21"/>
      <c r="BQ493" s="21"/>
      <c r="BR493" s="23"/>
      <c r="BS493" s="23"/>
      <c r="BT493" s="24"/>
      <c r="BU493" s="25"/>
    </row>
    <row r="494" spans="1:73" s="22" customFormat="1" ht="149.25" customHeight="1" x14ac:dyDescent="0.25">
      <c r="A494" s="17"/>
      <c r="B494" s="18"/>
      <c r="C494" s="18"/>
      <c r="D494" s="19"/>
      <c r="E494" s="19"/>
      <c r="F494" s="20"/>
      <c r="G494" s="18"/>
      <c r="H494" s="18"/>
      <c r="I494" s="18"/>
      <c r="J494" s="18"/>
      <c r="K494" s="18"/>
      <c r="L494" s="20"/>
      <c r="M494" s="20"/>
      <c r="N494" s="202"/>
      <c r="O494" s="28"/>
      <c r="P494" s="18"/>
      <c r="Q494" s="28"/>
      <c r="R494" s="28"/>
      <c r="S494" s="28"/>
      <c r="T494" s="28"/>
      <c r="U494" s="28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  <c r="AK494" s="21"/>
      <c r="AL494" s="181"/>
      <c r="AM494" s="21"/>
      <c r="AN494" s="21"/>
      <c r="AO494" s="21"/>
      <c r="AP494" s="21"/>
      <c r="AQ494" s="21"/>
      <c r="AR494" s="21"/>
      <c r="AS494" s="21"/>
      <c r="AT494" s="181"/>
      <c r="AU494" s="21"/>
      <c r="AV494" s="181"/>
      <c r="AW494" s="21"/>
      <c r="AX494" s="21"/>
      <c r="AY494" s="21"/>
      <c r="AZ494" s="21"/>
      <c r="BA494" s="21"/>
      <c r="BB494" s="20"/>
      <c r="BC494" s="23"/>
      <c r="BD494" s="202"/>
      <c r="BE494" s="23"/>
      <c r="BF494" s="20"/>
      <c r="BG494" s="21"/>
      <c r="BH494" s="21"/>
      <c r="BI494" s="21"/>
      <c r="BJ494" s="21"/>
      <c r="BK494" s="21"/>
      <c r="BL494" s="21"/>
      <c r="BM494" s="21"/>
      <c r="BN494" s="21"/>
      <c r="BO494" s="24"/>
      <c r="BP494" s="21"/>
      <c r="BQ494" s="21"/>
      <c r="BR494" s="23"/>
      <c r="BS494" s="23"/>
      <c r="BT494" s="24"/>
      <c r="BU494" s="25"/>
    </row>
    <row r="495" spans="1:73" s="22" customFormat="1" ht="267" customHeight="1" x14ac:dyDescent="0.25">
      <c r="A495" s="17"/>
      <c r="B495" s="18"/>
      <c r="C495" s="18"/>
      <c r="D495" s="19"/>
      <c r="E495" s="19"/>
      <c r="F495" s="20"/>
      <c r="G495" s="18"/>
      <c r="H495" s="18"/>
      <c r="I495" s="18"/>
      <c r="J495" s="18"/>
      <c r="K495" s="18"/>
      <c r="L495" s="20"/>
      <c r="M495" s="20"/>
      <c r="N495" s="20"/>
      <c r="O495" s="20"/>
      <c r="P495" s="20"/>
      <c r="Q495" s="20"/>
      <c r="R495" s="20"/>
      <c r="S495" s="20"/>
      <c r="T495" s="20"/>
      <c r="U495" s="20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21"/>
      <c r="AL495" s="181"/>
      <c r="AM495" s="21"/>
      <c r="AN495" s="21"/>
      <c r="AO495" s="21"/>
      <c r="AP495" s="21"/>
      <c r="AQ495" s="21"/>
      <c r="AR495" s="21"/>
      <c r="AS495" s="21"/>
      <c r="AT495" s="181"/>
      <c r="AU495" s="21"/>
      <c r="AV495" s="181"/>
      <c r="AW495" s="21"/>
      <c r="AX495" s="21"/>
      <c r="AY495" s="21"/>
      <c r="AZ495" s="21"/>
      <c r="BA495" s="21"/>
      <c r="BB495" s="20"/>
      <c r="BC495" s="23"/>
      <c r="BD495" s="202"/>
      <c r="BE495" s="23"/>
      <c r="BF495" s="23"/>
      <c r="BG495" s="21"/>
      <c r="BH495" s="21"/>
      <c r="BI495" s="21"/>
      <c r="BJ495" s="20"/>
      <c r="BK495" s="23"/>
      <c r="BL495" s="23"/>
      <c r="BM495" s="21"/>
      <c r="BN495" s="21"/>
      <c r="BO495" s="24"/>
      <c r="BP495" s="21"/>
      <c r="BQ495" s="21"/>
      <c r="BR495" s="23"/>
      <c r="BS495" s="23"/>
      <c r="BT495" s="24"/>
      <c r="BU495" s="25"/>
    </row>
    <row r="496" spans="1:73" s="22" customFormat="1" ht="154.5" customHeight="1" x14ac:dyDescent="0.25">
      <c r="A496" s="17"/>
      <c r="B496" s="18"/>
      <c r="C496" s="18"/>
      <c r="D496" s="19"/>
      <c r="E496" s="19"/>
      <c r="F496" s="20"/>
      <c r="G496" s="18"/>
      <c r="H496" s="18"/>
      <c r="I496" s="18"/>
      <c r="J496" s="18"/>
      <c r="K496" s="18"/>
      <c r="L496" s="20"/>
      <c r="M496" s="20"/>
      <c r="N496" s="20"/>
      <c r="O496" s="20"/>
      <c r="P496" s="20"/>
      <c r="Q496" s="20"/>
      <c r="R496" s="20"/>
      <c r="S496" s="20"/>
      <c r="T496" s="20"/>
      <c r="U496" s="20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21"/>
      <c r="AL496" s="181"/>
      <c r="AM496" s="21"/>
      <c r="AN496" s="21"/>
      <c r="AO496" s="21"/>
      <c r="AP496" s="21"/>
      <c r="AQ496" s="21"/>
      <c r="AR496" s="21"/>
      <c r="AS496" s="21"/>
      <c r="AT496" s="181"/>
      <c r="AU496" s="21"/>
      <c r="AV496" s="181"/>
      <c r="AW496" s="21"/>
      <c r="AX496" s="21"/>
      <c r="AY496" s="21"/>
      <c r="AZ496" s="21"/>
      <c r="BA496" s="21"/>
      <c r="BB496" s="20"/>
      <c r="BC496" s="23"/>
      <c r="BD496" s="202"/>
      <c r="BE496" s="63"/>
      <c r="BF496" s="29"/>
      <c r="BG496" s="21"/>
      <c r="BH496" s="21"/>
      <c r="BI496" s="21"/>
      <c r="BJ496" s="21"/>
      <c r="BK496" s="21"/>
      <c r="BL496" s="21"/>
      <c r="BM496" s="21"/>
      <c r="BN496" s="21"/>
      <c r="BO496" s="24"/>
      <c r="BP496" s="21"/>
      <c r="BQ496" s="21"/>
      <c r="BR496" s="23"/>
      <c r="BS496" s="23"/>
      <c r="BT496" s="24"/>
      <c r="BU496" s="25"/>
    </row>
    <row r="497" spans="1:73" s="22" customFormat="1" ht="144.75" customHeight="1" x14ac:dyDescent="0.25">
      <c r="A497" s="17"/>
      <c r="B497" s="18"/>
      <c r="C497" s="18"/>
      <c r="D497" s="19"/>
      <c r="E497" s="19"/>
      <c r="F497" s="20"/>
      <c r="G497" s="18"/>
      <c r="H497" s="18"/>
      <c r="I497" s="18"/>
      <c r="J497" s="18"/>
      <c r="K497" s="18"/>
      <c r="L497" s="20"/>
      <c r="M497" s="20"/>
      <c r="N497" s="20"/>
      <c r="O497" s="20"/>
      <c r="P497" s="20"/>
      <c r="Q497" s="20"/>
      <c r="R497" s="20"/>
      <c r="S497" s="20"/>
      <c r="T497" s="20"/>
      <c r="U497" s="20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21"/>
      <c r="AL497" s="181"/>
      <c r="AM497" s="21"/>
      <c r="AN497" s="21"/>
      <c r="AO497" s="21"/>
      <c r="AP497" s="21"/>
      <c r="AQ497" s="21"/>
      <c r="AR497" s="21"/>
      <c r="AS497" s="21"/>
      <c r="AT497" s="181"/>
      <c r="AU497" s="21"/>
      <c r="AV497" s="181"/>
      <c r="AW497" s="21"/>
      <c r="AX497" s="21"/>
      <c r="AY497" s="21"/>
      <c r="AZ497" s="21"/>
      <c r="BA497" s="21"/>
      <c r="BB497" s="20"/>
      <c r="BC497" s="23"/>
      <c r="BD497" s="202"/>
      <c r="BE497" s="63"/>
      <c r="BF497" s="29"/>
      <c r="BG497" s="21"/>
      <c r="BH497" s="21"/>
      <c r="BI497" s="21"/>
      <c r="BJ497" s="21"/>
      <c r="BK497" s="21"/>
      <c r="BL497" s="21"/>
      <c r="BM497" s="21"/>
      <c r="BN497" s="21"/>
      <c r="BO497" s="24"/>
      <c r="BP497" s="21"/>
      <c r="BQ497" s="21"/>
      <c r="BR497" s="23"/>
      <c r="BS497" s="23"/>
      <c r="BT497" s="24"/>
      <c r="BU497" s="25"/>
    </row>
    <row r="498" spans="1:73" s="22" customFormat="1" ht="409.6" customHeight="1" x14ac:dyDescent="0.25">
      <c r="A498" s="17"/>
      <c r="B498" s="18"/>
      <c r="C498" s="18"/>
      <c r="D498" s="19"/>
      <c r="E498" s="19"/>
      <c r="F498" s="20"/>
      <c r="G498" s="18"/>
      <c r="H498" s="18"/>
      <c r="I498" s="18"/>
      <c r="J498" s="18"/>
      <c r="K498" s="18"/>
      <c r="L498" s="20"/>
      <c r="M498" s="20"/>
      <c r="N498" s="20"/>
      <c r="O498" s="20"/>
      <c r="P498" s="20"/>
      <c r="Q498" s="20"/>
      <c r="R498" s="20"/>
      <c r="S498" s="20"/>
      <c r="T498" s="20"/>
      <c r="U498" s="20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21"/>
      <c r="AL498" s="181"/>
      <c r="AM498" s="21"/>
      <c r="AN498" s="21"/>
      <c r="AO498" s="21"/>
      <c r="AP498" s="21"/>
      <c r="AQ498" s="21"/>
      <c r="AR498" s="21"/>
      <c r="AS498" s="21"/>
      <c r="AT498" s="181"/>
      <c r="AU498" s="21"/>
      <c r="AV498" s="181"/>
      <c r="AW498" s="21"/>
      <c r="AX498" s="21"/>
      <c r="AY498" s="21"/>
      <c r="AZ498" s="21"/>
      <c r="BA498" s="21"/>
      <c r="BB498" s="20"/>
      <c r="BC498" s="20"/>
      <c r="BD498" s="20"/>
      <c r="BE498" s="23"/>
      <c r="BF498" s="20"/>
      <c r="BG498" s="21"/>
      <c r="BH498" s="21"/>
      <c r="BI498" s="21"/>
      <c r="BJ498" s="21"/>
      <c r="BK498" s="21"/>
      <c r="BL498" s="21"/>
      <c r="BM498" s="21"/>
      <c r="BN498" s="21"/>
      <c r="BO498" s="24"/>
      <c r="BP498" s="21"/>
      <c r="BQ498" s="21"/>
      <c r="BR498" s="23"/>
      <c r="BS498" s="23"/>
      <c r="BT498" s="24"/>
      <c r="BU498" s="25"/>
    </row>
    <row r="499" spans="1:73" s="22" customFormat="1" ht="252" customHeight="1" x14ac:dyDescent="0.25">
      <c r="A499" s="17"/>
      <c r="B499" s="18"/>
      <c r="C499" s="18"/>
      <c r="D499" s="19"/>
      <c r="E499" s="19"/>
      <c r="F499" s="20"/>
      <c r="G499" s="18"/>
      <c r="H499" s="18"/>
      <c r="I499" s="18"/>
      <c r="J499" s="18"/>
      <c r="K499" s="18"/>
      <c r="L499" s="20"/>
      <c r="M499" s="20"/>
      <c r="N499" s="20"/>
      <c r="O499" s="20"/>
      <c r="P499" s="20"/>
      <c r="Q499" s="20"/>
      <c r="R499" s="20"/>
      <c r="S499" s="20"/>
      <c r="T499" s="20"/>
      <c r="U499" s="20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21"/>
      <c r="AL499" s="181"/>
      <c r="AM499" s="21"/>
      <c r="AN499" s="21"/>
      <c r="AO499" s="21"/>
      <c r="AP499" s="21"/>
      <c r="AQ499" s="21"/>
      <c r="AR499" s="21"/>
      <c r="AS499" s="21"/>
      <c r="AT499" s="181"/>
      <c r="AU499" s="21"/>
      <c r="AV499" s="181"/>
      <c r="AW499" s="21"/>
      <c r="AX499" s="21"/>
      <c r="AY499" s="21"/>
      <c r="AZ499" s="21"/>
      <c r="BA499" s="21"/>
      <c r="BB499" s="20"/>
      <c r="BC499" s="23"/>
      <c r="BD499" s="202"/>
      <c r="BE499" s="23"/>
      <c r="BF499" s="20"/>
      <c r="BG499" s="21"/>
      <c r="BH499" s="21"/>
      <c r="BI499" s="21"/>
      <c r="BJ499" s="21"/>
      <c r="BK499" s="21"/>
      <c r="BL499" s="21"/>
      <c r="BM499" s="21"/>
      <c r="BN499" s="21"/>
      <c r="BO499" s="24"/>
      <c r="BP499" s="21"/>
      <c r="BQ499" s="21"/>
      <c r="BR499" s="23"/>
      <c r="BS499" s="23"/>
      <c r="BT499" s="24"/>
      <c r="BU499" s="25"/>
    </row>
    <row r="500" spans="1:73" s="22" customFormat="1" ht="220.5" customHeight="1" x14ac:dyDescent="0.25">
      <c r="A500" s="17"/>
      <c r="B500" s="18"/>
      <c r="C500" s="18"/>
      <c r="D500" s="19"/>
      <c r="E500" s="19"/>
      <c r="F500" s="20"/>
      <c r="G500" s="18"/>
      <c r="H500" s="18"/>
      <c r="I500" s="18"/>
      <c r="J500" s="18"/>
      <c r="K500" s="18"/>
      <c r="L500" s="20"/>
      <c r="M500" s="20"/>
      <c r="N500" s="20"/>
      <c r="O500" s="29"/>
      <c r="P500" s="29"/>
      <c r="Q500" s="29"/>
      <c r="R500" s="29"/>
      <c r="S500" s="29"/>
      <c r="T500" s="29"/>
      <c r="U500" s="29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1"/>
      <c r="AL500" s="181"/>
      <c r="AM500" s="21"/>
      <c r="AN500" s="21"/>
      <c r="AO500" s="21"/>
      <c r="AP500" s="21"/>
      <c r="AQ500" s="21"/>
      <c r="AR500" s="21"/>
      <c r="AS500" s="21"/>
      <c r="AT500" s="181"/>
      <c r="AU500" s="21"/>
      <c r="AV500" s="181"/>
      <c r="AW500" s="21"/>
      <c r="AX500" s="21"/>
      <c r="AY500" s="21"/>
      <c r="AZ500" s="21"/>
      <c r="BA500" s="21"/>
      <c r="BB500" s="20"/>
      <c r="BC500" s="23"/>
      <c r="BD500" s="202"/>
      <c r="BE500" s="29"/>
      <c r="BF500" s="29"/>
      <c r="BG500" s="21"/>
      <c r="BH500" s="21"/>
      <c r="BI500" s="21"/>
      <c r="BJ500" s="21"/>
      <c r="BK500" s="21"/>
      <c r="BL500" s="21"/>
      <c r="BM500" s="21"/>
      <c r="BN500" s="21"/>
      <c r="BO500" s="24"/>
      <c r="BP500" s="21"/>
      <c r="BQ500" s="21"/>
      <c r="BR500" s="23"/>
      <c r="BS500" s="23"/>
      <c r="BT500" s="24"/>
      <c r="BU500" s="25"/>
    </row>
    <row r="501" spans="1:73" s="22" customFormat="1" ht="220.5" customHeight="1" x14ac:dyDescent="0.25">
      <c r="A501" s="17"/>
      <c r="B501" s="18"/>
      <c r="C501" s="18"/>
      <c r="D501" s="19"/>
      <c r="E501" s="19"/>
      <c r="F501" s="20"/>
      <c r="G501" s="18"/>
      <c r="H501" s="18"/>
      <c r="I501" s="18"/>
      <c r="J501" s="18"/>
      <c r="K501" s="18"/>
      <c r="L501" s="20"/>
      <c r="M501" s="20"/>
      <c r="N501" s="20"/>
      <c r="O501" s="20"/>
      <c r="P501" s="20"/>
      <c r="Q501" s="20"/>
      <c r="R501" s="20"/>
      <c r="S501" s="20"/>
      <c r="T501" s="20"/>
      <c r="U501" s="20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21"/>
      <c r="AL501" s="181"/>
      <c r="AM501" s="21"/>
      <c r="AN501" s="21"/>
      <c r="AO501" s="21"/>
      <c r="AP501" s="21"/>
      <c r="AQ501" s="21"/>
      <c r="AR501" s="21"/>
      <c r="AS501" s="21"/>
      <c r="AT501" s="181"/>
      <c r="AU501" s="21"/>
      <c r="AV501" s="181"/>
      <c r="AW501" s="21"/>
      <c r="AX501" s="21"/>
      <c r="AY501" s="21"/>
      <c r="AZ501" s="21"/>
      <c r="BA501" s="21"/>
      <c r="BB501" s="20"/>
      <c r="BC501" s="23"/>
      <c r="BD501" s="202"/>
      <c r="BE501" s="20"/>
      <c r="BF501" s="20"/>
      <c r="BG501" s="21"/>
      <c r="BH501" s="21"/>
      <c r="BI501" s="21"/>
      <c r="BJ501" s="21"/>
      <c r="BK501" s="21"/>
      <c r="BL501" s="21"/>
      <c r="BM501" s="21"/>
      <c r="BN501" s="21"/>
      <c r="BO501" s="24"/>
      <c r="BP501" s="21"/>
      <c r="BQ501" s="21"/>
      <c r="BR501" s="23"/>
      <c r="BS501" s="23"/>
      <c r="BT501" s="24"/>
      <c r="BU501" s="25"/>
    </row>
    <row r="502" spans="1:73" s="22" customFormat="1" ht="220.5" customHeight="1" x14ac:dyDescent="0.25">
      <c r="A502" s="17"/>
      <c r="B502" s="18"/>
      <c r="C502" s="18"/>
      <c r="D502" s="19"/>
      <c r="E502" s="19"/>
      <c r="F502" s="20"/>
      <c r="G502" s="18"/>
      <c r="H502" s="18"/>
      <c r="I502" s="18"/>
      <c r="J502" s="18"/>
      <c r="K502" s="18"/>
      <c r="L502" s="20"/>
      <c r="M502" s="20"/>
      <c r="N502" s="20"/>
      <c r="O502" s="20"/>
      <c r="P502" s="20"/>
      <c r="Q502" s="20"/>
      <c r="R502" s="20"/>
      <c r="S502" s="20"/>
      <c r="T502" s="20"/>
      <c r="U502" s="20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21"/>
      <c r="AL502" s="181"/>
      <c r="AM502" s="21"/>
      <c r="AN502" s="21"/>
      <c r="AO502" s="21"/>
      <c r="AP502" s="21"/>
      <c r="AQ502" s="21"/>
      <c r="AR502" s="21"/>
      <c r="AS502" s="21"/>
      <c r="AT502" s="181"/>
      <c r="AU502" s="21"/>
      <c r="AV502" s="181"/>
      <c r="AW502" s="21"/>
      <c r="AX502" s="21"/>
      <c r="AY502" s="21"/>
      <c r="AZ502" s="21"/>
      <c r="BA502" s="21"/>
      <c r="BB502" s="20"/>
      <c r="BC502" s="23"/>
      <c r="BD502" s="202"/>
      <c r="BE502" s="23"/>
      <c r="BF502" s="20"/>
      <c r="BG502" s="21"/>
      <c r="BH502" s="21"/>
      <c r="BI502" s="21"/>
      <c r="BJ502" s="21"/>
      <c r="BK502" s="21"/>
      <c r="BL502" s="21"/>
      <c r="BM502" s="21"/>
      <c r="BN502" s="21"/>
      <c r="BO502" s="24"/>
      <c r="BP502" s="21"/>
      <c r="BQ502" s="21"/>
      <c r="BR502" s="23"/>
      <c r="BS502" s="23"/>
      <c r="BT502" s="24"/>
      <c r="BU502" s="25"/>
    </row>
    <row r="503" spans="1:73" s="22" customFormat="1" ht="409.5" customHeight="1" x14ac:dyDescent="0.25">
      <c r="A503" s="17"/>
      <c r="B503" s="18"/>
      <c r="C503" s="18"/>
      <c r="D503" s="19"/>
      <c r="E503" s="19"/>
      <c r="F503" s="20"/>
      <c r="G503" s="18"/>
      <c r="H503" s="18"/>
      <c r="I503" s="18"/>
      <c r="J503" s="18"/>
      <c r="K503" s="18"/>
      <c r="L503" s="20"/>
      <c r="M503" s="20"/>
      <c r="N503" s="20"/>
      <c r="O503" s="29"/>
      <c r="P503" s="29"/>
      <c r="Q503" s="29"/>
      <c r="R503" s="29"/>
      <c r="S503" s="29"/>
      <c r="T503" s="29"/>
      <c r="U503" s="29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0"/>
      <c r="AI503" s="29"/>
      <c r="AJ503" s="29"/>
      <c r="AK503" s="21"/>
      <c r="AL503" s="202"/>
      <c r="AM503" s="29"/>
      <c r="AN503" s="29"/>
      <c r="AO503" s="21"/>
      <c r="AP503" s="21"/>
      <c r="AQ503" s="21"/>
      <c r="AR503" s="21"/>
      <c r="AS503" s="21"/>
      <c r="AT503" s="202"/>
      <c r="AU503" s="29"/>
      <c r="AV503" s="202"/>
      <c r="AW503" s="29"/>
      <c r="AX503" s="21"/>
      <c r="AY503" s="21"/>
      <c r="AZ503" s="21"/>
      <c r="BA503" s="21"/>
      <c r="BB503" s="20"/>
      <c r="BC503" s="23"/>
      <c r="BD503" s="202"/>
      <c r="BE503" s="29"/>
      <c r="BF503" s="29"/>
      <c r="BG503" s="21"/>
      <c r="BH503" s="21"/>
      <c r="BI503" s="21"/>
      <c r="BJ503" s="21"/>
      <c r="BK503" s="21"/>
      <c r="BL503" s="21"/>
      <c r="BM503" s="21"/>
      <c r="BN503" s="21"/>
      <c r="BO503" s="24"/>
      <c r="BP503" s="21"/>
      <c r="BQ503" s="21"/>
      <c r="BR503" s="23"/>
      <c r="BS503" s="23"/>
      <c r="BT503" s="24"/>
      <c r="BU503" s="25"/>
    </row>
    <row r="504" spans="1:73" s="22" customFormat="1" ht="144.75" customHeight="1" x14ac:dyDescent="0.25">
      <c r="A504" s="17"/>
      <c r="B504" s="18"/>
      <c r="C504" s="18"/>
      <c r="D504" s="19"/>
      <c r="E504" s="19"/>
      <c r="F504" s="20"/>
      <c r="G504" s="18"/>
      <c r="H504" s="18"/>
      <c r="I504" s="18"/>
      <c r="J504" s="18"/>
      <c r="K504" s="18"/>
      <c r="L504" s="20"/>
      <c r="M504" s="20"/>
      <c r="N504" s="20"/>
      <c r="O504" s="29"/>
      <c r="P504" s="29"/>
      <c r="Q504" s="29"/>
      <c r="R504" s="29"/>
      <c r="S504" s="29"/>
      <c r="T504" s="29"/>
      <c r="U504" s="29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0"/>
      <c r="AI504" s="29"/>
      <c r="AJ504" s="29"/>
      <c r="AK504" s="21"/>
      <c r="AL504" s="202"/>
      <c r="AM504" s="29"/>
      <c r="AN504" s="29"/>
      <c r="AO504" s="21"/>
      <c r="AP504" s="21"/>
      <c r="AQ504" s="21"/>
      <c r="AR504" s="21"/>
      <c r="AS504" s="21"/>
      <c r="AT504" s="202"/>
      <c r="AU504" s="29"/>
      <c r="AV504" s="202"/>
      <c r="AW504" s="29"/>
      <c r="AX504" s="21"/>
      <c r="AY504" s="21"/>
      <c r="AZ504" s="21"/>
      <c r="BA504" s="21"/>
      <c r="BB504" s="20"/>
      <c r="BC504" s="23"/>
      <c r="BD504" s="202"/>
      <c r="BE504" s="29"/>
      <c r="BF504" s="29"/>
      <c r="BG504" s="21"/>
      <c r="BH504" s="21"/>
      <c r="BI504" s="21"/>
      <c r="BJ504" s="21"/>
      <c r="BK504" s="21"/>
      <c r="BL504" s="21"/>
      <c r="BM504" s="21"/>
      <c r="BN504" s="21"/>
      <c r="BO504" s="24"/>
      <c r="BP504" s="21"/>
      <c r="BQ504" s="21"/>
      <c r="BR504" s="23"/>
      <c r="BS504" s="23"/>
      <c r="BT504" s="24"/>
      <c r="BU504" s="25"/>
    </row>
    <row r="505" spans="1:73" s="22" customFormat="1" ht="144.75" customHeight="1" x14ac:dyDescent="0.25">
      <c r="A505" s="17"/>
      <c r="B505" s="18"/>
      <c r="C505" s="18"/>
      <c r="D505" s="19"/>
      <c r="E505" s="19"/>
      <c r="F505" s="20"/>
      <c r="G505" s="18"/>
      <c r="H505" s="18"/>
      <c r="I505" s="18"/>
      <c r="J505" s="18"/>
      <c r="K505" s="18"/>
      <c r="L505" s="20"/>
      <c r="M505" s="20"/>
      <c r="N505" s="20"/>
      <c r="O505" s="29"/>
      <c r="P505" s="29"/>
      <c r="Q505" s="29"/>
      <c r="R505" s="29"/>
      <c r="S505" s="29"/>
      <c r="T505" s="29"/>
      <c r="U505" s="29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0"/>
      <c r="AI505" s="29"/>
      <c r="AJ505" s="29"/>
      <c r="AK505" s="21"/>
      <c r="AL505" s="202"/>
      <c r="AM505" s="29"/>
      <c r="AN505" s="29"/>
      <c r="AO505" s="21"/>
      <c r="AP505" s="21"/>
      <c r="AQ505" s="21"/>
      <c r="AR505" s="21"/>
      <c r="AS505" s="21"/>
      <c r="AT505" s="202"/>
      <c r="AU505" s="29"/>
      <c r="AV505" s="202"/>
      <c r="AW505" s="29"/>
      <c r="AX505" s="21"/>
      <c r="AY505" s="21"/>
      <c r="AZ505" s="21"/>
      <c r="BA505" s="21"/>
      <c r="BB505" s="20"/>
      <c r="BC505" s="23"/>
      <c r="BD505" s="202"/>
      <c r="BE505" s="29"/>
      <c r="BF505" s="29"/>
      <c r="BG505" s="21"/>
      <c r="BH505" s="21"/>
      <c r="BI505" s="21"/>
      <c r="BJ505" s="21"/>
      <c r="BK505" s="21"/>
      <c r="BL505" s="21"/>
      <c r="BM505" s="21"/>
      <c r="BN505" s="21"/>
      <c r="BO505" s="24"/>
      <c r="BP505" s="21"/>
      <c r="BQ505" s="21"/>
      <c r="BR505" s="23"/>
      <c r="BS505" s="23"/>
      <c r="BT505" s="24"/>
      <c r="BU505" s="25"/>
    </row>
    <row r="506" spans="1:73" s="22" customFormat="1" ht="144.75" customHeight="1" x14ac:dyDescent="0.25">
      <c r="A506" s="17"/>
      <c r="B506" s="18"/>
      <c r="C506" s="18"/>
      <c r="D506" s="19"/>
      <c r="E506" s="19"/>
      <c r="F506" s="20"/>
      <c r="G506" s="18"/>
      <c r="H506" s="18"/>
      <c r="I506" s="18"/>
      <c r="J506" s="18"/>
      <c r="K506" s="18"/>
      <c r="L506" s="20"/>
      <c r="M506" s="20"/>
      <c r="N506" s="20"/>
      <c r="O506" s="29"/>
      <c r="P506" s="29"/>
      <c r="Q506" s="29"/>
      <c r="R506" s="29"/>
      <c r="S506" s="29"/>
      <c r="T506" s="29"/>
      <c r="U506" s="29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0"/>
      <c r="AI506" s="29"/>
      <c r="AJ506" s="29"/>
      <c r="AK506" s="21"/>
      <c r="AL506" s="202"/>
      <c r="AM506" s="29"/>
      <c r="AN506" s="29"/>
      <c r="AO506" s="21"/>
      <c r="AP506" s="21"/>
      <c r="AQ506" s="21"/>
      <c r="AR506" s="21"/>
      <c r="AS506" s="21"/>
      <c r="AT506" s="202"/>
      <c r="AU506" s="29"/>
      <c r="AV506" s="202"/>
      <c r="AW506" s="29"/>
      <c r="AX506" s="21"/>
      <c r="AY506" s="21"/>
      <c r="AZ506" s="21"/>
      <c r="BA506" s="21"/>
      <c r="BB506" s="20"/>
      <c r="BC506" s="23"/>
      <c r="BD506" s="202"/>
      <c r="BE506" s="29"/>
      <c r="BF506" s="29"/>
      <c r="BG506" s="21"/>
      <c r="BH506" s="21"/>
      <c r="BI506" s="21"/>
      <c r="BJ506" s="21"/>
      <c r="BK506" s="21"/>
      <c r="BL506" s="21"/>
      <c r="BM506" s="21"/>
      <c r="BN506" s="21"/>
      <c r="BO506" s="24"/>
      <c r="BP506" s="21"/>
      <c r="BQ506" s="21"/>
      <c r="BR506" s="23"/>
      <c r="BS506" s="23"/>
      <c r="BT506" s="24"/>
      <c r="BU506" s="25"/>
    </row>
    <row r="507" spans="1:73" s="22" customFormat="1" ht="144.75" customHeight="1" x14ac:dyDescent="0.25">
      <c r="A507" s="17"/>
      <c r="B507" s="18"/>
      <c r="C507" s="18"/>
      <c r="D507" s="19"/>
      <c r="E507" s="19"/>
      <c r="F507" s="20"/>
      <c r="G507" s="18"/>
      <c r="H507" s="18"/>
      <c r="I507" s="18"/>
      <c r="J507" s="18"/>
      <c r="K507" s="18"/>
      <c r="L507" s="20"/>
      <c r="M507" s="20"/>
      <c r="N507" s="20"/>
      <c r="O507" s="29"/>
      <c r="P507" s="29"/>
      <c r="Q507" s="29"/>
      <c r="R507" s="29"/>
      <c r="S507" s="29"/>
      <c r="T507" s="29"/>
      <c r="U507" s="29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0"/>
      <c r="AI507" s="29"/>
      <c r="AJ507" s="29"/>
      <c r="AK507" s="21"/>
      <c r="AL507" s="202"/>
      <c r="AM507" s="29"/>
      <c r="AN507" s="29"/>
      <c r="AO507" s="21"/>
      <c r="AP507" s="21"/>
      <c r="AQ507" s="21"/>
      <c r="AR507" s="21"/>
      <c r="AS507" s="21"/>
      <c r="AT507" s="202"/>
      <c r="AU507" s="29"/>
      <c r="AV507" s="202"/>
      <c r="AW507" s="29"/>
      <c r="AX507" s="21"/>
      <c r="AY507" s="21"/>
      <c r="AZ507" s="21"/>
      <c r="BA507" s="21"/>
      <c r="BB507" s="20"/>
      <c r="BC507" s="23"/>
      <c r="BD507" s="202"/>
      <c r="BE507" s="29"/>
      <c r="BF507" s="29"/>
      <c r="BG507" s="21"/>
      <c r="BH507" s="21"/>
      <c r="BI507" s="21"/>
      <c r="BJ507" s="21"/>
      <c r="BK507" s="21"/>
      <c r="BL507" s="21"/>
      <c r="BM507" s="21"/>
      <c r="BN507" s="21"/>
      <c r="BO507" s="24"/>
      <c r="BP507" s="21"/>
      <c r="BQ507" s="21"/>
      <c r="BR507" s="23"/>
      <c r="BS507" s="23"/>
      <c r="BT507" s="24"/>
      <c r="BU507" s="25"/>
    </row>
    <row r="508" spans="1:73" s="22" customFormat="1" ht="144.75" customHeight="1" x14ac:dyDescent="0.25">
      <c r="A508" s="17"/>
      <c r="B508" s="18"/>
      <c r="C508" s="18"/>
      <c r="D508" s="19"/>
      <c r="E508" s="19"/>
      <c r="F508" s="20"/>
      <c r="G508" s="18"/>
      <c r="H508" s="18"/>
      <c r="I508" s="18"/>
      <c r="J508" s="18"/>
      <c r="K508" s="18"/>
      <c r="L508" s="20"/>
      <c r="M508" s="20"/>
      <c r="N508" s="20"/>
      <c r="O508" s="29"/>
      <c r="P508" s="29"/>
      <c r="Q508" s="29"/>
      <c r="R508" s="29"/>
      <c r="S508" s="29"/>
      <c r="T508" s="29"/>
      <c r="U508" s="29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0"/>
      <c r="AI508" s="29"/>
      <c r="AJ508" s="29"/>
      <c r="AK508" s="21"/>
      <c r="AL508" s="202"/>
      <c r="AM508" s="29"/>
      <c r="AN508" s="29"/>
      <c r="AO508" s="21"/>
      <c r="AP508" s="21"/>
      <c r="AQ508" s="21"/>
      <c r="AR508" s="21"/>
      <c r="AS508" s="21"/>
      <c r="AT508" s="202"/>
      <c r="AU508" s="29"/>
      <c r="AV508" s="202"/>
      <c r="AW508" s="29"/>
      <c r="AX508" s="21"/>
      <c r="AY508" s="21"/>
      <c r="AZ508" s="21"/>
      <c r="BA508" s="21"/>
      <c r="BB508" s="20"/>
      <c r="BC508" s="23"/>
      <c r="BD508" s="202"/>
      <c r="BE508" s="29"/>
      <c r="BF508" s="29"/>
      <c r="BG508" s="21"/>
      <c r="BH508" s="21"/>
      <c r="BI508" s="21"/>
      <c r="BJ508" s="21"/>
      <c r="BK508" s="21"/>
      <c r="BL508" s="21"/>
      <c r="BM508" s="21"/>
      <c r="BN508" s="21"/>
      <c r="BO508" s="24"/>
      <c r="BP508" s="21"/>
      <c r="BQ508" s="21"/>
      <c r="BR508" s="23"/>
      <c r="BS508" s="23"/>
      <c r="BT508" s="24"/>
      <c r="BU508" s="25"/>
    </row>
    <row r="509" spans="1:73" s="22" customFormat="1" ht="409.5" customHeight="1" x14ac:dyDescent="0.25">
      <c r="A509" s="17"/>
      <c r="B509" s="18"/>
      <c r="C509" s="18"/>
      <c r="D509" s="19"/>
      <c r="E509" s="19"/>
      <c r="F509" s="20"/>
      <c r="G509" s="18"/>
      <c r="H509" s="18"/>
      <c r="I509" s="18"/>
      <c r="J509" s="18"/>
      <c r="K509" s="18"/>
      <c r="L509" s="20"/>
      <c r="M509" s="20"/>
      <c r="N509" s="20"/>
      <c r="O509" s="29"/>
      <c r="P509" s="29"/>
      <c r="Q509" s="29"/>
      <c r="R509" s="29"/>
      <c r="S509" s="29"/>
      <c r="T509" s="29"/>
      <c r="U509" s="29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21"/>
      <c r="AL509" s="181"/>
      <c r="AM509" s="21"/>
      <c r="AN509" s="21"/>
      <c r="AO509" s="21"/>
      <c r="AP509" s="21"/>
      <c r="AQ509" s="21"/>
      <c r="AR509" s="21"/>
      <c r="AS509" s="21"/>
      <c r="AT509" s="181"/>
      <c r="AU509" s="21"/>
      <c r="AV509" s="181"/>
      <c r="AW509" s="21"/>
      <c r="AX509" s="21"/>
      <c r="AY509" s="21"/>
      <c r="AZ509" s="21"/>
      <c r="BA509" s="21"/>
      <c r="BB509" s="20"/>
      <c r="BC509" s="23"/>
      <c r="BD509" s="202"/>
      <c r="BE509" s="63"/>
      <c r="BF509" s="29"/>
      <c r="BG509" s="21"/>
      <c r="BH509" s="21"/>
      <c r="BI509" s="21"/>
      <c r="BJ509" s="21"/>
      <c r="BK509" s="21"/>
      <c r="BL509" s="21"/>
      <c r="BM509" s="21"/>
      <c r="BN509" s="21"/>
      <c r="BO509" s="24"/>
      <c r="BP509" s="21"/>
      <c r="BQ509" s="21"/>
      <c r="BR509" s="23"/>
      <c r="BS509" s="23"/>
      <c r="BT509" s="24"/>
      <c r="BU509" s="25"/>
    </row>
    <row r="510" spans="1:73" s="22" customFormat="1" ht="408.75" customHeight="1" x14ac:dyDescent="0.25">
      <c r="A510" s="17"/>
      <c r="B510" s="18"/>
      <c r="C510" s="18"/>
      <c r="D510" s="19"/>
      <c r="E510" s="19"/>
      <c r="F510" s="20"/>
      <c r="G510" s="18"/>
      <c r="H510" s="18"/>
      <c r="I510" s="18"/>
      <c r="J510" s="18"/>
      <c r="K510" s="18"/>
      <c r="L510" s="20"/>
      <c r="M510" s="20"/>
      <c r="N510" s="20"/>
      <c r="O510" s="20"/>
      <c r="P510" s="20"/>
      <c r="Q510" s="20"/>
      <c r="R510" s="20"/>
      <c r="S510" s="20"/>
      <c r="T510" s="20"/>
      <c r="U510" s="20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21"/>
      <c r="AL510" s="181"/>
      <c r="AM510" s="21"/>
      <c r="AN510" s="21"/>
      <c r="AO510" s="21"/>
      <c r="AP510" s="21"/>
      <c r="AQ510" s="21"/>
      <c r="AR510" s="21"/>
      <c r="AS510" s="21"/>
      <c r="AT510" s="181"/>
      <c r="AU510" s="21"/>
      <c r="AV510" s="181"/>
      <c r="AW510" s="21"/>
      <c r="AX510" s="21"/>
      <c r="AY510" s="21"/>
      <c r="AZ510" s="21"/>
      <c r="BA510" s="21"/>
      <c r="BB510" s="20"/>
      <c r="BC510" s="23"/>
      <c r="BD510" s="202"/>
      <c r="BE510" s="20"/>
      <c r="BF510" s="20"/>
      <c r="BG510" s="21"/>
      <c r="BH510" s="21"/>
      <c r="BI510" s="21"/>
      <c r="BJ510" s="21"/>
      <c r="BK510" s="21"/>
      <c r="BL510" s="21"/>
      <c r="BM510" s="21"/>
      <c r="BN510" s="21"/>
      <c r="BO510" s="24"/>
      <c r="BP510" s="21"/>
      <c r="BQ510" s="21"/>
      <c r="BR510" s="23"/>
      <c r="BS510" s="23"/>
      <c r="BT510" s="24"/>
      <c r="BU510" s="25"/>
    </row>
    <row r="511" spans="1:73" s="22" customFormat="1" ht="146.25" customHeight="1" x14ac:dyDescent="0.25">
      <c r="A511" s="17"/>
      <c r="B511" s="18"/>
      <c r="C511" s="18"/>
      <c r="D511" s="19"/>
      <c r="E511" s="19"/>
      <c r="F511" s="20"/>
      <c r="G511" s="18"/>
      <c r="H511" s="18"/>
      <c r="I511" s="18"/>
      <c r="J511" s="18"/>
      <c r="K511" s="18"/>
      <c r="L511" s="20"/>
      <c r="M511" s="20"/>
      <c r="N511" s="20"/>
      <c r="O511" s="20"/>
      <c r="P511" s="20"/>
      <c r="Q511" s="20"/>
      <c r="R511" s="20"/>
      <c r="S511" s="20"/>
      <c r="T511" s="20"/>
      <c r="U511" s="20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21"/>
      <c r="AL511" s="181"/>
      <c r="AM511" s="21"/>
      <c r="AN511" s="21"/>
      <c r="AO511" s="21"/>
      <c r="AP511" s="21"/>
      <c r="AQ511" s="21"/>
      <c r="AR511" s="21"/>
      <c r="AS511" s="21"/>
      <c r="AT511" s="181"/>
      <c r="AU511" s="21"/>
      <c r="AV511" s="181"/>
      <c r="AW511" s="21"/>
      <c r="AX511" s="21"/>
      <c r="AY511" s="21"/>
      <c r="AZ511" s="21"/>
      <c r="BA511" s="21"/>
      <c r="BB511" s="20"/>
      <c r="BC511" s="23"/>
      <c r="BD511" s="202"/>
      <c r="BE511" s="63"/>
      <c r="BF511" s="29"/>
      <c r="BG511" s="21"/>
      <c r="BH511" s="21"/>
      <c r="BI511" s="21"/>
      <c r="BJ511" s="21"/>
      <c r="BK511" s="21"/>
      <c r="BL511" s="21"/>
      <c r="BM511" s="21"/>
      <c r="BN511" s="21"/>
      <c r="BO511" s="24"/>
      <c r="BP511" s="21"/>
      <c r="BQ511" s="21"/>
      <c r="BR511" s="23"/>
      <c r="BS511" s="23"/>
      <c r="BT511" s="24"/>
      <c r="BU511" s="25"/>
    </row>
    <row r="512" spans="1:73" s="22" customFormat="1" ht="408.75" customHeight="1" x14ac:dyDescent="0.25">
      <c r="A512" s="17"/>
      <c r="B512" s="18"/>
      <c r="C512" s="18"/>
      <c r="D512" s="19"/>
      <c r="E512" s="19"/>
      <c r="F512" s="20"/>
      <c r="G512" s="18"/>
      <c r="H512" s="18"/>
      <c r="I512" s="18"/>
      <c r="J512" s="18"/>
      <c r="K512" s="18"/>
      <c r="L512" s="20"/>
      <c r="M512" s="20"/>
      <c r="N512" s="20"/>
      <c r="O512" s="20"/>
      <c r="P512" s="20"/>
      <c r="Q512" s="20"/>
      <c r="R512" s="20"/>
      <c r="S512" s="20"/>
      <c r="T512" s="20"/>
      <c r="U512" s="20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21"/>
      <c r="AL512" s="181"/>
      <c r="AM512" s="21"/>
      <c r="AN512" s="21"/>
      <c r="AO512" s="21"/>
      <c r="AP512" s="21"/>
      <c r="AQ512" s="21"/>
      <c r="AR512" s="21"/>
      <c r="AS512" s="21"/>
      <c r="AT512" s="181"/>
      <c r="AU512" s="21"/>
      <c r="AV512" s="181"/>
      <c r="AW512" s="21"/>
      <c r="AX512" s="21"/>
      <c r="AY512" s="21"/>
      <c r="AZ512" s="21"/>
      <c r="BA512" s="21"/>
      <c r="BB512" s="20"/>
      <c r="BC512" s="23"/>
      <c r="BD512" s="202"/>
      <c r="BE512" s="20"/>
      <c r="BF512" s="20"/>
      <c r="BG512" s="21"/>
      <c r="BH512" s="21"/>
      <c r="BI512" s="21"/>
      <c r="BJ512" s="21"/>
      <c r="BK512" s="21"/>
      <c r="BL512" s="21"/>
      <c r="BM512" s="21"/>
      <c r="BN512" s="21"/>
      <c r="BO512" s="24"/>
      <c r="BP512" s="21"/>
      <c r="BQ512" s="21"/>
      <c r="BR512" s="23"/>
      <c r="BS512" s="23"/>
      <c r="BT512" s="24"/>
      <c r="BU512" s="25"/>
    </row>
    <row r="513" spans="1:73" s="22" customFormat="1" ht="156" customHeight="1" x14ac:dyDescent="0.25">
      <c r="A513" s="17"/>
      <c r="B513" s="18"/>
      <c r="C513" s="18"/>
      <c r="D513" s="19"/>
      <c r="E513" s="19"/>
      <c r="F513" s="20"/>
      <c r="G513" s="18"/>
      <c r="H513" s="18"/>
      <c r="I513" s="18"/>
      <c r="J513" s="18"/>
      <c r="K513" s="18"/>
      <c r="L513" s="20"/>
      <c r="M513" s="20"/>
      <c r="N513" s="20"/>
      <c r="O513" s="20"/>
      <c r="P513" s="20"/>
      <c r="Q513" s="20"/>
      <c r="R513" s="20"/>
      <c r="S513" s="20"/>
      <c r="T513" s="20"/>
      <c r="U513" s="20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21"/>
      <c r="AL513" s="181"/>
      <c r="AM513" s="21"/>
      <c r="AN513" s="21"/>
      <c r="AO513" s="21"/>
      <c r="AP513" s="21"/>
      <c r="AQ513" s="21"/>
      <c r="AR513" s="21"/>
      <c r="AS513" s="21"/>
      <c r="AT513" s="181"/>
      <c r="AU513" s="21"/>
      <c r="AV513" s="181"/>
      <c r="AW513" s="21"/>
      <c r="AX513" s="21"/>
      <c r="AY513" s="21"/>
      <c r="AZ513" s="21"/>
      <c r="BA513" s="21"/>
      <c r="BB513" s="20"/>
      <c r="BC513" s="23"/>
      <c r="BD513" s="202"/>
      <c r="BE513" s="63"/>
      <c r="BF513" s="29"/>
      <c r="BG513" s="21"/>
      <c r="BH513" s="21"/>
      <c r="BI513" s="21"/>
      <c r="BJ513" s="21"/>
      <c r="BK513" s="21"/>
      <c r="BL513" s="21"/>
      <c r="BM513" s="21"/>
      <c r="BN513" s="21"/>
      <c r="BO513" s="24"/>
      <c r="BP513" s="21"/>
      <c r="BQ513" s="21"/>
      <c r="BR513" s="23"/>
      <c r="BS513" s="23"/>
      <c r="BT513" s="24"/>
      <c r="BU513" s="25"/>
    </row>
    <row r="514" spans="1:73" s="22" customFormat="1" ht="132" customHeight="1" x14ac:dyDescent="0.25">
      <c r="A514" s="17"/>
      <c r="B514" s="18"/>
      <c r="C514" s="18"/>
      <c r="D514" s="19"/>
      <c r="E514" s="19"/>
      <c r="F514" s="20"/>
      <c r="G514" s="18"/>
      <c r="H514" s="18"/>
      <c r="I514" s="18"/>
      <c r="J514" s="18"/>
      <c r="K514" s="18"/>
      <c r="L514" s="20"/>
      <c r="M514" s="20"/>
      <c r="N514" s="20"/>
      <c r="O514" s="29"/>
      <c r="P514" s="29"/>
      <c r="Q514" s="29"/>
      <c r="R514" s="29"/>
      <c r="S514" s="29"/>
      <c r="T514" s="29"/>
      <c r="U514" s="29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21"/>
      <c r="AL514" s="181"/>
      <c r="AM514" s="21"/>
      <c r="AN514" s="21"/>
      <c r="AO514" s="21"/>
      <c r="AP514" s="21"/>
      <c r="AQ514" s="21"/>
      <c r="AR514" s="21"/>
      <c r="AS514" s="21"/>
      <c r="AT514" s="181"/>
      <c r="AU514" s="21"/>
      <c r="AV514" s="181"/>
      <c r="AW514" s="21"/>
      <c r="AX514" s="21"/>
      <c r="AY514" s="21"/>
      <c r="AZ514" s="21"/>
      <c r="BA514" s="21"/>
      <c r="BB514" s="20"/>
      <c r="BC514" s="23"/>
      <c r="BD514" s="202"/>
      <c r="BE514" s="29"/>
      <c r="BF514" s="29"/>
      <c r="BG514" s="21"/>
      <c r="BH514" s="21"/>
      <c r="BI514" s="21"/>
      <c r="BJ514" s="21"/>
      <c r="BK514" s="21"/>
      <c r="BL514" s="21"/>
      <c r="BM514" s="21"/>
      <c r="BN514" s="21"/>
      <c r="BO514" s="24"/>
      <c r="BP514" s="21"/>
      <c r="BQ514" s="21"/>
      <c r="BR514" s="23"/>
      <c r="BS514" s="23"/>
      <c r="BT514" s="24"/>
      <c r="BU514" s="25"/>
    </row>
    <row r="515" spans="1:73" s="22" customFormat="1" ht="132" customHeight="1" x14ac:dyDescent="0.25">
      <c r="A515" s="17"/>
      <c r="B515" s="18"/>
      <c r="C515" s="18"/>
      <c r="D515" s="19"/>
      <c r="E515" s="19"/>
      <c r="F515" s="20"/>
      <c r="G515" s="18"/>
      <c r="H515" s="18"/>
      <c r="I515" s="18"/>
      <c r="J515" s="18"/>
      <c r="K515" s="18"/>
      <c r="L515" s="20"/>
      <c r="M515" s="20"/>
      <c r="N515" s="20"/>
      <c r="O515" s="29"/>
      <c r="P515" s="29"/>
      <c r="Q515" s="29"/>
      <c r="R515" s="29"/>
      <c r="S515" s="29"/>
      <c r="T515" s="29"/>
      <c r="U515" s="29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21"/>
      <c r="AL515" s="181"/>
      <c r="AM515" s="21"/>
      <c r="AN515" s="21"/>
      <c r="AO515" s="21"/>
      <c r="AP515" s="21"/>
      <c r="AQ515" s="21"/>
      <c r="AR515" s="21"/>
      <c r="AS515" s="21"/>
      <c r="AT515" s="181"/>
      <c r="AU515" s="21"/>
      <c r="AV515" s="181"/>
      <c r="AW515" s="21"/>
      <c r="AX515" s="21"/>
      <c r="AY515" s="21"/>
      <c r="AZ515" s="21"/>
      <c r="BA515" s="21"/>
      <c r="BB515" s="20"/>
      <c r="BC515" s="23"/>
      <c r="BD515" s="202"/>
      <c r="BE515" s="63"/>
      <c r="BF515" s="29"/>
      <c r="BG515" s="21"/>
      <c r="BH515" s="21"/>
      <c r="BI515" s="21"/>
      <c r="BJ515" s="21"/>
      <c r="BK515" s="21"/>
      <c r="BL515" s="21"/>
      <c r="BM515" s="21"/>
      <c r="BN515" s="21"/>
      <c r="BO515" s="24"/>
      <c r="BP515" s="21"/>
      <c r="BQ515" s="21"/>
      <c r="BR515" s="23"/>
      <c r="BS515" s="23"/>
      <c r="BT515" s="24"/>
      <c r="BU515" s="25"/>
    </row>
    <row r="516" spans="1:73" s="22" customFormat="1" ht="246.75" customHeight="1" x14ac:dyDescent="0.25">
      <c r="A516" s="17"/>
      <c r="B516" s="18"/>
      <c r="C516" s="18"/>
      <c r="D516" s="19"/>
      <c r="E516" s="19"/>
      <c r="F516" s="20"/>
      <c r="G516" s="18"/>
      <c r="H516" s="18"/>
      <c r="I516" s="18"/>
      <c r="J516" s="18"/>
      <c r="K516" s="18"/>
      <c r="L516" s="20"/>
      <c r="M516" s="20"/>
      <c r="N516" s="20"/>
      <c r="O516" s="23"/>
      <c r="P516" s="20"/>
      <c r="Q516" s="23"/>
      <c r="R516" s="23"/>
      <c r="S516" s="23"/>
      <c r="T516" s="23"/>
      <c r="U516" s="23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  <c r="AK516" s="21"/>
      <c r="AL516" s="181"/>
      <c r="AM516" s="21"/>
      <c r="AN516" s="21"/>
      <c r="AO516" s="21"/>
      <c r="AP516" s="21"/>
      <c r="AQ516" s="21"/>
      <c r="AR516" s="21"/>
      <c r="AS516" s="21"/>
      <c r="AT516" s="181"/>
      <c r="AU516" s="21"/>
      <c r="AV516" s="181"/>
      <c r="AW516" s="21"/>
      <c r="AX516" s="21"/>
      <c r="AY516" s="21"/>
      <c r="AZ516" s="21"/>
      <c r="BA516" s="21"/>
      <c r="BB516" s="20"/>
      <c r="BC516" s="23"/>
      <c r="BD516" s="202"/>
      <c r="BE516" s="23"/>
      <c r="BF516" s="23"/>
      <c r="BG516" s="21"/>
      <c r="BH516" s="21"/>
      <c r="BI516" s="21"/>
      <c r="BJ516" s="21"/>
      <c r="BK516" s="21"/>
      <c r="BL516" s="21"/>
      <c r="BM516" s="21"/>
      <c r="BN516" s="21"/>
      <c r="BO516" s="24"/>
      <c r="BP516" s="21"/>
      <c r="BQ516" s="21"/>
      <c r="BR516" s="23"/>
      <c r="BS516" s="23"/>
      <c r="BT516" s="24"/>
      <c r="BU516" s="25"/>
    </row>
    <row r="517" spans="1:73" s="22" customFormat="1" ht="184.5" customHeight="1" x14ac:dyDescent="0.25">
      <c r="A517" s="17"/>
      <c r="B517" s="18"/>
      <c r="C517" s="18"/>
      <c r="D517" s="19"/>
      <c r="E517" s="19"/>
      <c r="F517" s="20"/>
      <c r="G517" s="18"/>
      <c r="H517" s="18"/>
      <c r="I517" s="18"/>
      <c r="J517" s="18"/>
      <c r="K517" s="18"/>
      <c r="L517" s="20"/>
      <c r="M517" s="20"/>
      <c r="N517" s="20"/>
      <c r="O517" s="23"/>
      <c r="P517" s="23"/>
      <c r="Q517" s="23"/>
      <c r="R517" s="23"/>
      <c r="S517" s="23"/>
      <c r="T517" s="23"/>
      <c r="U517" s="23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21"/>
      <c r="AL517" s="181"/>
      <c r="AM517" s="21"/>
      <c r="AN517" s="21"/>
      <c r="AO517" s="21"/>
      <c r="AP517" s="21"/>
      <c r="AQ517" s="21"/>
      <c r="AR517" s="21"/>
      <c r="AS517" s="21"/>
      <c r="AT517" s="181"/>
      <c r="AU517" s="21"/>
      <c r="AV517" s="181"/>
      <c r="AW517" s="21"/>
      <c r="AX517" s="21"/>
      <c r="AY517" s="21"/>
      <c r="AZ517" s="21"/>
      <c r="BA517" s="21"/>
      <c r="BB517" s="20"/>
      <c r="BC517" s="23"/>
      <c r="BD517" s="184"/>
      <c r="BE517" s="185"/>
      <c r="BF517" s="29"/>
      <c r="BG517" s="21"/>
      <c r="BH517" s="21"/>
      <c r="BI517" s="21"/>
      <c r="BJ517" s="21"/>
      <c r="BK517" s="21"/>
      <c r="BL517" s="21"/>
      <c r="BM517" s="21"/>
      <c r="BN517" s="196"/>
      <c r="BO517" s="24"/>
      <c r="BP517" s="21"/>
      <c r="BQ517" s="21"/>
      <c r="BR517" s="23"/>
      <c r="BS517" s="23"/>
      <c r="BT517" s="24"/>
      <c r="BU517" s="25"/>
    </row>
    <row r="518" spans="1:73" s="22" customFormat="1" ht="184.5" customHeight="1" x14ac:dyDescent="0.25">
      <c r="A518" s="17"/>
      <c r="B518" s="18"/>
      <c r="C518" s="18"/>
      <c r="D518" s="19"/>
      <c r="E518" s="19"/>
      <c r="F518" s="20"/>
      <c r="G518" s="18"/>
      <c r="H518" s="18"/>
      <c r="I518" s="18"/>
      <c r="J518" s="18"/>
      <c r="K518" s="18"/>
      <c r="L518" s="20"/>
      <c r="M518" s="20"/>
      <c r="N518" s="202"/>
      <c r="O518" s="28"/>
      <c r="P518" s="18"/>
      <c r="Q518" s="28"/>
      <c r="R518" s="28"/>
      <c r="S518" s="28"/>
      <c r="T518" s="28"/>
      <c r="U518" s="28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21"/>
      <c r="AL518" s="181"/>
      <c r="AM518" s="21"/>
      <c r="AN518" s="21"/>
      <c r="AO518" s="21"/>
      <c r="AP518" s="21"/>
      <c r="AQ518" s="21"/>
      <c r="AR518" s="21"/>
      <c r="AS518" s="21"/>
      <c r="AT518" s="181"/>
      <c r="AU518" s="21"/>
      <c r="AV518" s="181"/>
      <c r="AW518" s="21"/>
      <c r="AX518" s="21"/>
      <c r="AY518" s="21"/>
      <c r="AZ518" s="21"/>
      <c r="BA518" s="21"/>
      <c r="BB518" s="20"/>
      <c r="BC518" s="23"/>
      <c r="BD518" s="184"/>
      <c r="BE518" s="185"/>
      <c r="BF518" s="29"/>
      <c r="BG518" s="21"/>
      <c r="BH518" s="21"/>
      <c r="BI518" s="21"/>
      <c r="BJ518" s="21"/>
      <c r="BK518" s="21"/>
      <c r="BL518" s="21"/>
      <c r="BM518" s="21"/>
      <c r="BN518" s="196"/>
      <c r="BO518" s="24"/>
      <c r="BP518" s="21"/>
      <c r="BQ518" s="21"/>
      <c r="BR518" s="23"/>
      <c r="BS518" s="23"/>
      <c r="BT518" s="24"/>
      <c r="BU518" s="25"/>
    </row>
    <row r="519" spans="1:73" s="22" customFormat="1" ht="184.5" customHeight="1" x14ac:dyDescent="0.25">
      <c r="A519" s="17"/>
      <c r="B519" s="18"/>
      <c r="C519" s="18"/>
      <c r="D519" s="19"/>
      <c r="E519" s="19"/>
      <c r="F519" s="20"/>
      <c r="G519" s="18"/>
      <c r="H519" s="18"/>
      <c r="I519" s="18"/>
      <c r="J519" s="18"/>
      <c r="K519" s="18"/>
      <c r="L519" s="20"/>
      <c r="M519" s="20"/>
      <c r="N519" s="20"/>
      <c r="O519" s="20"/>
      <c r="P519" s="20"/>
      <c r="Q519" s="20"/>
      <c r="R519" s="20"/>
      <c r="S519" s="20"/>
      <c r="T519" s="20"/>
      <c r="U519" s="20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  <c r="AK519" s="21"/>
      <c r="AL519" s="181"/>
      <c r="AM519" s="21"/>
      <c r="AN519" s="21"/>
      <c r="AO519" s="21"/>
      <c r="AP519" s="21"/>
      <c r="AQ519" s="21"/>
      <c r="AR519" s="21"/>
      <c r="AS519" s="21"/>
      <c r="AT519" s="181"/>
      <c r="AU519" s="21"/>
      <c r="AV519" s="181"/>
      <c r="AW519" s="21"/>
      <c r="AX519" s="21"/>
      <c r="AY519" s="21"/>
      <c r="AZ519" s="21"/>
      <c r="BA519" s="21"/>
      <c r="BB519" s="20"/>
      <c r="BC519" s="23"/>
      <c r="BD519" s="202"/>
      <c r="BE519" s="20"/>
      <c r="BF519" s="20"/>
      <c r="BG519" s="21"/>
      <c r="BH519" s="21"/>
      <c r="BI519" s="21"/>
      <c r="BJ519" s="21"/>
      <c r="BK519" s="21"/>
      <c r="BL519" s="21"/>
      <c r="BM519" s="21"/>
      <c r="BN519" s="21"/>
      <c r="BO519" s="24"/>
      <c r="BP519" s="21"/>
      <c r="BQ519" s="21"/>
      <c r="BR519" s="23"/>
      <c r="BS519" s="23"/>
      <c r="BT519" s="24"/>
      <c r="BU519" s="25"/>
    </row>
    <row r="520" spans="1:73" s="22" customFormat="1" ht="184.5" customHeight="1" x14ac:dyDescent="0.25">
      <c r="A520" s="17"/>
      <c r="B520" s="18"/>
      <c r="C520" s="18"/>
      <c r="D520" s="19"/>
      <c r="E520" s="19"/>
      <c r="F520" s="20"/>
      <c r="G520" s="18"/>
      <c r="H520" s="18"/>
      <c r="I520" s="18"/>
      <c r="J520" s="18"/>
      <c r="K520" s="18"/>
      <c r="L520" s="20"/>
      <c r="M520" s="20"/>
      <c r="N520" s="20"/>
      <c r="O520" s="20"/>
      <c r="P520" s="20"/>
      <c r="Q520" s="20"/>
      <c r="R520" s="20"/>
      <c r="S520" s="20"/>
      <c r="T520" s="20"/>
      <c r="U520" s="20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  <c r="AK520" s="21"/>
      <c r="AL520" s="181"/>
      <c r="AM520" s="21"/>
      <c r="AN520" s="21"/>
      <c r="AO520" s="21"/>
      <c r="AP520" s="21"/>
      <c r="AQ520" s="21"/>
      <c r="AR520" s="21"/>
      <c r="AS520" s="21"/>
      <c r="AT520" s="181"/>
      <c r="AU520" s="21"/>
      <c r="AV520" s="181"/>
      <c r="AW520" s="21"/>
      <c r="AX520" s="21"/>
      <c r="AY520" s="21"/>
      <c r="AZ520" s="21"/>
      <c r="BA520" s="21"/>
      <c r="BB520" s="20"/>
      <c r="BC520" s="23"/>
      <c r="BD520" s="184"/>
      <c r="BE520" s="185"/>
      <c r="BF520" s="20"/>
      <c r="BG520" s="21"/>
      <c r="BH520" s="21"/>
      <c r="BI520" s="21"/>
      <c r="BJ520" s="21"/>
      <c r="BK520" s="21"/>
      <c r="BL520" s="21"/>
      <c r="BM520" s="21"/>
      <c r="BN520" s="196"/>
      <c r="BO520" s="24"/>
      <c r="BP520" s="21"/>
      <c r="BQ520" s="21"/>
      <c r="BR520" s="23"/>
      <c r="BS520" s="23"/>
      <c r="BT520" s="24"/>
      <c r="BU520" s="25"/>
    </row>
    <row r="521" spans="1:73" s="22" customFormat="1" ht="189.75" customHeight="1" x14ac:dyDescent="0.25">
      <c r="A521" s="17"/>
      <c r="B521" s="18"/>
      <c r="C521" s="18"/>
      <c r="D521" s="19"/>
      <c r="E521" s="19"/>
      <c r="F521" s="20"/>
      <c r="G521" s="18"/>
      <c r="H521" s="18"/>
      <c r="I521" s="18"/>
      <c r="J521" s="18"/>
      <c r="K521" s="18"/>
      <c r="L521" s="20"/>
      <c r="M521" s="20"/>
      <c r="N521" s="20"/>
      <c r="O521" s="63"/>
      <c r="P521" s="63"/>
      <c r="Q521" s="63"/>
      <c r="R521" s="63"/>
      <c r="S521" s="63"/>
      <c r="T521" s="63"/>
      <c r="U521" s="63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21"/>
      <c r="AL521" s="181"/>
      <c r="AM521" s="21"/>
      <c r="AN521" s="21"/>
      <c r="AO521" s="21"/>
      <c r="AP521" s="21"/>
      <c r="AQ521" s="21"/>
      <c r="AR521" s="21"/>
      <c r="AS521" s="21"/>
      <c r="AT521" s="181"/>
      <c r="AU521" s="21"/>
      <c r="AV521" s="181"/>
      <c r="AW521" s="21"/>
      <c r="AX521" s="21"/>
      <c r="AY521" s="21"/>
      <c r="AZ521" s="21"/>
      <c r="BA521" s="21"/>
      <c r="BB521" s="20"/>
      <c r="BC521" s="23"/>
      <c r="BD521" s="184"/>
      <c r="BE521" s="185"/>
      <c r="BF521" s="20"/>
      <c r="BG521" s="21"/>
      <c r="BH521" s="21"/>
      <c r="BI521" s="21"/>
      <c r="BJ521" s="21"/>
      <c r="BK521" s="21"/>
      <c r="BL521" s="21"/>
      <c r="BM521" s="21"/>
      <c r="BN521" s="196"/>
      <c r="BO521" s="24"/>
      <c r="BP521" s="21"/>
      <c r="BQ521" s="21"/>
      <c r="BR521" s="23"/>
      <c r="BS521" s="23"/>
      <c r="BT521" s="24"/>
      <c r="BU521" s="25"/>
    </row>
    <row r="522" spans="1:73" s="22" customFormat="1" ht="184.5" customHeight="1" x14ac:dyDescent="0.25">
      <c r="A522" s="17"/>
      <c r="B522" s="18"/>
      <c r="C522" s="18"/>
      <c r="D522" s="19"/>
      <c r="E522" s="19"/>
      <c r="F522" s="20"/>
      <c r="G522" s="18"/>
      <c r="H522" s="18"/>
      <c r="I522" s="18"/>
      <c r="J522" s="18"/>
      <c r="K522" s="18"/>
      <c r="L522" s="20"/>
      <c r="M522" s="20"/>
      <c r="N522" s="20"/>
      <c r="O522" s="20"/>
      <c r="P522" s="20"/>
      <c r="Q522" s="20"/>
      <c r="R522" s="20"/>
      <c r="S522" s="20"/>
      <c r="T522" s="20"/>
      <c r="U522" s="20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21"/>
      <c r="AL522" s="181"/>
      <c r="AM522" s="21"/>
      <c r="AN522" s="21"/>
      <c r="AO522" s="21"/>
      <c r="AP522" s="21"/>
      <c r="AQ522" s="21"/>
      <c r="AR522" s="21"/>
      <c r="AS522" s="21"/>
      <c r="AT522" s="181"/>
      <c r="AU522" s="21"/>
      <c r="AV522" s="181"/>
      <c r="AW522" s="21"/>
      <c r="AX522" s="21"/>
      <c r="AY522" s="21"/>
      <c r="AZ522" s="21"/>
      <c r="BA522" s="21"/>
      <c r="BB522" s="20"/>
      <c r="BC522" s="23"/>
      <c r="BD522" s="202"/>
      <c r="BE522" s="20"/>
      <c r="BF522" s="20"/>
      <c r="BG522" s="21"/>
      <c r="BH522" s="21"/>
      <c r="BI522" s="21"/>
      <c r="BJ522" s="20"/>
      <c r="BK522" s="23"/>
      <c r="BL522" s="23"/>
      <c r="BM522" s="21"/>
      <c r="BN522" s="21"/>
      <c r="BO522" s="24"/>
      <c r="BP522" s="21"/>
      <c r="BQ522" s="21"/>
      <c r="BR522" s="23"/>
      <c r="BS522" s="23"/>
      <c r="BT522" s="24"/>
      <c r="BU522" s="25"/>
    </row>
    <row r="523" spans="1:73" s="22" customFormat="1" ht="184.5" customHeight="1" x14ac:dyDescent="0.25">
      <c r="A523" s="17"/>
      <c r="B523" s="18"/>
      <c r="C523" s="18"/>
      <c r="D523" s="19"/>
      <c r="E523" s="19"/>
      <c r="F523" s="20"/>
      <c r="G523" s="18"/>
      <c r="H523" s="18"/>
      <c r="I523" s="18"/>
      <c r="J523" s="18"/>
      <c r="K523" s="18"/>
      <c r="L523" s="20"/>
      <c r="M523" s="20"/>
      <c r="N523" s="20"/>
      <c r="O523" s="20"/>
      <c r="P523" s="20"/>
      <c r="Q523" s="20"/>
      <c r="R523" s="20"/>
      <c r="S523" s="20"/>
      <c r="T523" s="20"/>
      <c r="U523" s="20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  <c r="AK523" s="21"/>
      <c r="AL523" s="181"/>
      <c r="AM523" s="21"/>
      <c r="AN523" s="21"/>
      <c r="AO523" s="21"/>
      <c r="AP523" s="21"/>
      <c r="AQ523" s="21"/>
      <c r="AR523" s="21"/>
      <c r="AS523" s="21"/>
      <c r="AT523" s="181"/>
      <c r="AU523" s="21"/>
      <c r="AV523" s="181"/>
      <c r="AW523" s="21"/>
      <c r="AX523" s="21"/>
      <c r="AY523" s="21"/>
      <c r="AZ523" s="21"/>
      <c r="BA523" s="21"/>
      <c r="BB523" s="20"/>
      <c r="BC523" s="23"/>
      <c r="BD523" s="186"/>
      <c r="BE523" s="185"/>
      <c r="BF523" s="20"/>
      <c r="BG523" s="21"/>
      <c r="BH523" s="21"/>
      <c r="BI523" s="21"/>
      <c r="BJ523" s="20"/>
      <c r="BK523" s="23"/>
      <c r="BL523" s="23"/>
      <c r="BM523" s="21"/>
      <c r="BN523" s="196"/>
      <c r="BO523" s="24"/>
      <c r="BP523" s="21"/>
      <c r="BQ523" s="21"/>
      <c r="BR523" s="23"/>
      <c r="BS523" s="23"/>
      <c r="BT523" s="24"/>
      <c r="BU523" s="25"/>
    </row>
    <row r="524" spans="1:73" s="22" customFormat="1" ht="184.5" customHeight="1" x14ac:dyDescent="0.25">
      <c r="A524" s="17"/>
      <c r="B524" s="18"/>
      <c r="C524" s="18"/>
      <c r="D524" s="19"/>
      <c r="E524" s="19"/>
      <c r="F524" s="20"/>
      <c r="G524" s="18"/>
      <c r="H524" s="18"/>
      <c r="I524" s="18"/>
      <c r="J524" s="18"/>
      <c r="K524" s="18"/>
      <c r="L524" s="20"/>
      <c r="M524" s="20"/>
      <c r="N524" s="20"/>
      <c r="O524" s="29"/>
      <c r="P524" s="29"/>
      <c r="Q524" s="29"/>
      <c r="R524" s="29"/>
      <c r="S524" s="29"/>
      <c r="T524" s="29"/>
      <c r="U524" s="29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  <c r="AK524" s="21"/>
      <c r="AL524" s="181"/>
      <c r="AM524" s="21"/>
      <c r="AN524" s="21"/>
      <c r="AO524" s="21"/>
      <c r="AP524" s="21"/>
      <c r="AQ524" s="21"/>
      <c r="AR524" s="21"/>
      <c r="AS524" s="21"/>
      <c r="AT524" s="181"/>
      <c r="AU524" s="21"/>
      <c r="AV524" s="181"/>
      <c r="AW524" s="21"/>
      <c r="AX524" s="21"/>
      <c r="AY524" s="21"/>
      <c r="AZ524" s="21"/>
      <c r="BA524" s="21"/>
      <c r="BB524" s="20"/>
      <c r="BC524" s="23"/>
      <c r="BD524" s="202"/>
      <c r="BE524" s="29"/>
      <c r="BF524" s="29"/>
      <c r="BG524" s="21"/>
      <c r="BH524" s="21"/>
      <c r="BI524" s="21"/>
      <c r="BJ524" s="21"/>
      <c r="BK524" s="21"/>
      <c r="BL524" s="21"/>
      <c r="BM524" s="21"/>
      <c r="BN524" s="21"/>
      <c r="BO524" s="24"/>
      <c r="BP524" s="21"/>
      <c r="BQ524" s="21"/>
      <c r="BR524" s="23"/>
      <c r="BS524" s="23"/>
      <c r="BT524" s="24"/>
      <c r="BU524" s="25"/>
    </row>
    <row r="525" spans="1:73" s="22" customFormat="1" ht="184.5" customHeight="1" x14ac:dyDescent="0.25">
      <c r="A525" s="17"/>
      <c r="B525" s="18"/>
      <c r="C525" s="18"/>
      <c r="D525" s="19"/>
      <c r="E525" s="19"/>
      <c r="F525" s="20"/>
      <c r="G525" s="18"/>
      <c r="H525" s="18"/>
      <c r="I525" s="18"/>
      <c r="J525" s="18"/>
      <c r="K525" s="18"/>
      <c r="L525" s="20"/>
      <c r="M525" s="20"/>
      <c r="N525" s="20"/>
      <c r="O525" s="29"/>
      <c r="P525" s="29"/>
      <c r="Q525" s="29"/>
      <c r="R525" s="29"/>
      <c r="S525" s="29"/>
      <c r="T525" s="29"/>
      <c r="U525" s="29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  <c r="AK525" s="21"/>
      <c r="AL525" s="181"/>
      <c r="AM525" s="21"/>
      <c r="AN525" s="21"/>
      <c r="AO525" s="21"/>
      <c r="AP525" s="21"/>
      <c r="AQ525" s="21"/>
      <c r="AR525" s="21"/>
      <c r="AS525" s="21"/>
      <c r="AT525" s="181"/>
      <c r="AU525" s="21"/>
      <c r="AV525" s="181"/>
      <c r="AW525" s="21"/>
      <c r="AX525" s="21"/>
      <c r="AY525" s="21"/>
      <c r="AZ525" s="21"/>
      <c r="BA525" s="21"/>
      <c r="BB525" s="20"/>
      <c r="BC525" s="23"/>
      <c r="BD525" s="202"/>
      <c r="BE525" s="23"/>
      <c r="BF525" s="20"/>
      <c r="BG525" s="21"/>
      <c r="BH525" s="21"/>
      <c r="BI525" s="21"/>
      <c r="BJ525" s="21"/>
      <c r="BK525" s="21"/>
      <c r="BL525" s="21"/>
      <c r="BM525" s="21"/>
      <c r="BN525" s="21"/>
      <c r="BO525" s="24"/>
      <c r="BP525" s="21"/>
      <c r="BQ525" s="21"/>
      <c r="BR525" s="23"/>
      <c r="BS525" s="23"/>
      <c r="BT525" s="24"/>
      <c r="BU525" s="25"/>
    </row>
    <row r="526" spans="1:73" s="22" customFormat="1" ht="184.5" customHeight="1" x14ac:dyDescent="0.25">
      <c r="A526" s="17"/>
      <c r="B526" s="18"/>
      <c r="C526" s="18"/>
      <c r="D526" s="19"/>
      <c r="E526" s="19"/>
      <c r="F526" s="20"/>
      <c r="G526" s="18"/>
      <c r="H526" s="18"/>
      <c r="I526" s="18"/>
      <c r="J526" s="18"/>
      <c r="K526" s="18"/>
      <c r="L526" s="20"/>
      <c r="M526" s="20"/>
      <c r="N526" s="20"/>
      <c r="O526" s="29"/>
      <c r="P526" s="29"/>
      <c r="Q526" s="29"/>
      <c r="R526" s="29"/>
      <c r="S526" s="29"/>
      <c r="T526" s="29"/>
      <c r="U526" s="29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21"/>
      <c r="AJ526" s="21"/>
      <c r="AK526" s="21"/>
      <c r="AL526" s="181"/>
      <c r="AM526" s="21"/>
      <c r="AN526" s="21"/>
      <c r="AO526" s="21"/>
      <c r="AP526" s="21"/>
      <c r="AQ526" s="21"/>
      <c r="AR526" s="21"/>
      <c r="AS526" s="21"/>
      <c r="AT526" s="181"/>
      <c r="AU526" s="21"/>
      <c r="AV526" s="181"/>
      <c r="AW526" s="21"/>
      <c r="AX526" s="21"/>
      <c r="AY526" s="21"/>
      <c r="AZ526" s="21"/>
      <c r="BA526" s="21"/>
      <c r="BB526" s="20"/>
      <c r="BC526" s="23"/>
      <c r="BD526" s="202"/>
      <c r="BE526" s="29"/>
      <c r="BF526" s="29"/>
      <c r="BG526" s="21"/>
      <c r="BH526" s="21"/>
      <c r="BI526" s="21"/>
      <c r="BJ526" s="21"/>
      <c r="BK526" s="21"/>
      <c r="BL526" s="21"/>
      <c r="BM526" s="21"/>
      <c r="BN526" s="21"/>
      <c r="BO526" s="24"/>
      <c r="BP526" s="21"/>
      <c r="BQ526" s="21"/>
      <c r="BR526" s="23"/>
      <c r="BS526" s="23"/>
      <c r="BT526" s="24"/>
      <c r="BU526" s="25"/>
    </row>
    <row r="527" spans="1:73" s="22" customFormat="1" ht="184.5" customHeight="1" x14ac:dyDescent="0.25">
      <c r="A527" s="17"/>
      <c r="B527" s="18"/>
      <c r="C527" s="18"/>
      <c r="D527" s="19"/>
      <c r="E527" s="19"/>
      <c r="F527" s="20"/>
      <c r="G527" s="18"/>
      <c r="H527" s="18"/>
      <c r="I527" s="18"/>
      <c r="J527" s="18"/>
      <c r="K527" s="18"/>
      <c r="L527" s="20"/>
      <c r="M527" s="20"/>
      <c r="N527" s="20"/>
      <c r="O527" s="29"/>
      <c r="P527" s="29"/>
      <c r="Q527" s="29"/>
      <c r="R527" s="29"/>
      <c r="S527" s="29"/>
      <c r="T527" s="29"/>
      <c r="U527" s="29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1"/>
      <c r="AK527" s="21"/>
      <c r="AL527" s="181"/>
      <c r="AM527" s="21"/>
      <c r="AN527" s="21"/>
      <c r="AO527" s="21"/>
      <c r="AP527" s="21"/>
      <c r="AQ527" s="21"/>
      <c r="AR527" s="21"/>
      <c r="AS527" s="21"/>
      <c r="AT527" s="181"/>
      <c r="AU527" s="21"/>
      <c r="AV527" s="181"/>
      <c r="AW527" s="21"/>
      <c r="AX527" s="21"/>
      <c r="AY527" s="21"/>
      <c r="AZ527" s="21"/>
      <c r="BA527" s="21"/>
      <c r="BB527" s="20"/>
      <c r="BC527" s="23"/>
      <c r="BD527" s="202"/>
      <c r="BE527" s="23"/>
      <c r="BF527" s="20"/>
      <c r="BG527" s="21"/>
      <c r="BH527" s="21"/>
      <c r="BI527" s="21"/>
      <c r="BJ527" s="21"/>
      <c r="BK527" s="21"/>
      <c r="BL527" s="21"/>
      <c r="BM527" s="21"/>
      <c r="BN527" s="21"/>
      <c r="BO527" s="24"/>
      <c r="BP527" s="21"/>
      <c r="BQ527" s="21"/>
      <c r="BR527" s="23"/>
      <c r="BS527" s="23"/>
      <c r="BT527" s="24"/>
      <c r="BU527" s="25"/>
    </row>
    <row r="528" spans="1:73" s="22" customFormat="1" ht="212.25" customHeight="1" x14ac:dyDescent="0.25">
      <c r="A528" s="17"/>
      <c r="B528" s="18"/>
      <c r="C528" s="18"/>
      <c r="D528" s="19"/>
      <c r="E528" s="19"/>
      <c r="F528" s="20"/>
      <c r="G528" s="18"/>
      <c r="H528" s="18"/>
      <c r="I528" s="18"/>
      <c r="J528" s="18"/>
      <c r="K528" s="18"/>
      <c r="L528" s="20"/>
      <c r="M528" s="20"/>
      <c r="N528" s="20"/>
      <c r="O528" s="23"/>
      <c r="P528" s="23"/>
      <c r="Q528" s="23"/>
      <c r="R528" s="23"/>
      <c r="S528" s="23"/>
      <c r="T528" s="23"/>
      <c r="U528" s="23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  <c r="AK528" s="21"/>
      <c r="AL528" s="21"/>
      <c r="AM528" s="21"/>
      <c r="AN528" s="21"/>
      <c r="AO528" s="21"/>
      <c r="AP528" s="21"/>
      <c r="AQ528" s="21"/>
      <c r="AR528" s="21"/>
      <c r="AS528" s="21"/>
      <c r="AT528" s="21"/>
      <c r="AU528" s="21"/>
      <c r="AV528" s="21"/>
      <c r="AW528" s="21"/>
      <c r="AX528" s="21"/>
      <c r="AY528" s="21"/>
      <c r="AZ528" s="21"/>
      <c r="BA528" s="21"/>
      <c r="BB528" s="21"/>
      <c r="BC528" s="21"/>
      <c r="BD528" s="202"/>
      <c r="BE528" s="23"/>
      <c r="BF528" s="23"/>
      <c r="BG528" s="21"/>
      <c r="BH528" s="21"/>
      <c r="BI528" s="21"/>
      <c r="BJ528" s="21"/>
      <c r="BK528" s="21"/>
      <c r="BL528" s="21"/>
      <c r="BM528" s="21"/>
      <c r="BN528" s="21"/>
      <c r="BO528" s="24"/>
      <c r="BP528" s="21"/>
      <c r="BQ528" s="21"/>
      <c r="BR528" s="23"/>
      <c r="BS528" s="23"/>
      <c r="BT528" s="24"/>
      <c r="BU528" s="25"/>
    </row>
    <row r="529" spans="1:73" s="22" customFormat="1" ht="409.5" customHeight="1" x14ac:dyDescent="0.25">
      <c r="A529" s="17"/>
      <c r="B529" s="18"/>
      <c r="C529" s="18"/>
      <c r="D529" s="19"/>
      <c r="E529" s="19"/>
      <c r="F529" s="20"/>
      <c r="G529" s="18"/>
      <c r="H529" s="18"/>
      <c r="I529" s="18"/>
      <c r="J529" s="18"/>
      <c r="K529" s="18"/>
      <c r="L529" s="20"/>
      <c r="M529" s="20"/>
      <c r="N529" s="20"/>
      <c r="O529" s="23"/>
      <c r="P529" s="20"/>
      <c r="Q529" s="23"/>
      <c r="R529" s="23"/>
      <c r="S529" s="23"/>
      <c r="T529" s="23"/>
      <c r="U529" s="23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21"/>
      <c r="AL529" s="21"/>
      <c r="AM529" s="21"/>
      <c r="AN529" s="21"/>
      <c r="AO529" s="21"/>
      <c r="AP529" s="21"/>
      <c r="AQ529" s="21"/>
      <c r="AR529" s="21"/>
      <c r="AS529" s="21"/>
      <c r="AT529" s="21"/>
      <c r="AU529" s="21"/>
      <c r="AV529" s="21"/>
      <c r="AW529" s="21"/>
      <c r="AX529" s="21"/>
      <c r="AY529" s="21"/>
      <c r="AZ529" s="21"/>
      <c r="BA529" s="21"/>
      <c r="BB529" s="21"/>
      <c r="BC529" s="21"/>
      <c r="BD529" s="202"/>
      <c r="BE529" s="23"/>
      <c r="BF529" s="23"/>
      <c r="BG529" s="21"/>
      <c r="BH529" s="21"/>
      <c r="BI529" s="21"/>
      <c r="BJ529" s="21"/>
      <c r="BK529" s="21"/>
      <c r="BL529" s="21"/>
      <c r="BM529" s="21"/>
      <c r="BN529" s="21"/>
      <c r="BO529" s="24"/>
      <c r="BP529" s="21"/>
      <c r="BQ529" s="21"/>
      <c r="BR529" s="23"/>
      <c r="BS529" s="23"/>
      <c r="BT529" s="24"/>
      <c r="BU529" s="25"/>
    </row>
    <row r="530" spans="1:73" s="22" customFormat="1" ht="186.75" customHeight="1" x14ac:dyDescent="0.25">
      <c r="A530" s="17"/>
      <c r="B530" s="18"/>
      <c r="C530" s="18"/>
      <c r="D530" s="19"/>
      <c r="E530" s="19"/>
      <c r="F530" s="20"/>
      <c r="G530" s="18"/>
      <c r="H530" s="18"/>
      <c r="I530" s="18"/>
      <c r="J530" s="18"/>
      <c r="K530" s="18"/>
      <c r="L530" s="20"/>
      <c r="M530" s="20"/>
      <c r="N530" s="202"/>
      <c r="O530" s="28"/>
      <c r="P530" s="18"/>
      <c r="Q530" s="28"/>
      <c r="R530" s="28"/>
      <c r="S530" s="28"/>
      <c r="T530" s="28"/>
      <c r="U530" s="28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1"/>
      <c r="AK530" s="21"/>
      <c r="AL530" s="21"/>
      <c r="AM530" s="21"/>
      <c r="AN530" s="21"/>
      <c r="AO530" s="21"/>
      <c r="AP530" s="21"/>
      <c r="AQ530" s="21"/>
      <c r="AR530" s="21"/>
      <c r="AS530" s="21"/>
      <c r="AT530" s="21"/>
      <c r="AU530" s="21"/>
      <c r="AV530" s="21"/>
      <c r="AW530" s="21"/>
      <c r="AX530" s="21"/>
      <c r="AY530" s="21"/>
      <c r="AZ530" s="21"/>
      <c r="BA530" s="21"/>
      <c r="BB530" s="21"/>
      <c r="BC530" s="21"/>
      <c r="BD530" s="181"/>
      <c r="BE530" s="21"/>
      <c r="BF530" s="21"/>
      <c r="BG530" s="21"/>
      <c r="BH530" s="21"/>
      <c r="BI530" s="21"/>
      <c r="BJ530" s="21"/>
      <c r="BK530" s="21"/>
      <c r="BL530" s="21"/>
      <c r="BM530" s="21"/>
      <c r="BN530" s="21"/>
      <c r="BO530" s="24"/>
      <c r="BP530" s="21"/>
      <c r="BQ530" s="21"/>
      <c r="BR530" s="23"/>
      <c r="BS530" s="23"/>
      <c r="BT530" s="24"/>
      <c r="BU530" s="25"/>
    </row>
    <row r="531" spans="1:73" s="22" customFormat="1" ht="222" customHeight="1" x14ac:dyDescent="0.25">
      <c r="A531" s="17"/>
      <c r="B531" s="18"/>
      <c r="C531" s="18"/>
      <c r="D531" s="19"/>
      <c r="E531" s="19"/>
      <c r="F531" s="20"/>
      <c r="G531" s="18"/>
      <c r="H531" s="18"/>
      <c r="I531" s="18"/>
      <c r="J531" s="18"/>
      <c r="K531" s="18"/>
      <c r="L531" s="20"/>
      <c r="M531" s="20"/>
      <c r="N531" s="20"/>
      <c r="O531" s="20"/>
      <c r="P531" s="20"/>
      <c r="Q531" s="20"/>
      <c r="R531" s="20"/>
      <c r="S531" s="20"/>
      <c r="T531" s="20"/>
      <c r="U531" s="20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  <c r="AK531" s="21"/>
      <c r="AL531" s="21"/>
      <c r="AM531" s="21"/>
      <c r="AN531" s="21"/>
      <c r="AO531" s="21"/>
      <c r="AP531" s="21"/>
      <c r="AQ531" s="21"/>
      <c r="AR531" s="21"/>
      <c r="AS531" s="21"/>
      <c r="AT531" s="21"/>
      <c r="AU531" s="21"/>
      <c r="AV531" s="21"/>
      <c r="AW531" s="21"/>
      <c r="AX531" s="21"/>
      <c r="AY531" s="21"/>
      <c r="AZ531" s="21"/>
      <c r="BA531" s="21"/>
      <c r="BB531" s="21"/>
      <c r="BC531" s="21"/>
      <c r="BD531" s="202"/>
      <c r="BE531" s="23"/>
      <c r="BF531" s="23"/>
      <c r="BG531" s="21"/>
      <c r="BH531" s="21"/>
      <c r="BI531" s="21"/>
      <c r="BJ531" s="21"/>
      <c r="BK531" s="21"/>
      <c r="BL531" s="20"/>
      <c r="BM531" s="23"/>
      <c r="BN531" s="21"/>
      <c r="BO531" s="24"/>
      <c r="BP531" s="21"/>
      <c r="BQ531" s="21"/>
      <c r="BR531" s="23"/>
      <c r="BS531" s="23"/>
      <c r="BT531" s="24"/>
      <c r="BU531" s="25"/>
    </row>
    <row r="532" spans="1:73" s="22" customFormat="1" ht="222" customHeight="1" x14ac:dyDescent="0.25">
      <c r="A532" s="17"/>
      <c r="B532" s="18"/>
      <c r="C532" s="18"/>
      <c r="D532" s="19"/>
      <c r="E532" s="19"/>
      <c r="F532" s="20"/>
      <c r="G532" s="18"/>
      <c r="H532" s="18"/>
      <c r="I532" s="18"/>
      <c r="J532" s="18"/>
      <c r="K532" s="18"/>
      <c r="L532" s="20"/>
      <c r="M532" s="20"/>
      <c r="N532" s="20"/>
      <c r="O532" s="20"/>
      <c r="P532" s="20"/>
      <c r="Q532" s="23"/>
      <c r="R532" s="23"/>
      <c r="S532" s="23"/>
      <c r="T532" s="23"/>
      <c r="U532" s="23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21"/>
      <c r="AL532" s="21"/>
      <c r="AM532" s="21"/>
      <c r="AN532" s="21"/>
      <c r="AO532" s="21"/>
      <c r="AP532" s="21"/>
      <c r="AQ532" s="21"/>
      <c r="AR532" s="21"/>
      <c r="AS532" s="21"/>
      <c r="AT532" s="21"/>
      <c r="AU532" s="21"/>
      <c r="AV532" s="21"/>
      <c r="AW532" s="21"/>
      <c r="AX532" s="21"/>
      <c r="AY532" s="21"/>
      <c r="AZ532" s="21"/>
      <c r="BA532" s="21"/>
      <c r="BB532" s="21"/>
      <c r="BC532" s="21"/>
      <c r="BD532" s="181"/>
      <c r="BE532" s="21"/>
      <c r="BF532" s="21"/>
      <c r="BG532" s="21"/>
      <c r="BH532" s="21"/>
      <c r="BI532" s="21"/>
      <c r="BJ532" s="21"/>
      <c r="BK532" s="21"/>
      <c r="BL532" s="21"/>
      <c r="BM532" s="21"/>
      <c r="BN532" s="21"/>
      <c r="BO532" s="24"/>
      <c r="BP532" s="21"/>
      <c r="BQ532" s="21"/>
      <c r="BR532" s="23"/>
      <c r="BS532" s="23"/>
      <c r="BT532" s="24"/>
      <c r="BU532" s="25"/>
    </row>
    <row r="533" spans="1:73" s="22" customFormat="1" ht="222" customHeight="1" x14ac:dyDescent="0.25">
      <c r="A533" s="17"/>
      <c r="B533" s="18"/>
      <c r="C533" s="18"/>
      <c r="D533" s="19"/>
      <c r="E533" s="19"/>
      <c r="F533" s="20"/>
      <c r="G533" s="18"/>
      <c r="H533" s="18"/>
      <c r="I533" s="18"/>
      <c r="J533" s="18"/>
      <c r="K533" s="18"/>
      <c r="L533" s="20"/>
      <c r="M533" s="20"/>
      <c r="N533" s="20"/>
      <c r="O533" s="20"/>
      <c r="P533" s="20"/>
      <c r="Q533" s="23"/>
      <c r="R533" s="23"/>
      <c r="S533" s="23"/>
      <c r="T533" s="23"/>
      <c r="U533" s="23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21"/>
      <c r="AL533" s="21"/>
      <c r="AM533" s="21"/>
      <c r="AN533" s="21"/>
      <c r="AO533" s="21"/>
      <c r="AP533" s="21"/>
      <c r="AQ533" s="21"/>
      <c r="AR533" s="21"/>
      <c r="AS533" s="21"/>
      <c r="AT533" s="21"/>
      <c r="AU533" s="21"/>
      <c r="AV533" s="21"/>
      <c r="AW533" s="21"/>
      <c r="AX533" s="21"/>
      <c r="AY533" s="21"/>
      <c r="AZ533" s="21"/>
      <c r="BA533" s="21"/>
      <c r="BB533" s="21"/>
      <c r="BC533" s="21"/>
      <c r="BD533" s="181"/>
      <c r="BE533" s="21"/>
      <c r="BF533" s="21"/>
      <c r="BG533" s="21"/>
      <c r="BH533" s="21"/>
      <c r="BI533" s="21"/>
      <c r="BJ533" s="21"/>
      <c r="BK533" s="21"/>
      <c r="BL533" s="21"/>
      <c r="BM533" s="21"/>
      <c r="BN533" s="21"/>
      <c r="BO533" s="24"/>
      <c r="BP533" s="21"/>
      <c r="BQ533" s="21"/>
      <c r="BR533" s="23"/>
      <c r="BS533" s="23"/>
      <c r="BT533" s="24"/>
      <c r="BU533" s="25"/>
    </row>
    <row r="534" spans="1:73" s="22" customFormat="1" ht="257.25" customHeight="1" x14ac:dyDescent="0.25">
      <c r="A534" s="17"/>
      <c r="B534" s="18"/>
      <c r="C534" s="18"/>
      <c r="D534" s="19"/>
      <c r="E534" s="19"/>
      <c r="F534" s="20"/>
      <c r="G534" s="18"/>
      <c r="H534" s="18"/>
      <c r="I534" s="18"/>
      <c r="J534" s="18"/>
      <c r="K534" s="18"/>
      <c r="L534" s="20"/>
      <c r="M534" s="20"/>
      <c r="N534" s="20"/>
      <c r="O534" s="23"/>
      <c r="P534" s="20"/>
      <c r="Q534" s="23"/>
      <c r="R534" s="23"/>
      <c r="S534" s="23"/>
      <c r="T534" s="23"/>
      <c r="U534" s="23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21"/>
      <c r="AL534" s="21"/>
      <c r="AM534" s="21"/>
      <c r="AN534" s="21"/>
      <c r="AO534" s="21"/>
      <c r="AP534" s="21"/>
      <c r="AQ534" s="21"/>
      <c r="AR534" s="21"/>
      <c r="AS534" s="21"/>
      <c r="AT534" s="21"/>
      <c r="AU534" s="21"/>
      <c r="AV534" s="21"/>
      <c r="AW534" s="21"/>
      <c r="AX534" s="21"/>
      <c r="AY534" s="21"/>
      <c r="AZ534" s="21"/>
      <c r="BA534" s="21"/>
      <c r="BB534" s="21"/>
      <c r="BC534" s="21"/>
      <c r="BD534" s="202"/>
      <c r="BE534" s="23"/>
      <c r="BF534" s="23"/>
      <c r="BG534" s="21"/>
      <c r="BH534" s="21"/>
      <c r="BI534" s="21"/>
      <c r="BJ534" s="21"/>
      <c r="BK534" s="21"/>
      <c r="BL534" s="21"/>
      <c r="BM534" s="21"/>
      <c r="BN534" s="21"/>
      <c r="BO534" s="24"/>
      <c r="BP534" s="21"/>
      <c r="BQ534" s="21"/>
      <c r="BR534" s="23"/>
      <c r="BS534" s="23"/>
      <c r="BT534" s="24"/>
      <c r="BU534" s="25"/>
    </row>
    <row r="535" spans="1:73" s="22" customFormat="1" ht="182.25" customHeight="1" x14ac:dyDescent="0.25">
      <c r="A535" s="17"/>
      <c r="B535" s="18"/>
      <c r="C535" s="18"/>
      <c r="D535" s="19"/>
      <c r="E535" s="19"/>
      <c r="F535" s="20"/>
      <c r="G535" s="18"/>
      <c r="H535" s="18"/>
      <c r="I535" s="18"/>
      <c r="J535" s="18"/>
      <c r="K535" s="18"/>
      <c r="L535" s="20"/>
      <c r="M535" s="20"/>
      <c r="N535" s="202"/>
      <c r="O535" s="28"/>
      <c r="P535" s="18"/>
      <c r="Q535" s="28"/>
      <c r="R535" s="28"/>
      <c r="S535" s="28"/>
      <c r="T535" s="28"/>
      <c r="U535" s="28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21"/>
      <c r="AL535" s="21"/>
      <c r="AM535" s="21"/>
      <c r="AN535" s="21"/>
      <c r="AO535" s="21"/>
      <c r="AP535" s="21"/>
      <c r="AQ535" s="21"/>
      <c r="AR535" s="21"/>
      <c r="AS535" s="21"/>
      <c r="AT535" s="21"/>
      <c r="AU535" s="21"/>
      <c r="AV535" s="21"/>
      <c r="AW535" s="21"/>
      <c r="AX535" s="21"/>
      <c r="AY535" s="21"/>
      <c r="AZ535" s="21"/>
      <c r="BA535" s="21"/>
      <c r="BB535" s="21"/>
      <c r="BC535" s="21"/>
      <c r="BD535" s="181"/>
      <c r="BE535" s="21"/>
      <c r="BF535" s="21"/>
      <c r="BG535" s="21"/>
      <c r="BH535" s="21"/>
      <c r="BI535" s="21"/>
      <c r="BJ535" s="21"/>
      <c r="BK535" s="21"/>
      <c r="BL535" s="21"/>
      <c r="BM535" s="21"/>
      <c r="BN535" s="21"/>
      <c r="BO535" s="24"/>
      <c r="BP535" s="21"/>
      <c r="BQ535" s="21"/>
      <c r="BR535" s="23"/>
      <c r="BS535" s="23"/>
      <c r="BT535" s="24"/>
      <c r="BU535" s="25"/>
    </row>
    <row r="536" spans="1:73" s="22" customFormat="1" ht="229.5" customHeight="1" x14ac:dyDescent="0.25">
      <c r="A536" s="17"/>
      <c r="B536" s="18"/>
      <c r="C536" s="18"/>
      <c r="D536" s="19"/>
      <c r="E536" s="19"/>
      <c r="F536" s="20"/>
      <c r="G536" s="18"/>
      <c r="H536" s="18"/>
      <c r="I536" s="18"/>
      <c r="J536" s="18"/>
      <c r="K536" s="18"/>
      <c r="L536" s="20"/>
      <c r="M536" s="20"/>
      <c r="N536" s="20"/>
      <c r="O536" s="29"/>
      <c r="P536" s="29"/>
      <c r="Q536" s="29"/>
      <c r="R536" s="29"/>
      <c r="S536" s="29"/>
      <c r="T536" s="29"/>
      <c r="U536" s="29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  <c r="AK536" s="21"/>
      <c r="AL536" s="21"/>
      <c r="AM536" s="21"/>
      <c r="AN536" s="21"/>
      <c r="AO536" s="21"/>
      <c r="AP536" s="21"/>
      <c r="AQ536" s="21"/>
      <c r="AR536" s="21"/>
      <c r="AS536" s="21"/>
      <c r="AT536" s="21"/>
      <c r="AU536" s="21"/>
      <c r="AV536" s="21"/>
      <c r="AW536" s="21"/>
      <c r="AX536" s="21"/>
      <c r="AY536" s="21"/>
      <c r="AZ536" s="21"/>
      <c r="BA536" s="21"/>
      <c r="BB536" s="21"/>
      <c r="BC536" s="21"/>
      <c r="BD536" s="181"/>
      <c r="BE536" s="21"/>
      <c r="BF536" s="21"/>
      <c r="BG536" s="21"/>
      <c r="BH536" s="21"/>
      <c r="BI536" s="21"/>
      <c r="BJ536" s="21"/>
      <c r="BK536" s="21"/>
      <c r="BL536" s="21"/>
      <c r="BM536" s="21"/>
      <c r="BN536" s="21"/>
      <c r="BO536" s="24"/>
      <c r="BP536" s="21"/>
      <c r="BQ536" s="21"/>
      <c r="BR536" s="23"/>
      <c r="BS536" s="23"/>
      <c r="BT536" s="24"/>
      <c r="BU536" s="25"/>
    </row>
    <row r="537" spans="1:73" s="22" customFormat="1" ht="409.5" customHeight="1" x14ac:dyDescent="0.25">
      <c r="A537" s="17"/>
      <c r="B537" s="18"/>
      <c r="C537" s="18"/>
      <c r="D537" s="19"/>
      <c r="E537" s="19"/>
      <c r="F537" s="20"/>
      <c r="G537" s="18"/>
      <c r="H537" s="18"/>
      <c r="I537" s="18"/>
      <c r="J537" s="18"/>
      <c r="K537" s="18"/>
      <c r="L537" s="20"/>
      <c r="M537" s="20"/>
      <c r="N537" s="20"/>
      <c r="O537" s="23"/>
      <c r="P537" s="20"/>
      <c r="Q537" s="23"/>
      <c r="R537" s="23"/>
      <c r="S537" s="23"/>
      <c r="T537" s="23"/>
      <c r="U537" s="23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0"/>
      <c r="AI537" s="23"/>
      <c r="AJ537" s="23"/>
      <c r="AK537" s="23"/>
      <c r="AL537" s="202"/>
      <c r="AM537" s="23"/>
      <c r="AN537" s="23"/>
      <c r="AO537" s="21"/>
      <c r="AP537" s="21"/>
      <c r="AQ537" s="21"/>
      <c r="AR537" s="21"/>
      <c r="AS537" s="21"/>
      <c r="AT537" s="202"/>
      <c r="AU537" s="23"/>
      <c r="AV537" s="202"/>
      <c r="AW537" s="23"/>
      <c r="AX537" s="21"/>
      <c r="AY537" s="21"/>
      <c r="AZ537" s="21"/>
      <c r="BA537" s="21"/>
      <c r="BB537" s="20"/>
      <c r="BC537" s="23"/>
      <c r="BD537" s="202"/>
      <c r="BE537" s="23"/>
      <c r="BF537" s="23"/>
      <c r="BG537" s="21"/>
      <c r="BH537" s="21"/>
      <c r="BI537" s="21"/>
      <c r="BJ537" s="21"/>
      <c r="BK537" s="21"/>
      <c r="BL537" s="21"/>
      <c r="BM537" s="21"/>
      <c r="BN537" s="21"/>
      <c r="BO537" s="24"/>
      <c r="BP537" s="21"/>
      <c r="BQ537" s="21"/>
      <c r="BR537" s="23"/>
      <c r="BS537" s="23"/>
      <c r="BT537" s="24"/>
      <c r="BU537" s="25"/>
    </row>
    <row r="538" spans="1:73" s="22" customFormat="1" ht="141.75" customHeight="1" x14ac:dyDescent="0.25">
      <c r="A538" s="17"/>
      <c r="B538" s="18"/>
      <c r="C538" s="18"/>
      <c r="D538" s="19"/>
      <c r="E538" s="19"/>
      <c r="F538" s="20"/>
      <c r="G538" s="18"/>
      <c r="H538" s="18"/>
      <c r="I538" s="18"/>
      <c r="J538" s="18"/>
      <c r="K538" s="18"/>
      <c r="L538" s="20"/>
      <c r="M538" s="20"/>
      <c r="N538" s="20"/>
      <c r="O538" s="28"/>
      <c r="P538" s="18"/>
      <c r="Q538" s="28"/>
      <c r="R538" s="28"/>
      <c r="S538" s="28"/>
      <c r="T538" s="28"/>
      <c r="U538" s="28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0"/>
      <c r="AK538" s="23"/>
      <c r="AL538" s="23"/>
      <c r="AM538" s="21"/>
      <c r="AN538" s="21"/>
      <c r="AO538" s="21"/>
      <c r="AP538" s="21"/>
      <c r="AQ538" s="21"/>
      <c r="AR538" s="21"/>
      <c r="AS538" s="21"/>
      <c r="AT538" s="21"/>
      <c r="AU538" s="21"/>
      <c r="AV538" s="21"/>
      <c r="AW538" s="21"/>
      <c r="AX538" s="21"/>
      <c r="AY538" s="21"/>
      <c r="AZ538" s="21"/>
      <c r="BA538" s="21"/>
      <c r="BB538" s="20"/>
      <c r="BC538" s="23"/>
      <c r="BD538" s="202"/>
      <c r="BE538" s="23"/>
      <c r="BF538" s="23"/>
      <c r="BG538" s="21"/>
      <c r="BH538" s="21"/>
      <c r="BI538" s="21"/>
      <c r="BJ538" s="21"/>
      <c r="BK538" s="21"/>
      <c r="BL538" s="21"/>
      <c r="BM538" s="21"/>
      <c r="BN538" s="21"/>
      <c r="BO538" s="24"/>
      <c r="BP538" s="21"/>
      <c r="BQ538" s="21"/>
      <c r="BR538" s="23"/>
      <c r="BS538" s="23"/>
      <c r="BT538" s="24"/>
      <c r="BU538" s="25"/>
    </row>
    <row r="539" spans="1:73" s="22" customFormat="1" ht="141.75" customHeight="1" x14ac:dyDescent="0.25">
      <c r="A539" s="17"/>
      <c r="B539" s="18"/>
      <c r="C539" s="18"/>
      <c r="D539" s="19"/>
      <c r="E539" s="19"/>
      <c r="F539" s="20"/>
      <c r="G539" s="18"/>
      <c r="H539" s="18"/>
      <c r="I539" s="18"/>
      <c r="J539" s="18"/>
      <c r="K539" s="18"/>
      <c r="L539" s="20"/>
      <c r="M539" s="20"/>
      <c r="N539" s="202"/>
      <c r="O539" s="28"/>
      <c r="P539" s="18"/>
      <c r="Q539" s="28"/>
      <c r="R539" s="28"/>
      <c r="S539" s="28"/>
      <c r="T539" s="28"/>
      <c r="U539" s="28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0"/>
      <c r="AK539" s="23"/>
      <c r="AL539" s="23"/>
      <c r="AM539" s="21"/>
      <c r="AN539" s="21"/>
      <c r="AO539" s="21"/>
      <c r="AP539" s="21"/>
      <c r="AQ539" s="21"/>
      <c r="AR539" s="21"/>
      <c r="AS539" s="21"/>
      <c r="AT539" s="21"/>
      <c r="AU539" s="21"/>
      <c r="AV539" s="21"/>
      <c r="AW539" s="21"/>
      <c r="AX539" s="21"/>
      <c r="AY539" s="21"/>
      <c r="AZ539" s="21"/>
      <c r="BA539" s="21"/>
      <c r="BB539" s="20"/>
      <c r="BC539" s="23"/>
      <c r="BD539" s="202"/>
      <c r="BE539" s="23"/>
      <c r="BF539" s="23"/>
      <c r="BG539" s="21"/>
      <c r="BH539" s="21"/>
      <c r="BI539" s="21"/>
      <c r="BJ539" s="21"/>
      <c r="BK539" s="21"/>
      <c r="BL539" s="21"/>
      <c r="BM539" s="21"/>
      <c r="BN539" s="21"/>
      <c r="BO539" s="24"/>
      <c r="BP539" s="21"/>
      <c r="BQ539" s="21"/>
      <c r="BR539" s="23"/>
      <c r="BS539" s="23"/>
      <c r="BT539" s="24"/>
      <c r="BU539" s="25"/>
    </row>
    <row r="540" spans="1:73" s="22" customFormat="1" ht="141.75" customHeight="1" x14ac:dyDescent="0.25">
      <c r="A540" s="17"/>
      <c r="B540" s="18"/>
      <c r="C540" s="18"/>
      <c r="D540" s="19"/>
      <c r="E540" s="19"/>
      <c r="F540" s="20"/>
      <c r="G540" s="18"/>
      <c r="H540" s="18"/>
      <c r="I540" s="18"/>
      <c r="J540" s="18"/>
      <c r="K540" s="18"/>
      <c r="L540" s="20"/>
      <c r="M540" s="20"/>
      <c r="N540" s="202"/>
      <c r="O540" s="23"/>
      <c r="P540" s="23"/>
      <c r="Q540" s="23"/>
      <c r="R540" s="23"/>
      <c r="S540" s="23"/>
      <c r="T540" s="23"/>
      <c r="U540" s="28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0"/>
      <c r="AK540" s="23"/>
      <c r="AL540" s="23"/>
      <c r="AM540" s="21"/>
      <c r="AN540" s="21"/>
      <c r="AO540" s="21"/>
      <c r="AP540" s="21"/>
      <c r="AQ540" s="21"/>
      <c r="AR540" s="21"/>
      <c r="AS540" s="21"/>
      <c r="AT540" s="21"/>
      <c r="AU540" s="21"/>
      <c r="AV540" s="21"/>
      <c r="AW540" s="21"/>
      <c r="AX540" s="21"/>
      <c r="AY540" s="21"/>
      <c r="AZ540" s="21"/>
      <c r="BA540" s="21"/>
      <c r="BB540" s="20"/>
      <c r="BC540" s="23"/>
      <c r="BD540" s="202"/>
      <c r="BE540" s="23"/>
      <c r="BF540" s="23"/>
      <c r="BG540" s="21"/>
      <c r="BH540" s="21"/>
      <c r="BI540" s="21"/>
      <c r="BJ540" s="21"/>
      <c r="BK540" s="21"/>
      <c r="BL540" s="21"/>
      <c r="BM540" s="21"/>
      <c r="BN540" s="21"/>
      <c r="BO540" s="24"/>
      <c r="BP540" s="21"/>
      <c r="BQ540" s="21"/>
      <c r="BR540" s="23"/>
      <c r="BS540" s="23"/>
      <c r="BT540" s="24"/>
      <c r="BU540" s="25"/>
    </row>
    <row r="541" spans="1:73" s="22" customFormat="1" ht="141.75" customHeight="1" x14ac:dyDescent="0.25">
      <c r="A541" s="17"/>
      <c r="B541" s="18"/>
      <c r="C541" s="18"/>
      <c r="D541" s="19"/>
      <c r="E541" s="19"/>
      <c r="F541" s="20"/>
      <c r="G541" s="18"/>
      <c r="H541" s="18"/>
      <c r="I541" s="18"/>
      <c r="J541" s="18"/>
      <c r="K541" s="18"/>
      <c r="L541" s="20"/>
      <c r="M541" s="20"/>
      <c r="N541" s="202"/>
      <c r="O541" s="28"/>
      <c r="P541" s="18"/>
      <c r="Q541" s="28"/>
      <c r="R541" s="28"/>
      <c r="S541" s="28"/>
      <c r="T541" s="28"/>
      <c r="U541" s="28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0"/>
      <c r="AK541" s="23"/>
      <c r="AL541" s="23"/>
      <c r="AM541" s="21"/>
      <c r="AN541" s="21"/>
      <c r="AO541" s="21"/>
      <c r="AP541" s="21"/>
      <c r="AQ541" s="21"/>
      <c r="AR541" s="21"/>
      <c r="AS541" s="21"/>
      <c r="AT541" s="21"/>
      <c r="AU541" s="21"/>
      <c r="AV541" s="21"/>
      <c r="AW541" s="21"/>
      <c r="AX541" s="21"/>
      <c r="AY541" s="21"/>
      <c r="AZ541" s="21"/>
      <c r="BA541" s="21"/>
      <c r="BB541" s="20"/>
      <c r="BC541" s="23"/>
      <c r="BD541" s="202"/>
      <c r="BE541" s="23"/>
      <c r="BF541" s="23"/>
      <c r="BG541" s="21"/>
      <c r="BH541" s="21"/>
      <c r="BI541" s="21"/>
      <c r="BJ541" s="21"/>
      <c r="BK541" s="21"/>
      <c r="BL541" s="21"/>
      <c r="BM541" s="21"/>
      <c r="BN541" s="21"/>
      <c r="BO541" s="24"/>
      <c r="BP541" s="21"/>
      <c r="BQ541" s="21"/>
      <c r="BR541" s="23"/>
      <c r="BS541" s="23"/>
      <c r="BT541" s="24"/>
      <c r="BU541" s="25"/>
    </row>
    <row r="542" spans="1:73" s="22" customFormat="1" ht="141.75" customHeight="1" x14ac:dyDescent="0.25">
      <c r="A542" s="17"/>
      <c r="B542" s="18"/>
      <c r="C542" s="18"/>
      <c r="D542" s="19"/>
      <c r="E542" s="19"/>
      <c r="F542" s="20"/>
      <c r="G542" s="18"/>
      <c r="H542" s="18"/>
      <c r="I542" s="18"/>
      <c r="J542" s="18"/>
      <c r="K542" s="18"/>
      <c r="L542" s="20"/>
      <c r="M542" s="20"/>
      <c r="N542" s="202"/>
      <c r="O542" s="28"/>
      <c r="P542" s="18"/>
      <c r="Q542" s="28"/>
      <c r="R542" s="28"/>
      <c r="S542" s="28"/>
      <c r="T542" s="28"/>
      <c r="U542" s="28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0"/>
      <c r="AK542" s="23"/>
      <c r="AL542" s="23"/>
      <c r="AM542" s="21"/>
      <c r="AN542" s="21"/>
      <c r="AO542" s="21"/>
      <c r="AP542" s="21"/>
      <c r="AQ542" s="21"/>
      <c r="AR542" s="21"/>
      <c r="AS542" s="21"/>
      <c r="AT542" s="21"/>
      <c r="AU542" s="21"/>
      <c r="AV542" s="21"/>
      <c r="AW542" s="21"/>
      <c r="AX542" s="21"/>
      <c r="AY542" s="21"/>
      <c r="AZ542" s="21"/>
      <c r="BA542" s="21"/>
      <c r="BB542" s="20"/>
      <c r="BC542" s="23"/>
      <c r="BD542" s="202"/>
      <c r="BE542" s="23"/>
      <c r="BF542" s="23"/>
      <c r="BG542" s="21"/>
      <c r="BH542" s="21"/>
      <c r="BI542" s="21"/>
      <c r="BJ542" s="21"/>
      <c r="BK542" s="21"/>
      <c r="BL542" s="21"/>
      <c r="BM542" s="21"/>
      <c r="BN542" s="21"/>
      <c r="BO542" s="24"/>
      <c r="BP542" s="21"/>
      <c r="BQ542" s="21"/>
      <c r="BR542" s="23"/>
      <c r="BS542" s="23"/>
      <c r="BT542" s="24"/>
      <c r="BU542" s="25"/>
    </row>
    <row r="543" spans="1:73" s="22" customFormat="1" ht="201.75" customHeight="1" x14ac:dyDescent="0.25">
      <c r="A543" s="17"/>
      <c r="B543" s="18"/>
      <c r="C543" s="18"/>
      <c r="D543" s="19"/>
      <c r="E543" s="19"/>
      <c r="F543" s="20"/>
      <c r="G543" s="18"/>
      <c r="H543" s="18"/>
      <c r="I543" s="18"/>
      <c r="J543" s="18"/>
      <c r="K543" s="18"/>
      <c r="L543" s="20"/>
      <c r="M543" s="20"/>
      <c r="N543" s="20"/>
      <c r="O543" s="23"/>
      <c r="P543" s="20"/>
      <c r="Q543" s="23"/>
      <c r="R543" s="23"/>
      <c r="S543" s="23"/>
      <c r="T543" s="23"/>
      <c r="U543" s="23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21"/>
      <c r="AL543" s="21"/>
      <c r="AM543" s="21"/>
      <c r="AN543" s="21"/>
      <c r="AO543" s="21"/>
      <c r="AP543" s="21"/>
      <c r="AQ543" s="21"/>
      <c r="AR543" s="21"/>
      <c r="AS543" s="21"/>
      <c r="AT543" s="21"/>
      <c r="AU543" s="21"/>
      <c r="AV543" s="21"/>
      <c r="AW543" s="21"/>
      <c r="AX543" s="21"/>
      <c r="AY543" s="21"/>
      <c r="AZ543" s="21"/>
      <c r="BA543" s="21"/>
      <c r="BB543" s="21"/>
      <c r="BC543" s="21"/>
      <c r="BD543" s="202"/>
      <c r="BE543" s="23"/>
      <c r="BF543" s="23"/>
      <c r="BG543" s="21"/>
      <c r="BH543" s="21"/>
      <c r="BI543" s="21"/>
      <c r="BJ543" s="21"/>
      <c r="BK543" s="21"/>
      <c r="BL543" s="21"/>
      <c r="BM543" s="21"/>
      <c r="BN543" s="21"/>
      <c r="BO543" s="24"/>
      <c r="BP543" s="21"/>
      <c r="BQ543" s="21"/>
      <c r="BR543" s="23"/>
      <c r="BS543" s="23"/>
      <c r="BT543" s="24"/>
      <c r="BU543" s="25"/>
    </row>
    <row r="544" spans="1:73" s="22" customFormat="1" ht="201.75" customHeight="1" x14ac:dyDescent="0.25">
      <c r="A544" s="17"/>
      <c r="B544" s="18"/>
      <c r="C544" s="18"/>
      <c r="D544" s="19"/>
      <c r="E544" s="19"/>
      <c r="F544" s="20"/>
      <c r="G544" s="18"/>
      <c r="H544" s="18"/>
      <c r="I544" s="18"/>
      <c r="J544" s="18"/>
      <c r="K544" s="18"/>
      <c r="L544" s="20"/>
      <c r="M544" s="20"/>
      <c r="N544" s="202"/>
      <c r="O544" s="28"/>
      <c r="P544" s="18"/>
      <c r="Q544" s="28"/>
      <c r="R544" s="28"/>
      <c r="S544" s="28"/>
      <c r="T544" s="28"/>
      <c r="U544" s="28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  <c r="AK544" s="21"/>
      <c r="AL544" s="21"/>
      <c r="AM544" s="21"/>
      <c r="AN544" s="21"/>
      <c r="AO544" s="21"/>
      <c r="AP544" s="21"/>
      <c r="AQ544" s="21"/>
      <c r="AR544" s="21"/>
      <c r="AS544" s="21"/>
      <c r="AT544" s="21"/>
      <c r="AU544" s="21"/>
      <c r="AV544" s="21"/>
      <c r="AW544" s="21"/>
      <c r="AX544" s="21"/>
      <c r="AY544" s="21"/>
      <c r="AZ544" s="21"/>
      <c r="BA544" s="21"/>
      <c r="BB544" s="21"/>
      <c r="BC544" s="21"/>
      <c r="BD544" s="181"/>
      <c r="BE544" s="21"/>
      <c r="BF544" s="21"/>
      <c r="BG544" s="21"/>
      <c r="BH544" s="21"/>
      <c r="BI544" s="21"/>
      <c r="BJ544" s="21"/>
      <c r="BK544" s="21"/>
      <c r="BL544" s="21"/>
      <c r="BM544" s="21"/>
      <c r="BN544" s="21"/>
      <c r="BO544" s="24"/>
      <c r="BP544" s="21"/>
      <c r="BQ544" s="21"/>
      <c r="BR544" s="23"/>
      <c r="BS544" s="23"/>
      <c r="BT544" s="24"/>
      <c r="BU544" s="25"/>
    </row>
    <row r="545" spans="1:73" s="22" customFormat="1" ht="201.75" customHeight="1" x14ac:dyDescent="0.25">
      <c r="A545" s="17"/>
      <c r="B545" s="18"/>
      <c r="C545" s="18"/>
      <c r="D545" s="19"/>
      <c r="E545" s="19"/>
      <c r="F545" s="20"/>
      <c r="G545" s="18"/>
      <c r="H545" s="18"/>
      <c r="I545" s="18"/>
      <c r="J545" s="18"/>
      <c r="K545" s="18"/>
      <c r="L545" s="20"/>
      <c r="M545" s="20"/>
      <c r="N545" s="20"/>
      <c r="O545" s="23"/>
      <c r="P545" s="20"/>
      <c r="Q545" s="23"/>
      <c r="R545" s="23"/>
      <c r="S545" s="23"/>
      <c r="T545" s="23"/>
      <c r="U545" s="23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  <c r="AK545" s="21"/>
      <c r="AL545" s="21"/>
      <c r="AM545" s="21"/>
      <c r="AN545" s="21"/>
      <c r="AO545" s="21"/>
      <c r="AP545" s="21"/>
      <c r="AQ545" s="21"/>
      <c r="AR545" s="21"/>
      <c r="AS545" s="21"/>
      <c r="AT545" s="21"/>
      <c r="AU545" s="21"/>
      <c r="AV545" s="21"/>
      <c r="AW545" s="21"/>
      <c r="AX545" s="21"/>
      <c r="AY545" s="21"/>
      <c r="AZ545" s="21"/>
      <c r="BA545" s="21"/>
      <c r="BB545" s="21"/>
      <c r="BC545" s="21"/>
      <c r="BD545" s="202"/>
      <c r="BE545" s="23"/>
      <c r="BF545" s="23"/>
      <c r="BG545" s="21"/>
      <c r="BH545" s="21"/>
      <c r="BI545" s="21"/>
      <c r="BJ545" s="21"/>
      <c r="BK545" s="21"/>
      <c r="BL545" s="21"/>
      <c r="BM545" s="21"/>
      <c r="BN545" s="21"/>
      <c r="BO545" s="24"/>
      <c r="BP545" s="21"/>
      <c r="BQ545" s="21"/>
      <c r="BR545" s="23"/>
      <c r="BS545" s="23"/>
      <c r="BT545" s="24"/>
      <c r="BU545" s="25"/>
    </row>
    <row r="546" spans="1:73" s="22" customFormat="1" ht="201.75" customHeight="1" x14ac:dyDescent="0.25">
      <c r="A546" s="17"/>
      <c r="B546" s="18"/>
      <c r="C546" s="18"/>
      <c r="D546" s="19"/>
      <c r="E546" s="19"/>
      <c r="F546" s="20"/>
      <c r="G546" s="18"/>
      <c r="H546" s="18"/>
      <c r="I546" s="18"/>
      <c r="J546" s="18"/>
      <c r="K546" s="18"/>
      <c r="L546" s="20"/>
      <c r="M546" s="20"/>
      <c r="N546" s="202"/>
      <c r="O546" s="28"/>
      <c r="P546" s="18"/>
      <c r="Q546" s="28"/>
      <c r="R546" s="28"/>
      <c r="S546" s="28"/>
      <c r="T546" s="28"/>
      <c r="U546" s="28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  <c r="AK546" s="21"/>
      <c r="AL546" s="21"/>
      <c r="AM546" s="21"/>
      <c r="AN546" s="21"/>
      <c r="AO546" s="21"/>
      <c r="AP546" s="21"/>
      <c r="AQ546" s="21"/>
      <c r="AR546" s="21"/>
      <c r="AS546" s="21"/>
      <c r="AT546" s="21"/>
      <c r="AU546" s="21"/>
      <c r="AV546" s="21"/>
      <c r="AW546" s="21"/>
      <c r="AX546" s="21"/>
      <c r="AY546" s="21"/>
      <c r="AZ546" s="21"/>
      <c r="BA546" s="21"/>
      <c r="BB546" s="21"/>
      <c r="BC546" s="21"/>
      <c r="BD546" s="181"/>
      <c r="BE546" s="21"/>
      <c r="BF546" s="21"/>
      <c r="BG546" s="21"/>
      <c r="BH546" s="21"/>
      <c r="BI546" s="21"/>
      <c r="BJ546" s="21"/>
      <c r="BK546" s="21"/>
      <c r="BL546" s="21"/>
      <c r="BM546" s="21"/>
      <c r="BN546" s="21"/>
      <c r="BO546" s="24"/>
      <c r="BP546" s="21"/>
      <c r="BQ546" s="21"/>
      <c r="BR546" s="23"/>
      <c r="BS546" s="23"/>
      <c r="BT546" s="24"/>
      <c r="BU546" s="25"/>
    </row>
    <row r="547" spans="1:73" s="22" customFormat="1" ht="409.6" customHeight="1" x14ac:dyDescent="0.25">
      <c r="A547" s="17"/>
      <c r="B547" s="18"/>
      <c r="C547" s="18"/>
      <c r="D547" s="19"/>
      <c r="E547" s="19"/>
      <c r="F547" s="20"/>
      <c r="G547" s="18"/>
      <c r="H547" s="18"/>
      <c r="I547" s="18"/>
      <c r="J547" s="18"/>
      <c r="K547" s="18"/>
      <c r="L547" s="20"/>
      <c r="M547" s="20"/>
      <c r="N547" s="20"/>
      <c r="O547" s="23"/>
      <c r="P547" s="20"/>
      <c r="Q547" s="20"/>
      <c r="R547" s="20"/>
      <c r="S547" s="20"/>
      <c r="T547" s="20"/>
      <c r="U547" s="23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1"/>
      <c r="AK547" s="21"/>
      <c r="AL547" s="21"/>
      <c r="AM547" s="21"/>
      <c r="AN547" s="21"/>
      <c r="AO547" s="21"/>
      <c r="AP547" s="21"/>
      <c r="AQ547" s="21"/>
      <c r="AR547" s="21"/>
      <c r="AS547" s="21"/>
      <c r="AT547" s="21"/>
      <c r="AU547" s="21"/>
      <c r="AV547" s="21"/>
      <c r="AW547" s="21"/>
      <c r="AX547" s="21"/>
      <c r="AY547" s="21"/>
      <c r="AZ547" s="21"/>
      <c r="BA547" s="21"/>
      <c r="BB547" s="21"/>
      <c r="BC547" s="21"/>
      <c r="BD547" s="181"/>
      <c r="BE547" s="21"/>
      <c r="BF547" s="21"/>
      <c r="BG547" s="21"/>
      <c r="BH547" s="21"/>
      <c r="BI547" s="21"/>
      <c r="BJ547" s="21"/>
      <c r="BK547" s="21"/>
      <c r="BL547" s="21"/>
      <c r="BM547" s="21"/>
      <c r="BN547" s="21"/>
      <c r="BO547" s="24"/>
      <c r="BP547" s="21"/>
      <c r="BQ547" s="21"/>
      <c r="BR547" s="23"/>
      <c r="BS547" s="23"/>
      <c r="BT547" s="24"/>
      <c r="BU547" s="25"/>
    </row>
    <row r="548" spans="1:73" s="22" customFormat="1" ht="201.75" customHeight="1" x14ac:dyDescent="0.25">
      <c r="A548" s="17"/>
      <c r="B548" s="18"/>
      <c r="C548" s="18"/>
      <c r="D548" s="19"/>
      <c r="E548" s="19"/>
      <c r="F548" s="20"/>
      <c r="G548" s="18"/>
      <c r="H548" s="18"/>
      <c r="I548" s="18"/>
      <c r="J548" s="18"/>
      <c r="K548" s="18"/>
      <c r="L548" s="20"/>
      <c r="M548" s="20"/>
      <c r="N548" s="20"/>
      <c r="O548" s="23"/>
      <c r="P548" s="20"/>
      <c r="Q548" s="20"/>
      <c r="R548" s="20"/>
      <c r="S548" s="20"/>
      <c r="T548" s="20"/>
      <c r="U548" s="23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1"/>
      <c r="AK548" s="21"/>
      <c r="AL548" s="21"/>
      <c r="AM548" s="21"/>
      <c r="AN548" s="21"/>
      <c r="AO548" s="21"/>
      <c r="AP548" s="21"/>
      <c r="AQ548" s="21"/>
      <c r="AR548" s="21"/>
      <c r="AS548" s="21"/>
      <c r="AT548" s="21"/>
      <c r="AU548" s="21"/>
      <c r="AV548" s="21"/>
      <c r="AW548" s="21"/>
      <c r="AX548" s="21"/>
      <c r="AY548" s="21"/>
      <c r="AZ548" s="21"/>
      <c r="BA548" s="21"/>
      <c r="BB548" s="21"/>
      <c r="BC548" s="21"/>
      <c r="BD548" s="181"/>
      <c r="BE548" s="21"/>
      <c r="BF548" s="21"/>
      <c r="BG548" s="21"/>
      <c r="BH548" s="21"/>
      <c r="BI548" s="21"/>
      <c r="BJ548" s="21"/>
      <c r="BK548" s="21"/>
      <c r="BL548" s="21"/>
      <c r="BM548" s="21"/>
      <c r="BN548" s="21"/>
      <c r="BO548" s="24"/>
      <c r="BP548" s="21"/>
      <c r="BQ548" s="21"/>
      <c r="BR548" s="23"/>
      <c r="BS548" s="23"/>
      <c r="BT548" s="24"/>
      <c r="BU548" s="25"/>
    </row>
    <row r="549" spans="1:73" s="22" customFormat="1" ht="201.75" customHeight="1" x14ac:dyDescent="0.25">
      <c r="A549" s="17"/>
      <c r="B549" s="18"/>
      <c r="C549" s="18"/>
      <c r="D549" s="19"/>
      <c r="E549" s="19"/>
      <c r="F549" s="20"/>
      <c r="G549" s="18"/>
      <c r="H549" s="18"/>
      <c r="I549" s="18"/>
      <c r="J549" s="18"/>
      <c r="K549" s="18"/>
      <c r="L549" s="20"/>
      <c r="M549" s="20"/>
      <c r="N549" s="20"/>
      <c r="O549" s="23"/>
      <c r="P549" s="20"/>
      <c r="Q549" s="23"/>
      <c r="R549" s="23"/>
      <c r="S549" s="23"/>
      <c r="T549" s="23"/>
      <c r="U549" s="23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0"/>
      <c r="AK549" s="23"/>
      <c r="AL549" s="23"/>
      <c r="AM549" s="21"/>
      <c r="AN549" s="21"/>
      <c r="AO549" s="21"/>
      <c r="AP549" s="21"/>
      <c r="AQ549" s="21"/>
      <c r="AR549" s="21"/>
      <c r="AS549" s="21"/>
      <c r="AT549" s="21"/>
      <c r="AU549" s="21"/>
      <c r="AV549" s="21"/>
      <c r="AW549" s="21"/>
      <c r="AX549" s="21"/>
      <c r="AY549" s="21"/>
      <c r="AZ549" s="21"/>
      <c r="BA549" s="21"/>
      <c r="BB549" s="20"/>
      <c r="BC549" s="23"/>
      <c r="BD549" s="202"/>
      <c r="BE549" s="23"/>
      <c r="BF549" s="23"/>
      <c r="BG549" s="21"/>
      <c r="BH549" s="21"/>
      <c r="BI549" s="21"/>
      <c r="BJ549" s="21"/>
      <c r="BK549" s="21"/>
      <c r="BL549" s="21"/>
      <c r="BM549" s="21"/>
      <c r="BN549" s="21"/>
      <c r="BO549" s="24"/>
      <c r="BP549" s="21"/>
      <c r="BQ549" s="21"/>
      <c r="BR549" s="23"/>
      <c r="BS549" s="23"/>
      <c r="BT549" s="24"/>
      <c r="BU549" s="25"/>
    </row>
    <row r="550" spans="1:73" s="22" customFormat="1" ht="201.75" customHeight="1" x14ac:dyDescent="0.25">
      <c r="A550" s="17"/>
      <c r="B550" s="18"/>
      <c r="C550" s="18"/>
      <c r="D550" s="19"/>
      <c r="E550" s="19"/>
      <c r="F550" s="20"/>
      <c r="G550" s="18"/>
      <c r="H550" s="18"/>
      <c r="I550" s="18"/>
      <c r="J550" s="18"/>
      <c r="K550" s="18"/>
      <c r="L550" s="20"/>
      <c r="M550" s="20"/>
      <c r="N550" s="20"/>
      <c r="O550" s="23"/>
      <c r="P550" s="20"/>
      <c r="Q550" s="28"/>
      <c r="R550" s="28"/>
      <c r="S550" s="28"/>
      <c r="T550" s="28"/>
      <c r="U550" s="28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1"/>
      <c r="AH550" s="21"/>
      <c r="AI550" s="21"/>
      <c r="AJ550" s="21"/>
      <c r="AK550" s="21"/>
      <c r="AL550" s="21"/>
      <c r="AM550" s="21"/>
      <c r="AN550" s="21"/>
      <c r="AO550" s="21"/>
      <c r="AP550" s="21"/>
      <c r="AQ550" s="21"/>
      <c r="AR550" s="21"/>
      <c r="AS550" s="21"/>
      <c r="AT550" s="21"/>
      <c r="AU550" s="21"/>
      <c r="AV550" s="21"/>
      <c r="AW550" s="21"/>
      <c r="AX550" s="21"/>
      <c r="AY550" s="21"/>
      <c r="AZ550" s="21"/>
      <c r="BA550" s="21"/>
      <c r="BB550" s="21"/>
      <c r="BC550" s="21"/>
      <c r="BD550" s="181"/>
      <c r="BE550" s="21"/>
      <c r="BF550" s="21"/>
      <c r="BG550" s="21"/>
      <c r="BH550" s="21"/>
      <c r="BI550" s="21"/>
      <c r="BJ550" s="21"/>
      <c r="BK550" s="21"/>
      <c r="BL550" s="21"/>
      <c r="BM550" s="21"/>
      <c r="BN550" s="21"/>
      <c r="BO550" s="24"/>
      <c r="BP550" s="21"/>
      <c r="BQ550" s="21"/>
      <c r="BR550" s="23"/>
      <c r="BS550" s="23"/>
      <c r="BT550" s="24"/>
      <c r="BU550" s="25"/>
    </row>
    <row r="551" spans="1:73" s="22" customFormat="1" ht="201.75" customHeight="1" x14ac:dyDescent="0.25">
      <c r="A551" s="17"/>
      <c r="B551" s="18"/>
      <c r="C551" s="18"/>
      <c r="D551" s="19"/>
      <c r="E551" s="19"/>
      <c r="F551" s="20"/>
      <c r="G551" s="18"/>
      <c r="H551" s="18"/>
      <c r="I551" s="18"/>
      <c r="J551" s="18"/>
      <c r="K551" s="18"/>
      <c r="L551" s="20"/>
      <c r="M551" s="20"/>
      <c r="N551" s="20"/>
      <c r="O551" s="23"/>
      <c r="P551" s="20"/>
      <c r="Q551" s="20"/>
      <c r="R551" s="20"/>
      <c r="S551" s="20"/>
      <c r="T551" s="20"/>
      <c r="U551" s="23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  <c r="AK551" s="21"/>
      <c r="AL551" s="21"/>
      <c r="AM551" s="21"/>
      <c r="AN551" s="21"/>
      <c r="AO551" s="21"/>
      <c r="AP551" s="21"/>
      <c r="AQ551" s="21"/>
      <c r="AR551" s="21"/>
      <c r="AS551" s="21"/>
      <c r="AT551" s="21"/>
      <c r="AU551" s="21"/>
      <c r="AV551" s="21"/>
      <c r="AW551" s="21"/>
      <c r="AX551" s="21"/>
      <c r="AY551" s="21"/>
      <c r="AZ551" s="21"/>
      <c r="BA551" s="21"/>
      <c r="BB551" s="21"/>
      <c r="BC551" s="21"/>
      <c r="BD551" s="181"/>
      <c r="BE551" s="21"/>
      <c r="BF551" s="21"/>
      <c r="BG551" s="21"/>
      <c r="BH551" s="21"/>
      <c r="BI551" s="21"/>
      <c r="BJ551" s="21"/>
      <c r="BK551" s="21"/>
      <c r="BL551" s="21"/>
      <c r="BM551" s="21"/>
      <c r="BN551" s="21"/>
      <c r="BO551" s="24"/>
      <c r="BP551" s="21"/>
      <c r="BQ551" s="21"/>
      <c r="BR551" s="23"/>
      <c r="BS551" s="23"/>
      <c r="BT551" s="24"/>
      <c r="BU551" s="25"/>
    </row>
    <row r="552" spans="1:73" s="22" customFormat="1" ht="201.75" customHeight="1" x14ac:dyDescent="0.25">
      <c r="A552" s="17"/>
      <c r="B552" s="18"/>
      <c r="C552" s="18"/>
      <c r="D552" s="19"/>
      <c r="E552" s="19"/>
      <c r="F552" s="20"/>
      <c r="G552" s="18"/>
      <c r="H552" s="18"/>
      <c r="I552" s="18"/>
      <c r="J552" s="18"/>
      <c r="K552" s="18"/>
      <c r="L552" s="20"/>
      <c r="M552" s="20"/>
      <c r="N552" s="202"/>
      <c r="O552" s="28"/>
      <c r="P552" s="18"/>
      <c r="Q552" s="28"/>
      <c r="R552" s="28"/>
      <c r="S552" s="28"/>
      <c r="T552" s="28"/>
      <c r="U552" s="28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  <c r="AK552" s="21"/>
      <c r="AL552" s="21"/>
      <c r="AM552" s="21"/>
      <c r="AN552" s="21"/>
      <c r="AO552" s="21"/>
      <c r="AP552" s="21"/>
      <c r="AQ552" s="21"/>
      <c r="AR552" s="21"/>
      <c r="AS552" s="21"/>
      <c r="AT552" s="21"/>
      <c r="AU552" s="21"/>
      <c r="AV552" s="21"/>
      <c r="AW552" s="21"/>
      <c r="AX552" s="21"/>
      <c r="AY552" s="21"/>
      <c r="AZ552" s="21"/>
      <c r="BA552" s="21"/>
      <c r="BB552" s="21"/>
      <c r="BC552" s="21"/>
      <c r="BD552" s="181"/>
      <c r="BE552" s="21"/>
      <c r="BF552" s="21"/>
      <c r="BG552" s="21"/>
      <c r="BH552" s="21"/>
      <c r="BI552" s="21"/>
      <c r="BJ552" s="21"/>
      <c r="BK552" s="21"/>
      <c r="BL552" s="21"/>
      <c r="BM552" s="21"/>
      <c r="BN552" s="21"/>
      <c r="BO552" s="24"/>
      <c r="BP552" s="21"/>
      <c r="BQ552" s="21"/>
      <c r="BR552" s="23"/>
      <c r="BS552" s="23"/>
      <c r="BT552" s="24"/>
      <c r="BU552" s="25"/>
    </row>
    <row r="553" spans="1:73" s="22" customFormat="1" ht="259.5" customHeight="1" x14ac:dyDescent="0.25">
      <c r="A553" s="17"/>
      <c r="B553" s="18"/>
      <c r="C553" s="18"/>
      <c r="D553" s="19"/>
      <c r="E553" s="19"/>
      <c r="F553" s="20"/>
      <c r="G553" s="18"/>
      <c r="H553" s="18"/>
      <c r="I553" s="18"/>
      <c r="J553" s="18"/>
      <c r="K553" s="18"/>
      <c r="L553" s="20"/>
      <c r="M553" s="20"/>
      <c r="N553" s="20"/>
      <c r="O553" s="29"/>
      <c r="P553" s="29"/>
      <c r="Q553" s="29"/>
      <c r="R553" s="29"/>
      <c r="S553" s="29"/>
      <c r="T553" s="29"/>
      <c r="U553" s="29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1"/>
      <c r="AJ553" s="21"/>
      <c r="AK553" s="21"/>
      <c r="AL553" s="21"/>
      <c r="AM553" s="21"/>
      <c r="AN553" s="21"/>
      <c r="AO553" s="21"/>
      <c r="AP553" s="21"/>
      <c r="AQ553" s="21"/>
      <c r="AR553" s="21"/>
      <c r="AS553" s="21"/>
      <c r="AT553" s="21"/>
      <c r="AU553" s="21"/>
      <c r="AV553" s="21"/>
      <c r="AW553" s="21"/>
      <c r="AX553" s="21"/>
      <c r="AY553" s="21"/>
      <c r="AZ553" s="21"/>
      <c r="BA553" s="21"/>
      <c r="BB553" s="21"/>
      <c r="BC553" s="21"/>
      <c r="BD553" s="202"/>
      <c r="BE553" s="29"/>
      <c r="BF553" s="29"/>
      <c r="BG553" s="21"/>
      <c r="BH553" s="21"/>
      <c r="BI553" s="21"/>
      <c r="BJ553" s="20"/>
      <c r="BK553" s="63"/>
      <c r="BL553" s="29"/>
      <c r="BM553" s="21"/>
      <c r="BN553" s="196"/>
      <c r="BO553" s="24"/>
      <c r="BP553" s="21"/>
      <c r="BQ553" s="21"/>
      <c r="BR553" s="23"/>
      <c r="BS553" s="23"/>
      <c r="BT553" s="24"/>
      <c r="BU553" s="25"/>
    </row>
    <row r="554" spans="1:73" s="22" customFormat="1" ht="244.5" customHeight="1" x14ac:dyDescent="0.25">
      <c r="A554" s="17"/>
      <c r="B554" s="18"/>
      <c r="C554" s="18"/>
      <c r="D554" s="19"/>
      <c r="E554" s="19"/>
      <c r="F554" s="20"/>
      <c r="G554" s="18"/>
      <c r="H554" s="18"/>
      <c r="I554" s="18"/>
      <c r="J554" s="18"/>
      <c r="K554" s="18"/>
      <c r="L554" s="20"/>
      <c r="M554" s="20"/>
      <c r="N554" s="20"/>
      <c r="O554" s="20"/>
      <c r="P554" s="20"/>
      <c r="Q554" s="29"/>
      <c r="R554" s="29"/>
      <c r="S554" s="29"/>
      <c r="T554" s="29"/>
      <c r="U554" s="29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1"/>
      <c r="AJ554" s="21"/>
      <c r="AK554" s="21"/>
      <c r="AL554" s="21"/>
      <c r="AM554" s="21"/>
      <c r="AN554" s="21"/>
      <c r="AO554" s="21"/>
      <c r="AP554" s="21"/>
      <c r="AQ554" s="21"/>
      <c r="AR554" s="21"/>
      <c r="AS554" s="21"/>
      <c r="AT554" s="21"/>
      <c r="AU554" s="21"/>
      <c r="AV554" s="21"/>
      <c r="AW554" s="21"/>
      <c r="AX554" s="21"/>
      <c r="AY554" s="21"/>
      <c r="AZ554" s="21"/>
      <c r="BA554" s="21"/>
      <c r="BB554" s="21"/>
      <c r="BC554" s="21"/>
      <c r="BD554" s="202"/>
      <c r="BE554" s="187"/>
      <c r="BF554" s="29"/>
      <c r="BG554" s="21"/>
      <c r="BH554" s="21"/>
      <c r="BI554" s="21"/>
      <c r="BJ554" s="20"/>
      <c r="BK554" s="63"/>
      <c r="BL554" s="29"/>
      <c r="BM554" s="21"/>
      <c r="BN554" s="196"/>
      <c r="BO554" s="24"/>
      <c r="BP554" s="21"/>
      <c r="BQ554" s="21"/>
      <c r="BR554" s="23"/>
      <c r="BS554" s="23"/>
      <c r="BT554" s="24"/>
      <c r="BU554" s="25"/>
    </row>
    <row r="555" spans="1:73" s="22" customFormat="1" ht="219.75" customHeight="1" x14ac:dyDescent="0.25">
      <c r="A555" s="17"/>
      <c r="B555" s="18"/>
      <c r="C555" s="18"/>
      <c r="D555" s="19"/>
      <c r="E555" s="19"/>
      <c r="F555" s="20"/>
      <c r="G555" s="18"/>
      <c r="H555" s="18"/>
      <c r="I555" s="18"/>
      <c r="J555" s="18"/>
      <c r="K555" s="18"/>
      <c r="L555" s="20"/>
      <c r="M555" s="20"/>
      <c r="N555" s="20"/>
      <c r="O555" s="63"/>
      <c r="P555" s="63"/>
      <c r="Q555" s="63"/>
      <c r="R555" s="63"/>
      <c r="S555" s="63"/>
      <c r="T555" s="63"/>
      <c r="U555" s="63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1"/>
      <c r="AJ555" s="21"/>
      <c r="AK555" s="21"/>
      <c r="AL555" s="21"/>
      <c r="AM555" s="21"/>
      <c r="AN555" s="21"/>
      <c r="AO555" s="21"/>
      <c r="AP555" s="21"/>
      <c r="AQ555" s="21"/>
      <c r="AR555" s="21"/>
      <c r="AS555" s="21"/>
      <c r="AT555" s="21"/>
      <c r="AU555" s="21"/>
      <c r="AV555" s="21"/>
      <c r="AW555" s="21"/>
      <c r="AX555" s="21"/>
      <c r="AY555" s="21"/>
      <c r="AZ555" s="21"/>
      <c r="BA555" s="21"/>
      <c r="BB555" s="21"/>
      <c r="BC555" s="21"/>
      <c r="BD555" s="186"/>
      <c r="BE555" s="188"/>
      <c r="BF555" s="189"/>
      <c r="BG555" s="21"/>
      <c r="BH555" s="21"/>
      <c r="BI555" s="21"/>
      <c r="BJ555" s="21"/>
      <c r="BK555" s="21"/>
      <c r="BL555" s="21"/>
      <c r="BM555" s="21"/>
      <c r="BN555" s="196"/>
      <c r="BO555" s="24"/>
      <c r="BP555" s="21"/>
      <c r="BQ555" s="21"/>
      <c r="BR555" s="23"/>
      <c r="BS555" s="23"/>
      <c r="BT555" s="24"/>
      <c r="BU555" s="25"/>
    </row>
    <row r="556" spans="1:73" s="22" customFormat="1" ht="219.75" customHeight="1" x14ac:dyDescent="0.25">
      <c r="A556" s="17"/>
      <c r="B556" s="18"/>
      <c r="C556" s="18"/>
      <c r="D556" s="19"/>
      <c r="E556" s="19"/>
      <c r="F556" s="20"/>
      <c r="G556" s="18"/>
      <c r="H556" s="18"/>
      <c r="I556" s="18"/>
      <c r="J556" s="18"/>
      <c r="K556" s="18"/>
      <c r="L556" s="20"/>
      <c r="M556" s="20"/>
      <c r="N556" s="20"/>
      <c r="O556" s="29"/>
      <c r="P556" s="29"/>
      <c r="Q556" s="29"/>
      <c r="R556" s="29"/>
      <c r="S556" s="29"/>
      <c r="T556" s="29"/>
      <c r="U556" s="29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1"/>
      <c r="AH556" s="21"/>
      <c r="AI556" s="21"/>
      <c r="AJ556" s="21"/>
      <c r="AK556" s="21"/>
      <c r="AL556" s="21"/>
      <c r="AM556" s="21"/>
      <c r="AN556" s="21"/>
      <c r="AO556" s="21"/>
      <c r="AP556" s="21"/>
      <c r="AQ556" s="21"/>
      <c r="AR556" s="21"/>
      <c r="AS556" s="21"/>
      <c r="AT556" s="21"/>
      <c r="AU556" s="21"/>
      <c r="AV556" s="21"/>
      <c r="AW556" s="21"/>
      <c r="AX556" s="21"/>
      <c r="AY556" s="21"/>
      <c r="AZ556" s="21"/>
      <c r="BA556" s="21"/>
      <c r="BB556" s="21"/>
      <c r="BC556" s="21"/>
      <c r="BD556" s="202"/>
      <c r="BE556" s="29"/>
      <c r="BF556" s="29"/>
      <c r="BG556" s="21"/>
      <c r="BH556" s="21"/>
      <c r="BI556" s="21"/>
      <c r="BJ556" s="21"/>
      <c r="BK556" s="21"/>
      <c r="BL556" s="21"/>
      <c r="BM556" s="21"/>
      <c r="BN556" s="196"/>
      <c r="BO556" s="24"/>
      <c r="BP556" s="21"/>
      <c r="BQ556" s="21"/>
      <c r="BR556" s="23"/>
      <c r="BS556" s="23"/>
      <c r="BT556" s="24"/>
      <c r="BU556" s="25"/>
    </row>
    <row r="557" spans="1:73" s="22" customFormat="1" ht="219.75" customHeight="1" x14ac:dyDescent="0.25">
      <c r="A557" s="17"/>
      <c r="B557" s="18"/>
      <c r="C557" s="18"/>
      <c r="D557" s="19"/>
      <c r="E557" s="19"/>
      <c r="F557" s="20"/>
      <c r="G557" s="18"/>
      <c r="H557" s="18"/>
      <c r="I557" s="18"/>
      <c r="J557" s="18"/>
      <c r="K557" s="18"/>
      <c r="L557" s="20"/>
      <c r="M557" s="20"/>
      <c r="N557" s="20"/>
      <c r="O557" s="29"/>
      <c r="P557" s="29"/>
      <c r="Q557" s="29"/>
      <c r="R557" s="29"/>
      <c r="S557" s="29"/>
      <c r="T557" s="29"/>
      <c r="U557" s="29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1"/>
      <c r="AJ557" s="21"/>
      <c r="AK557" s="21"/>
      <c r="AL557" s="21"/>
      <c r="AM557" s="21"/>
      <c r="AN557" s="21"/>
      <c r="AO557" s="21"/>
      <c r="AP557" s="21"/>
      <c r="AQ557" s="21"/>
      <c r="AR557" s="21"/>
      <c r="AS557" s="21"/>
      <c r="AT557" s="21"/>
      <c r="AU557" s="21"/>
      <c r="AV557" s="21"/>
      <c r="AW557" s="21"/>
      <c r="AX557" s="21"/>
      <c r="AY557" s="21"/>
      <c r="AZ557" s="21"/>
      <c r="BA557" s="21"/>
      <c r="BB557" s="21"/>
      <c r="BC557" s="21"/>
      <c r="BD557" s="186"/>
      <c r="BE557" s="188"/>
      <c r="BF557" s="189"/>
      <c r="BG557" s="21"/>
      <c r="BH557" s="21"/>
      <c r="BI557" s="21"/>
      <c r="BJ557" s="21"/>
      <c r="BK557" s="21"/>
      <c r="BL557" s="21"/>
      <c r="BM557" s="21"/>
      <c r="BN557" s="196"/>
      <c r="BO557" s="24"/>
      <c r="BP557" s="21"/>
      <c r="BQ557" s="21"/>
      <c r="BR557" s="23"/>
      <c r="BS557" s="23"/>
      <c r="BT557" s="24"/>
      <c r="BU557" s="25"/>
    </row>
    <row r="558" spans="1:73" s="22" customFormat="1" ht="409.6" customHeight="1" x14ac:dyDescent="0.25">
      <c r="A558" s="17"/>
      <c r="B558" s="18"/>
      <c r="C558" s="18"/>
      <c r="D558" s="19"/>
      <c r="E558" s="19"/>
      <c r="F558" s="20"/>
      <c r="G558" s="18"/>
      <c r="H558" s="18"/>
      <c r="I558" s="18"/>
      <c r="J558" s="18"/>
      <c r="K558" s="18"/>
      <c r="L558" s="20"/>
      <c r="M558" s="20"/>
      <c r="N558" s="20"/>
      <c r="O558" s="29"/>
      <c r="P558" s="29"/>
      <c r="Q558" s="29"/>
      <c r="R558" s="29"/>
      <c r="S558" s="29"/>
      <c r="T558" s="29"/>
      <c r="U558" s="29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1"/>
      <c r="AH558" s="21"/>
      <c r="AI558" s="21"/>
      <c r="AJ558" s="21"/>
      <c r="AK558" s="21"/>
      <c r="AL558" s="21"/>
      <c r="AM558" s="21"/>
      <c r="AN558" s="21"/>
      <c r="AO558" s="21"/>
      <c r="AP558" s="21"/>
      <c r="AQ558" s="21"/>
      <c r="AR558" s="21"/>
      <c r="AS558" s="21"/>
      <c r="AT558" s="21"/>
      <c r="AU558" s="21"/>
      <c r="AV558" s="21"/>
      <c r="AW558" s="21"/>
      <c r="AX558" s="21"/>
      <c r="AY558" s="21"/>
      <c r="AZ558" s="21"/>
      <c r="BA558" s="21"/>
      <c r="BB558" s="21"/>
      <c r="BC558" s="21"/>
      <c r="BD558" s="202"/>
      <c r="BE558" s="29"/>
      <c r="BF558" s="20"/>
      <c r="BG558" s="21"/>
      <c r="BH558" s="21"/>
      <c r="BI558" s="21"/>
      <c r="BJ558" s="21"/>
      <c r="BK558" s="21"/>
      <c r="BL558" s="21"/>
      <c r="BM558" s="21"/>
      <c r="BN558" s="196"/>
      <c r="BO558" s="24"/>
      <c r="BP558" s="21"/>
      <c r="BQ558" s="21"/>
      <c r="BR558" s="23"/>
      <c r="BS558" s="23"/>
      <c r="BT558" s="24"/>
      <c r="BU558" s="25"/>
    </row>
    <row r="559" spans="1:73" s="22" customFormat="1" ht="409.5" customHeight="1" x14ac:dyDescent="0.25">
      <c r="A559" s="17"/>
      <c r="B559" s="18"/>
      <c r="C559" s="18"/>
      <c r="D559" s="19"/>
      <c r="E559" s="19"/>
      <c r="F559" s="20"/>
      <c r="G559" s="18"/>
      <c r="H559" s="18"/>
      <c r="I559" s="18"/>
      <c r="J559" s="18"/>
      <c r="K559" s="18"/>
      <c r="L559" s="20"/>
      <c r="M559" s="20"/>
      <c r="N559" s="20"/>
      <c r="O559" s="29"/>
      <c r="P559" s="29"/>
      <c r="Q559" s="29"/>
      <c r="R559" s="29"/>
      <c r="S559" s="29"/>
      <c r="T559" s="29"/>
      <c r="U559" s="29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1"/>
      <c r="AH559" s="20"/>
      <c r="AI559" s="29"/>
      <c r="AJ559" s="29"/>
      <c r="AK559" s="21"/>
      <c r="AL559" s="202"/>
      <c r="AM559" s="29"/>
      <c r="AN559" s="29"/>
      <c r="AO559" s="21"/>
      <c r="AP559" s="21"/>
      <c r="AQ559" s="21"/>
      <c r="AR559" s="21"/>
      <c r="AS559" s="21"/>
      <c r="AT559" s="202"/>
      <c r="AU559" s="29"/>
      <c r="AV559" s="202"/>
      <c r="AW559" s="29"/>
      <c r="AX559" s="21"/>
      <c r="AY559" s="21"/>
      <c r="AZ559" s="21"/>
      <c r="BA559" s="21"/>
      <c r="BB559" s="21"/>
      <c r="BC559" s="21"/>
      <c r="BD559" s="202"/>
      <c r="BE559" s="29"/>
      <c r="BF559" s="29"/>
      <c r="BG559" s="21"/>
      <c r="BH559" s="21"/>
      <c r="BI559" s="21"/>
      <c r="BJ559" s="21"/>
      <c r="BK559" s="21"/>
      <c r="BL559" s="21"/>
      <c r="BM559" s="21"/>
      <c r="BN559" s="196"/>
      <c r="BO559" s="24"/>
      <c r="BP559" s="21"/>
      <c r="BQ559" s="21"/>
      <c r="BR559" s="23"/>
      <c r="BS559" s="23"/>
      <c r="BT559" s="24"/>
      <c r="BU559" s="25"/>
    </row>
    <row r="560" spans="1:73" s="22" customFormat="1" ht="137.25" customHeight="1" x14ac:dyDescent="0.25">
      <c r="A560" s="17"/>
      <c r="B560" s="18"/>
      <c r="C560" s="18"/>
      <c r="D560" s="19"/>
      <c r="E560" s="19"/>
      <c r="F560" s="20"/>
      <c r="G560" s="18"/>
      <c r="H560" s="18"/>
      <c r="I560" s="18"/>
      <c r="J560" s="18"/>
      <c r="K560" s="18"/>
      <c r="L560" s="20"/>
      <c r="M560" s="20"/>
      <c r="N560" s="20"/>
      <c r="O560" s="29"/>
      <c r="P560" s="29"/>
      <c r="Q560" s="29"/>
      <c r="R560" s="29"/>
      <c r="S560" s="29"/>
      <c r="T560" s="29"/>
      <c r="U560" s="29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1"/>
      <c r="AJ560" s="21"/>
      <c r="AK560" s="21"/>
      <c r="AL560" s="21"/>
      <c r="AM560" s="21"/>
      <c r="AN560" s="21"/>
      <c r="AO560" s="21"/>
      <c r="AP560" s="21"/>
      <c r="AQ560" s="21"/>
      <c r="AR560" s="21"/>
      <c r="AS560" s="21"/>
      <c r="AT560" s="21"/>
      <c r="AU560" s="21"/>
      <c r="AV560" s="21"/>
      <c r="AW560" s="21"/>
      <c r="AX560" s="21"/>
      <c r="AY560" s="21"/>
      <c r="AZ560" s="21"/>
      <c r="BA560" s="21"/>
      <c r="BB560" s="21"/>
      <c r="BC560" s="21"/>
      <c r="BD560" s="186"/>
      <c r="BE560" s="188"/>
      <c r="BF560" s="189"/>
      <c r="BG560" s="21"/>
      <c r="BH560" s="21"/>
      <c r="BI560" s="21"/>
      <c r="BJ560" s="21"/>
      <c r="BK560" s="21"/>
      <c r="BL560" s="21"/>
      <c r="BM560" s="21"/>
      <c r="BN560" s="196"/>
      <c r="BO560" s="24"/>
      <c r="BP560" s="21"/>
      <c r="BQ560" s="21"/>
      <c r="BR560" s="23"/>
      <c r="BS560" s="23"/>
      <c r="BT560" s="24"/>
      <c r="BU560" s="25"/>
    </row>
    <row r="561" spans="1:75" s="22" customFormat="1" ht="137.25" customHeight="1" x14ac:dyDescent="0.25">
      <c r="A561" s="17"/>
      <c r="B561" s="18"/>
      <c r="C561" s="18"/>
      <c r="D561" s="19"/>
      <c r="E561" s="19"/>
      <c r="F561" s="20"/>
      <c r="G561" s="18"/>
      <c r="H561" s="18"/>
      <c r="I561" s="18"/>
      <c r="J561" s="18"/>
      <c r="K561" s="18"/>
      <c r="L561" s="20"/>
      <c r="M561" s="20"/>
      <c r="N561" s="20"/>
      <c r="O561" s="29"/>
      <c r="P561" s="29"/>
      <c r="Q561" s="29"/>
      <c r="R561" s="29"/>
      <c r="S561" s="29"/>
      <c r="T561" s="29"/>
      <c r="U561" s="29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1"/>
      <c r="AH561" s="21"/>
      <c r="AI561" s="21"/>
      <c r="AJ561" s="21"/>
      <c r="AK561" s="21"/>
      <c r="AL561" s="21"/>
      <c r="AM561" s="21"/>
      <c r="AN561" s="21"/>
      <c r="AO561" s="21"/>
      <c r="AP561" s="21"/>
      <c r="AQ561" s="21"/>
      <c r="AR561" s="21"/>
      <c r="AS561" s="21"/>
      <c r="AT561" s="21"/>
      <c r="AU561" s="21"/>
      <c r="AV561" s="21"/>
      <c r="AW561" s="21"/>
      <c r="AX561" s="21"/>
      <c r="AY561" s="21"/>
      <c r="AZ561" s="21"/>
      <c r="BA561" s="21"/>
      <c r="BB561" s="21"/>
      <c r="BC561" s="21"/>
      <c r="BD561" s="186"/>
      <c r="BE561" s="188"/>
      <c r="BF561" s="189"/>
      <c r="BG561" s="21"/>
      <c r="BH561" s="21"/>
      <c r="BI561" s="21"/>
      <c r="BJ561" s="21"/>
      <c r="BK561" s="21"/>
      <c r="BL561" s="21"/>
      <c r="BM561" s="21"/>
      <c r="BN561" s="196"/>
      <c r="BO561" s="24"/>
      <c r="BP561" s="21"/>
      <c r="BQ561" s="21"/>
      <c r="BR561" s="23"/>
      <c r="BS561" s="23"/>
      <c r="BT561" s="24"/>
      <c r="BU561" s="25"/>
    </row>
    <row r="562" spans="1:75" s="22" customFormat="1" ht="137.25" customHeight="1" x14ac:dyDescent="0.25">
      <c r="A562" s="17"/>
      <c r="B562" s="18"/>
      <c r="C562" s="18"/>
      <c r="D562" s="19"/>
      <c r="E562" s="19"/>
      <c r="F562" s="20"/>
      <c r="G562" s="18"/>
      <c r="H562" s="18"/>
      <c r="I562" s="18"/>
      <c r="J562" s="18"/>
      <c r="K562" s="18"/>
      <c r="L562" s="20"/>
      <c r="M562" s="20"/>
      <c r="N562" s="20"/>
      <c r="O562" s="29"/>
      <c r="P562" s="29"/>
      <c r="Q562" s="29"/>
      <c r="R562" s="29"/>
      <c r="S562" s="29"/>
      <c r="T562" s="29"/>
      <c r="U562" s="29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1"/>
      <c r="AH562" s="21"/>
      <c r="AI562" s="21"/>
      <c r="AJ562" s="21"/>
      <c r="AK562" s="21"/>
      <c r="AL562" s="21"/>
      <c r="AM562" s="21"/>
      <c r="AN562" s="21"/>
      <c r="AO562" s="21"/>
      <c r="AP562" s="21"/>
      <c r="AQ562" s="21"/>
      <c r="AR562" s="21"/>
      <c r="AS562" s="21"/>
      <c r="AT562" s="21"/>
      <c r="AU562" s="21"/>
      <c r="AV562" s="21"/>
      <c r="AW562" s="21"/>
      <c r="AX562" s="21"/>
      <c r="AY562" s="21"/>
      <c r="AZ562" s="21"/>
      <c r="BA562" s="21"/>
      <c r="BB562" s="21"/>
      <c r="BC562" s="21"/>
      <c r="BD562" s="186"/>
      <c r="BE562" s="188"/>
      <c r="BF562" s="189"/>
      <c r="BG562" s="21"/>
      <c r="BH562" s="21"/>
      <c r="BI562" s="21"/>
      <c r="BJ562" s="21"/>
      <c r="BK562" s="21"/>
      <c r="BL562" s="21"/>
      <c r="BM562" s="21"/>
      <c r="BN562" s="196"/>
      <c r="BO562" s="24"/>
      <c r="BP562" s="21"/>
      <c r="BQ562" s="21"/>
      <c r="BR562" s="23"/>
      <c r="BS562" s="23"/>
      <c r="BT562" s="24"/>
      <c r="BU562" s="25"/>
    </row>
    <row r="563" spans="1:75" s="22" customFormat="1" ht="137.25" customHeight="1" x14ac:dyDescent="0.25">
      <c r="A563" s="17"/>
      <c r="B563" s="18"/>
      <c r="C563" s="18"/>
      <c r="D563" s="19"/>
      <c r="E563" s="19"/>
      <c r="F563" s="20"/>
      <c r="G563" s="18"/>
      <c r="H563" s="18"/>
      <c r="I563" s="18"/>
      <c r="J563" s="18"/>
      <c r="K563" s="18"/>
      <c r="L563" s="20"/>
      <c r="M563" s="20"/>
      <c r="N563" s="20"/>
      <c r="O563" s="29"/>
      <c r="P563" s="29"/>
      <c r="Q563" s="29"/>
      <c r="R563" s="29"/>
      <c r="S563" s="29"/>
      <c r="T563" s="29"/>
      <c r="U563" s="29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1"/>
      <c r="AH563" s="21"/>
      <c r="AI563" s="21"/>
      <c r="AJ563" s="21"/>
      <c r="AK563" s="21"/>
      <c r="AL563" s="21"/>
      <c r="AM563" s="21"/>
      <c r="AN563" s="21"/>
      <c r="AO563" s="21"/>
      <c r="AP563" s="21"/>
      <c r="AQ563" s="21"/>
      <c r="AR563" s="21"/>
      <c r="AS563" s="21"/>
      <c r="AT563" s="21"/>
      <c r="AU563" s="21"/>
      <c r="AV563" s="21"/>
      <c r="AW563" s="21"/>
      <c r="AX563" s="21"/>
      <c r="AY563" s="21"/>
      <c r="AZ563" s="21"/>
      <c r="BA563" s="21"/>
      <c r="BB563" s="21"/>
      <c r="BC563" s="21"/>
      <c r="BD563" s="186"/>
      <c r="BE563" s="188"/>
      <c r="BF563" s="189"/>
      <c r="BG563" s="21"/>
      <c r="BH563" s="21"/>
      <c r="BI563" s="21"/>
      <c r="BJ563" s="21"/>
      <c r="BK563" s="21"/>
      <c r="BL563" s="21"/>
      <c r="BM563" s="21"/>
      <c r="BN563" s="196"/>
      <c r="BO563" s="24"/>
      <c r="BP563" s="21"/>
      <c r="BQ563" s="21"/>
      <c r="BR563" s="23"/>
      <c r="BS563" s="23"/>
      <c r="BT563" s="24"/>
      <c r="BU563" s="25"/>
    </row>
    <row r="564" spans="1:75" s="22" customFormat="1" ht="137.25" customHeight="1" x14ac:dyDescent="0.25">
      <c r="A564" s="17"/>
      <c r="B564" s="18"/>
      <c r="C564" s="18"/>
      <c r="D564" s="19"/>
      <c r="E564" s="19"/>
      <c r="F564" s="20"/>
      <c r="G564" s="18"/>
      <c r="H564" s="18"/>
      <c r="I564" s="18"/>
      <c r="J564" s="18"/>
      <c r="K564" s="18"/>
      <c r="L564" s="20"/>
      <c r="M564" s="20"/>
      <c r="N564" s="20"/>
      <c r="O564" s="29"/>
      <c r="P564" s="29"/>
      <c r="Q564" s="29"/>
      <c r="R564" s="29"/>
      <c r="S564" s="29"/>
      <c r="T564" s="29"/>
      <c r="U564" s="29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1"/>
      <c r="AH564" s="21"/>
      <c r="AI564" s="21"/>
      <c r="AJ564" s="21"/>
      <c r="AK564" s="21"/>
      <c r="AL564" s="21"/>
      <c r="AM564" s="21"/>
      <c r="AN564" s="21"/>
      <c r="AO564" s="21"/>
      <c r="AP564" s="21"/>
      <c r="AQ564" s="21"/>
      <c r="AR564" s="21"/>
      <c r="AS564" s="21"/>
      <c r="AT564" s="21"/>
      <c r="AU564" s="21"/>
      <c r="AV564" s="21"/>
      <c r="AW564" s="21"/>
      <c r="AX564" s="21"/>
      <c r="AY564" s="21"/>
      <c r="AZ564" s="21"/>
      <c r="BA564" s="21"/>
      <c r="BB564" s="21"/>
      <c r="BC564" s="21"/>
      <c r="BD564" s="186"/>
      <c r="BE564" s="188"/>
      <c r="BF564" s="189"/>
      <c r="BG564" s="21"/>
      <c r="BH564" s="21"/>
      <c r="BI564" s="21"/>
      <c r="BJ564" s="21"/>
      <c r="BK564" s="21"/>
      <c r="BL564" s="21"/>
      <c r="BM564" s="21"/>
      <c r="BN564" s="196"/>
      <c r="BO564" s="24"/>
      <c r="BP564" s="21"/>
      <c r="BQ564" s="21"/>
      <c r="BR564" s="23"/>
      <c r="BS564" s="23"/>
      <c r="BT564" s="24"/>
      <c r="BU564" s="25"/>
    </row>
    <row r="565" spans="1:75" s="22" customFormat="1" ht="291.75" customHeight="1" x14ac:dyDescent="0.25">
      <c r="A565" s="17"/>
      <c r="B565" s="18"/>
      <c r="C565" s="18"/>
      <c r="D565" s="19"/>
      <c r="E565" s="19"/>
      <c r="F565" s="20"/>
      <c r="G565" s="18"/>
      <c r="H565" s="18"/>
      <c r="I565" s="18"/>
      <c r="J565" s="18"/>
      <c r="K565" s="18"/>
      <c r="L565" s="20"/>
      <c r="M565" s="20"/>
      <c r="N565" s="20"/>
      <c r="O565" s="29"/>
      <c r="P565" s="29"/>
      <c r="Q565" s="29"/>
      <c r="R565" s="29"/>
      <c r="S565" s="29"/>
      <c r="T565" s="29"/>
      <c r="U565" s="29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1"/>
      <c r="AH565" s="21"/>
      <c r="AI565" s="21"/>
      <c r="AJ565" s="21"/>
      <c r="AK565" s="21"/>
      <c r="AL565" s="21"/>
      <c r="AM565" s="21"/>
      <c r="AN565" s="21"/>
      <c r="AO565" s="21"/>
      <c r="AP565" s="21"/>
      <c r="AQ565" s="21"/>
      <c r="AR565" s="21"/>
      <c r="AS565" s="21"/>
      <c r="AT565" s="21"/>
      <c r="AU565" s="21"/>
      <c r="AV565" s="21"/>
      <c r="AW565" s="21"/>
      <c r="AX565" s="21"/>
      <c r="AY565" s="21"/>
      <c r="AZ565" s="21"/>
      <c r="BA565" s="21"/>
      <c r="BB565" s="20"/>
      <c r="BC565" s="21"/>
      <c r="BD565" s="202"/>
      <c r="BE565" s="29"/>
      <c r="BF565" s="20"/>
      <c r="BG565" s="23"/>
      <c r="BH565" s="21"/>
      <c r="BI565" s="21"/>
      <c r="BJ565" s="21"/>
      <c r="BK565" s="21"/>
      <c r="BL565" s="21"/>
      <c r="BM565" s="21"/>
      <c r="BN565" s="21"/>
      <c r="BO565" s="24"/>
      <c r="BP565" s="21"/>
      <c r="BQ565" s="21"/>
      <c r="BR565" s="23"/>
      <c r="BS565" s="23"/>
      <c r="BT565" s="24"/>
      <c r="BU565" s="25"/>
    </row>
    <row r="566" spans="1:75" s="22" customFormat="1" ht="291.75" customHeight="1" x14ac:dyDescent="0.25">
      <c r="A566" s="17"/>
      <c r="B566" s="18"/>
      <c r="C566" s="18"/>
      <c r="D566" s="19"/>
      <c r="E566" s="19"/>
      <c r="F566" s="20"/>
      <c r="G566" s="18"/>
      <c r="H566" s="18"/>
      <c r="I566" s="18"/>
      <c r="J566" s="18"/>
      <c r="K566" s="18"/>
      <c r="L566" s="20"/>
      <c r="M566" s="20"/>
      <c r="N566" s="20"/>
      <c r="O566" s="29"/>
      <c r="P566" s="29"/>
      <c r="Q566" s="29"/>
      <c r="R566" s="29"/>
      <c r="S566" s="29"/>
      <c r="T566" s="29"/>
      <c r="U566" s="29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21"/>
      <c r="AH566" s="21"/>
      <c r="AI566" s="21"/>
      <c r="AJ566" s="21"/>
      <c r="AK566" s="21"/>
      <c r="AL566" s="21"/>
      <c r="AM566" s="21"/>
      <c r="AN566" s="21"/>
      <c r="AO566" s="21"/>
      <c r="AP566" s="21"/>
      <c r="AQ566" s="21"/>
      <c r="AR566" s="21"/>
      <c r="AS566" s="21"/>
      <c r="AT566" s="21"/>
      <c r="AU566" s="21"/>
      <c r="AV566" s="21"/>
      <c r="AW566" s="21"/>
      <c r="AX566" s="21"/>
      <c r="AY566" s="21"/>
      <c r="AZ566" s="21"/>
      <c r="BA566" s="21"/>
      <c r="BB566" s="20"/>
      <c r="BC566" s="21"/>
      <c r="BD566" s="202"/>
      <c r="BE566" s="182"/>
      <c r="BF566" s="20"/>
      <c r="BG566" s="23"/>
      <c r="BH566" s="21"/>
      <c r="BI566" s="21"/>
      <c r="BJ566" s="21"/>
      <c r="BK566" s="21"/>
      <c r="BL566" s="21"/>
      <c r="BM566" s="21"/>
      <c r="BN566" s="21"/>
      <c r="BO566" s="24"/>
      <c r="BP566" s="21"/>
      <c r="BQ566" s="21"/>
      <c r="BR566" s="23"/>
      <c r="BS566" s="23"/>
      <c r="BT566" s="24"/>
      <c r="BU566" s="25"/>
    </row>
    <row r="567" spans="1:75" s="22" customFormat="1" ht="197.25" customHeight="1" x14ac:dyDescent="0.25">
      <c r="A567" s="17"/>
      <c r="B567" s="18"/>
      <c r="C567" s="18"/>
      <c r="D567" s="19"/>
      <c r="E567" s="19"/>
      <c r="F567" s="20"/>
      <c r="G567" s="18"/>
      <c r="H567" s="18"/>
      <c r="I567" s="18"/>
      <c r="J567" s="18"/>
      <c r="K567" s="18"/>
      <c r="L567" s="20"/>
      <c r="M567" s="20"/>
      <c r="N567" s="20"/>
      <c r="O567" s="23"/>
      <c r="P567" s="23"/>
      <c r="Q567" s="23"/>
      <c r="R567" s="23"/>
      <c r="S567" s="23"/>
      <c r="T567" s="23"/>
      <c r="U567" s="20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1"/>
      <c r="AH567" s="21"/>
      <c r="AI567" s="21"/>
      <c r="AJ567" s="21"/>
      <c r="AK567" s="21"/>
      <c r="AL567" s="21"/>
      <c r="AM567" s="21"/>
      <c r="AN567" s="21"/>
      <c r="AO567" s="21"/>
      <c r="AP567" s="21"/>
      <c r="AQ567" s="21"/>
      <c r="AR567" s="21"/>
      <c r="AS567" s="21"/>
      <c r="AT567" s="21"/>
      <c r="AU567" s="21"/>
      <c r="AV567" s="21"/>
      <c r="AW567" s="21"/>
      <c r="AX567" s="21"/>
      <c r="AY567" s="21"/>
      <c r="AZ567" s="21"/>
      <c r="BA567" s="21"/>
      <c r="BB567" s="21"/>
      <c r="BC567" s="21"/>
      <c r="BD567" s="202"/>
      <c r="BE567" s="20"/>
      <c r="BF567" s="20"/>
      <c r="BG567" s="21"/>
      <c r="BH567" s="21"/>
      <c r="BI567" s="21"/>
      <c r="BJ567" s="21"/>
      <c r="BK567" s="21"/>
      <c r="BL567" s="21"/>
      <c r="BM567" s="21"/>
      <c r="BN567" s="196"/>
      <c r="BO567" s="24"/>
      <c r="BP567" s="21"/>
      <c r="BQ567" s="21"/>
      <c r="BR567" s="23"/>
      <c r="BS567" s="23"/>
      <c r="BT567" s="24"/>
      <c r="BU567" s="25"/>
    </row>
    <row r="568" spans="1:75" s="22" customFormat="1" ht="197.25" customHeight="1" x14ac:dyDescent="0.25">
      <c r="A568" s="17"/>
      <c r="B568" s="18"/>
      <c r="C568" s="18"/>
      <c r="D568" s="19"/>
      <c r="E568" s="19"/>
      <c r="F568" s="20"/>
      <c r="G568" s="18"/>
      <c r="H568" s="18"/>
      <c r="I568" s="18"/>
      <c r="J568" s="18"/>
      <c r="K568" s="18"/>
      <c r="L568" s="20"/>
      <c r="M568" s="20"/>
      <c r="N568" s="20"/>
      <c r="O568" s="23"/>
      <c r="P568" s="23"/>
      <c r="Q568" s="23"/>
      <c r="R568" s="23"/>
      <c r="S568" s="23"/>
      <c r="T568" s="23"/>
      <c r="U568" s="20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21"/>
      <c r="AH568" s="21"/>
      <c r="AI568" s="21"/>
      <c r="AJ568" s="21"/>
      <c r="AK568" s="21"/>
      <c r="AL568" s="21"/>
      <c r="AM568" s="21"/>
      <c r="AN568" s="21"/>
      <c r="AO568" s="21"/>
      <c r="AP568" s="21"/>
      <c r="AQ568" s="21"/>
      <c r="AR568" s="21"/>
      <c r="AS568" s="21"/>
      <c r="AT568" s="21"/>
      <c r="AU568" s="21"/>
      <c r="AV568" s="21"/>
      <c r="AW568" s="21"/>
      <c r="AX568" s="21"/>
      <c r="AY568" s="21"/>
      <c r="AZ568" s="21"/>
      <c r="BA568" s="21"/>
      <c r="BB568" s="21"/>
      <c r="BC568" s="21"/>
      <c r="BD568" s="184"/>
      <c r="BE568" s="189"/>
      <c r="BF568" s="189"/>
      <c r="BG568" s="21"/>
      <c r="BH568" s="21"/>
      <c r="BI568" s="21"/>
      <c r="BJ568" s="21"/>
      <c r="BK568" s="21"/>
      <c r="BL568" s="21"/>
      <c r="BM568" s="21"/>
      <c r="BN568" s="196"/>
      <c r="BO568" s="24"/>
      <c r="BP568" s="21"/>
      <c r="BQ568" s="21"/>
      <c r="BR568" s="23"/>
      <c r="BS568" s="23"/>
      <c r="BT568" s="24"/>
      <c r="BU568" s="25"/>
    </row>
    <row r="569" spans="1:75" s="22" customFormat="1" ht="279.75" customHeight="1" x14ac:dyDescent="0.25">
      <c r="A569" s="17"/>
      <c r="B569" s="18"/>
      <c r="C569" s="18"/>
      <c r="D569" s="19"/>
      <c r="E569" s="19"/>
      <c r="F569" s="20"/>
      <c r="G569" s="18"/>
      <c r="H569" s="18"/>
      <c r="I569" s="18"/>
      <c r="J569" s="18"/>
      <c r="K569" s="18"/>
      <c r="L569" s="20"/>
      <c r="M569" s="20"/>
      <c r="N569" s="20"/>
      <c r="O569" s="190"/>
      <c r="P569" s="190"/>
      <c r="Q569" s="190"/>
      <c r="R569" s="190"/>
      <c r="S569" s="190"/>
      <c r="T569" s="190"/>
      <c r="U569" s="190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1"/>
      <c r="AH569" s="21"/>
      <c r="AI569" s="21"/>
      <c r="AJ569" s="21"/>
      <c r="AK569" s="21"/>
      <c r="AL569" s="21"/>
      <c r="AM569" s="21"/>
      <c r="AN569" s="21"/>
      <c r="AO569" s="21"/>
      <c r="AP569" s="21"/>
      <c r="AQ569" s="21"/>
      <c r="AR569" s="21"/>
      <c r="AS569" s="21"/>
      <c r="AT569" s="21"/>
      <c r="AU569" s="21"/>
      <c r="AV569" s="21"/>
      <c r="AW569" s="21"/>
      <c r="AX569" s="21"/>
      <c r="AY569" s="21"/>
      <c r="AZ569" s="21"/>
      <c r="BA569" s="21"/>
      <c r="BB569" s="21"/>
      <c r="BC569" s="21"/>
      <c r="BD569" s="202"/>
      <c r="BE569" s="63"/>
      <c r="BF569" s="63"/>
      <c r="BG569" s="21"/>
      <c r="BH569" s="21"/>
      <c r="BI569" s="21"/>
      <c r="BJ569" s="21"/>
      <c r="BK569" s="21"/>
      <c r="BL569" s="21"/>
      <c r="BM569" s="21"/>
      <c r="BN569" s="21"/>
      <c r="BO569" s="24"/>
      <c r="BP569" s="21"/>
      <c r="BQ569" s="21"/>
      <c r="BR569" s="23"/>
      <c r="BS569" s="23"/>
      <c r="BT569" s="24"/>
      <c r="BU569" s="25"/>
    </row>
    <row r="570" spans="1:75" s="22" customFormat="1" ht="171.75" customHeight="1" x14ac:dyDescent="0.25">
      <c r="A570" s="17"/>
      <c r="B570" s="18"/>
      <c r="C570" s="18"/>
      <c r="D570" s="19"/>
      <c r="E570" s="19"/>
      <c r="F570" s="20"/>
      <c r="G570" s="18"/>
      <c r="H570" s="18"/>
      <c r="I570" s="18"/>
      <c r="J570" s="18"/>
      <c r="K570" s="18"/>
      <c r="L570" s="20"/>
      <c r="M570" s="20"/>
      <c r="N570" s="20"/>
      <c r="O570" s="23"/>
      <c r="P570" s="23"/>
      <c r="Q570" s="23"/>
      <c r="R570" s="23"/>
      <c r="S570" s="23"/>
      <c r="T570" s="23"/>
      <c r="U570" s="23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21"/>
      <c r="AH570" s="21"/>
      <c r="AI570" s="21"/>
      <c r="AJ570" s="21"/>
      <c r="AK570" s="21"/>
      <c r="AL570" s="21"/>
      <c r="AM570" s="21"/>
      <c r="AN570" s="21"/>
      <c r="AO570" s="21"/>
      <c r="AP570" s="21"/>
      <c r="AQ570" s="21"/>
      <c r="AR570" s="21"/>
      <c r="AS570" s="21"/>
      <c r="AT570" s="21"/>
      <c r="AU570" s="21"/>
      <c r="AV570" s="21"/>
      <c r="AW570" s="21"/>
      <c r="AX570" s="21"/>
      <c r="AY570" s="21"/>
      <c r="AZ570" s="21"/>
      <c r="BA570" s="21"/>
      <c r="BB570" s="21"/>
      <c r="BC570" s="21"/>
      <c r="BD570" s="202"/>
      <c r="BE570" s="23"/>
      <c r="BF570" s="23"/>
      <c r="BG570" s="21"/>
      <c r="BH570" s="21"/>
      <c r="BI570" s="21"/>
      <c r="BJ570" s="21"/>
      <c r="BK570" s="21"/>
      <c r="BL570" s="21"/>
      <c r="BM570" s="21"/>
      <c r="BN570" s="21"/>
      <c r="BO570" s="24"/>
      <c r="BP570" s="21"/>
      <c r="BQ570" s="21"/>
      <c r="BR570" s="23"/>
      <c r="BS570" s="23"/>
      <c r="BT570" s="24"/>
      <c r="BU570" s="25"/>
    </row>
    <row r="571" spans="1:75" s="22" customFormat="1" ht="129.75" customHeight="1" x14ac:dyDescent="0.25">
      <c r="A571" s="17"/>
      <c r="B571" s="18"/>
      <c r="C571" s="18"/>
      <c r="D571" s="19"/>
      <c r="E571" s="19"/>
      <c r="F571" s="20"/>
      <c r="G571" s="18"/>
      <c r="H571" s="18"/>
      <c r="I571" s="18"/>
      <c r="J571" s="18"/>
      <c r="K571" s="18"/>
      <c r="L571" s="20"/>
      <c r="M571" s="20"/>
      <c r="N571" s="20"/>
      <c r="O571" s="23"/>
      <c r="P571" s="23"/>
      <c r="Q571" s="23"/>
      <c r="R571" s="23"/>
      <c r="S571" s="23"/>
      <c r="T571" s="23"/>
      <c r="U571" s="23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21"/>
      <c r="AH571" s="21"/>
      <c r="AI571" s="21"/>
      <c r="AJ571" s="21"/>
      <c r="AK571" s="21"/>
      <c r="AL571" s="21"/>
      <c r="AM571" s="21"/>
      <c r="AN571" s="21"/>
      <c r="AO571" s="21"/>
      <c r="AP571" s="21"/>
      <c r="AQ571" s="21"/>
      <c r="AR571" s="21"/>
      <c r="AS571" s="21"/>
      <c r="AT571" s="21"/>
      <c r="AU571" s="21"/>
      <c r="AV571" s="21"/>
      <c r="AW571" s="21"/>
      <c r="AX571" s="21"/>
      <c r="AY571" s="21"/>
      <c r="AZ571" s="21"/>
      <c r="BA571" s="21"/>
      <c r="BB571" s="21"/>
      <c r="BC571" s="21"/>
      <c r="BD571" s="191"/>
      <c r="BE571" s="29"/>
      <c r="BF571" s="29"/>
      <c r="BG571" s="21"/>
      <c r="BH571" s="21"/>
      <c r="BI571" s="21"/>
      <c r="BJ571" s="21"/>
      <c r="BK571" s="21"/>
      <c r="BL571" s="21"/>
      <c r="BM571" s="21"/>
      <c r="BN571" s="196"/>
      <c r="BO571" s="24"/>
      <c r="BP571" s="21"/>
      <c r="BQ571" s="21"/>
      <c r="BR571" s="23"/>
      <c r="BS571" s="23"/>
      <c r="BT571" s="24"/>
      <c r="BU571" s="25"/>
    </row>
    <row r="572" spans="1:75" s="22" customFormat="1" ht="187.5" customHeight="1" x14ac:dyDescent="0.25">
      <c r="A572" s="17"/>
      <c r="B572" s="18"/>
      <c r="C572" s="18"/>
      <c r="D572" s="19"/>
      <c r="E572" s="19"/>
      <c r="F572" s="20"/>
      <c r="G572" s="18"/>
      <c r="H572" s="18"/>
      <c r="I572" s="18"/>
      <c r="J572" s="18"/>
      <c r="K572" s="18"/>
      <c r="L572" s="20"/>
      <c r="M572" s="20"/>
      <c r="N572" s="29"/>
      <c r="O572" s="29"/>
      <c r="P572" s="29"/>
      <c r="Q572" s="29"/>
      <c r="R572" s="29"/>
      <c r="S572" s="29"/>
      <c r="T572" s="29"/>
      <c r="U572" s="29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  <c r="AK572" s="21"/>
      <c r="AL572" s="21"/>
      <c r="AM572" s="21"/>
      <c r="AN572" s="21"/>
      <c r="AO572" s="21"/>
      <c r="AP572" s="21"/>
      <c r="AQ572" s="21"/>
      <c r="AR572" s="21"/>
      <c r="AS572" s="21"/>
      <c r="AT572" s="21"/>
      <c r="AU572" s="21"/>
      <c r="AV572" s="21"/>
      <c r="AW572" s="21"/>
      <c r="AX572" s="21"/>
      <c r="AY572" s="21"/>
      <c r="AZ572" s="21"/>
      <c r="BA572" s="21"/>
      <c r="BB572" s="21"/>
      <c r="BC572" s="21"/>
      <c r="BD572" s="202"/>
      <c r="BE572" s="23"/>
      <c r="BF572" s="23"/>
      <c r="BG572" s="21"/>
      <c r="BH572" s="21"/>
      <c r="BI572" s="21"/>
      <c r="BJ572" s="21"/>
      <c r="BK572" s="21"/>
      <c r="BL572" s="21"/>
      <c r="BM572" s="23"/>
      <c r="BN572" s="21"/>
      <c r="BO572" s="24"/>
      <c r="BP572" s="21"/>
      <c r="BQ572" s="21"/>
      <c r="BR572" s="21"/>
      <c r="BS572" s="21"/>
      <c r="BT572" s="23"/>
      <c r="BU572" s="24"/>
      <c r="BV572" s="25"/>
      <c r="BW572" s="30"/>
    </row>
    <row r="573" spans="1:75" s="22" customFormat="1" ht="187.5" customHeight="1" x14ac:dyDescent="0.25">
      <c r="A573" s="17"/>
      <c r="B573" s="18"/>
      <c r="C573" s="18"/>
      <c r="D573" s="19"/>
      <c r="E573" s="19"/>
      <c r="F573" s="20"/>
      <c r="G573" s="18"/>
      <c r="H573" s="18"/>
      <c r="I573" s="18"/>
      <c r="J573" s="18"/>
      <c r="K573" s="18"/>
      <c r="L573" s="20"/>
      <c r="M573" s="20"/>
      <c r="N573" s="202"/>
      <c r="O573" s="28"/>
      <c r="P573" s="18"/>
      <c r="Q573" s="28"/>
      <c r="R573" s="28"/>
      <c r="S573" s="28"/>
      <c r="T573" s="28"/>
      <c r="U573" s="28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21"/>
      <c r="AH573" s="21"/>
      <c r="AI573" s="21"/>
      <c r="AJ573" s="21"/>
      <c r="AK573" s="21"/>
      <c r="AL573" s="21"/>
      <c r="AM573" s="21"/>
      <c r="AN573" s="21"/>
      <c r="AO573" s="21"/>
      <c r="AP573" s="21"/>
      <c r="AQ573" s="21"/>
      <c r="AR573" s="21"/>
      <c r="AS573" s="21"/>
      <c r="AT573" s="21"/>
      <c r="AU573" s="21"/>
      <c r="AV573" s="21"/>
      <c r="AW573" s="21"/>
      <c r="AX573" s="21"/>
      <c r="AY573" s="21"/>
      <c r="AZ573" s="21"/>
      <c r="BA573" s="21"/>
      <c r="BB573" s="21"/>
      <c r="BC573" s="21"/>
      <c r="BD573" s="21"/>
      <c r="BE573" s="21"/>
      <c r="BF573" s="21"/>
      <c r="BG573" s="21"/>
      <c r="BH573" s="21"/>
      <c r="BI573" s="21"/>
      <c r="BJ573" s="21"/>
      <c r="BK573" s="21"/>
      <c r="BL573" s="21"/>
      <c r="BM573" s="23"/>
      <c r="BN573" s="21"/>
      <c r="BO573" s="24"/>
      <c r="BP573" s="25"/>
      <c r="BQ573" s="21"/>
      <c r="BR573" s="21"/>
      <c r="BS573" s="21"/>
      <c r="BT573" s="23"/>
      <c r="BU573" s="24"/>
      <c r="BV573" s="25"/>
      <c r="BW573" s="30"/>
    </row>
    <row r="574" spans="1:75" s="22" customFormat="1" ht="409.6" customHeight="1" x14ac:dyDescent="0.25">
      <c r="A574" s="17"/>
      <c r="B574" s="18"/>
      <c r="C574" s="18"/>
      <c r="D574" s="19"/>
      <c r="E574" s="19"/>
      <c r="F574" s="20"/>
      <c r="G574" s="18"/>
      <c r="H574" s="18"/>
      <c r="I574" s="18"/>
      <c r="J574" s="18"/>
      <c r="K574" s="18"/>
      <c r="L574" s="20"/>
      <c r="M574" s="20"/>
      <c r="N574" s="20"/>
      <c r="O574" s="23"/>
      <c r="P574" s="23"/>
      <c r="Q574" s="23"/>
      <c r="R574" s="23"/>
      <c r="S574" s="23"/>
      <c r="T574" s="23"/>
      <c r="U574" s="23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21"/>
      <c r="AH574" s="21"/>
      <c r="AI574" s="21"/>
      <c r="AJ574" s="21"/>
      <c r="AK574" s="21"/>
      <c r="AL574" s="21"/>
      <c r="AM574" s="21"/>
      <c r="AN574" s="21"/>
      <c r="AO574" s="21"/>
      <c r="AP574" s="21"/>
      <c r="AQ574" s="21"/>
      <c r="AR574" s="21"/>
      <c r="AS574" s="21"/>
      <c r="AT574" s="21"/>
      <c r="AU574" s="23"/>
      <c r="AV574" s="21"/>
      <c r="AW574" s="23"/>
      <c r="AX574" s="21"/>
      <c r="AY574" s="21"/>
      <c r="AZ574" s="21"/>
      <c r="BA574" s="21"/>
      <c r="BB574" s="21"/>
      <c r="BC574" s="21"/>
      <c r="BD574" s="21"/>
      <c r="BE574" s="21"/>
      <c r="BF574" s="21"/>
      <c r="BG574" s="21"/>
      <c r="BH574" s="21"/>
      <c r="BI574" s="21"/>
      <c r="BJ574" s="21"/>
      <c r="BK574" s="21"/>
      <c r="BL574" s="21"/>
      <c r="BM574" s="23"/>
      <c r="BN574" s="21"/>
      <c r="BO574" s="24"/>
      <c r="BP574" s="25"/>
      <c r="BQ574" s="21"/>
      <c r="BR574" s="21"/>
      <c r="BS574" s="21"/>
      <c r="BT574" s="23"/>
      <c r="BU574" s="24"/>
      <c r="BV574" s="25"/>
      <c r="BW574" s="30"/>
    </row>
    <row r="575" spans="1:75" s="22" customFormat="1" ht="409.5" customHeight="1" x14ac:dyDescent="0.25">
      <c r="A575" s="17"/>
      <c r="B575" s="18"/>
      <c r="C575" s="18"/>
      <c r="D575" s="19"/>
      <c r="E575" s="19"/>
      <c r="F575" s="20"/>
      <c r="G575" s="18"/>
      <c r="H575" s="18"/>
      <c r="I575" s="18"/>
      <c r="J575" s="18"/>
      <c r="K575" s="18"/>
      <c r="L575" s="20"/>
      <c r="M575" s="20"/>
      <c r="N575" s="20"/>
      <c r="O575" s="23"/>
      <c r="P575" s="23"/>
      <c r="Q575" s="23"/>
      <c r="R575" s="23"/>
      <c r="S575" s="23"/>
      <c r="T575" s="23"/>
      <c r="U575" s="23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21"/>
      <c r="AH575" s="21"/>
      <c r="AI575" s="21"/>
      <c r="AJ575" s="21"/>
      <c r="AK575" s="21"/>
      <c r="AL575" s="21"/>
      <c r="AM575" s="21"/>
      <c r="AN575" s="21"/>
      <c r="AO575" s="21"/>
      <c r="AP575" s="21"/>
      <c r="AQ575" s="21"/>
      <c r="AR575" s="21"/>
      <c r="AS575" s="21"/>
      <c r="AT575" s="21"/>
      <c r="AU575" s="21"/>
      <c r="AV575" s="21"/>
      <c r="AW575" s="21"/>
      <c r="AX575" s="21"/>
      <c r="AY575" s="21"/>
      <c r="AZ575" s="21"/>
      <c r="BA575" s="21"/>
      <c r="BB575" s="21"/>
      <c r="BC575" s="21"/>
      <c r="BD575" s="202"/>
      <c r="BE575" s="23"/>
      <c r="BF575" s="23"/>
      <c r="BG575" s="21"/>
      <c r="BH575" s="21"/>
      <c r="BI575" s="21"/>
      <c r="BJ575" s="21"/>
      <c r="BK575" s="21"/>
      <c r="BL575" s="21"/>
      <c r="BM575" s="23"/>
      <c r="BN575" s="21"/>
      <c r="BO575" s="24"/>
      <c r="BP575" s="25"/>
      <c r="BQ575" s="21"/>
      <c r="BR575" s="21"/>
      <c r="BS575" s="21"/>
      <c r="BT575" s="23"/>
      <c r="BU575" s="24"/>
      <c r="BV575" s="25"/>
      <c r="BW575" s="30"/>
    </row>
    <row r="576" spans="1:75" s="22" customFormat="1" ht="194.25" customHeight="1" x14ac:dyDescent="0.25">
      <c r="A576" s="17"/>
      <c r="B576" s="18"/>
      <c r="C576" s="18"/>
      <c r="D576" s="19"/>
      <c r="E576" s="19"/>
      <c r="F576" s="20"/>
      <c r="G576" s="18"/>
      <c r="H576" s="18"/>
      <c r="I576" s="18"/>
      <c r="J576" s="18"/>
      <c r="K576" s="18"/>
      <c r="L576" s="20"/>
      <c r="M576" s="20"/>
      <c r="N576" s="202"/>
      <c r="O576" s="28"/>
      <c r="P576" s="18"/>
      <c r="Q576" s="28"/>
      <c r="R576" s="28"/>
      <c r="S576" s="28"/>
      <c r="T576" s="28"/>
      <c r="U576" s="28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21"/>
      <c r="AH576" s="21"/>
      <c r="AI576" s="21"/>
      <c r="AJ576" s="21"/>
      <c r="AK576" s="21"/>
      <c r="AL576" s="21"/>
      <c r="AM576" s="21"/>
      <c r="AN576" s="21"/>
      <c r="AO576" s="21"/>
      <c r="AP576" s="21"/>
      <c r="AQ576" s="21"/>
      <c r="AR576" s="21"/>
      <c r="AS576" s="21"/>
      <c r="AT576" s="21"/>
      <c r="AU576" s="21"/>
      <c r="AV576" s="21"/>
      <c r="AW576" s="21"/>
      <c r="AX576" s="21"/>
      <c r="AY576" s="21"/>
      <c r="AZ576" s="21"/>
      <c r="BA576" s="21"/>
      <c r="BB576" s="21"/>
      <c r="BC576" s="21"/>
      <c r="BD576" s="21"/>
      <c r="BE576" s="21"/>
      <c r="BF576" s="21"/>
      <c r="BG576" s="21"/>
      <c r="BH576" s="21"/>
      <c r="BI576" s="21"/>
      <c r="BJ576" s="21"/>
      <c r="BK576" s="21"/>
      <c r="BL576" s="21"/>
      <c r="BM576" s="23"/>
      <c r="BN576" s="21"/>
      <c r="BO576" s="24"/>
      <c r="BP576" s="25"/>
      <c r="BQ576" s="36"/>
      <c r="BR576" s="36"/>
      <c r="BS576" s="36"/>
      <c r="BT576" s="40"/>
      <c r="BU576" s="26"/>
      <c r="BV576" s="36"/>
      <c r="BW576" s="30"/>
    </row>
    <row r="577" spans="1:75" s="22" customFormat="1" ht="219.75" customHeight="1" x14ac:dyDescent="0.25">
      <c r="A577" s="17"/>
      <c r="B577" s="18"/>
      <c r="C577" s="18"/>
      <c r="D577" s="19"/>
      <c r="E577" s="19"/>
      <c r="F577" s="20"/>
      <c r="G577" s="18"/>
      <c r="H577" s="18"/>
      <c r="I577" s="18"/>
      <c r="J577" s="18"/>
      <c r="K577" s="18"/>
      <c r="L577" s="18"/>
      <c r="M577" s="18"/>
      <c r="N577" s="18"/>
      <c r="O577" s="18"/>
      <c r="P577" s="18"/>
      <c r="Q577" s="18"/>
      <c r="R577" s="18"/>
      <c r="S577" s="18"/>
      <c r="T577" s="18"/>
      <c r="U577" s="18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21"/>
      <c r="AH577" s="21"/>
      <c r="AI577" s="21"/>
      <c r="AJ577" s="21"/>
      <c r="AK577" s="21"/>
      <c r="AL577" s="21"/>
      <c r="AM577" s="21"/>
      <c r="AN577" s="21"/>
      <c r="AO577" s="21"/>
      <c r="AP577" s="21"/>
      <c r="AQ577" s="21"/>
      <c r="AR577" s="21"/>
      <c r="AS577" s="21"/>
      <c r="AT577" s="21"/>
      <c r="AU577" s="21"/>
      <c r="AV577" s="21"/>
      <c r="AW577" s="21"/>
      <c r="AX577" s="21"/>
      <c r="AY577" s="21"/>
      <c r="AZ577" s="21"/>
      <c r="BA577" s="21"/>
      <c r="BB577" s="21"/>
      <c r="BC577" s="21"/>
      <c r="BD577" s="21"/>
      <c r="BE577" s="21"/>
      <c r="BF577" s="21"/>
      <c r="BG577" s="21"/>
      <c r="BH577" s="21"/>
      <c r="BI577" s="21"/>
      <c r="BJ577" s="21"/>
      <c r="BK577" s="21"/>
      <c r="BL577" s="21"/>
      <c r="BM577" s="21"/>
      <c r="BN577" s="21"/>
      <c r="BO577" s="24"/>
      <c r="BP577" s="25"/>
      <c r="BQ577" s="36"/>
      <c r="BR577" s="36"/>
      <c r="BS577" s="36"/>
      <c r="BT577" s="40"/>
      <c r="BU577" s="26"/>
      <c r="BV577" s="36"/>
      <c r="BW577" s="30"/>
    </row>
    <row r="578" spans="1:75" s="22" customFormat="1" ht="198.75" customHeight="1" x14ac:dyDescent="0.25">
      <c r="A578" s="17"/>
      <c r="B578" s="18"/>
      <c r="C578" s="18"/>
      <c r="D578" s="19"/>
      <c r="E578" s="19"/>
      <c r="F578" s="20"/>
      <c r="G578" s="18"/>
      <c r="H578" s="18"/>
      <c r="I578" s="18"/>
      <c r="J578" s="18"/>
      <c r="K578" s="18"/>
      <c r="L578" s="18"/>
      <c r="M578" s="20"/>
      <c r="N578" s="21"/>
      <c r="O578" s="182"/>
      <c r="P578" s="182"/>
      <c r="Q578" s="182"/>
      <c r="R578" s="182"/>
      <c r="S578" s="182"/>
      <c r="T578" s="182"/>
      <c r="U578" s="182"/>
      <c r="V578" s="21"/>
      <c r="W578" s="21"/>
      <c r="X578" s="21"/>
      <c r="Y578" s="21"/>
      <c r="Z578" s="21"/>
      <c r="AA578" s="21"/>
      <c r="AB578" s="21"/>
      <c r="AC578" s="21"/>
      <c r="AD578" s="21"/>
      <c r="AE578" s="21"/>
      <c r="AF578" s="21"/>
      <c r="AG578" s="21"/>
      <c r="AH578" s="21"/>
      <c r="AI578" s="21"/>
      <c r="AJ578" s="21"/>
      <c r="AK578" s="21"/>
      <c r="AL578" s="21"/>
      <c r="AM578" s="21"/>
      <c r="AN578" s="21"/>
      <c r="AO578" s="21"/>
      <c r="AP578" s="21"/>
      <c r="AQ578" s="21"/>
      <c r="AR578" s="21"/>
      <c r="AS578" s="21"/>
      <c r="AT578" s="21"/>
      <c r="AU578" s="21"/>
      <c r="AV578" s="21"/>
      <c r="AW578" s="21"/>
      <c r="AX578" s="21"/>
      <c r="AY578" s="21"/>
      <c r="AZ578" s="21"/>
      <c r="BA578" s="21"/>
      <c r="BB578" s="21"/>
      <c r="BC578" s="21"/>
      <c r="BD578" s="21"/>
      <c r="BE578" s="21"/>
      <c r="BF578" s="21"/>
      <c r="BG578" s="21"/>
      <c r="BH578" s="21"/>
      <c r="BI578" s="21"/>
      <c r="BJ578" s="21"/>
      <c r="BK578" s="21"/>
      <c r="BL578" s="21"/>
      <c r="BM578" s="23"/>
      <c r="BN578" s="21"/>
      <c r="BO578" s="24"/>
      <c r="BP578" s="25"/>
      <c r="BQ578" s="21"/>
      <c r="BR578" s="21"/>
      <c r="BS578" s="21"/>
      <c r="BT578" s="23"/>
      <c r="BU578" s="24"/>
      <c r="BV578" s="25"/>
      <c r="BW578" s="30"/>
    </row>
    <row r="579" spans="1:75" s="22" customFormat="1" ht="198.75" customHeight="1" x14ac:dyDescent="0.25">
      <c r="A579" s="17"/>
      <c r="B579" s="18"/>
      <c r="C579" s="18"/>
      <c r="D579" s="19"/>
      <c r="E579" s="19"/>
      <c r="F579" s="20"/>
      <c r="G579" s="18"/>
      <c r="H579" s="18"/>
      <c r="I579" s="18"/>
      <c r="J579" s="18"/>
      <c r="K579" s="18"/>
      <c r="L579" s="18"/>
      <c r="M579" s="20"/>
      <c r="N579" s="21"/>
      <c r="O579" s="23"/>
      <c r="P579" s="23"/>
      <c r="Q579" s="23"/>
      <c r="R579" s="23"/>
      <c r="S579" s="23"/>
      <c r="T579" s="23"/>
      <c r="U579" s="23"/>
      <c r="V579" s="21"/>
      <c r="W579" s="21"/>
      <c r="X579" s="21"/>
      <c r="Y579" s="21"/>
      <c r="Z579" s="21"/>
      <c r="AA579" s="21"/>
      <c r="AB579" s="21"/>
      <c r="AC579" s="21"/>
      <c r="AD579" s="21"/>
      <c r="AE579" s="21"/>
      <c r="AF579" s="21"/>
      <c r="AG579" s="21"/>
      <c r="AH579" s="21"/>
      <c r="AI579" s="21"/>
      <c r="AJ579" s="21"/>
      <c r="AK579" s="21"/>
      <c r="AL579" s="21"/>
      <c r="AM579" s="21"/>
      <c r="AN579" s="21"/>
      <c r="AO579" s="21"/>
      <c r="AP579" s="21"/>
      <c r="AQ579" s="21"/>
      <c r="AR579" s="21"/>
      <c r="AS579" s="21"/>
      <c r="AT579" s="21"/>
      <c r="AU579" s="21"/>
      <c r="AV579" s="21"/>
      <c r="AW579" s="21"/>
      <c r="AX579" s="21"/>
      <c r="AY579" s="21"/>
      <c r="AZ579" s="21"/>
      <c r="BA579" s="21"/>
      <c r="BB579" s="21"/>
      <c r="BC579" s="21"/>
      <c r="BD579" s="21"/>
      <c r="BE579" s="21"/>
      <c r="BF579" s="21"/>
      <c r="BG579" s="21"/>
      <c r="BH579" s="21"/>
      <c r="BI579" s="21"/>
      <c r="BJ579" s="21"/>
      <c r="BK579" s="21"/>
      <c r="BL579" s="21"/>
      <c r="BM579" s="23"/>
      <c r="BN579" s="21"/>
      <c r="BO579" s="24"/>
      <c r="BP579" s="25"/>
      <c r="BQ579" s="21"/>
      <c r="BR579" s="21"/>
      <c r="BS579" s="21"/>
      <c r="BT579" s="23"/>
      <c r="BU579" s="24"/>
      <c r="BV579" s="25"/>
      <c r="BW579" s="30"/>
    </row>
    <row r="580" spans="1:75" s="22" customFormat="1" ht="198.75" customHeight="1" x14ac:dyDescent="0.25">
      <c r="A580" s="17"/>
      <c r="B580" s="18"/>
      <c r="C580" s="18"/>
      <c r="D580" s="19"/>
      <c r="E580" s="19"/>
      <c r="F580" s="20"/>
      <c r="G580" s="18"/>
      <c r="H580" s="18"/>
      <c r="I580" s="18"/>
      <c r="J580" s="18"/>
      <c r="K580" s="18"/>
      <c r="L580" s="18"/>
      <c r="M580" s="20"/>
      <c r="N580" s="21"/>
      <c r="O580" s="28"/>
      <c r="P580" s="18"/>
      <c r="Q580" s="28"/>
      <c r="R580" s="28"/>
      <c r="S580" s="28"/>
      <c r="T580" s="28"/>
      <c r="U580" s="28"/>
      <c r="V580" s="21"/>
      <c r="W580" s="21"/>
      <c r="X580" s="21"/>
      <c r="Y580" s="21"/>
      <c r="Z580" s="21"/>
      <c r="AA580" s="21"/>
      <c r="AB580" s="21"/>
      <c r="AC580" s="21"/>
      <c r="AD580" s="21"/>
      <c r="AE580" s="21"/>
      <c r="AF580" s="21"/>
      <c r="AG580" s="21"/>
      <c r="AH580" s="21"/>
      <c r="AI580" s="21"/>
      <c r="AJ580" s="21"/>
      <c r="AK580" s="21"/>
      <c r="AL580" s="21"/>
      <c r="AM580" s="21"/>
      <c r="AN580" s="21"/>
      <c r="AO580" s="21"/>
      <c r="AP580" s="21"/>
      <c r="AQ580" s="21"/>
      <c r="AR580" s="21"/>
      <c r="AS580" s="21"/>
      <c r="AT580" s="21"/>
      <c r="AU580" s="21"/>
      <c r="AV580" s="21"/>
      <c r="AW580" s="21"/>
      <c r="AX580" s="21"/>
      <c r="AY580" s="21"/>
      <c r="AZ580" s="21"/>
      <c r="BA580" s="21"/>
      <c r="BB580" s="21"/>
      <c r="BC580" s="21"/>
      <c r="BD580" s="21"/>
      <c r="BE580" s="21"/>
      <c r="BF580" s="21"/>
      <c r="BG580" s="21"/>
      <c r="BH580" s="21"/>
      <c r="BI580" s="21"/>
      <c r="BJ580" s="21"/>
      <c r="BK580" s="21"/>
      <c r="BL580" s="21"/>
      <c r="BM580" s="23"/>
      <c r="BN580" s="21"/>
      <c r="BO580" s="24"/>
      <c r="BP580" s="25"/>
      <c r="BQ580" s="21"/>
      <c r="BR580" s="21"/>
      <c r="BS580" s="21"/>
      <c r="BT580" s="23"/>
      <c r="BU580" s="24"/>
      <c r="BV580" s="25"/>
      <c r="BW580" s="30"/>
    </row>
    <row r="581" spans="1:75" s="22" customFormat="1" ht="146.25" customHeight="1" x14ac:dyDescent="0.25">
      <c r="A581" s="17"/>
      <c r="B581" s="18"/>
      <c r="C581" s="18"/>
      <c r="D581" s="19"/>
      <c r="E581" s="19"/>
      <c r="F581" s="20"/>
      <c r="G581" s="18"/>
      <c r="H581" s="18"/>
      <c r="I581" s="18"/>
      <c r="J581" s="18"/>
      <c r="K581" s="18"/>
      <c r="L581" s="18"/>
      <c r="M581" s="20"/>
      <c r="N581" s="21"/>
      <c r="O581" s="28"/>
      <c r="P581" s="18"/>
      <c r="Q581" s="28"/>
      <c r="R581" s="28"/>
      <c r="S581" s="28"/>
      <c r="T581" s="28"/>
      <c r="U581" s="28"/>
      <c r="V581" s="21"/>
      <c r="W581" s="21"/>
      <c r="X581" s="21"/>
      <c r="Y581" s="21"/>
      <c r="Z581" s="21"/>
      <c r="AA581" s="21"/>
      <c r="AB581" s="21"/>
      <c r="AC581" s="21"/>
      <c r="AD581" s="21"/>
      <c r="AE581" s="21"/>
      <c r="AF581" s="21"/>
      <c r="AG581" s="21"/>
      <c r="AH581" s="21"/>
      <c r="AI581" s="21"/>
      <c r="AJ581" s="21"/>
      <c r="AK581" s="21"/>
      <c r="AL581" s="21"/>
      <c r="AM581" s="21"/>
      <c r="AN581" s="21"/>
      <c r="AO581" s="21"/>
      <c r="AP581" s="21"/>
      <c r="AQ581" s="21"/>
      <c r="AR581" s="21"/>
      <c r="AS581" s="21"/>
      <c r="AT581" s="21"/>
      <c r="AU581" s="21"/>
      <c r="AV581" s="21"/>
      <c r="AW581" s="21"/>
      <c r="AX581" s="21"/>
      <c r="AY581" s="21"/>
      <c r="AZ581" s="21"/>
      <c r="BA581" s="21"/>
      <c r="BB581" s="21"/>
      <c r="BC581" s="21"/>
      <c r="BD581" s="21"/>
      <c r="BE581" s="21"/>
      <c r="BF581" s="21"/>
      <c r="BG581" s="21"/>
      <c r="BH581" s="21"/>
      <c r="BI581" s="21"/>
      <c r="BJ581" s="21"/>
      <c r="BK581" s="21"/>
      <c r="BL581" s="21"/>
      <c r="BM581" s="23"/>
      <c r="BN581" s="21"/>
      <c r="BO581" s="24"/>
      <c r="BP581" s="25"/>
      <c r="BQ581" s="21"/>
      <c r="BR581" s="21"/>
      <c r="BS581" s="21"/>
      <c r="BT581" s="23"/>
      <c r="BU581" s="24"/>
      <c r="BV581" s="25"/>
      <c r="BW581" s="30"/>
    </row>
    <row r="582" spans="1:75" s="22" customFormat="1" ht="227.25" customHeight="1" x14ac:dyDescent="0.25">
      <c r="A582" s="17"/>
      <c r="B582" s="18"/>
      <c r="C582" s="18"/>
      <c r="D582" s="19"/>
      <c r="E582" s="19"/>
      <c r="F582" s="20"/>
      <c r="G582" s="18"/>
      <c r="H582" s="18"/>
      <c r="I582" s="18"/>
      <c r="J582" s="18"/>
      <c r="K582" s="18"/>
      <c r="L582" s="18"/>
      <c r="M582" s="20"/>
      <c r="N582" s="21"/>
      <c r="O582" s="28"/>
      <c r="P582" s="18"/>
      <c r="Q582" s="28"/>
      <c r="R582" s="28"/>
      <c r="S582" s="28"/>
      <c r="T582" s="28"/>
      <c r="U582" s="28"/>
      <c r="V582" s="21"/>
      <c r="W582" s="21"/>
      <c r="X582" s="21"/>
      <c r="Y582" s="21"/>
      <c r="Z582" s="21"/>
      <c r="AA582" s="21"/>
      <c r="AB582" s="21"/>
      <c r="AC582" s="21"/>
      <c r="AD582" s="21"/>
      <c r="AE582" s="21"/>
      <c r="AF582" s="21"/>
      <c r="AG582" s="21"/>
      <c r="AH582" s="21"/>
      <c r="AI582" s="21"/>
      <c r="AJ582" s="21"/>
      <c r="AK582" s="21"/>
      <c r="AL582" s="21"/>
      <c r="AM582" s="21"/>
      <c r="AN582" s="21"/>
      <c r="AO582" s="21"/>
      <c r="AP582" s="21"/>
      <c r="AQ582" s="21"/>
      <c r="AR582" s="21"/>
      <c r="AS582" s="21"/>
      <c r="AT582" s="21"/>
      <c r="AU582" s="21"/>
      <c r="AV582" s="21"/>
      <c r="AW582" s="21"/>
      <c r="AX582" s="21"/>
      <c r="AY582" s="21"/>
      <c r="AZ582" s="21"/>
      <c r="BA582" s="21"/>
      <c r="BB582" s="21"/>
      <c r="BC582" s="21"/>
      <c r="BD582" s="21"/>
      <c r="BE582" s="21"/>
      <c r="BF582" s="21"/>
      <c r="BG582" s="21"/>
      <c r="BH582" s="21"/>
      <c r="BI582" s="21"/>
      <c r="BJ582" s="21"/>
      <c r="BK582" s="21"/>
      <c r="BL582" s="21"/>
      <c r="BM582" s="23"/>
      <c r="BN582" s="21"/>
      <c r="BO582" s="24"/>
      <c r="BP582" s="25"/>
      <c r="BQ582" s="21"/>
      <c r="BR582" s="21"/>
      <c r="BS582" s="21"/>
      <c r="BT582" s="23"/>
      <c r="BU582" s="24"/>
      <c r="BV582" s="25"/>
      <c r="BW582" s="30"/>
    </row>
    <row r="583" spans="1:75" s="22" customFormat="1" ht="154.5" customHeight="1" x14ac:dyDescent="0.25">
      <c r="A583" s="17"/>
      <c r="B583" s="18"/>
      <c r="C583" s="18"/>
      <c r="D583" s="19"/>
      <c r="E583" s="19"/>
      <c r="F583" s="20"/>
      <c r="G583" s="18"/>
      <c r="H583" s="18"/>
      <c r="I583" s="18"/>
      <c r="J583" s="18"/>
      <c r="K583" s="18"/>
      <c r="L583" s="18"/>
      <c r="M583" s="20"/>
      <c r="N583" s="21"/>
      <c r="O583" s="28"/>
      <c r="P583" s="28"/>
      <c r="Q583" s="28"/>
      <c r="R583" s="28"/>
      <c r="S583" s="28"/>
      <c r="T583" s="28"/>
      <c r="U583" s="28"/>
      <c r="V583" s="21"/>
      <c r="W583" s="21"/>
      <c r="X583" s="21"/>
      <c r="Y583" s="21"/>
      <c r="Z583" s="21"/>
      <c r="AA583" s="21"/>
      <c r="AB583" s="21"/>
      <c r="AC583" s="21"/>
      <c r="AD583" s="21"/>
      <c r="AE583" s="21"/>
      <c r="AF583" s="21"/>
      <c r="AG583" s="21"/>
      <c r="AH583" s="21"/>
      <c r="AI583" s="21"/>
      <c r="AJ583" s="21"/>
      <c r="AK583" s="21"/>
      <c r="AL583" s="21"/>
      <c r="AM583" s="21"/>
      <c r="AN583" s="21"/>
      <c r="AO583" s="21"/>
      <c r="AP583" s="21"/>
      <c r="AQ583" s="21"/>
      <c r="AR583" s="21"/>
      <c r="AS583" s="21"/>
      <c r="AT583" s="21"/>
      <c r="AU583" s="21"/>
      <c r="AV583" s="21"/>
      <c r="AW583" s="21"/>
      <c r="AX583" s="21"/>
      <c r="AY583" s="21"/>
      <c r="AZ583" s="21"/>
      <c r="BA583" s="21"/>
      <c r="BB583" s="21"/>
      <c r="BC583" s="21"/>
      <c r="BD583" s="21"/>
      <c r="BE583" s="21"/>
      <c r="BF583" s="21"/>
      <c r="BG583" s="21"/>
      <c r="BH583" s="21"/>
      <c r="BI583" s="21"/>
      <c r="BJ583" s="21"/>
      <c r="BK583" s="21"/>
      <c r="BL583" s="21"/>
      <c r="BM583" s="23"/>
      <c r="BN583" s="21"/>
      <c r="BO583" s="24"/>
      <c r="BP583" s="25"/>
      <c r="BQ583" s="21"/>
      <c r="BR583" s="21"/>
      <c r="BS583" s="21"/>
      <c r="BT583" s="23"/>
      <c r="BU583" s="24"/>
      <c r="BV583" s="25"/>
      <c r="BW583" s="30"/>
    </row>
    <row r="584" spans="1:75" s="22" customFormat="1" ht="154.5" customHeight="1" x14ac:dyDescent="0.25">
      <c r="A584" s="17"/>
      <c r="B584" s="18"/>
      <c r="C584" s="18"/>
      <c r="D584" s="19"/>
      <c r="E584" s="19"/>
      <c r="F584" s="20"/>
      <c r="G584" s="18"/>
      <c r="H584" s="18"/>
      <c r="I584" s="18"/>
      <c r="J584" s="18"/>
      <c r="K584" s="18"/>
      <c r="L584" s="18"/>
      <c r="M584" s="20"/>
      <c r="N584" s="21"/>
      <c r="O584" s="28"/>
      <c r="P584" s="18"/>
      <c r="Q584" s="28"/>
      <c r="R584" s="28"/>
      <c r="S584" s="28"/>
      <c r="T584" s="28"/>
      <c r="U584" s="28"/>
      <c r="V584" s="21"/>
      <c r="W584" s="21"/>
      <c r="X584" s="21"/>
      <c r="Y584" s="21"/>
      <c r="Z584" s="21"/>
      <c r="AA584" s="21"/>
      <c r="AB584" s="21"/>
      <c r="AC584" s="21"/>
      <c r="AD584" s="21"/>
      <c r="AE584" s="21"/>
      <c r="AF584" s="21"/>
      <c r="AG584" s="21"/>
      <c r="AH584" s="21"/>
      <c r="AI584" s="21"/>
      <c r="AJ584" s="21"/>
      <c r="AK584" s="21"/>
      <c r="AL584" s="21"/>
      <c r="AM584" s="21"/>
      <c r="AN584" s="21"/>
      <c r="AO584" s="21"/>
      <c r="AP584" s="21"/>
      <c r="AQ584" s="21"/>
      <c r="AR584" s="21"/>
      <c r="AS584" s="21"/>
      <c r="AT584" s="21"/>
      <c r="AU584" s="21"/>
      <c r="AV584" s="21"/>
      <c r="AW584" s="21"/>
      <c r="AX584" s="21"/>
      <c r="AY584" s="21"/>
      <c r="AZ584" s="21"/>
      <c r="BA584" s="21"/>
      <c r="BB584" s="21"/>
      <c r="BC584" s="21"/>
      <c r="BD584" s="21"/>
      <c r="BE584" s="21"/>
      <c r="BF584" s="21"/>
      <c r="BG584" s="21"/>
      <c r="BH584" s="21"/>
      <c r="BI584" s="21"/>
      <c r="BJ584" s="21"/>
      <c r="BK584" s="21"/>
      <c r="BL584" s="21"/>
      <c r="BM584" s="23"/>
      <c r="BN584" s="21"/>
      <c r="BO584" s="24"/>
      <c r="BP584" s="25"/>
      <c r="BQ584" s="36"/>
      <c r="BR584" s="36"/>
      <c r="BS584" s="36"/>
      <c r="BT584" s="40"/>
      <c r="BU584" s="26"/>
      <c r="BV584" s="36"/>
      <c r="BW584" s="30"/>
    </row>
    <row r="585" spans="1:75" s="22" customFormat="1" ht="182.25" customHeight="1" x14ac:dyDescent="0.25">
      <c r="A585" s="17"/>
      <c r="B585" s="18"/>
      <c r="C585" s="18"/>
      <c r="D585" s="19"/>
      <c r="E585" s="19"/>
      <c r="F585" s="20"/>
      <c r="G585" s="18"/>
      <c r="H585" s="18"/>
      <c r="I585" s="18"/>
      <c r="J585" s="18"/>
      <c r="K585" s="18"/>
      <c r="L585" s="18"/>
      <c r="M585" s="20"/>
      <c r="N585" s="21"/>
      <c r="O585" s="23"/>
      <c r="P585" s="23"/>
      <c r="Q585" s="23"/>
      <c r="R585" s="23"/>
      <c r="S585" s="23"/>
      <c r="T585" s="23"/>
      <c r="U585" s="23"/>
      <c r="V585" s="21"/>
      <c r="W585" s="21"/>
      <c r="X585" s="21"/>
      <c r="Y585" s="21"/>
      <c r="Z585" s="21"/>
      <c r="AA585" s="21"/>
      <c r="AB585" s="21"/>
      <c r="AC585" s="21"/>
      <c r="AD585" s="21"/>
      <c r="AE585" s="21"/>
      <c r="AF585" s="21"/>
      <c r="AG585" s="21"/>
      <c r="AH585" s="21"/>
      <c r="AI585" s="21"/>
      <c r="AJ585" s="21"/>
      <c r="AK585" s="21"/>
      <c r="AL585" s="21"/>
      <c r="AM585" s="21"/>
      <c r="AN585" s="21"/>
      <c r="AO585" s="21"/>
      <c r="AP585" s="21"/>
      <c r="AQ585" s="21"/>
      <c r="AR585" s="21"/>
      <c r="AS585" s="21"/>
      <c r="AT585" s="21"/>
      <c r="AU585" s="21"/>
      <c r="AV585" s="21"/>
      <c r="AW585" s="21"/>
      <c r="AX585" s="21"/>
      <c r="AY585" s="21"/>
      <c r="AZ585" s="21"/>
      <c r="BA585" s="21"/>
      <c r="BB585" s="21"/>
      <c r="BC585" s="21"/>
      <c r="BD585" s="21"/>
      <c r="BE585" s="21"/>
      <c r="BF585" s="21"/>
      <c r="BG585" s="21"/>
      <c r="BH585" s="21"/>
      <c r="BI585" s="21"/>
      <c r="BJ585" s="21"/>
      <c r="BK585" s="21"/>
      <c r="BL585" s="23"/>
      <c r="BM585" s="21"/>
      <c r="BN585" s="21"/>
      <c r="BO585" s="24"/>
      <c r="BP585" s="25"/>
      <c r="BQ585" s="36"/>
      <c r="BR585" s="36"/>
      <c r="BS585" s="36"/>
      <c r="BT585" s="40"/>
      <c r="BU585" s="26"/>
      <c r="BV585" s="36"/>
      <c r="BW585" s="30"/>
    </row>
    <row r="586" spans="1:75" s="22" customFormat="1" ht="182.25" customHeight="1" x14ac:dyDescent="0.25">
      <c r="A586" s="17"/>
      <c r="B586" s="18"/>
      <c r="C586" s="18"/>
      <c r="D586" s="19"/>
      <c r="E586" s="19"/>
      <c r="F586" s="20"/>
      <c r="G586" s="18"/>
      <c r="H586" s="18"/>
      <c r="I586" s="18"/>
      <c r="J586" s="18"/>
      <c r="K586" s="18"/>
      <c r="L586" s="18"/>
      <c r="M586" s="20"/>
      <c r="N586" s="21"/>
      <c r="O586" s="23"/>
      <c r="P586" s="23"/>
      <c r="Q586" s="23"/>
      <c r="R586" s="23"/>
      <c r="S586" s="23"/>
      <c r="T586" s="23"/>
      <c r="U586" s="28"/>
      <c r="V586" s="21"/>
      <c r="W586" s="21"/>
      <c r="X586" s="21"/>
      <c r="Y586" s="21"/>
      <c r="Z586" s="21"/>
      <c r="AA586" s="21"/>
      <c r="AB586" s="21"/>
      <c r="AC586" s="21"/>
      <c r="AD586" s="21"/>
      <c r="AE586" s="21"/>
      <c r="AF586" s="21"/>
      <c r="AG586" s="21"/>
      <c r="AH586" s="21"/>
      <c r="AI586" s="21"/>
      <c r="AJ586" s="21"/>
      <c r="AK586" s="21"/>
      <c r="AL586" s="21"/>
      <c r="AM586" s="21"/>
      <c r="AN586" s="21"/>
      <c r="AO586" s="21"/>
      <c r="AP586" s="21"/>
      <c r="AQ586" s="21"/>
      <c r="AR586" s="21"/>
      <c r="AS586" s="21"/>
      <c r="AT586" s="21"/>
      <c r="AU586" s="21"/>
      <c r="AV586" s="21"/>
      <c r="AW586" s="21"/>
      <c r="AX586" s="21"/>
      <c r="AY586" s="21"/>
      <c r="AZ586" s="21"/>
      <c r="BA586" s="21"/>
      <c r="BB586" s="21"/>
      <c r="BC586" s="21"/>
      <c r="BD586" s="21"/>
      <c r="BE586" s="21"/>
      <c r="BF586" s="21"/>
      <c r="BG586" s="21"/>
      <c r="BH586" s="21"/>
      <c r="BI586" s="21"/>
      <c r="BJ586" s="21"/>
      <c r="BK586" s="21"/>
      <c r="BL586" s="21"/>
      <c r="BM586" s="21"/>
      <c r="BN586" s="21"/>
      <c r="BO586" s="24"/>
      <c r="BP586" s="25"/>
      <c r="BQ586" s="36"/>
      <c r="BR586" s="36"/>
      <c r="BS586" s="36"/>
      <c r="BT586" s="40"/>
      <c r="BU586" s="26"/>
      <c r="BV586" s="36"/>
      <c r="BW586" s="30"/>
    </row>
    <row r="587" spans="1:75" s="22" customFormat="1" ht="312" customHeight="1" x14ac:dyDescent="0.25">
      <c r="A587" s="17"/>
      <c r="B587" s="18"/>
      <c r="C587" s="18"/>
      <c r="D587" s="19"/>
      <c r="E587" s="19"/>
      <c r="F587" s="20"/>
      <c r="G587" s="18"/>
      <c r="H587" s="18"/>
      <c r="I587" s="18"/>
      <c r="J587" s="18"/>
      <c r="K587" s="18"/>
      <c r="L587" s="18"/>
      <c r="M587" s="20"/>
      <c r="N587" s="21"/>
      <c r="O587" s="28"/>
      <c r="P587" s="28"/>
      <c r="Q587" s="28"/>
      <c r="R587" s="28"/>
      <c r="S587" s="28"/>
      <c r="T587" s="28"/>
      <c r="U587" s="28"/>
      <c r="V587" s="21"/>
      <c r="W587" s="21"/>
      <c r="X587" s="21"/>
      <c r="Y587" s="21"/>
      <c r="Z587" s="21"/>
      <c r="AA587" s="21"/>
      <c r="AB587" s="21"/>
      <c r="AC587" s="21"/>
      <c r="AD587" s="21"/>
      <c r="AE587" s="21"/>
      <c r="AF587" s="21"/>
      <c r="AG587" s="21"/>
      <c r="AH587" s="21"/>
      <c r="AI587" s="21"/>
      <c r="AJ587" s="21"/>
      <c r="AK587" s="21"/>
      <c r="AL587" s="21"/>
      <c r="AM587" s="21"/>
      <c r="AN587" s="21"/>
      <c r="AO587" s="21"/>
      <c r="AP587" s="21"/>
      <c r="AQ587" s="21"/>
      <c r="AR587" s="21"/>
      <c r="AS587" s="21"/>
      <c r="AT587" s="21"/>
      <c r="AU587" s="21"/>
      <c r="AV587" s="21"/>
      <c r="AW587" s="21"/>
      <c r="AX587" s="21"/>
      <c r="AY587" s="21"/>
      <c r="AZ587" s="21"/>
      <c r="BA587" s="21"/>
      <c r="BB587" s="21"/>
      <c r="BC587" s="21"/>
      <c r="BD587" s="181"/>
      <c r="BE587" s="21"/>
      <c r="BF587" s="21"/>
      <c r="BG587" s="23"/>
      <c r="BH587" s="21"/>
      <c r="BI587" s="21"/>
      <c r="BJ587" s="21"/>
      <c r="BK587" s="21"/>
      <c r="BL587" s="23"/>
      <c r="BM587" s="21"/>
      <c r="BN587" s="21"/>
      <c r="BO587" s="24"/>
      <c r="BP587" s="25"/>
      <c r="BQ587" s="26"/>
    </row>
    <row r="588" spans="1:75" s="22" customFormat="1" ht="174.75" customHeight="1" x14ac:dyDescent="0.25">
      <c r="A588" s="17"/>
      <c r="B588" s="18"/>
      <c r="C588" s="18"/>
      <c r="D588" s="19"/>
      <c r="E588" s="19"/>
      <c r="F588" s="20"/>
      <c r="G588" s="18"/>
      <c r="H588" s="18"/>
      <c r="I588" s="18"/>
      <c r="J588" s="18"/>
      <c r="K588" s="18"/>
      <c r="L588" s="18"/>
      <c r="M588" s="20"/>
      <c r="N588" s="21"/>
      <c r="O588" s="28"/>
      <c r="P588" s="18"/>
      <c r="Q588" s="28"/>
      <c r="R588" s="28"/>
      <c r="S588" s="28"/>
      <c r="T588" s="28"/>
      <c r="U588" s="28"/>
      <c r="V588" s="21"/>
      <c r="W588" s="21"/>
      <c r="X588" s="21"/>
      <c r="Y588" s="21"/>
      <c r="Z588" s="21"/>
      <c r="AA588" s="21"/>
      <c r="AB588" s="21"/>
      <c r="AC588" s="21"/>
      <c r="AD588" s="21"/>
      <c r="AE588" s="21"/>
      <c r="AF588" s="21"/>
      <c r="AG588" s="21"/>
      <c r="AH588" s="21"/>
      <c r="AI588" s="21"/>
      <c r="AJ588" s="21"/>
      <c r="AK588" s="21"/>
      <c r="AL588" s="21"/>
      <c r="AM588" s="21"/>
      <c r="AN588" s="21"/>
      <c r="AO588" s="21"/>
      <c r="AP588" s="21"/>
      <c r="AQ588" s="21"/>
      <c r="AR588" s="21"/>
      <c r="AS588" s="21"/>
      <c r="AT588" s="21"/>
      <c r="AU588" s="21"/>
      <c r="AV588" s="21"/>
      <c r="AW588" s="21"/>
      <c r="AX588" s="21"/>
      <c r="AY588" s="21"/>
      <c r="AZ588" s="21"/>
      <c r="BA588" s="21"/>
      <c r="BB588" s="21"/>
      <c r="BC588" s="21"/>
      <c r="BD588" s="21"/>
      <c r="BE588" s="21"/>
      <c r="BF588" s="21"/>
      <c r="BG588" s="23"/>
      <c r="BH588" s="21"/>
      <c r="BI588" s="21"/>
      <c r="BJ588" s="21"/>
      <c r="BK588" s="21"/>
      <c r="BL588" s="23"/>
      <c r="BM588" s="21"/>
      <c r="BN588" s="21"/>
      <c r="BO588" s="24"/>
      <c r="BP588" s="25"/>
      <c r="BQ588" s="26"/>
    </row>
    <row r="589" spans="1:75" s="22" customFormat="1" ht="167.25" customHeight="1" x14ac:dyDescent="0.25">
      <c r="A589" s="17"/>
      <c r="B589" s="18"/>
      <c r="C589" s="18"/>
      <c r="D589" s="19"/>
      <c r="E589" s="19"/>
      <c r="F589" s="20"/>
      <c r="G589" s="18"/>
      <c r="H589" s="18"/>
      <c r="I589" s="18"/>
      <c r="J589" s="18"/>
      <c r="K589" s="18"/>
      <c r="L589" s="18"/>
      <c r="M589" s="20"/>
      <c r="N589" s="21"/>
      <c r="O589" s="23"/>
      <c r="P589" s="23"/>
      <c r="Q589" s="23"/>
      <c r="R589" s="23"/>
      <c r="S589" s="23"/>
      <c r="T589" s="23"/>
      <c r="U589" s="23"/>
      <c r="V589" s="21"/>
      <c r="W589" s="21"/>
      <c r="X589" s="21"/>
      <c r="Y589" s="21"/>
      <c r="Z589" s="21"/>
      <c r="AA589" s="21"/>
      <c r="AB589" s="21"/>
      <c r="AC589" s="21"/>
      <c r="AD589" s="21"/>
      <c r="AE589" s="21"/>
      <c r="AF589" s="21"/>
      <c r="AG589" s="21"/>
      <c r="AH589" s="21"/>
      <c r="AI589" s="21"/>
      <c r="AJ589" s="21"/>
      <c r="AK589" s="21"/>
      <c r="AL589" s="21"/>
      <c r="AM589" s="21"/>
      <c r="AN589" s="21"/>
      <c r="AO589" s="21"/>
      <c r="AP589" s="21"/>
      <c r="AQ589" s="21"/>
      <c r="AR589" s="21"/>
      <c r="AS589" s="21"/>
      <c r="AT589" s="21"/>
      <c r="AU589" s="21"/>
      <c r="AV589" s="21"/>
      <c r="AW589" s="21"/>
      <c r="AX589" s="21"/>
      <c r="AY589" s="21"/>
      <c r="AZ589" s="21"/>
      <c r="BA589" s="21"/>
      <c r="BB589" s="21"/>
      <c r="BC589" s="21"/>
      <c r="BD589" s="181"/>
      <c r="BE589" s="21"/>
      <c r="BF589" s="21"/>
      <c r="BG589" s="23"/>
      <c r="BH589" s="21"/>
      <c r="BI589" s="21"/>
      <c r="BJ589" s="21"/>
      <c r="BK589" s="21"/>
      <c r="BL589" s="23"/>
      <c r="BM589" s="21"/>
      <c r="BN589" s="21"/>
      <c r="BO589" s="24"/>
      <c r="BP589" s="25"/>
      <c r="BQ589" s="26"/>
    </row>
    <row r="590" spans="1:75" s="22" customFormat="1" ht="167.25" customHeight="1" x14ac:dyDescent="0.25">
      <c r="A590" s="17"/>
      <c r="B590" s="18"/>
      <c r="C590" s="18"/>
      <c r="D590" s="19"/>
      <c r="E590" s="19"/>
      <c r="F590" s="20"/>
      <c r="G590" s="18"/>
      <c r="H590" s="18"/>
      <c r="I590" s="18"/>
      <c r="J590" s="18"/>
      <c r="K590" s="18"/>
      <c r="L590" s="18"/>
      <c r="M590" s="20"/>
      <c r="N590" s="21"/>
      <c r="O590" s="23"/>
      <c r="P590" s="23"/>
      <c r="Q590" s="23"/>
      <c r="R590" s="23"/>
      <c r="S590" s="23"/>
      <c r="T590" s="23"/>
      <c r="U590" s="23"/>
      <c r="V590" s="21"/>
      <c r="W590" s="21"/>
      <c r="X590" s="21"/>
      <c r="Y590" s="21"/>
      <c r="Z590" s="21"/>
      <c r="AA590" s="21"/>
      <c r="AB590" s="21"/>
      <c r="AC590" s="21"/>
      <c r="AD590" s="21"/>
      <c r="AE590" s="21"/>
      <c r="AF590" s="21"/>
      <c r="AG590" s="21"/>
      <c r="AH590" s="21"/>
      <c r="AI590" s="21"/>
      <c r="AJ590" s="21"/>
      <c r="AK590" s="21"/>
      <c r="AL590" s="21"/>
      <c r="AM590" s="21"/>
      <c r="AN590" s="21"/>
      <c r="AO590" s="21"/>
      <c r="AP590" s="21"/>
      <c r="AQ590" s="21"/>
      <c r="AR590" s="21"/>
      <c r="AS590" s="21"/>
      <c r="AT590" s="21"/>
      <c r="AU590" s="21"/>
      <c r="AV590" s="21"/>
      <c r="AW590" s="21"/>
      <c r="AX590" s="21"/>
      <c r="AY590" s="21"/>
      <c r="AZ590" s="21"/>
      <c r="BA590" s="21"/>
      <c r="BB590" s="21"/>
      <c r="BC590" s="21"/>
      <c r="BD590" s="21"/>
      <c r="BE590" s="21"/>
      <c r="BF590" s="21"/>
      <c r="BG590" s="23"/>
      <c r="BH590" s="21"/>
      <c r="BI590" s="21"/>
      <c r="BJ590" s="21"/>
      <c r="BK590" s="21"/>
      <c r="BL590" s="23"/>
      <c r="BM590" s="21"/>
      <c r="BN590" s="21"/>
      <c r="BO590" s="24"/>
      <c r="BP590" s="25"/>
      <c r="BQ590" s="26"/>
    </row>
    <row r="591" spans="1:75" s="22" customFormat="1" ht="167.25" customHeight="1" x14ac:dyDescent="0.25">
      <c r="A591" s="17"/>
      <c r="B591" s="18"/>
      <c r="C591" s="18"/>
      <c r="D591" s="19"/>
      <c r="E591" s="19"/>
      <c r="F591" s="20"/>
      <c r="G591" s="18"/>
      <c r="H591" s="18"/>
      <c r="I591" s="18"/>
      <c r="J591" s="18"/>
      <c r="K591" s="18"/>
      <c r="L591" s="18"/>
      <c r="M591" s="20"/>
      <c r="N591" s="21"/>
      <c r="O591" s="23"/>
      <c r="P591" s="23"/>
      <c r="Q591" s="28"/>
      <c r="R591" s="28"/>
      <c r="S591" s="28"/>
      <c r="T591" s="28"/>
      <c r="U591" s="28"/>
      <c r="V591" s="21"/>
      <c r="W591" s="21"/>
      <c r="X591" s="21"/>
      <c r="Y591" s="21"/>
      <c r="Z591" s="21"/>
      <c r="AA591" s="21"/>
      <c r="AB591" s="21"/>
      <c r="AC591" s="21"/>
      <c r="AD591" s="21"/>
      <c r="AE591" s="21"/>
      <c r="AF591" s="21"/>
      <c r="AG591" s="21"/>
      <c r="AH591" s="21"/>
      <c r="AI591" s="21"/>
      <c r="AJ591" s="21"/>
      <c r="AK591" s="21"/>
      <c r="AL591" s="21"/>
      <c r="AM591" s="21"/>
      <c r="AN591" s="21"/>
      <c r="AO591" s="21"/>
      <c r="AP591" s="21"/>
      <c r="AQ591" s="21"/>
      <c r="AR591" s="21"/>
      <c r="AS591" s="21"/>
      <c r="AT591" s="21"/>
      <c r="AU591" s="21"/>
      <c r="AV591" s="21"/>
      <c r="AW591" s="21"/>
      <c r="AX591" s="21"/>
      <c r="AY591" s="21"/>
      <c r="AZ591" s="21"/>
      <c r="BA591" s="21"/>
      <c r="BB591" s="21"/>
      <c r="BC591" s="21"/>
      <c r="BD591" s="21"/>
      <c r="BE591" s="21"/>
      <c r="BF591" s="21"/>
      <c r="BG591" s="23"/>
      <c r="BH591" s="21"/>
      <c r="BI591" s="21"/>
      <c r="BJ591" s="21"/>
      <c r="BK591" s="21"/>
      <c r="BL591" s="23"/>
      <c r="BM591" s="21"/>
      <c r="BN591" s="21"/>
      <c r="BO591" s="24"/>
      <c r="BP591" s="25"/>
      <c r="BQ591" s="26"/>
    </row>
    <row r="592" spans="1:75" s="22" customFormat="1" ht="372" customHeight="1" x14ac:dyDescent="0.25">
      <c r="A592" s="17"/>
      <c r="B592" s="18"/>
      <c r="C592" s="18"/>
      <c r="D592" s="19"/>
      <c r="E592" s="19"/>
      <c r="F592" s="20"/>
      <c r="G592" s="18"/>
      <c r="H592" s="18"/>
      <c r="I592" s="18"/>
      <c r="J592" s="18"/>
      <c r="K592" s="18"/>
      <c r="L592" s="18"/>
      <c r="M592" s="20"/>
      <c r="N592" s="21"/>
      <c r="O592" s="18"/>
      <c r="P592" s="18"/>
      <c r="Q592" s="18"/>
      <c r="R592" s="18"/>
      <c r="S592" s="18"/>
      <c r="T592" s="18"/>
      <c r="U592" s="18"/>
      <c r="V592" s="21"/>
      <c r="W592" s="21"/>
      <c r="X592" s="21"/>
      <c r="Y592" s="21"/>
      <c r="Z592" s="21"/>
      <c r="AA592" s="21"/>
      <c r="AB592" s="21"/>
      <c r="AC592" s="21"/>
      <c r="AD592" s="21"/>
      <c r="AE592" s="21"/>
      <c r="AF592" s="21"/>
      <c r="AG592" s="21"/>
      <c r="AH592" s="21"/>
      <c r="AI592" s="21"/>
      <c r="AJ592" s="21"/>
      <c r="AK592" s="21"/>
      <c r="AL592" s="21"/>
      <c r="AM592" s="21"/>
      <c r="AN592" s="21"/>
      <c r="AO592" s="21"/>
      <c r="AP592" s="21"/>
      <c r="AQ592" s="21"/>
      <c r="AR592" s="21"/>
      <c r="AS592" s="21"/>
      <c r="AT592" s="21"/>
      <c r="AU592" s="21"/>
      <c r="AV592" s="21"/>
      <c r="AW592" s="21"/>
      <c r="AX592" s="21"/>
      <c r="AY592" s="21"/>
      <c r="AZ592" s="21"/>
      <c r="BA592" s="21"/>
      <c r="BB592" s="21"/>
      <c r="BC592" s="21"/>
      <c r="BD592" s="21"/>
      <c r="BE592" s="21"/>
      <c r="BF592" s="21"/>
      <c r="BG592" s="21"/>
      <c r="BH592" s="21"/>
      <c r="BI592" s="21"/>
      <c r="BJ592" s="21"/>
      <c r="BK592" s="21"/>
      <c r="BL592" s="21"/>
      <c r="BM592" s="21"/>
      <c r="BN592" s="21"/>
      <c r="BO592" s="24"/>
      <c r="BP592" s="21"/>
      <c r="BQ592" s="21"/>
      <c r="BR592" s="21"/>
      <c r="BS592" s="21"/>
    </row>
    <row r="593" spans="1:73" s="22" customFormat="1" ht="257.25" customHeight="1" x14ac:dyDescent="0.25">
      <c r="A593" s="17"/>
      <c r="B593" s="18"/>
      <c r="C593" s="18"/>
      <c r="D593" s="19"/>
      <c r="E593" s="19"/>
      <c r="F593" s="20"/>
      <c r="G593" s="18"/>
      <c r="H593" s="18"/>
      <c r="I593" s="18"/>
      <c r="J593" s="18"/>
      <c r="K593" s="18"/>
      <c r="L593" s="18"/>
      <c r="M593" s="20"/>
      <c r="N593" s="21"/>
      <c r="O593" s="18"/>
      <c r="P593" s="18"/>
      <c r="Q593" s="27"/>
      <c r="R593" s="27"/>
      <c r="S593" s="27"/>
      <c r="T593" s="27"/>
      <c r="U593" s="21"/>
      <c r="V593" s="21"/>
      <c r="W593" s="21"/>
      <c r="X593" s="21"/>
      <c r="Y593" s="21"/>
      <c r="Z593" s="21"/>
      <c r="AA593" s="21"/>
      <c r="AB593" s="21"/>
      <c r="AC593" s="21"/>
      <c r="AD593" s="21"/>
      <c r="AE593" s="21"/>
      <c r="AF593" s="21"/>
      <c r="AG593" s="21"/>
      <c r="AH593" s="21"/>
      <c r="AI593" s="21"/>
      <c r="AJ593" s="21"/>
      <c r="AK593" s="21"/>
      <c r="AL593" s="21"/>
      <c r="AM593" s="21"/>
      <c r="AN593" s="21"/>
      <c r="AO593" s="21"/>
      <c r="AP593" s="21"/>
      <c r="AQ593" s="21"/>
      <c r="AR593" s="21"/>
      <c r="AS593" s="21"/>
      <c r="AT593" s="21"/>
      <c r="AU593" s="21"/>
      <c r="AV593" s="21"/>
      <c r="AW593" s="21"/>
      <c r="AX593" s="21"/>
      <c r="AY593" s="21"/>
      <c r="AZ593" s="21"/>
      <c r="BA593" s="21"/>
      <c r="BB593" s="21"/>
      <c r="BC593" s="21"/>
      <c r="BD593" s="21"/>
      <c r="BE593" s="21"/>
      <c r="BF593" s="21"/>
      <c r="BG593" s="21"/>
      <c r="BH593" s="21"/>
      <c r="BI593" s="21"/>
      <c r="BJ593" s="21"/>
      <c r="BK593" s="21"/>
      <c r="BL593" s="21"/>
      <c r="BM593" s="21"/>
      <c r="BN593" s="21"/>
      <c r="BO593" s="24"/>
      <c r="BP593" s="21"/>
      <c r="BQ593" s="21"/>
      <c r="BR593" s="21"/>
      <c r="BS593" s="21"/>
    </row>
    <row r="594" spans="1:73" s="22" customFormat="1" ht="254.25" customHeight="1" x14ac:dyDescent="0.25">
      <c r="A594" s="17"/>
      <c r="B594" s="18"/>
      <c r="C594" s="18"/>
      <c r="D594" s="19"/>
      <c r="E594" s="19"/>
      <c r="F594" s="20"/>
      <c r="G594" s="18"/>
      <c r="H594" s="18"/>
      <c r="I594" s="18"/>
      <c r="J594" s="18"/>
      <c r="K594" s="18"/>
      <c r="L594" s="18"/>
      <c r="M594" s="20"/>
      <c r="N594" s="21"/>
      <c r="O594" s="18"/>
      <c r="P594" s="18"/>
      <c r="Q594" s="27"/>
      <c r="R594" s="27"/>
      <c r="S594" s="27"/>
      <c r="T594" s="27"/>
      <c r="U594" s="21"/>
      <c r="V594" s="21"/>
      <c r="W594" s="21"/>
      <c r="X594" s="21"/>
      <c r="Y594" s="21"/>
      <c r="Z594" s="21"/>
      <c r="AA594" s="21"/>
      <c r="AB594" s="21"/>
      <c r="AC594" s="21"/>
      <c r="AD594" s="21"/>
      <c r="AE594" s="21"/>
      <c r="AF594" s="21"/>
      <c r="AG594" s="21"/>
      <c r="AH594" s="21"/>
      <c r="AI594" s="21"/>
      <c r="AJ594" s="21"/>
      <c r="AK594" s="21"/>
      <c r="AL594" s="21"/>
      <c r="AM594" s="21"/>
      <c r="AN594" s="21"/>
      <c r="AO594" s="21"/>
      <c r="AP594" s="21"/>
      <c r="AQ594" s="21"/>
      <c r="AR594" s="21"/>
      <c r="AS594" s="21"/>
      <c r="AT594" s="21"/>
      <c r="AU594" s="21"/>
      <c r="AV594" s="21"/>
      <c r="AW594" s="21"/>
      <c r="AX594" s="21"/>
      <c r="AY594" s="21"/>
      <c r="AZ594" s="21"/>
      <c r="BA594" s="21"/>
      <c r="BB594" s="21"/>
      <c r="BC594" s="21"/>
      <c r="BD594" s="21"/>
      <c r="BE594" s="21"/>
      <c r="BF594" s="21"/>
      <c r="BG594" s="21"/>
      <c r="BH594" s="21"/>
      <c r="BI594" s="21"/>
      <c r="BJ594" s="21"/>
      <c r="BK594" s="21"/>
      <c r="BL594" s="21"/>
      <c r="BM594" s="21"/>
      <c r="BN594" s="21"/>
      <c r="BO594" s="24"/>
      <c r="BP594" s="21"/>
      <c r="BQ594" s="21"/>
      <c r="BR594" s="21"/>
      <c r="BS594" s="21"/>
    </row>
    <row r="595" spans="1:73" s="22" customFormat="1" ht="319.5" customHeight="1" x14ac:dyDescent="0.25">
      <c r="A595" s="17"/>
      <c r="B595" s="18"/>
      <c r="C595" s="18"/>
      <c r="D595" s="19"/>
      <c r="E595" s="19"/>
      <c r="F595" s="20"/>
      <c r="G595" s="18"/>
      <c r="H595" s="18"/>
      <c r="I595" s="18"/>
      <c r="J595" s="18"/>
      <c r="K595" s="18"/>
      <c r="L595" s="18"/>
      <c r="M595" s="20"/>
      <c r="N595" s="21"/>
      <c r="O595" s="23"/>
      <c r="P595" s="23"/>
      <c r="Q595" s="23"/>
      <c r="R595" s="23"/>
      <c r="S595" s="23"/>
      <c r="T595" s="23"/>
      <c r="U595" s="28"/>
      <c r="V595" s="21"/>
      <c r="W595" s="21"/>
      <c r="X595" s="21"/>
      <c r="Y595" s="21"/>
      <c r="Z595" s="21"/>
      <c r="AA595" s="21"/>
      <c r="AB595" s="21"/>
      <c r="AC595" s="21"/>
      <c r="AD595" s="21"/>
      <c r="AE595" s="21"/>
      <c r="AF595" s="21"/>
      <c r="AG595" s="21"/>
      <c r="AH595" s="21"/>
      <c r="AI595" s="21"/>
      <c r="AJ595" s="21"/>
      <c r="AK595" s="21"/>
      <c r="AL595" s="21"/>
      <c r="AM595" s="21"/>
      <c r="AN595" s="21"/>
      <c r="AO595" s="21"/>
      <c r="AP595" s="21"/>
      <c r="AQ595" s="21"/>
      <c r="AR595" s="21"/>
      <c r="AS595" s="21"/>
      <c r="AT595" s="21"/>
      <c r="AU595" s="21"/>
      <c r="AV595" s="21"/>
      <c r="AW595" s="21"/>
      <c r="AX595" s="21"/>
      <c r="AY595" s="21"/>
      <c r="AZ595" s="21"/>
      <c r="BA595" s="21"/>
      <c r="BB595" s="21"/>
      <c r="BC595" s="21"/>
      <c r="BD595" s="21"/>
      <c r="BE595" s="21"/>
      <c r="BF595" s="21"/>
      <c r="BG595" s="21"/>
      <c r="BH595" s="21"/>
      <c r="BI595" s="21"/>
      <c r="BJ595" s="21"/>
      <c r="BK595" s="21"/>
      <c r="BL595" s="21"/>
      <c r="BM595" s="21"/>
      <c r="BN595" s="21"/>
      <c r="BO595" s="24"/>
      <c r="BP595" s="21"/>
      <c r="BQ595" s="21"/>
      <c r="BR595" s="21"/>
      <c r="BS595" s="21"/>
    </row>
    <row r="596" spans="1:73" s="22" customFormat="1" ht="409.6" customHeight="1" x14ac:dyDescent="0.25">
      <c r="A596" s="17"/>
      <c r="B596" s="18"/>
      <c r="C596" s="18"/>
      <c r="D596" s="19"/>
      <c r="E596" s="19"/>
      <c r="F596" s="20"/>
      <c r="G596" s="18"/>
      <c r="H596" s="18"/>
      <c r="I596" s="18"/>
      <c r="J596" s="18"/>
      <c r="K596" s="18"/>
      <c r="L596" s="18"/>
      <c r="M596" s="18"/>
      <c r="N596" s="18"/>
      <c r="O596" s="28"/>
      <c r="P596" s="18"/>
      <c r="Q596" s="28"/>
      <c r="R596" s="28"/>
      <c r="S596" s="28"/>
      <c r="T596" s="28"/>
      <c r="U596" s="28"/>
      <c r="V596" s="21"/>
      <c r="W596" s="21"/>
      <c r="X596" s="21"/>
      <c r="Y596" s="21"/>
      <c r="Z596" s="21"/>
      <c r="AA596" s="21"/>
      <c r="AB596" s="21"/>
      <c r="AC596" s="21"/>
      <c r="AD596" s="21"/>
      <c r="AE596" s="21"/>
      <c r="AF596" s="21"/>
      <c r="AG596" s="21"/>
      <c r="AH596" s="21"/>
      <c r="AI596" s="21"/>
      <c r="AJ596" s="21"/>
      <c r="AK596" s="21"/>
      <c r="AL596" s="21"/>
      <c r="AM596" s="21"/>
      <c r="AN596" s="21"/>
      <c r="AO596" s="21"/>
      <c r="AP596" s="21"/>
      <c r="AQ596" s="21"/>
      <c r="AR596" s="21"/>
      <c r="AS596" s="21"/>
      <c r="AT596" s="21"/>
      <c r="AU596" s="21"/>
      <c r="AV596" s="21"/>
      <c r="AW596" s="21"/>
      <c r="AX596" s="21"/>
      <c r="AY596" s="21"/>
      <c r="AZ596" s="21"/>
      <c r="BA596" s="21"/>
      <c r="BB596" s="21"/>
      <c r="BC596" s="21"/>
      <c r="BD596" s="21"/>
      <c r="BE596" s="21"/>
      <c r="BF596" s="21"/>
      <c r="BG596" s="21"/>
      <c r="BH596" s="21"/>
      <c r="BI596" s="21"/>
      <c r="BJ596" s="21"/>
      <c r="BK596" s="21"/>
      <c r="BL596" s="21"/>
      <c r="BM596" s="21"/>
      <c r="BN596" s="21"/>
      <c r="BO596" s="24"/>
      <c r="BP596" s="21"/>
      <c r="BQ596" s="21"/>
      <c r="BR596" s="21"/>
      <c r="BS596" s="21"/>
    </row>
    <row r="597" spans="1:73" s="22" customFormat="1" ht="141.75" customHeight="1" x14ac:dyDescent="0.25">
      <c r="A597" s="17"/>
      <c r="B597" s="18"/>
      <c r="C597" s="18"/>
      <c r="D597" s="19"/>
      <c r="E597" s="19"/>
      <c r="F597" s="20"/>
      <c r="G597" s="18"/>
      <c r="H597" s="18"/>
      <c r="I597" s="18"/>
      <c r="J597" s="18"/>
      <c r="K597" s="18"/>
      <c r="L597" s="18"/>
      <c r="M597" s="20"/>
      <c r="N597" s="21"/>
      <c r="O597" s="23"/>
      <c r="P597" s="23"/>
      <c r="Q597" s="23"/>
      <c r="R597" s="23"/>
      <c r="S597" s="23"/>
      <c r="T597" s="23"/>
      <c r="U597" s="28"/>
      <c r="V597" s="21"/>
      <c r="W597" s="21"/>
      <c r="X597" s="21"/>
      <c r="Y597" s="21"/>
      <c r="Z597" s="21"/>
      <c r="AA597" s="21"/>
      <c r="AB597" s="21"/>
      <c r="AC597" s="21"/>
      <c r="AD597" s="21"/>
      <c r="AE597" s="21"/>
      <c r="AF597" s="21"/>
      <c r="AG597" s="21"/>
      <c r="AH597" s="21"/>
      <c r="AI597" s="21"/>
      <c r="AJ597" s="21"/>
      <c r="AK597" s="21"/>
      <c r="AL597" s="21"/>
      <c r="AM597" s="21"/>
      <c r="AN597" s="21"/>
      <c r="AO597" s="21"/>
      <c r="AP597" s="21"/>
      <c r="AQ597" s="21"/>
      <c r="AR597" s="21"/>
      <c r="AS597" s="21"/>
      <c r="AT597" s="21"/>
      <c r="AU597" s="21"/>
      <c r="AV597" s="21"/>
      <c r="AW597" s="21"/>
      <c r="AX597" s="21"/>
      <c r="AY597" s="21"/>
      <c r="AZ597" s="21"/>
      <c r="BA597" s="21"/>
      <c r="BB597" s="21"/>
      <c r="BC597" s="21"/>
      <c r="BD597" s="21"/>
      <c r="BE597" s="21"/>
      <c r="BF597" s="21"/>
      <c r="BG597" s="21"/>
      <c r="BH597" s="21"/>
      <c r="BI597" s="21"/>
      <c r="BJ597" s="21"/>
      <c r="BK597" s="21"/>
      <c r="BL597" s="21"/>
      <c r="BM597" s="21"/>
      <c r="BN597" s="21"/>
      <c r="BO597" s="24"/>
      <c r="BP597" s="21"/>
      <c r="BQ597" s="21"/>
      <c r="BR597" s="21"/>
      <c r="BS597" s="21"/>
    </row>
    <row r="598" spans="1:73" s="22" customFormat="1" ht="141.75" customHeight="1" x14ac:dyDescent="0.25">
      <c r="A598" s="17"/>
      <c r="B598" s="18"/>
      <c r="C598" s="18"/>
      <c r="D598" s="19"/>
      <c r="E598" s="19"/>
      <c r="F598" s="20"/>
      <c r="G598" s="18"/>
      <c r="H598" s="18"/>
      <c r="I598" s="18"/>
      <c r="J598" s="18"/>
      <c r="K598" s="18"/>
      <c r="L598" s="18"/>
      <c r="M598" s="20"/>
      <c r="N598" s="18"/>
      <c r="O598" s="23"/>
      <c r="P598" s="23"/>
      <c r="Q598" s="23"/>
      <c r="R598" s="23"/>
      <c r="S598" s="23"/>
      <c r="T598" s="23"/>
      <c r="U598" s="23"/>
      <c r="V598" s="21"/>
      <c r="W598" s="21"/>
      <c r="X598" s="21"/>
      <c r="Y598" s="21"/>
      <c r="Z598" s="21"/>
      <c r="AA598" s="21"/>
      <c r="AB598" s="21"/>
      <c r="AC598" s="21"/>
      <c r="AD598" s="21"/>
      <c r="AE598" s="21"/>
      <c r="AF598" s="21"/>
      <c r="AG598" s="21"/>
      <c r="AH598" s="21"/>
      <c r="AI598" s="21"/>
      <c r="AJ598" s="21"/>
      <c r="AK598" s="21"/>
      <c r="AL598" s="21"/>
      <c r="AM598" s="21"/>
      <c r="AN598" s="21"/>
      <c r="AO598" s="21"/>
      <c r="AP598" s="21"/>
      <c r="AQ598" s="21"/>
      <c r="AR598" s="21"/>
      <c r="AS598" s="21"/>
      <c r="AT598" s="21"/>
      <c r="AU598" s="21"/>
      <c r="AV598" s="21"/>
      <c r="AW598" s="21"/>
      <c r="AX598" s="21"/>
      <c r="AY598" s="21"/>
      <c r="AZ598" s="21"/>
      <c r="BA598" s="21"/>
      <c r="BB598" s="21"/>
      <c r="BC598" s="21"/>
      <c r="BD598" s="21"/>
      <c r="BE598" s="21"/>
      <c r="BF598" s="21"/>
      <c r="BG598" s="21"/>
      <c r="BH598" s="21"/>
      <c r="BI598" s="21"/>
      <c r="BJ598" s="21"/>
      <c r="BK598" s="21"/>
      <c r="BL598" s="21"/>
      <c r="BM598" s="21"/>
      <c r="BN598" s="21"/>
      <c r="BO598" s="24"/>
      <c r="BP598" s="21"/>
      <c r="BQ598" s="21"/>
      <c r="BR598" s="21"/>
      <c r="BS598" s="21"/>
    </row>
    <row r="599" spans="1:73" s="22" customFormat="1" ht="292.5" customHeight="1" x14ac:dyDescent="0.45">
      <c r="A599" s="17"/>
      <c r="B599" s="18"/>
      <c r="C599" s="176"/>
      <c r="D599" s="19"/>
      <c r="E599" s="19"/>
      <c r="F599" s="20"/>
      <c r="G599" s="18"/>
      <c r="H599" s="18"/>
      <c r="I599" s="18"/>
      <c r="J599" s="18"/>
      <c r="K599" s="18"/>
      <c r="L599" s="18"/>
      <c r="M599" s="20"/>
      <c r="N599" s="21"/>
      <c r="O599" s="27"/>
      <c r="P599" s="18"/>
      <c r="Q599" s="27"/>
      <c r="R599" s="27"/>
      <c r="S599" s="27"/>
      <c r="T599" s="27"/>
      <c r="U599" s="27"/>
      <c r="V599" s="21"/>
      <c r="W599" s="21"/>
      <c r="X599" s="21"/>
      <c r="Y599" s="21"/>
      <c r="Z599" s="21"/>
      <c r="AA599" s="21"/>
      <c r="AB599" s="21"/>
      <c r="AC599" s="21"/>
      <c r="AD599" s="21"/>
      <c r="AE599" s="21"/>
      <c r="AF599" s="21"/>
      <c r="AG599" s="21"/>
      <c r="AH599" s="21"/>
      <c r="AI599" s="21"/>
      <c r="AJ599" s="21"/>
      <c r="AK599" s="21"/>
      <c r="AL599" s="21"/>
      <c r="AM599" s="21"/>
      <c r="AN599" s="21"/>
      <c r="AO599" s="21"/>
      <c r="AP599" s="21"/>
      <c r="AQ599" s="21"/>
      <c r="AR599" s="21"/>
      <c r="AS599" s="21"/>
      <c r="AT599" s="21"/>
      <c r="AU599" s="21"/>
      <c r="AV599" s="21"/>
      <c r="AW599" s="21"/>
      <c r="AX599" s="21"/>
      <c r="AY599" s="21"/>
      <c r="AZ599" s="21"/>
      <c r="BA599" s="21"/>
      <c r="BB599" s="21"/>
      <c r="BC599" s="21"/>
      <c r="BD599" s="21"/>
      <c r="BE599" s="21"/>
      <c r="BF599" s="21"/>
      <c r="BG599" s="21"/>
      <c r="BH599" s="21"/>
      <c r="BI599" s="21"/>
      <c r="BJ599" s="21"/>
      <c r="BK599" s="21"/>
      <c r="BL599" s="21"/>
      <c r="BM599" s="21"/>
      <c r="BN599" s="21"/>
      <c r="BO599" s="24"/>
      <c r="BP599" s="21"/>
      <c r="BQ599" s="21"/>
      <c r="BR599" s="21"/>
      <c r="BS599" s="24"/>
      <c r="BT599" s="25"/>
      <c r="BU599" s="26"/>
    </row>
    <row r="600" spans="1:73" s="22" customFormat="1" ht="177" customHeight="1" x14ac:dyDescent="0.45">
      <c r="A600" s="17"/>
      <c r="B600" s="18"/>
      <c r="C600" s="176"/>
      <c r="D600" s="19"/>
      <c r="E600" s="19"/>
      <c r="F600" s="20"/>
      <c r="G600" s="18"/>
      <c r="H600" s="18"/>
      <c r="I600" s="18"/>
      <c r="J600" s="18"/>
      <c r="K600" s="18"/>
      <c r="L600" s="18"/>
      <c r="M600" s="20"/>
      <c r="N600" s="21"/>
      <c r="O600" s="18"/>
      <c r="P600" s="18"/>
      <c r="Q600" s="27"/>
      <c r="R600" s="27"/>
      <c r="S600" s="27"/>
      <c r="T600" s="27"/>
      <c r="U600" s="21"/>
      <c r="V600" s="21"/>
      <c r="W600" s="21"/>
      <c r="X600" s="21"/>
      <c r="Y600" s="21"/>
      <c r="Z600" s="21"/>
      <c r="AA600" s="21"/>
      <c r="AB600" s="21"/>
      <c r="AC600" s="21"/>
      <c r="AD600" s="21"/>
      <c r="AE600" s="21"/>
      <c r="AF600" s="21"/>
      <c r="AG600" s="21"/>
      <c r="AH600" s="21"/>
      <c r="AI600" s="21"/>
      <c r="AJ600" s="21"/>
      <c r="AK600" s="21"/>
      <c r="AL600" s="21"/>
      <c r="AM600" s="21"/>
      <c r="AN600" s="21"/>
      <c r="AO600" s="21"/>
      <c r="AP600" s="21"/>
      <c r="AQ600" s="21"/>
      <c r="AR600" s="21"/>
      <c r="AS600" s="21"/>
      <c r="AT600" s="21"/>
      <c r="AU600" s="21"/>
      <c r="AV600" s="21"/>
      <c r="AW600" s="21"/>
      <c r="AX600" s="21"/>
      <c r="AY600" s="21"/>
      <c r="AZ600" s="21"/>
      <c r="BA600" s="21"/>
      <c r="BB600" s="21"/>
      <c r="BC600" s="21"/>
      <c r="BD600" s="21"/>
      <c r="BE600" s="21"/>
      <c r="BF600" s="21"/>
      <c r="BG600" s="21"/>
      <c r="BH600" s="21"/>
      <c r="BI600" s="21"/>
      <c r="BJ600" s="21"/>
      <c r="BK600" s="21"/>
      <c r="BL600" s="21"/>
      <c r="BM600" s="21"/>
      <c r="BN600" s="21"/>
      <c r="BO600" s="21"/>
      <c r="BP600" s="21"/>
      <c r="BQ600" s="21"/>
      <c r="BR600" s="21"/>
      <c r="BS600" s="24"/>
      <c r="BT600" s="25"/>
      <c r="BU600" s="26"/>
    </row>
  </sheetData>
  <autoFilter ref="A2:BW60"/>
  <mergeCells count="38">
    <mergeCell ref="K5:K6"/>
    <mergeCell ref="K9:K15"/>
    <mergeCell ref="K28:K29"/>
    <mergeCell ref="K30:K31"/>
    <mergeCell ref="K32:K34"/>
    <mergeCell ref="J56:J57"/>
    <mergeCell ref="L45:L46"/>
    <mergeCell ref="K37:K40"/>
    <mergeCell ref="I50:I51"/>
    <mergeCell ref="K47:K49"/>
    <mergeCell ref="K56:K57"/>
    <mergeCell ref="J47:J49"/>
    <mergeCell ref="J50:J52"/>
    <mergeCell ref="K50:K52"/>
    <mergeCell ref="J53:J54"/>
    <mergeCell ref="K53:K54"/>
    <mergeCell ref="J30:J31"/>
    <mergeCell ref="J41:J42"/>
    <mergeCell ref="K41:K42"/>
    <mergeCell ref="J43:J44"/>
    <mergeCell ref="K45:K46"/>
    <mergeCell ref="J45:J46"/>
    <mergeCell ref="M67:M68"/>
    <mergeCell ref="M316:M317"/>
    <mergeCell ref="M38:M39"/>
    <mergeCell ref="A1:BT1"/>
    <mergeCell ref="J3:J4"/>
    <mergeCell ref="K3:K4"/>
    <mergeCell ref="J5:J6"/>
    <mergeCell ref="J7:J8"/>
    <mergeCell ref="K7:K8"/>
    <mergeCell ref="J9:J15"/>
    <mergeCell ref="K16:K18"/>
    <mergeCell ref="J16:J18"/>
    <mergeCell ref="J19:J20"/>
    <mergeCell ref="K19:K20"/>
    <mergeCell ref="J21:J25"/>
    <mergeCell ref="J28:J29"/>
  </mergeCells>
  <pageMargins left="0" right="0" top="0" bottom="0" header="0" footer="0"/>
  <pageSetup paperSize="9" scale="10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2018-10-10T12:58:35Z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Очередь_№_107_для_сметы.xlsx</vt:lpwstr>
  </property>
</Properties>
</file>