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шаблон!$A$2:$BW$51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шаблон!$A$1:$BP$35</definedName>
  </definedNames>
  <calcPr calcId="145621"/>
</workbook>
</file>

<file path=xl/calcChain.xml><?xml version="1.0" encoding="utf-8"?>
<calcChain xmlns="http://schemas.openxmlformats.org/spreadsheetml/2006/main">
  <c r="P30" i="4" l="1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G30" i="4"/>
  <c r="AH30" i="4"/>
  <c r="AI30" i="4"/>
  <c r="AJ30" i="4"/>
  <c r="AK30" i="4"/>
  <c r="AL30" i="4"/>
  <c r="AM30" i="4"/>
  <c r="AN30" i="4"/>
  <c r="AO30" i="4"/>
  <c r="AP30" i="4"/>
  <c r="AQ30" i="4"/>
  <c r="AR30" i="4"/>
  <c r="AS30" i="4"/>
  <c r="AU30" i="4"/>
  <c r="AV30" i="4"/>
  <c r="AW30" i="4"/>
  <c r="AX30" i="4"/>
  <c r="AY30" i="4"/>
  <c r="AZ30" i="4"/>
  <c r="BA30" i="4"/>
  <c r="BB30" i="4"/>
  <c r="BC30" i="4"/>
  <c r="BE30" i="4"/>
  <c r="BG30" i="4"/>
  <c r="BH30" i="4"/>
  <c r="BI30" i="4"/>
  <c r="BJ30" i="4"/>
  <c r="BK30" i="4"/>
  <c r="BL30" i="4"/>
  <c r="BM30" i="4"/>
  <c r="BN30" i="4"/>
  <c r="O30" i="4"/>
  <c r="N29" i="4" l="1"/>
  <c r="O4" i="4"/>
  <c r="O29" i="4" l="1"/>
  <c r="U28" i="4" l="1"/>
  <c r="O28" i="4" s="1"/>
  <c r="U27" i="4"/>
  <c r="U26" i="4"/>
  <c r="O26" i="4" s="1"/>
  <c r="N26" i="4"/>
  <c r="N25" i="4"/>
  <c r="O25" i="4" s="1"/>
  <c r="R25" i="4" s="1"/>
  <c r="S24" i="4"/>
  <c r="P24" i="4"/>
  <c r="P18" i="4"/>
  <c r="S18" i="4"/>
  <c r="N23" i="4"/>
  <c r="O23" i="4" s="1"/>
  <c r="U22" i="4"/>
  <c r="O22" i="4" s="1"/>
  <c r="U21" i="4"/>
  <c r="O21" i="4" s="1"/>
  <c r="U20" i="4"/>
  <c r="O20" i="4" s="1"/>
  <c r="N20" i="4"/>
  <c r="N19" i="4"/>
  <c r="O19" i="4" s="1"/>
  <c r="O18" i="4" l="1"/>
  <c r="AM24" i="4"/>
  <c r="AU24" i="4"/>
  <c r="AU18" i="4"/>
  <c r="O27" i="4"/>
  <c r="AM18" i="4"/>
  <c r="T29" i="4"/>
  <c r="Q29" i="4"/>
  <c r="O24" i="4"/>
  <c r="R29" i="4"/>
  <c r="R24" i="4" s="1"/>
  <c r="Q25" i="4"/>
  <c r="T25" i="4"/>
  <c r="T23" i="4"/>
  <c r="Q23" i="4"/>
  <c r="R23" i="4"/>
  <c r="R19" i="4"/>
  <c r="Q19" i="4"/>
  <c r="T19" i="4"/>
  <c r="T18" i="4" l="1"/>
  <c r="R18" i="4"/>
  <c r="T24" i="4"/>
  <c r="U19" i="4"/>
  <c r="Q18" i="4"/>
  <c r="U25" i="4"/>
  <c r="Q24" i="4"/>
  <c r="U29" i="4"/>
  <c r="BG24" i="4" s="1"/>
  <c r="U23" i="4"/>
  <c r="BE18" i="4" s="1"/>
  <c r="AI18" i="4" l="1"/>
  <c r="U18" i="4"/>
  <c r="U24" i="4"/>
  <c r="AI24" i="4"/>
  <c r="U14" i="4" l="1"/>
  <c r="O14" i="4" l="1"/>
  <c r="U16" i="4"/>
  <c r="O16" i="4" s="1"/>
  <c r="P13" i="4" l="1"/>
  <c r="S13" i="4"/>
  <c r="U15" i="4"/>
  <c r="AU13" i="4" s="1"/>
  <c r="O15" i="4" l="1"/>
  <c r="N17" i="4"/>
  <c r="O17" i="4" s="1"/>
  <c r="N12" i="4"/>
  <c r="O12" i="4" s="1"/>
  <c r="S11" i="4"/>
  <c r="P11" i="4"/>
  <c r="N10" i="4"/>
  <c r="O10" i="4" s="1"/>
  <c r="S9" i="4"/>
  <c r="P9" i="4"/>
  <c r="O13" i="4" l="1"/>
  <c r="T17" i="4"/>
  <c r="T13" i="4" s="1"/>
  <c r="Q17" i="4"/>
  <c r="Q13" i="4" s="1"/>
  <c r="R17" i="4"/>
  <c r="R13" i="4" s="1"/>
  <c r="T12" i="4"/>
  <c r="T11" i="4" s="1"/>
  <c r="Q12" i="4"/>
  <c r="R12" i="4"/>
  <c r="R11" i="4" s="1"/>
  <c r="O11" i="4"/>
  <c r="T10" i="4"/>
  <c r="T9" i="4" s="1"/>
  <c r="Q10" i="4"/>
  <c r="R10" i="4"/>
  <c r="R9" i="4" s="1"/>
  <c r="O9" i="4"/>
  <c r="U17" i="4" l="1"/>
  <c r="U12" i="4"/>
  <c r="Q11" i="4"/>
  <c r="U10" i="4"/>
  <c r="Q9" i="4"/>
  <c r="BE13" i="4" l="1"/>
  <c r="U13" i="4"/>
  <c r="BE11" i="4"/>
  <c r="U11" i="4"/>
  <c r="BE9" i="4"/>
  <c r="U9" i="4"/>
  <c r="N8" i="4" l="1"/>
  <c r="O8" i="4" s="1"/>
  <c r="N7" i="4"/>
  <c r="O7" i="4" s="1"/>
  <c r="P5" i="4"/>
  <c r="S5" i="4"/>
  <c r="T5" i="4"/>
  <c r="N6" i="4"/>
  <c r="N4" i="4"/>
  <c r="S3" i="4"/>
  <c r="P3" i="4"/>
  <c r="R8" i="4" l="1"/>
  <c r="Q8" i="4"/>
  <c r="R7" i="4"/>
  <c r="Q7" i="4"/>
  <c r="R5" i="4"/>
  <c r="T4" i="4"/>
  <c r="T3" i="4" s="1"/>
  <c r="Q4" i="4"/>
  <c r="R4" i="4"/>
  <c r="R3" i="4" s="1"/>
  <c r="O3" i="4"/>
  <c r="U7" i="4" l="1"/>
  <c r="BI5" i="4" s="1"/>
  <c r="U8" i="4"/>
  <c r="U6" i="4"/>
  <c r="Q5" i="4"/>
  <c r="BK5" i="4"/>
  <c r="U4" i="4"/>
  <c r="Q3" i="4"/>
  <c r="BE5" i="4" l="1"/>
  <c r="O6" i="4"/>
  <c r="O5" i="4" s="1"/>
  <c r="U5" i="4"/>
  <c r="U3" i="4"/>
  <c r="BE3" i="4"/>
  <c r="BN3" i="4" l="1"/>
  <c r="BN5" i="4"/>
  <c r="BN9" i="4"/>
  <c r="BN11" i="4"/>
  <c r="BN13" i="4"/>
  <c r="BN18" i="4"/>
  <c r="BN24" i="4"/>
  <c r="BN64" i="4"/>
  <c r="BN65" i="4"/>
  <c r="BN66" i="4"/>
  <c r="BN67" i="4"/>
  <c r="BN68" i="4"/>
  <c r="BN69" i="4"/>
  <c r="BN70" i="4"/>
  <c r="BN71" i="4"/>
  <c r="BN72" i="4"/>
  <c r="BN73" i="4"/>
  <c r="BN74" i="4"/>
  <c r="BN75" i="4"/>
  <c r="BN76" i="4"/>
  <c r="BN77" i="4"/>
  <c r="BN78" i="4"/>
  <c r="BN79" i="4"/>
  <c r="BN80" i="4"/>
  <c r="BN81" i="4"/>
  <c r="BN82" i="4"/>
  <c r="BN83" i="4"/>
  <c r="BN84" i="4"/>
  <c r="BN85" i="4"/>
  <c r="BN86" i="4"/>
  <c r="BN87" i="4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N73" i="2"/>
  <c r="S74" i="2"/>
  <c r="S73" i="2" s="1"/>
  <c r="Q74" i="2"/>
  <c r="Q73" i="2" s="1"/>
  <c r="P74" i="2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2" i="2"/>
  <c r="P70" i="2"/>
  <c r="T74" i="2"/>
  <c r="BB73" i="2" s="1"/>
  <c r="BK73" i="2" s="1"/>
  <c r="P73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S17" i="2" s="1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Q44" i="2"/>
  <c r="Q43" i="2"/>
  <c r="N43" i="2"/>
  <c r="S44" i="2"/>
  <c r="S43" i="2" s="1"/>
  <c r="P44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M82" i="2"/>
  <c r="N82" i="2"/>
  <c r="Q82" i="2" s="1"/>
  <c r="Q81" i="2" s="1"/>
  <c r="R81" i="2"/>
  <c r="O81" i="2"/>
  <c r="M52" i="2"/>
  <c r="N52" i="2"/>
  <c r="Q52" i="2" s="1"/>
  <c r="Q51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Q49" i="2"/>
  <c r="S50" i="2"/>
  <c r="S49" i="2" s="1"/>
  <c r="P50" i="2"/>
  <c r="P49" i="2" s="1"/>
  <c r="M5" i="2"/>
  <c r="M4" i="2"/>
  <c r="N5" i="2"/>
  <c r="S5" i="2"/>
  <c r="S3" i="2" s="1"/>
  <c r="T4" i="2"/>
  <c r="N4" i="2"/>
  <c r="N3" i="2" s="1"/>
  <c r="R3" i="2"/>
  <c r="O3" i="2"/>
  <c r="AZ3" i="2"/>
  <c r="BK3" i="2" s="1"/>
  <c r="P81" i="2"/>
  <c r="T83" i="2"/>
  <c r="BF81" i="2" s="1"/>
  <c r="T52" i="2"/>
  <c r="T51" i="2" s="1"/>
  <c r="P51" i="2"/>
  <c r="T50" i="2"/>
  <c r="BB49" i="2" s="1"/>
  <c r="BK49" i="2" s="1"/>
  <c r="Q5" i="2"/>
  <c r="Q3" i="2" s="1"/>
  <c r="P5" i="2"/>
  <c r="P3" i="2" s="1"/>
  <c r="BB51" i="2"/>
  <c r="BK51" i="2" s="1"/>
  <c r="T49" i="2"/>
  <c r="T5" i="2"/>
  <c r="T3" i="2" s="1"/>
  <c r="BB3" i="2"/>
  <c r="M86" i="2"/>
  <c r="M85" i="2"/>
  <c r="N86" i="2"/>
  <c r="P86" i="2" s="1"/>
  <c r="N85" i="2"/>
  <c r="S85" i="2" s="1"/>
  <c r="S84" i="2" s="1"/>
  <c r="R84" i="2"/>
  <c r="O84" i="2"/>
  <c r="Q85" i="2"/>
  <c r="P85" i="2"/>
  <c r="T85" i="2" s="1"/>
  <c r="M61" i="2"/>
  <c r="N61" i="2"/>
  <c r="S61" i="2" s="1"/>
  <c r="S60" i="2" s="1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P61" i="2"/>
  <c r="Q54" i="2"/>
  <c r="Q53" i="2" s="1"/>
  <c r="N53" i="2"/>
  <c r="S54" i="2"/>
  <c r="S53" i="2"/>
  <c r="P54" i="2"/>
  <c r="P20" i="2"/>
  <c r="T20" i="2" s="1"/>
  <c r="S20" i="2"/>
  <c r="S18" i="2"/>
  <c r="Q7" i="2"/>
  <c r="Q6" i="2" s="1"/>
  <c r="P60" i="2"/>
  <c r="P53" i="2"/>
  <c r="P18" i="2"/>
  <c r="Q14" i="2" l="1"/>
  <c r="Q13" i="2" s="1"/>
  <c r="N13" i="2"/>
  <c r="S14" i="2"/>
  <c r="S13" i="2" s="1"/>
  <c r="P14" i="2"/>
  <c r="P84" i="2"/>
  <c r="BB18" i="2"/>
  <c r="BK18" i="2" s="1"/>
  <c r="T18" i="2"/>
  <c r="BB84" i="2"/>
  <c r="T7" i="2"/>
  <c r="T54" i="2"/>
  <c r="T61" i="2"/>
  <c r="N19" i="2"/>
  <c r="N18" i="2" s="1"/>
  <c r="Q86" i="2"/>
  <c r="Q84" i="2" s="1"/>
  <c r="N84" i="2"/>
  <c r="T82" i="2"/>
  <c r="P36" i="2"/>
  <c r="Q36" i="2"/>
  <c r="Q35" i="2" s="1"/>
  <c r="S36" i="2"/>
  <c r="S35" i="2" s="1"/>
  <c r="N35" i="2"/>
  <c r="T63" i="2"/>
  <c r="S62" i="2"/>
  <c r="Q65" i="2"/>
  <c r="N64" i="2"/>
  <c r="S65" i="2"/>
  <c r="P65" i="2"/>
  <c r="S9" i="2"/>
  <c r="S8" i="2" s="1"/>
  <c r="N8" i="2"/>
  <c r="P9" i="2"/>
  <c r="Q9" i="2"/>
  <c r="Q8" i="2" s="1"/>
  <c r="S11" i="2"/>
  <c r="T12" i="2"/>
  <c r="S16" i="2"/>
  <c r="T17" i="2"/>
  <c r="BB29" i="2"/>
  <c r="BK29" i="2" s="1"/>
  <c r="T29" i="2"/>
  <c r="S68" i="2"/>
  <c r="P68" i="2"/>
  <c r="T68" i="2" s="1"/>
  <c r="BB64" i="2" s="1"/>
  <c r="Q68" i="2"/>
  <c r="N75" i="2"/>
  <c r="S76" i="2"/>
  <c r="S75" i="2" s="1"/>
  <c r="Q76" i="2"/>
  <c r="Q75" i="2" s="1"/>
  <c r="P76" i="2"/>
  <c r="N49" i="2"/>
  <c r="N51" i="2"/>
  <c r="N81" i="2"/>
  <c r="P78" i="2"/>
  <c r="N16" i="2"/>
  <c r="T73" i="2"/>
  <c r="T78" i="2" l="1"/>
  <c r="P77" i="2"/>
  <c r="T76" i="2"/>
  <c r="P75" i="2"/>
  <c r="BB16" i="2"/>
  <c r="BK16" i="2" s="1"/>
  <c r="T16" i="2"/>
  <c r="BB11" i="2"/>
  <c r="BK11" i="2" s="1"/>
  <c r="T11" i="2"/>
  <c r="T65" i="2"/>
  <c r="P64" i="2"/>
  <c r="BB81" i="2"/>
  <c r="BK81" i="2" s="1"/>
  <c r="T81" i="2"/>
  <c r="BB60" i="2"/>
  <c r="BK60" i="2" s="1"/>
  <c r="T60" i="2"/>
  <c r="BH6" i="2"/>
  <c r="BK6" i="2" s="1"/>
  <c r="T6" i="2"/>
  <c r="T86" i="2"/>
  <c r="P13" i="2"/>
  <c r="T14" i="2"/>
  <c r="T9" i="2"/>
  <c r="P8" i="2"/>
  <c r="S64" i="2"/>
  <c r="Q64" i="2"/>
  <c r="BB62" i="2"/>
  <c r="BK62" i="2" s="1"/>
  <c r="T62" i="2"/>
  <c r="T36" i="2"/>
  <c r="P35" i="2"/>
  <c r="T53" i="2"/>
  <c r="BB53" i="2"/>
  <c r="BK53" i="2" s="1"/>
  <c r="BB35" i="2" l="1"/>
  <c r="BK35" i="2" s="1"/>
  <c r="T35" i="2"/>
  <c r="BB8" i="2"/>
  <c r="BK8" i="2" s="1"/>
  <c r="T8" i="2"/>
  <c r="BB13" i="2"/>
  <c r="BK13" i="2" s="1"/>
  <c r="T13" i="2"/>
  <c r="BF84" i="2"/>
  <c r="BK84" i="2" s="1"/>
  <c r="T84" i="2"/>
  <c r="AF64" i="2"/>
  <c r="BK64" i="2" s="1"/>
  <c r="T64" i="2"/>
  <c r="BB75" i="2"/>
  <c r="BK75" i="2" s="1"/>
  <c r="T75" i="2"/>
  <c r="T77" i="2"/>
  <c r="BB77" i="2"/>
  <c r="BK77" i="2" s="1"/>
</calcChain>
</file>

<file path=xl/sharedStrings.xml><?xml version="1.0" encoding="utf-8"?>
<sst xmlns="http://schemas.openxmlformats.org/spreadsheetml/2006/main" count="552" uniqueCount="397">
  <si>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</si>
  <si>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</si>
  <si>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</si>
  <si>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</si>
  <si>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</si>
  <si>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</si>
  <si>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</si>
  <si>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</si>
  <si>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</si>
  <si>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</si>
  <si>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</si>
  <si>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</si>
  <si>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</si>
  <si>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</si>
  <si>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</si>
  <si>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</si>
  <si>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</si>
  <si>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</si>
  <si>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</si>
  <si>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</si>
  <si>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</si>
  <si>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</si>
  <si>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</si>
  <si>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</si>
  <si>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</si>
  <si>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</si>
  <si>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</si>
  <si>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</si>
  <si>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</si>
  <si>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</si>
  <si>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</si>
  <si>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</si>
  <si>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</si>
  <si>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</si>
  <si>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</si>
  <si>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</si>
  <si>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</si>
  <si>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</si>
  <si>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</si>
  <si>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</si>
  <si>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</si>
  <si>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</si>
  <si>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</si>
  <si>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</si>
  <si>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</si>
  <si>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</si>
  <si>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</si>
  <si>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</si>
  <si>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</si>
  <si>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</si>
  <si>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</si>
  <si>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</si>
  <si>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</si>
  <si>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</si>
  <si>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</si>
  <si>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</si>
  <si>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</si>
  <si>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</si>
  <si>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</si>
  <si>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</si>
  <si>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</si>
  <si>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</si>
  <si>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</si>
  <si>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</si>
  <si>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</si>
  <si>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</si>
  <si>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</si>
  <si>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</si>
  <si>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</si>
  <si>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</si>
  <si>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</si>
  <si>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</si>
  <si>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</si>
  <si>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</si>
  <si>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</si>
  <si>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</si>
  <si>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</si>
  <si>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</si>
  <si>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</si>
  <si>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</si>
  <si>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</si>
  <si>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</si>
  <si>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</si>
  <si>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</si>
  <si>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</si>
  <si>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</si>
  <si>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</si>
  <si>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</si>
  <si>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</si>
  <si>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</si>
  <si>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</si>
  <si>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</si>
  <si>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</si>
  <si>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</si>
  <si>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</si>
  <si>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</si>
  <si>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</si>
  <si>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</si>
  <si>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</si>
  <si>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</si>
  <si>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</si>
  <si>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</si>
  <si>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</si>
  <si>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</si>
  <si>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</si>
  <si>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</si>
  <si>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</si>
  <si>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</si>
  <si>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</si>
  <si>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</si>
  <si>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</si>
  <si>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</si>
  <si>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</si>
  <si>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</si>
  <si>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</si>
  <si>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</si>
  <si>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</si>
  <si>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</si>
  <si>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</si>
  <si>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</si>
  <si>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</si>
  <si>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</si>
  <si>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</si>
  <si>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</si>
  <si>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</si>
  <si>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</si>
  <si>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</si>
  <si>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</si>
  <si>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</si>
  <si>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</si>
  <si>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</si>
  <si>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</si>
  <si>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</si>
  <si>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</si>
  <si>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</si>
  <si>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</si>
  <si>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</si>
  <si>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</si>
  <si>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</si>
  <si>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</si>
  <si>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</si>
  <si>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</si>
  <si>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</si>
  <si>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</si>
  <si>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</si>
  <si>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</si>
  <si>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</si>
  <si>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</si>
  <si>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</si>
  <si>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</si>
  <si>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</si>
  <si>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</si>
  <si>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</si>
  <si>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</si>
  <si>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</si>
  <si>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</si>
  <si>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</si>
  <si>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</si>
  <si>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</si>
  <si>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</si>
  <si>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</si>
  <si>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</si>
  <si>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</si>
  <si>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</si>
  <si>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</si>
  <si>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</si>
  <si>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</si>
  <si>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</si>
  <si>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</si>
  <si>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</si>
  <si>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</si>
  <si>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</si>
  <si>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</si>
  <si>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</si>
  <si>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</si>
  <si>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</si>
  <si>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</si>
  <si>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</si>
  <si>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</si>
  <si>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</si>
  <si>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</si>
  <si>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</si>
  <si>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</si>
  <si>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</si>
  <si>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</si>
  <si>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</si>
  <si>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</si>
  <si>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</si>
  <si>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</si>
  <si>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</si>
  <si>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</si>
  <si>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</si>
  <si>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</si>
  <si>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</si>
  <si>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</si>
  <si>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</si>
  <si>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</si>
  <si>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</si>
  <si>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</si>
  <si>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</si>
  <si>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</si>
  <si>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</si>
  <si>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</si>
  <si>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</si>
  <si>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</si>
  <si>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</si>
  <si>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</si>
  <si>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</si>
  <si>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</si>
  <si>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</si>
  <si>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</si>
  <si>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</si>
  <si>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</si>
  <si>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</si>
  <si>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</si>
  <si>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</si>
  <si>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</si>
  <si>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</si>
  <si>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</si>
  <si>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</si>
  <si>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</si>
  <si>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</si>
  <si>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</si>
  <si>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</si>
  <si>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</si>
  <si>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</si>
  <si>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</si>
  <si>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</si>
  <si>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</si>
  <si>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</si>
  <si>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</si>
  <si>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</si>
  <si>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</si>
  <si>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</si>
  <si>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</si>
  <si>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</si>
  <si>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</si>
  <si>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</si>
  <si>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</si>
  <si>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</si>
  <si>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</si>
  <si>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</si>
  <si>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</si>
  <si>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</si>
  <si>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</si>
  <si>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</si>
  <si>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</si>
  <si>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</si>
  <si>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</si>
  <si>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</si>
  <si>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</si>
  <si>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</si>
  <si>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</si>
  <si>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</si>
  <si>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</si>
  <si>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</si>
  <si>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</si>
  <si>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</si>
  <si>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</si>
  <si>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</si>
  <si>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</si>
  <si>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</si>
  <si>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</si>
  <si>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</si>
  <si>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</si>
  <si>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</si>
  <si>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</si>
  <si>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</si>
  <si>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</si>
  <si>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</si>
  <si>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</si>
  <si>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</si>
  <si>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</si>
  <si>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</si>
  <si>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</si>
  <si>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</si>
  <si>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</si>
  <si>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</si>
  <si>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</si>
  <si>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</si>
  <si>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</si>
  <si>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</si>
  <si>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</si>
  <si>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</si>
  <si>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</si>
  <si>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</si>
  <si>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</si>
  <si>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</si>
  <si>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</si>
  <si>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</si>
  <si>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</si>
  <si>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</si>
  <si>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</si>
  <si>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</si>
  <si>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</si>
  <si>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</si>
  <si>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</si>
  <si>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</si>
  <si>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</si>
  <si>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</si>
  <si>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</si>
  <si>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</si>
  <si>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</si>
  <si>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</si>
  <si>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</si>
  <si>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</si>
  <si>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</si>
  <si>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</si>
  <si>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</si>
  <si>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</si>
  <si>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</si>
  <si>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</si>
  <si>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</si>
  <si>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</si>
  <si>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</si>
  <si>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</si>
  <si>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</si>
  <si>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</si>
  <si>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</si>
  <si>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</si>
  <si>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</si>
  <si>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</si>
  <si>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</si>
  <si>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</si>
  <si>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</si>
  <si>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</si>
  <si>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</si>
  <si>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</si>
  <si>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</si>
  <si>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</si>
  <si>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</si>
  <si>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3 в части монтажа ответвительной арматуры в точке врезки ответвления (тип и технические характеристики уточнить при проектировании).</t>
  </si>
  <si>
    <t>перекидка.</t>
  </si>
  <si>
    <t>41828314 (СЭС-4137/2019)</t>
  </si>
  <si>
    <t>41831080 (СЭС-4139/2019)</t>
  </si>
  <si>
    <t>41826747 (ЦЭС-17788/2019)</t>
  </si>
  <si>
    <t>41825980 (ЦЭС-17809/2019)</t>
  </si>
  <si>
    <t>41830560 (ЦЭС-17831/2019)</t>
  </si>
  <si>
    <t>41828164 (ЦЭС-17838/2019)</t>
  </si>
  <si>
    <t>41796473 (ЮЭС-3880/2019)</t>
  </si>
  <si>
    <t>Рысянина Татьяна Григорьевна</t>
  </si>
  <si>
    <t>Гусельникова Татьяна Андреевна</t>
  </si>
  <si>
    <t>Рудометов Александр Владимирович</t>
  </si>
  <si>
    <t>Россинский Дмитрий Сергеевич</t>
  </si>
  <si>
    <t>Индивидуальный предприниматель Потопахин Сергей Александрович</t>
  </si>
  <si>
    <t>Новоселов Владимир Николаевич</t>
  </si>
  <si>
    <t>Бережненко Виктор Васильевич</t>
  </si>
  <si>
    <t>ФРЭС</t>
  </si>
  <si>
    <t>Су.РЭС</t>
  </si>
  <si>
    <t>Курская обл., Железногорский район, Разветьевский с/с</t>
  </si>
  <si>
    <t>Курская обл., Фатежский р-н, Верхнелюбажский сельсовет, д. Ясенок, д. № 20</t>
  </si>
  <si>
    <t>Курская обл., Золотухинский р-н,  Белоколодецкий с/с, кад. №46:07:040801:1</t>
  </si>
  <si>
    <t>Курская обл., Курский р-н, с. Введенское, уч. 46:11:200102:162</t>
  </si>
  <si>
    <t>Курская обл., п. Медвенка, ул. Чепцова, д. 2</t>
  </si>
  <si>
    <t>Курская обл., Курский р-н, д. Долгое, уч. 46:11:071002:1044</t>
  </si>
  <si>
    <t>Курская обл., Суджанский район, с. Мартыновка, кл. Хутор, д. 6</t>
  </si>
  <si>
    <t>строительство воздушной линии электропередачи 0,4 кВ самонесущим изолированным проводом – ответвления протяженностью 0,2 км от опоры № 15 существующей ВЛ-0,4 кВ № 3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</si>
  <si>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(перекидки) протяженностью 0,025 км от опоры № 22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11).</t>
  </si>
  <si>
    <t>строительство воздушной линии электропередачи 0,4 кВ самонесущим изолированным проводом – ответвления протяженностью 0,85 км от опоры №7 (номер опоры уточнить при проектировании) существующей ВЛ-0,4кВ №2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</si>
  <si>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 км от опоры №4 (номер опоры уточнить при проектировании) существующей ВЛ-0,4кВ №2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</si>
  <si>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ВЛИ-0,4 кВ протяженностью 0,125 км от ТП-10/0,4 кВ № 338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</si>
  <si>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0,04 км от опоры № 187 ВЛ-10 кВ № 129.12 до проектируемой ТП-10/0,4 кВ (точку врезки, марку и сечение провода, протяженность уточнить при проектировании)         (в том числе 0,04 км по ТУ Ц-17726);
- монтаж линейного разъединителя 10 кВ на концевой опоре проектируемого ответвления от ВЛ-10 кВ № 129.12 (тип и технические характеристики уточнить при проектировании) (в том числе по ТУ Ц-17726);
- строительство воздушной линии электропередачи 0,4 кВ самонесущим изолированным проводом (ВЛИ-0,4 кВ) протяженностью 0,44 км от проектируемой ТП-10/0,4 кВ до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(в том числе 0,3 км по ТУ Ц-17726). 
10.2.	 Строительство новых подстанций: строительство трансформаторной подстанции 10/0,4 кВ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ТУ Ц-17726).</t>
  </si>
  <si>
    <t>строительство воздушной линии электропередачи 10 кВ защищенным проводом – ответвления протяженностью 0,01 км от опоры № 68 (номер опоры уточнить при проектировании) существующей ВЛ-10 кВ № 7006 до проектируемой ТП-10/0,4 кВ (точку врезки, марку и сечение провода, протяженность уточнить при проектировании);
- монтаж линейного разъединителя 10 кВ на последней опоре проектируемого ответвления от ВЛ-10 кВ № 7006 (тип и технические характеристики уточнить при проектировании);
10.2.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</si>
  <si>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ВЛ-0,4 кВ № 1 ТП-10/0,4 кВ № 274 в части монтажа одного дополнительного провода протяженностью 0,61 км на участке в пролетах опор №№1…17 и монтажа двух дополнительного провода протяженностью 0,23 км на участке в пролетах опор №№17…22 (объем реконструкции уточнить при проектировании).</t>
  </si>
  <si>
    <t>реконструкция существующей ВЛ-0,4кВ №2 в части монтажа ответвительной арматуры в точке врезки ответвления (объем реконструкции уточнить при проектировании).</t>
  </si>
  <si>
    <t>реконструкция существующей ТП-10/0,4 кВ № 338 в части замены ТП 25 кВА на ТП столбового типа мощностью 40 кВА (объем реконструкции уточнить при проектировании).</t>
  </si>
  <si>
    <t>реконструкция существующей ВЛ-10 кВ № 129.12 в части монтажа ответвительной арматуры в точке врезки (объем реконструкции уточнить при проектировании) (в том числе по ТУ Ц-17726).</t>
  </si>
  <si>
    <t>реконструкция существующей ВЛ-0,4 кВ № 3 в части замены неизолированного провода на участке протяженностью 0,38 км на СИП-2 (в пролетах опор №№ 28 - 35) с заменой опор №№ 28 - 35, 19, 20) (объем реконструкции и необходимость замены опор уточнить при проектировании).
- выполнить переключение ВЛ-0,4 кВ №3 от ТП-10/0,4 кВ №4/400 на питание от проектируемой ТП-10/0,4 кВ строящейся в соответствии с пунктом 10.2. настоящих технических условий, с обеспечением разрыва в пролетах опор №№ 19 - 20  (объем реконструкции уточнить при проектировании).</t>
  </si>
  <si>
    <t>На хоз.способ ххх2019г. План трассы.</t>
  </si>
  <si>
    <t>Аналог. Ц-17726 и Ц-17838.</t>
  </si>
  <si>
    <t>КР/05/312-Р Хоз.способ от 29.05.2019г.</t>
  </si>
  <si>
    <t>0,2 (0,19 км + перекидка 0,01 км)</t>
  </si>
  <si>
    <t>0,025 (перекидка)</t>
  </si>
  <si>
    <t>СТП 63 кВА (со шкафом АСУЭ в комплекте со счетчиком (МЭК-104))</t>
  </si>
  <si>
    <t>Демонтаж ТП</t>
  </si>
  <si>
    <t>Монтаж СТП-63 кВА</t>
  </si>
  <si>
    <t>технический учёт в ТП</t>
  </si>
  <si>
    <t>Шкаф АСУЭ в комплекте со счетчиком (МЭК-104)</t>
  </si>
  <si>
    <t>возврат</t>
  </si>
  <si>
    <t>ИТОГО:</t>
  </si>
  <si>
    <t>Реконструкция ВЛ-10 кВ в части замены 1-ой опоры</t>
  </si>
  <si>
    <r>
      <t xml:space="preserve">1) Реконструкция существующей ВЛ-0,4 кВ в части замены неизолированного провода на участке протяженностью 0,38 км на СИП-2 с заменой 10-ти опор.
2) Переключение ВЛ-0,4 кВ на питание от проектируемой ТП-10/0,4 кВ с обеспечением разрыва в пролетах опор;
</t>
    </r>
    <r>
      <rPr>
        <sz val="28"/>
        <color rgb="FFFF0000"/>
        <rFont val="Arial"/>
        <family val="2"/>
        <charset val="204"/>
      </rPr>
      <t>3) Учесть замену 8-ми однофазных перекидок и монтаж 1-ой 3-х фазной перекидки</t>
    </r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</si>
  <si>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144 льготники (2020)»)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</si>
  <si>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</si>
  <si>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</si>
  <si>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</si>
  <si>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</si>
  <si>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</si>
  <si>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</si>
  <si>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</si>
  <si>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</si>
  <si>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</si>
  <si>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СТП 63 кВА - 3 шт.
(демонтаж ТП 25 кВА - 1 шт.)</t>
  </si>
  <si>
    <t>1) Реконструкция существующей ВЛ-0,4 кВ в части замены неизолированного провода на участке протяженностью 0,38 км на СИП-2 с заменой 10-ти опор.
2) Переключение ВЛ-0,4 кВ на питание от проектируемой ТП-10/0,4 кВ с обеспечением разрыва в пролетах опор;
3) Учесть замену 8-ми однофазных перекидок и монтаж 1-ой 3-х фазной перекидки</t>
  </si>
  <si>
    <t>Реконструкция ВЛ-0,4 кВ, км</t>
  </si>
  <si>
    <t>1,84 (с учетом перекидок)</t>
  </si>
  <si>
    <r>
      <t xml:space="preserve">Замена ТП 25 кВА на СТП 63 кВА (с тех.учетом
)
</t>
    </r>
    <r>
      <rPr>
        <sz val="28"/>
        <color rgb="FFFF0000"/>
        <rFont val="Arial"/>
        <family val="2"/>
        <charset val="204"/>
      </rPr>
      <t>пересчитать (со шкафом АСУЭ в комплекте со счетчиком (МЭК-104))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</si>
</sst>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sz val="28"/>
      <color rgb="FFFF0000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8" fontId="16" fillId="0" borderId="0" xfId="0" applyNumberFormat="1" applyFont="1" applyFill="1" applyBorder="1" applyAlignment="1" applyProtection="1">
      <alignment horizontal="right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14" fontId="15" fillId="0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81"/>
  <sheetViews>
    <sheetView tabSelected="1" view="pageBreakPreview" zoomScale="30" zoomScaleNormal="30" zoomScaleSheetLayoutView="30" workbookViewId="0">
      <pane ySplit="2" topLeftCell="A30" activePane="bottomLeft" state="frozen"/>
      <selection pane="bottomLeft" activeCell="A33" sqref="A33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36.85546875" style="176" customWidth="1"/>
    <col min="8" max="8" width="23" style="176" customWidth="1"/>
    <col min="9" max="9" width="67.7109375" style="176" customWidth="1"/>
    <col min="10" max="10" width="81.42578125" style="176" customWidth="1"/>
    <col min="11" max="11" width="46.7109375" style="176" customWidth="1"/>
    <col min="12" max="12" width="34.85546875" style="176" customWidth="1"/>
    <col min="13" max="13" width="57.140625" style="176" customWidth="1"/>
    <col min="14" max="14" width="68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3.85546875" style="176" customWidth="1"/>
    <col min="33" max="33" width="24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101.42578125" style="176" customWidth="1"/>
    <col min="59" max="59" width="33.7109375" style="176" customWidth="1"/>
    <col min="60" max="60" width="41.5703125" style="176" customWidth="1"/>
    <col min="61" max="61" width="24.140625" style="176" customWidth="1"/>
    <col min="62" max="62" width="39.7109375" style="176" customWidth="1"/>
    <col min="63" max="63" width="34.28515625" style="176" customWidth="1"/>
    <col min="64" max="64" width="53.7109375" style="176" hidden="1" customWidth="1"/>
    <col min="65" max="65" width="41.85546875" style="176" hidden="1" customWidth="1"/>
    <col min="66" max="66" width="48.7109375" style="193" customWidth="1"/>
    <col min="67" max="67" width="37.28515625" style="177" customWidth="1"/>
    <col min="68" max="68" width="36.85546875" style="176" customWidth="1"/>
    <col min="69" max="69" width="32" style="178" customWidth="1"/>
    <col min="70" max="70" width="22.42578125" style="19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59.75" customHeight="1" x14ac:dyDescent="0.95">
      <c r="A1" s="236" t="s">
        <v>382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</row>
    <row r="2" spans="1:73" s="22" customFormat="1" ht="332.2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394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17" t="s">
        <v>333</v>
      </c>
      <c r="B3" s="18">
        <v>41828314</v>
      </c>
      <c r="C3" s="24">
        <v>43623</v>
      </c>
      <c r="D3" s="19">
        <v>458.33300000000003</v>
      </c>
      <c r="E3" s="19"/>
      <c r="F3" s="20">
        <v>15</v>
      </c>
      <c r="G3" s="18" t="s">
        <v>340</v>
      </c>
      <c r="H3" s="18" t="s">
        <v>135</v>
      </c>
      <c r="I3" s="18" t="s">
        <v>349</v>
      </c>
      <c r="J3" s="233" t="s">
        <v>356</v>
      </c>
      <c r="K3" s="233" t="s">
        <v>331</v>
      </c>
      <c r="L3" s="20"/>
      <c r="M3" s="20"/>
      <c r="N3" s="20"/>
      <c r="O3" s="21">
        <f>SUM(O4)</f>
        <v>228.53</v>
      </c>
      <c r="P3" s="21">
        <f t="shared" ref="P3" si="0">SUM(P4)</f>
        <v>0</v>
      </c>
      <c r="Q3" s="21">
        <f t="shared" ref="Q3" si="1">SUM(Q4)</f>
        <v>25.138300000000001</v>
      </c>
      <c r="R3" s="21">
        <f t="shared" ref="R3" si="2">SUM(R4)</f>
        <v>189.6799</v>
      </c>
      <c r="S3" s="21">
        <f t="shared" ref="S3" si="3">SUM(S4)</f>
        <v>0</v>
      </c>
      <c r="T3" s="21">
        <f t="shared" ref="T3" si="4">SUM(T4)</f>
        <v>13.7118</v>
      </c>
      <c r="U3" s="21">
        <f t="shared" ref="U3" si="5">SUM(U4)</f>
        <v>228.53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3"/>
      <c r="AJ3" s="23"/>
      <c r="AK3" s="21"/>
      <c r="AL3" s="204"/>
      <c r="AM3" s="23"/>
      <c r="AN3" s="23"/>
      <c r="AO3" s="21"/>
      <c r="AP3" s="21"/>
      <c r="AQ3" s="21"/>
      <c r="AR3" s="21"/>
      <c r="AS3" s="21"/>
      <c r="AT3" s="204"/>
      <c r="AU3" s="23"/>
      <c r="AV3" s="21"/>
      <c r="AW3" s="21"/>
      <c r="AX3" s="21"/>
      <c r="AY3" s="21"/>
      <c r="AZ3" s="21"/>
      <c r="BA3" s="21"/>
      <c r="BB3" s="21"/>
      <c r="BC3" s="21"/>
      <c r="BD3" s="204" t="s">
        <v>371</v>
      </c>
      <c r="BE3" s="182">
        <f>U4</f>
        <v>228.53</v>
      </c>
      <c r="BF3" s="23"/>
      <c r="BG3" s="21"/>
      <c r="BH3" s="20"/>
      <c r="BI3" s="23"/>
      <c r="BJ3" s="23"/>
      <c r="BK3" s="21"/>
      <c r="BL3" s="21"/>
      <c r="BM3" s="21"/>
      <c r="BN3" s="181">
        <f t="shared" ref="BN3:BN67" si="6">W3+Y3+AA3+AC3+AE3+AG3+AI3+AM3+AO3+AQ3+AS3+AU3+AW3+AY3+BA3+BC3+BE3+BG3+BI3+BK3+BM3</f>
        <v>228.53</v>
      </c>
      <c r="BO3" s="24">
        <v>43806</v>
      </c>
      <c r="BP3" s="21" t="s">
        <v>210</v>
      </c>
      <c r="BQ3" s="226"/>
      <c r="BR3" s="195">
        <v>6</v>
      </c>
      <c r="BT3" s="192"/>
      <c r="BU3" s="25"/>
    </row>
    <row r="4" spans="1:73" s="22" customFormat="1" ht="409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5"/>
      <c r="K4" s="235"/>
      <c r="L4" s="20"/>
      <c r="M4" s="20" t="s">
        <v>310</v>
      </c>
      <c r="N4" s="21" t="str">
        <f>BD3</f>
        <v>0,2 (0,19 км + перекидка 0,01 км)</v>
      </c>
      <c r="O4" s="23">
        <f>(0.19*1177)+4.9</f>
        <v>228.53</v>
      </c>
      <c r="P4" s="23"/>
      <c r="Q4" s="23">
        <f>O4*0.11</f>
        <v>25.138300000000001</v>
      </c>
      <c r="R4" s="23">
        <f>O4*0.83</f>
        <v>189.6799</v>
      </c>
      <c r="S4" s="23">
        <v>0</v>
      </c>
      <c r="T4" s="23">
        <f>O4*0.06</f>
        <v>13.7118</v>
      </c>
      <c r="U4" s="23">
        <f>SUM(Q4:T4)</f>
        <v>228.53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204"/>
      <c r="AM4" s="23"/>
      <c r="AN4" s="23"/>
      <c r="AO4" s="21"/>
      <c r="AP4" s="21"/>
      <c r="AQ4" s="21"/>
      <c r="AR4" s="21"/>
      <c r="AS4" s="21"/>
      <c r="AT4" s="204"/>
      <c r="AU4" s="23"/>
      <c r="AV4" s="21"/>
      <c r="AW4" s="21"/>
      <c r="AX4" s="21"/>
      <c r="AY4" s="21"/>
      <c r="AZ4" s="21"/>
      <c r="BA4" s="21"/>
      <c r="BB4" s="21"/>
      <c r="BC4" s="21"/>
      <c r="BD4" s="204"/>
      <c r="BE4" s="182"/>
      <c r="BF4" s="23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7"/>
      <c r="BR4" s="195"/>
      <c r="BT4" s="192"/>
      <c r="BU4" s="25"/>
    </row>
    <row r="5" spans="1:73" s="22" customFormat="1" ht="244.5" customHeight="1" x14ac:dyDescent="0.25">
      <c r="A5" s="17" t="s">
        <v>334</v>
      </c>
      <c r="B5" s="18">
        <v>41831080</v>
      </c>
      <c r="C5" s="24">
        <v>43629</v>
      </c>
      <c r="D5" s="19">
        <v>458.33300000000003</v>
      </c>
      <c r="E5" s="19"/>
      <c r="F5" s="20">
        <v>15</v>
      </c>
      <c r="G5" s="18" t="s">
        <v>341</v>
      </c>
      <c r="H5" s="18" t="s">
        <v>347</v>
      </c>
      <c r="I5" s="18" t="s">
        <v>350</v>
      </c>
      <c r="J5" s="233" t="s">
        <v>357</v>
      </c>
      <c r="K5" s="233" t="s">
        <v>363</v>
      </c>
      <c r="L5" s="20"/>
      <c r="M5" s="20"/>
      <c r="N5" s="20"/>
      <c r="O5" s="21">
        <f>SUM(O6:O8)</f>
        <v>127.06700000000001</v>
      </c>
      <c r="P5" s="21">
        <f t="shared" ref="P5:U5" si="7">SUM(P6:P8)</f>
        <v>0</v>
      </c>
      <c r="Q5" s="21">
        <f t="shared" si="7"/>
        <v>10.13336</v>
      </c>
      <c r="R5" s="21">
        <f t="shared" si="7"/>
        <v>116.93364000000001</v>
      </c>
      <c r="S5" s="21">
        <f t="shared" si="7"/>
        <v>0</v>
      </c>
      <c r="T5" s="21">
        <f t="shared" si="7"/>
        <v>0</v>
      </c>
      <c r="U5" s="21">
        <f t="shared" si="7"/>
        <v>127.06700000000001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81" t="s">
        <v>372</v>
      </c>
      <c r="BE5" s="181">
        <f>U6</f>
        <v>4.9000000000000004</v>
      </c>
      <c r="BF5" s="21"/>
      <c r="BG5" s="21"/>
      <c r="BH5" s="20">
        <v>0.61</v>
      </c>
      <c r="BI5" s="23">
        <f>U7</f>
        <v>73.620900000000006</v>
      </c>
      <c r="BJ5" s="23">
        <v>0.23</v>
      </c>
      <c r="BK5" s="21">
        <f>U8</f>
        <v>48.546100000000003</v>
      </c>
      <c r="BL5" s="21"/>
      <c r="BM5" s="21"/>
      <c r="BN5" s="181">
        <f t="shared" si="6"/>
        <v>127.06700000000001</v>
      </c>
      <c r="BO5" s="24">
        <v>43812</v>
      </c>
      <c r="BP5" s="21" t="s">
        <v>332</v>
      </c>
      <c r="BQ5" s="21"/>
      <c r="BR5" s="195">
        <v>6</v>
      </c>
      <c r="BS5" s="23"/>
      <c r="BT5" s="24"/>
      <c r="BU5" s="25"/>
    </row>
    <row r="6" spans="1:73" s="22" customFormat="1" ht="244.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4"/>
      <c r="K6" s="234"/>
      <c r="L6" s="20"/>
      <c r="M6" s="20" t="s">
        <v>310</v>
      </c>
      <c r="N6" s="21" t="str">
        <f>BD5</f>
        <v>0,025 (перекидка)</v>
      </c>
      <c r="O6" s="23">
        <f>U6</f>
        <v>4.9000000000000004</v>
      </c>
      <c r="P6" s="23"/>
      <c r="Q6" s="23">
        <v>0.36</v>
      </c>
      <c r="R6" s="23">
        <v>4.54</v>
      </c>
      <c r="S6" s="23">
        <v>0</v>
      </c>
      <c r="T6" s="23">
        <v>0</v>
      </c>
      <c r="U6" s="23">
        <f>SUM(Q6:T6)</f>
        <v>4.9000000000000004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8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181"/>
      <c r="BE6" s="181"/>
      <c r="BF6" s="21"/>
      <c r="BG6" s="21"/>
      <c r="BH6" s="20"/>
      <c r="BI6" s="23"/>
      <c r="BJ6" s="23"/>
      <c r="BK6" s="21"/>
      <c r="BL6" s="21"/>
      <c r="BM6" s="21"/>
      <c r="BN6" s="181"/>
      <c r="BO6" s="24"/>
      <c r="BP6" s="21"/>
      <c r="BQ6" s="21"/>
      <c r="BR6" s="195"/>
      <c r="BS6" s="23"/>
      <c r="BT6" s="24"/>
      <c r="BU6" s="25"/>
    </row>
    <row r="7" spans="1:73" s="22" customFormat="1" ht="244.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4"/>
      <c r="K7" s="234"/>
      <c r="L7" s="20"/>
      <c r="M7" s="20" t="s">
        <v>329</v>
      </c>
      <c r="N7" s="20">
        <f>BH5</f>
        <v>0.61</v>
      </c>
      <c r="O7" s="21">
        <f>N7*120.69</f>
        <v>73.620899999999992</v>
      </c>
      <c r="P7" s="21"/>
      <c r="Q7" s="23">
        <f>O7*0.08</f>
        <v>5.8896719999999991</v>
      </c>
      <c r="R7" s="23">
        <f>O7*0.92</f>
        <v>67.731228000000002</v>
      </c>
      <c r="S7" s="23">
        <v>0</v>
      </c>
      <c r="T7" s="23">
        <v>0</v>
      </c>
      <c r="U7" s="23">
        <f>SUM(Q7:T7)</f>
        <v>73.620900000000006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8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181"/>
      <c r="BE7" s="181"/>
      <c r="BF7" s="21"/>
      <c r="BG7" s="21"/>
      <c r="BH7" s="20"/>
      <c r="BI7" s="23"/>
      <c r="BJ7" s="23"/>
      <c r="BK7" s="21"/>
      <c r="BL7" s="21"/>
      <c r="BM7" s="21"/>
      <c r="BN7" s="181"/>
      <c r="BO7" s="24"/>
      <c r="BP7" s="21"/>
      <c r="BQ7" s="21"/>
      <c r="BR7" s="195"/>
      <c r="BS7" s="23"/>
      <c r="BT7" s="24"/>
      <c r="BU7" s="25"/>
    </row>
    <row r="8" spans="1:73" s="22" customFormat="1" ht="244.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5"/>
      <c r="K8" s="235"/>
      <c r="L8" s="20"/>
      <c r="M8" s="20" t="s">
        <v>319</v>
      </c>
      <c r="N8" s="23">
        <f>BJ5</f>
        <v>0.23</v>
      </c>
      <c r="O8" s="23">
        <f>N8*211.07</f>
        <v>48.546100000000003</v>
      </c>
      <c r="P8" s="23"/>
      <c r="Q8" s="23">
        <f>O8*0.08</f>
        <v>3.8836880000000003</v>
      </c>
      <c r="R8" s="23">
        <f>O8*0.92</f>
        <v>44.662412000000003</v>
      </c>
      <c r="S8" s="23">
        <v>0</v>
      </c>
      <c r="T8" s="23">
        <v>0</v>
      </c>
      <c r="U8" s="23">
        <f>SUM(Q8:T8)</f>
        <v>48.546100000000003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181"/>
      <c r="BE8" s="181"/>
      <c r="BF8" s="21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21"/>
      <c r="BR8" s="195"/>
      <c r="BS8" s="23"/>
      <c r="BT8" s="24"/>
      <c r="BU8" s="25"/>
    </row>
    <row r="9" spans="1:73" s="22" customFormat="1" ht="409.5" customHeight="1" x14ac:dyDescent="0.25">
      <c r="A9" s="17" t="s">
        <v>335</v>
      </c>
      <c r="B9" s="18">
        <v>41826747</v>
      </c>
      <c r="C9" s="24">
        <v>43623</v>
      </c>
      <c r="D9" s="19">
        <v>11110.67</v>
      </c>
      <c r="E9" s="19"/>
      <c r="F9" s="20">
        <v>4</v>
      </c>
      <c r="G9" s="18" t="s">
        <v>342</v>
      </c>
      <c r="H9" s="18" t="s">
        <v>139</v>
      </c>
      <c r="I9" s="18" t="s">
        <v>351</v>
      </c>
      <c r="J9" s="233" t="s">
        <v>358</v>
      </c>
      <c r="K9" s="233" t="s">
        <v>364</v>
      </c>
      <c r="L9" s="20"/>
      <c r="M9" s="20"/>
      <c r="N9" s="20"/>
      <c r="O9" s="21">
        <f>SUM(O10)</f>
        <v>1000.4499999999999</v>
      </c>
      <c r="P9" s="21">
        <f t="shared" ref="P9" si="8">SUM(P10)</f>
        <v>0</v>
      </c>
      <c r="Q9" s="21">
        <f t="shared" ref="Q9" si="9">SUM(Q10)</f>
        <v>110.04949999999999</v>
      </c>
      <c r="R9" s="21">
        <f t="shared" ref="R9" si="10">SUM(R10)</f>
        <v>830.37349999999992</v>
      </c>
      <c r="S9" s="21">
        <f t="shared" ref="S9" si="11">SUM(S10)</f>
        <v>0</v>
      </c>
      <c r="T9" s="21">
        <f t="shared" ref="T9" si="12">SUM(T10)</f>
        <v>60.026999999999994</v>
      </c>
      <c r="U9" s="21">
        <f t="shared" ref="U9" si="13">SUM(U10)</f>
        <v>1000.4499999999999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204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04">
        <v>0.85</v>
      </c>
      <c r="BE9" s="21">
        <f>U10</f>
        <v>1000.4499999999999</v>
      </c>
      <c r="BF9" s="20"/>
      <c r="BG9" s="20"/>
      <c r="BH9" s="20"/>
      <c r="BI9" s="23"/>
      <c r="BJ9" s="23"/>
      <c r="BK9" s="20"/>
      <c r="BL9" s="23"/>
      <c r="BM9" s="21"/>
      <c r="BN9" s="181">
        <f t="shared" si="6"/>
        <v>1000.4499999999999</v>
      </c>
      <c r="BO9" s="24">
        <v>43989</v>
      </c>
      <c r="BP9" s="21" t="s">
        <v>368</v>
      </c>
      <c r="BQ9" s="21"/>
      <c r="BR9" s="23">
        <v>12</v>
      </c>
      <c r="BS9" s="23"/>
      <c r="BT9" s="24"/>
      <c r="BU9" s="25"/>
    </row>
    <row r="10" spans="1:73" s="22" customFormat="1" ht="408.7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35"/>
      <c r="K10" s="235"/>
      <c r="L10" s="20"/>
      <c r="M10" s="20" t="s">
        <v>310</v>
      </c>
      <c r="N10" s="21">
        <f>BD9</f>
        <v>0.85</v>
      </c>
      <c r="O10" s="23">
        <f>N10*1177</f>
        <v>1000.4499999999999</v>
      </c>
      <c r="P10" s="23"/>
      <c r="Q10" s="23">
        <f>O10*0.11</f>
        <v>110.04949999999999</v>
      </c>
      <c r="R10" s="23">
        <f>O10*0.83</f>
        <v>830.37349999999992</v>
      </c>
      <c r="S10" s="23">
        <v>0</v>
      </c>
      <c r="T10" s="23">
        <f>O10*0.06</f>
        <v>60.026999999999994</v>
      </c>
      <c r="U10" s="23">
        <f>SUM(Q10:T10)</f>
        <v>1000.4499999999999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204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04"/>
      <c r="BE10" s="21"/>
      <c r="BF10" s="20"/>
      <c r="BG10" s="20"/>
      <c r="BH10" s="20"/>
      <c r="BI10" s="23"/>
      <c r="BJ10" s="23"/>
      <c r="BK10" s="20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311.25" customHeight="1" x14ac:dyDescent="0.25">
      <c r="A11" s="17" t="s">
        <v>336</v>
      </c>
      <c r="B11" s="18">
        <v>41825980</v>
      </c>
      <c r="C11" s="24">
        <v>43623</v>
      </c>
      <c r="D11" s="19">
        <v>458.33300000000003</v>
      </c>
      <c r="E11" s="19"/>
      <c r="F11" s="20">
        <v>14</v>
      </c>
      <c r="G11" s="18" t="s">
        <v>343</v>
      </c>
      <c r="H11" s="18" t="s">
        <v>136</v>
      </c>
      <c r="I11" s="18" t="s">
        <v>352</v>
      </c>
      <c r="J11" s="233" t="s">
        <v>359</v>
      </c>
      <c r="K11" s="233" t="s">
        <v>364</v>
      </c>
      <c r="L11" s="20"/>
      <c r="M11" s="20"/>
      <c r="N11" s="20"/>
      <c r="O11" s="21">
        <f>SUM(O12)</f>
        <v>235.4</v>
      </c>
      <c r="P11" s="21">
        <f t="shared" ref="P11" si="14">SUM(P12)</f>
        <v>0</v>
      </c>
      <c r="Q11" s="21">
        <f t="shared" ref="Q11" si="15">SUM(Q12)</f>
        <v>25.894000000000002</v>
      </c>
      <c r="R11" s="21">
        <f t="shared" ref="R11" si="16">SUM(R12)</f>
        <v>195.38200000000001</v>
      </c>
      <c r="S11" s="21">
        <f t="shared" ref="S11" si="17">SUM(S12)</f>
        <v>0</v>
      </c>
      <c r="T11" s="21">
        <f t="shared" ref="T11" si="18">SUM(T12)</f>
        <v>14.124000000000001</v>
      </c>
      <c r="U11" s="21">
        <f t="shared" ref="U11" si="19">SUM(U12)</f>
        <v>235.4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204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0"/>
      <c r="BC11" s="20"/>
      <c r="BD11" s="204">
        <v>0.2</v>
      </c>
      <c r="BE11" s="21">
        <f>U12</f>
        <v>235.4</v>
      </c>
      <c r="BF11" s="20"/>
      <c r="BG11" s="20"/>
      <c r="BH11" s="20"/>
      <c r="BI11" s="23"/>
      <c r="BJ11" s="23"/>
      <c r="BK11" s="20"/>
      <c r="BL11" s="23"/>
      <c r="BM11" s="21"/>
      <c r="BN11" s="181">
        <f t="shared" si="6"/>
        <v>235.4</v>
      </c>
      <c r="BO11" s="24">
        <v>43806</v>
      </c>
      <c r="BP11" s="21" t="s">
        <v>210</v>
      </c>
      <c r="BQ11" s="21"/>
      <c r="BR11" s="23">
        <v>6</v>
      </c>
      <c r="BS11" s="23"/>
      <c r="BT11" s="24"/>
      <c r="BU11" s="25"/>
    </row>
    <row r="12" spans="1:73" s="22" customFormat="1" ht="409.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35"/>
      <c r="K12" s="235"/>
      <c r="L12" s="20"/>
      <c r="M12" s="20" t="s">
        <v>310</v>
      </c>
      <c r="N12" s="21">
        <f>BD11</f>
        <v>0.2</v>
      </c>
      <c r="O12" s="23">
        <f>N12*1177</f>
        <v>235.4</v>
      </c>
      <c r="P12" s="23"/>
      <c r="Q12" s="23">
        <f>O12*0.11</f>
        <v>25.894000000000002</v>
      </c>
      <c r="R12" s="23">
        <f>O12*0.83</f>
        <v>195.38200000000001</v>
      </c>
      <c r="S12" s="23">
        <v>0</v>
      </c>
      <c r="T12" s="23">
        <f>O12*0.06</f>
        <v>14.124000000000001</v>
      </c>
      <c r="U12" s="23">
        <f>SUM(Q12:T12)</f>
        <v>235.4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204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0"/>
      <c r="BC12" s="20"/>
      <c r="BD12" s="204"/>
      <c r="BE12" s="21"/>
      <c r="BF12" s="20"/>
      <c r="BG12" s="20"/>
      <c r="BH12" s="20"/>
      <c r="BI12" s="23"/>
      <c r="BJ12" s="23"/>
      <c r="BK12" s="20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366.75" customHeight="1" x14ac:dyDescent="0.25">
      <c r="A13" s="17" t="s">
        <v>337</v>
      </c>
      <c r="B13" s="18">
        <v>41830560</v>
      </c>
      <c r="C13" s="24">
        <v>43627</v>
      </c>
      <c r="D13" s="19">
        <v>458.33300000000003</v>
      </c>
      <c r="E13" s="19"/>
      <c r="F13" s="20">
        <v>15</v>
      </c>
      <c r="G13" s="18" t="s">
        <v>344</v>
      </c>
      <c r="H13" s="18" t="s">
        <v>137</v>
      </c>
      <c r="I13" s="18" t="s">
        <v>353</v>
      </c>
      <c r="J13" s="233" t="s">
        <v>360</v>
      </c>
      <c r="K13" s="233" t="s">
        <v>365</v>
      </c>
      <c r="L13" s="20"/>
      <c r="M13" s="20"/>
      <c r="N13" s="20"/>
      <c r="O13" s="21">
        <f>SUM(O14:O17)</f>
        <v>467.37499999999994</v>
      </c>
      <c r="P13" s="21">
        <f t="shared" ref="P13:U13" si="20">SUM(P14:P17)</f>
        <v>0</v>
      </c>
      <c r="Q13" s="21">
        <f t="shared" si="20"/>
        <v>27.673749999999998</v>
      </c>
      <c r="R13" s="21">
        <f t="shared" si="20"/>
        <v>183.92374999999998</v>
      </c>
      <c r="S13" s="21">
        <f t="shared" si="20"/>
        <v>236.10000000000002</v>
      </c>
      <c r="T13" s="21">
        <f t="shared" si="20"/>
        <v>19.677499999999998</v>
      </c>
      <c r="U13" s="21">
        <f t="shared" si="20"/>
        <v>467.37499999999989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204"/>
      <c r="AM13" s="20"/>
      <c r="AN13" s="20"/>
      <c r="AO13" s="21"/>
      <c r="AP13" s="21"/>
      <c r="AQ13" s="21"/>
      <c r="AR13" s="21"/>
      <c r="AS13" s="21"/>
      <c r="AT13" s="228" t="s">
        <v>396</v>
      </c>
      <c r="AU13" s="21">
        <f>U14+U15+U16</f>
        <v>320.24999999999994</v>
      </c>
      <c r="AV13" s="21"/>
      <c r="AW13" s="21"/>
      <c r="AX13" s="21"/>
      <c r="AY13" s="21"/>
      <c r="AZ13" s="21"/>
      <c r="BA13" s="21"/>
      <c r="BB13" s="21"/>
      <c r="BC13" s="21"/>
      <c r="BD13" s="204">
        <v>0.125</v>
      </c>
      <c r="BE13" s="21">
        <f>U17</f>
        <v>147.12499999999997</v>
      </c>
      <c r="BF13" s="20"/>
      <c r="BG13" s="20"/>
      <c r="BH13" s="20"/>
      <c r="BI13" s="23"/>
      <c r="BJ13" s="23"/>
      <c r="BK13" s="20"/>
      <c r="BL13" s="23"/>
      <c r="BM13" s="21"/>
      <c r="BN13" s="181">
        <f t="shared" si="6"/>
        <v>467.37499999999989</v>
      </c>
      <c r="BO13" s="24">
        <v>43810</v>
      </c>
      <c r="BP13" s="21" t="s">
        <v>210</v>
      </c>
      <c r="BQ13" s="21"/>
      <c r="BR13" s="23">
        <v>6</v>
      </c>
      <c r="BS13" s="23"/>
      <c r="BT13" s="24"/>
      <c r="BU13" s="25"/>
    </row>
    <row r="14" spans="1:73" s="22" customFormat="1" ht="136.9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34"/>
      <c r="K14" s="234"/>
      <c r="L14" s="20"/>
      <c r="M14" s="237" t="s">
        <v>318</v>
      </c>
      <c r="N14" s="20" t="s">
        <v>374</v>
      </c>
      <c r="O14" s="21">
        <f>U14</f>
        <v>14.270000000000001</v>
      </c>
      <c r="P14" s="21"/>
      <c r="Q14" s="21">
        <v>1.06</v>
      </c>
      <c r="R14" s="21">
        <v>13.21</v>
      </c>
      <c r="S14" s="21" t="s">
        <v>378</v>
      </c>
      <c r="T14" s="21">
        <v>0</v>
      </c>
      <c r="U14" s="21">
        <f>SUM(Q14:T14)</f>
        <v>14.270000000000001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204"/>
      <c r="AM14" s="20"/>
      <c r="AN14" s="20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04"/>
      <c r="BE14" s="21"/>
      <c r="BF14" s="20"/>
      <c r="BG14" s="20"/>
      <c r="BH14" s="20"/>
      <c r="BI14" s="23"/>
      <c r="BJ14" s="23"/>
      <c r="BK14" s="20"/>
      <c r="BL14" s="23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144.6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34"/>
      <c r="K15" s="234"/>
      <c r="L15" s="20"/>
      <c r="M15" s="239"/>
      <c r="N15" s="20" t="s">
        <v>375</v>
      </c>
      <c r="O15" s="21">
        <f>U15</f>
        <v>282.77</v>
      </c>
      <c r="P15" s="21"/>
      <c r="Q15" s="21">
        <v>9.51</v>
      </c>
      <c r="R15" s="21">
        <v>47.52</v>
      </c>
      <c r="S15" s="21">
        <v>220.61</v>
      </c>
      <c r="T15" s="21">
        <v>5.13</v>
      </c>
      <c r="U15" s="21">
        <f>SUM(Q15:T15)</f>
        <v>282.77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204"/>
      <c r="AM15" s="20"/>
      <c r="AN15" s="20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04"/>
      <c r="BE15" s="21"/>
      <c r="BF15" s="20"/>
      <c r="BG15" s="20"/>
      <c r="BH15" s="20"/>
      <c r="BI15" s="23"/>
      <c r="BJ15" s="23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138.6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34"/>
      <c r="K16" s="234"/>
      <c r="L16" s="20"/>
      <c r="M16" s="238"/>
      <c r="N16" s="20" t="s">
        <v>376</v>
      </c>
      <c r="O16" s="21">
        <f>U16</f>
        <v>23.21</v>
      </c>
      <c r="P16" s="21"/>
      <c r="Q16" s="21">
        <v>0.92</v>
      </c>
      <c r="R16" s="21">
        <v>1.08</v>
      </c>
      <c r="S16" s="21">
        <v>15.49</v>
      </c>
      <c r="T16" s="21">
        <v>5.72</v>
      </c>
      <c r="U16" s="21">
        <f>SUM(Q16:T16)</f>
        <v>23.21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204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04"/>
      <c r="BE16" s="21"/>
      <c r="BF16" s="20"/>
      <c r="BG16" s="20"/>
      <c r="BH16" s="20"/>
      <c r="BI16" s="23"/>
      <c r="BJ16" s="23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124.9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35"/>
      <c r="K17" s="235"/>
      <c r="L17" s="20"/>
      <c r="M17" s="20" t="s">
        <v>310</v>
      </c>
      <c r="N17" s="21">
        <f>BD13</f>
        <v>0.125</v>
      </c>
      <c r="O17" s="23">
        <f>N17*1177</f>
        <v>147.125</v>
      </c>
      <c r="P17" s="23"/>
      <c r="Q17" s="23">
        <f>O17*0.11</f>
        <v>16.18375</v>
      </c>
      <c r="R17" s="23">
        <f>O17*0.83</f>
        <v>122.11375</v>
      </c>
      <c r="S17" s="23">
        <v>0</v>
      </c>
      <c r="T17" s="23">
        <f>O17*0.06</f>
        <v>8.8274999999999988</v>
      </c>
      <c r="U17" s="23">
        <f>SUM(Q17:T17)</f>
        <v>147.12499999999997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204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04"/>
      <c r="BE17" s="21"/>
      <c r="BF17" s="20"/>
      <c r="BG17" s="20"/>
      <c r="BH17" s="20"/>
      <c r="BI17" s="23"/>
      <c r="BJ17" s="23"/>
      <c r="BK17" s="20"/>
      <c r="BL17" s="23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409.5" customHeight="1" x14ac:dyDescent="0.25">
      <c r="A18" s="17" t="s">
        <v>338</v>
      </c>
      <c r="B18" s="18">
        <v>41828164</v>
      </c>
      <c r="C18" s="24">
        <v>43623</v>
      </c>
      <c r="D18" s="19">
        <v>458.33300000000003</v>
      </c>
      <c r="E18" s="19"/>
      <c r="F18" s="20">
        <v>14</v>
      </c>
      <c r="G18" s="18" t="s">
        <v>345</v>
      </c>
      <c r="H18" s="18" t="s">
        <v>138</v>
      </c>
      <c r="I18" s="18" t="s">
        <v>354</v>
      </c>
      <c r="J18" s="233" t="s">
        <v>361</v>
      </c>
      <c r="K18" s="233" t="s">
        <v>366</v>
      </c>
      <c r="L18" s="20"/>
      <c r="M18" s="20"/>
      <c r="N18" s="20"/>
      <c r="O18" s="21">
        <f>SUM(O19:O23)</f>
        <v>1033.04</v>
      </c>
      <c r="P18" s="21">
        <f t="shared" ref="P18:U18" si="21">SUM(P19:P23)</f>
        <v>0</v>
      </c>
      <c r="Q18" s="21">
        <f t="shared" si="21"/>
        <v>79.656399999999991</v>
      </c>
      <c r="R18" s="21">
        <f t="shared" si="21"/>
        <v>542.39279999999997</v>
      </c>
      <c r="S18" s="21">
        <f t="shared" si="21"/>
        <v>364.70000000000005</v>
      </c>
      <c r="T18" s="21">
        <f t="shared" si="21"/>
        <v>46.290799999999997</v>
      </c>
      <c r="U18" s="21">
        <f t="shared" si="21"/>
        <v>1033.04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>
        <v>0.04</v>
      </c>
      <c r="AI18" s="29">
        <f>U19</f>
        <v>51.359999999999992</v>
      </c>
      <c r="AJ18" s="20"/>
      <c r="AK18" s="21"/>
      <c r="AL18" s="204">
        <v>1</v>
      </c>
      <c r="AM18" s="29">
        <f>U20</f>
        <v>71.69</v>
      </c>
      <c r="AN18" s="20"/>
      <c r="AO18" s="21"/>
      <c r="AP18" s="21"/>
      <c r="AQ18" s="21"/>
      <c r="AR18" s="21"/>
      <c r="AS18" s="21"/>
      <c r="AT18" s="21" t="s">
        <v>373</v>
      </c>
      <c r="AU18" s="21">
        <f>U21+U22</f>
        <v>392.10999999999996</v>
      </c>
      <c r="AV18" s="21"/>
      <c r="AW18" s="21"/>
      <c r="AX18" s="21"/>
      <c r="AY18" s="21"/>
      <c r="AZ18" s="21"/>
      <c r="BA18" s="21"/>
      <c r="BB18" s="21"/>
      <c r="BC18" s="21"/>
      <c r="BD18" s="204">
        <v>0.44</v>
      </c>
      <c r="BE18" s="21">
        <f>U23</f>
        <v>517.88</v>
      </c>
      <c r="BF18" s="20"/>
      <c r="BG18" s="20"/>
      <c r="BH18" s="20"/>
      <c r="BI18" s="23"/>
      <c r="BJ18" s="23"/>
      <c r="BK18" s="20"/>
      <c r="BL18" s="23"/>
      <c r="BM18" s="21"/>
      <c r="BN18" s="181">
        <f t="shared" si="6"/>
        <v>1033.04</v>
      </c>
      <c r="BO18" s="24">
        <v>43806</v>
      </c>
      <c r="BP18" s="21" t="s">
        <v>369</v>
      </c>
      <c r="BQ18" s="21"/>
      <c r="BR18" s="23">
        <v>6</v>
      </c>
      <c r="BS18" s="23"/>
      <c r="BT18" s="24"/>
      <c r="BU18" s="25"/>
    </row>
    <row r="19" spans="1:73" s="22" customFormat="1" ht="262.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34"/>
      <c r="K19" s="234"/>
      <c r="L19" s="20"/>
      <c r="M19" s="20" t="s">
        <v>314</v>
      </c>
      <c r="N19" s="21">
        <f>AH18</f>
        <v>0.04</v>
      </c>
      <c r="O19" s="29">
        <f>N19*1284</f>
        <v>51.36</v>
      </c>
      <c r="P19" s="29"/>
      <c r="Q19" s="29">
        <f>O19*0.11</f>
        <v>5.6496000000000004</v>
      </c>
      <c r="R19" s="29">
        <f>O19*0.84</f>
        <v>43.142399999999995</v>
      </c>
      <c r="S19" s="29">
        <v>0</v>
      </c>
      <c r="T19" s="29">
        <f>O19*0.05</f>
        <v>2.5680000000000001</v>
      </c>
      <c r="U19" s="29">
        <f>SUM(Q19:T19)</f>
        <v>51.359999999999992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204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04"/>
      <c r="BE19" s="21"/>
      <c r="BF19" s="20"/>
      <c r="BG19" s="20"/>
      <c r="BH19" s="20"/>
      <c r="BI19" s="23"/>
      <c r="BJ19" s="23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262.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234"/>
      <c r="K20" s="234"/>
      <c r="L20" s="20"/>
      <c r="M20" s="20" t="s">
        <v>316</v>
      </c>
      <c r="N20" s="21">
        <f>AL18</f>
        <v>1</v>
      </c>
      <c r="O20" s="29">
        <f>U20</f>
        <v>71.69</v>
      </c>
      <c r="P20" s="29"/>
      <c r="Q20" s="29">
        <v>5.31</v>
      </c>
      <c r="R20" s="29">
        <v>19.079999999999998</v>
      </c>
      <c r="S20" s="29">
        <v>45.49</v>
      </c>
      <c r="T20" s="29">
        <v>1.81</v>
      </c>
      <c r="U20" s="29">
        <f>SUM(Q20:T20)</f>
        <v>71.69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204"/>
      <c r="AM20" s="20"/>
      <c r="AN20" s="20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04"/>
      <c r="BE20" s="21"/>
      <c r="BF20" s="20"/>
      <c r="BG20" s="20"/>
      <c r="BH20" s="20"/>
      <c r="BI20" s="23"/>
      <c r="BJ20" s="23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262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34"/>
      <c r="K21" s="234"/>
      <c r="L21" s="20"/>
      <c r="M21" s="237" t="s">
        <v>318</v>
      </c>
      <c r="N21" s="20" t="s">
        <v>375</v>
      </c>
      <c r="O21" s="21">
        <f>U21</f>
        <v>282.77</v>
      </c>
      <c r="P21" s="21"/>
      <c r="Q21" s="21">
        <v>9.51</v>
      </c>
      <c r="R21" s="21">
        <v>47.52</v>
      </c>
      <c r="S21" s="21">
        <v>220.61</v>
      </c>
      <c r="T21" s="21">
        <v>5.13</v>
      </c>
      <c r="U21" s="21">
        <f>SUM(Q21:T21)</f>
        <v>282.77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204"/>
      <c r="AM21" s="20"/>
      <c r="AN21" s="20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04"/>
      <c r="BE21" s="21"/>
      <c r="BF21" s="20"/>
      <c r="BG21" s="20"/>
      <c r="BH21" s="20"/>
      <c r="BI21" s="23"/>
      <c r="BJ21" s="23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262.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234"/>
      <c r="K22" s="234"/>
      <c r="L22" s="20"/>
      <c r="M22" s="238"/>
      <c r="N22" s="20" t="s">
        <v>377</v>
      </c>
      <c r="O22" s="21">
        <f>U22</f>
        <v>109.33999999999999</v>
      </c>
      <c r="P22" s="20"/>
      <c r="Q22" s="21">
        <v>2.2200000000000002</v>
      </c>
      <c r="R22" s="21">
        <v>2.81</v>
      </c>
      <c r="S22" s="20">
        <v>98.6</v>
      </c>
      <c r="T22" s="21">
        <v>5.71</v>
      </c>
      <c r="U22" s="21">
        <f>SUM(Q22:T22)</f>
        <v>109.33999999999999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204"/>
      <c r="AM22" s="20"/>
      <c r="AN22" s="20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04"/>
      <c r="BE22" s="21"/>
      <c r="BF22" s="20"/>
      <c r="BG22" s="20"/>
      <c r="BH22" s="20"/>
      <c r="BI22" s="23"/>
      <c r="BJ22" s="23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262.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235"/>
      <c r="K23" s="235"/>
      <c r="L23" s="20"/>
      <c r="M23" s="20" t="s">
        <v>310</v>
      </c>
      <c r="N23" s="21">
        <f>BD18</f>
        <v>0.44</v>
      </c>
      <c r="O23" s="23">
        <f>N23*1177</f>
        <v>517.88</v>
      </c>
      <c r="P23" s="23"/>
      <c r="Q23" s="23">
        <f>O23*0.11</f>
        <v>56.966799999999999</v>
      </c>
      <c r="R23" s="23">
        <f>O23*0.83</f>
        <v>429.84039999999999</v>
      </c>
      <c r="S23" s="23">
        <v>0</v>
      </c>
      <c r="T23" s="23">
        <f>O23*0.06</f>
        <v>31.072799999999997</v>
      </c>
      <c r="U23" s="23">
        <f>SUM(Q23:T23)</f>
        <v>517.88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204"/>
      <c r="AM23" s="20"/>
      <c r="AN23" s="20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04"/>
      <c r="BE23" s="21"/>
      <c r="BF23" s="20"/>
      <c r="BG23" s="20"/>
      <c r="BH23" s="20"/>
      <c r="BI23" s="23"/>
      <c r="BJ23" s="23"/>
      <c r="BK23" s="20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409.5" x14ac:dyDescent="0.25">
      <c r="A24" s="17" t="s">
        <v>339</v>
      </c>
      <c r="B24" s="18">
        <v>41796473</v>
      </c>
      <c r="C24" s="24">
        <v>43556</v>
      </c>
      <c r="D24" s="19">
        <v>458.33300000000003</v>
      </c>
      <c r="E24" s="19"/>
      <c r="F24" s="20">
        <v>15</v>
      </c>
      <c r="G24" s="18" t="s">
        <v>346</v>
      </c>
      <c r="H24" s="18" t="s">
        <v>348</v>
      </c>
      <c r="I24" s="18" t="s">
        <v>355</v>
      </c>
      <c r="J24" s="233" t="s">
        <v>362</v>
      </c>
      <c r="K24" s="233" t="s">
        <v>367</v>
      </c>
      <c r="L24" s="20"/>
      <c r="M24" s="20"/>
      <c r="N24" s="20"/>
      <c r="O24" s="21">
        <f>SUM(O25:O29)</f>
        <v>853.26279999999997</v>
      </c>
      <c r="P24" s="21">
        <f t="shared" ref="P24" si="22">SUM(P25:P29)</f>
        <v>0</v>
      </c>
      <c r="Q24" s="21">
        <f t="shared" ref="Q24" si="23">SUM(Q25:Q29)</f>
        <v>59.880907999999998</v>
      </c>
      <c r="R24" s="21">
        <f t="shared" ref="R24" si="24">SUM(R25:R29)</f>
        <v>392.79252399999996</v>
      </c>
      <c r="S24" s="21">
        <f t="shared" ref="S24" si="25">SUM(S25:S29)</f>
        <v>364.70000000000005</v>
      </c>
      <c r="T24" s="21">
        <f t="shared" ref="T24" si="26">SUM(T25:T29)</f>
        <v>35.889367999999997</v>
      </c>
      <c r="U24" s="21">
        <f t="shared" ref="U24" si="27">SUM(U25:U29)</f>
        <v>853.26279999999997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27" t="s">
        <v>380</v>
      </c>
      <c r="AG24" s="21"/>
      <c r="AH24" s="21">
        <v>0.01</v>
      </c>
      <c r="AI24" s="21">
        <f>U25</f>
        <v>12.839999999999998</v>
      </c>
      <c r="AJ24" s="21"/>
      <c r="AK24" s="21"/>
      <c r="AL24" s="181">
        <v>1</v>
      </c>
      <c r="AM24" s="21">
        <f>U26</f>
        <v>71.69</v>
      </c>
      <c r="AN24" s="21"/>
      <c r="AO24" s="21"/>
      <c r="AP24" s="21"/>
      <c r="AQ24" s="21"/>
      <c r="AR24" s="21"/>
      <c r="AS24" s="21"/>
      <c r="AT24" s="21" t="s">
        <v>373</v>
      </c>
      <c r="AU24" s="21">
        <f>U27+U28</f>
        <v>392.10999999999996</v>
      </c>
      <c r="AV24" s="21"/>
      <c r="AW24" s="21"/>
      <c r="AX24" s="21"/>
      <c r="AY24" s="21"/>
      <c r="AZ24" s="21"/>
      <c r="BA24" s="21"/>
      <c r="BB24" s="20"/>
      <c r="BC24" s="20"/>
      <c r="BD24" s="204"/>
      <c r="BE24" s="20"/>
      <c r="BF24" s="20" t="s">
        <v>381</v>
      </c>
      <c r="BG24" s="23">
        <f>U29</f>
        <v>376.62279999999998</v>
      </c>
      <c r="BH24" s="20"/>
      <c r="BI24" s="23"/>
      <c r="BJ24" s="23"/>
      <c r="BK24" s="20"/>
      <c r="BL24" s="23"/>
      <c r="BM24" s="21"/>
      <c r="BN24" s="181">
        <f t="shared" si="6"/>
        <v>853.26279999999997</v>
      </c>
      <c r="BO24" s="24">
        <v>43739</v>
      </c>
      <c r="BP24" s="21" t="s">
        <v>370</v>
      </c>
      <c r="BQ24" s="21"/>
      <c r="BR24" s="23">
        <v>6</v>
      </c>
      <c r="BS24" s="23"/>
      <c r="BT24" s="24"/>
      <c r="BU24" s="25"/>
    </row>
    <row r="25" spans="1:73" s="22" customFormat="1" ht="154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34"/>
      <c r="K25" s="234"/>
      <c r="L25" s="20"/>
      <c r="M25" s="20" t="s">
        <v>314</v>
      </c>
      <c r="N25" s="21">
        <f>AH24</f>
        <v>0.01</v>
      </c>
      <c r="O25" s="29">
        <f>N25*1284</f>
        <v>12.84</v>
      </c>
      <c r="P25" s="29"/>
      <c r="Q25" s="29">
        <f>O25*0.11</f>
        <v>1.4124000000000001</v>
      </c>
      <c r="R25" s="29">
        <f>O25*0.84</f>
        <v>10.785599999999999</v>
      </c>
      <c r="S25" s="29">
        <v>0</v>
      </c>
      <c r="T25" s="29">
        <f>O25*0.05</f>
        <v>0.64200000000000002</v>
      </c>
      <c r="U25" s="29">
        <f>SUM(Q25:T25)</f>
        <v>12.839999999999998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204"/>
      <c r="AM25" s="20"/>
      <c r="AN25" s="20"/>
      <c r="AO25" s="21"/>
      <c r="AP25" s="21"/>
      <c r="AQ25" s="21"/>
      <c r="AR25" s="21"/>
      <c r="AS25" s="21"/>
      <c r="AT25" s="181"/>
      <c r="AU25" s="21"/>
      <c r="AV25" s="21"/>
      <c r="AW25" s="21"/>
      <c r="AX25" s="21"/>
      <c r="AY25" s="21"/>
      <c r="AZ25" s="21"/>
      <c r="BA25" s="21"/>
      <c r="BB25" s="21"/>
      <c r="BC25" s="21"/>
      <c r="BD25" s="204"/>
      <c r="BE25" s="23"/>
      <c r="BF25" s="23"/>
      <c r="BG25" s="20"/>
      <c r="BH25" s="20"/>
      <c r="BI25" s="23"/>
      <c r="BJ25" s="23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54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34"/>
      <c r="K26" s="234"/>
      <c r="L26" s="20"/>
      <c r="M26" s="20" t="s">
        <v>316</v>
      </c>
      <c r="N26" s="21">
        <f>AL24</f>
        <v>1</v>
      </c>
      <c r="O26" s="29">
        <f>U26</f>
        <v>71.69</v>
      </c>
      <c r="P26" s="29"/>
      <c r="Q26" s="29">
        <v>5.31</v>
      </c>
      <c r="R26" s="29">
        <v>19.079999999999998</v>
      </c>
      <c r="S26" s="29">
        <v>45.49</v>
      </c>
      <c r="T26" s="29">
        <v>1.81</v>
      </c>
      <c r="U26" s="29">
        <f>SUM(Q26:T26)</f>
        <v>71.69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204"/>
      <c r="AM26" s="20"/>
      <c r="AN26" s="20"/>
      <c r="AO26" s="21"/>
      <c r="AP26" s="21"/>
      <c r="AQ26" s="21"/>
      <c r="AR26" s="21"/>
      <c r="AS26" s="21"/>
      <c r="AT26" s="181"/>
      <c r="AU26" s="21"/>
      <c r="AV26" s="21"/>
      <c r="AW26" s="21"/>
      <c r="AX26" s="21"/>
      <c r="AY26" s="21"/>
      <c r="AZ26" s="21"/>
      <c r="BA26" s="21"/>
      <c r="BB26" s="21"/>
      <c r="BC26" s="21"/>
      <c r="BD26" s="204"/>
      <c r="BE26" s="23"/>
      <c r="BF26" s="23"/>
      <c r="BG26" s="20"/>
      <c r="BH26" s="20"/>
      <c r="BI26" s="23"/>
      <c r="BJ26" s="23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54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234"/>
      <c r="K27" s="234"/>
      <c r="L27" s="20"/>
      <c r="M27" s="237" t="s">
        <v>318</v>
      </c>
      <c r="N27" s="20" t="s">
        <v>375</v>
      </c>
      <c r="O27" s="21">
        <f>U27</f>
        <v>282.77</v>
      </c>
      <c r="P27" s="21"/>
      <c r="Q27" s="21">
        <v>9.51</v>
      </c>
      <c r="R27" s="21">
        <v>47.52</v>
      </c>
      <c r="S27" s="21">
        <v>220.61</v>
      </c>
      <c r="T27" s="21">
        <v>5.13</v>
      </c>
      <c r="U27" s="21">
        <f>SUM(Q27:T27)</f>
        <v>282.77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204"/>
      <c r="AM27" s="20"/>
      <c r="AN27" s="20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204"/>
      <c r="BE27" s="23"/>
      <c r="BF27" s="23"/>
      <c r="BG27" s="20"/>
      <c r="BH27" s="20"/>
      <c r="BI27" s="23"/>
      <c r="BJ27" s="23"/>
      <c r="BK27" s="20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54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34"/>
      <c r="K28" s="234"/>
      <c r="L28" s="20"/>
      <c r="M28" s="238"/>
      <c r="N28" s="20" t="s">
        <v>377</v>
      </c>
      <c r="O28" s="21">
        <f>U28</f>
        <v>109.33999999999999</v>
      </c>
      <c r="P28" s="20"/>
      <c r="Q28" s="21">
        <v>2.2200000000000002</v>
      </c>
      <c r="R28" s="21">
        <v>2.81</v>
      </c>
      <c r="S28" s="20">
        <v>98.6</v>
      </c>
      <c r="T28" s="21">
        <v>5.71</v>
      </c>
      <c r="U28" s="21">
        <f>SUM(Q28:T28)</f>
        <v>109.33999999999999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204"/>
      <c r="AM28" s="20"/>
      <c r="AN28" s="20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1"/>
      <c r="BC28" s="21"/>
      <c r="BD28" s="204"/>
      <c r="BE28" s="23"/>
      <c r="BF28" s="23"/>
      <c r="BG28" s="20"/>
      <c r="BH28" s="20"/>
      <c r="BI28" s="23"/>
      <c r="BJ28" s="23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409.6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35"/>
      <c r="K29" s="235"/>
      <c r="L29" s="20"/>
      <c r="M29" s="20" t="s">
        <v>320</v>
      </c>
      <c r="N29" s="38" t="str">
        <f>BF24</f>
        <v>1) Реконструкция существующей ВЛ-0,4 кВ в части замены неизолированного провода на участке протяженностью 0,38 км на СИП-2 с заменой 10-ти опор.
2) Переключение ВЛ-0,4 кВ на питание от проектируемой ТП-10/0,4 кВ с обеспечением разрыва в пролетах опор;
3) Учесть замену 8-ми однофазных перекидок и монтаж 1-ой 3-х фазной перекидки</v>
      </c>
      <c r="O29" s="23">
        <f>(0.38*352.56)+(10*23.38)+8.85</f>
        <v>376.62279999999998</v>
      </c>
      <c r="P29" s="23"/>
      <c r="Q29" s="23">
        <f>O29*0.11</f>
        <v>41.428508000000001</v>
      </c>
      <c r="R29" s="23">
        <f>O29*0.83</f>
        <v>312.59692399999994</v>
      </c>
      <c r="S29" s="23">
        <v>0</v>
      </c>
      <c r="T29" s="23">
        <f>O29*0.06</f>
        <v>22.597367999999999</v>
      </c>
      <c r="U29" s="23">
        <f>SUM(Q29:T29)</f>
        <v>376.62279999999998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204"/>
      <c r="AM29" s="20"/>
      <c r="AN29" s="20"/>
      <c r="AO29" s="21"/>
      <c r="AP29" s="21"/>
      <c r="AQ29" s="21"/>
      <c r="AR29" s="21"/>
      <c r="AS29" s="21"/>
      <c r="AT29" s="181"/>
      <c r="AU29" s="21"/>
      <c r="AV29" s="21"/>
      <c r="AW29" s="21"/>
      <c r="AX29" s="21"/>
      <c r="AY29" s="21"/>
      <c r="AZ29" s="21"/>
      <c r="BA29" s="21"/>
      <c r="BB29" s="21"/>
      <c r="BC29" s="21"/>
      <c r="BD29" s="204"/>
      <c r="BE29" s="23"/>
      <c r="BF29" s="23"/>
      <c r="BG29" s="20"/>
      <c r="BH29" s="20"/>
      <c r="BI29" s="23"/>
      <c r="BJ29" s="23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02" customFormat="1" ht="409.5" x14ac:dyDescent="0.25">
      <c r="A30" s="206"/>
      <c r="B30" s="207"/>
      <c r="C30" s="208"/>
      <c r="D30" s="209"/>
      <c r="E30" s="209"/>
      <c r="F30" s="210"/>
      <c r="G30" s="207"/>
      <c r="H30" s="207"/>
      <c r="I30" s="207"/>
      <c r="J30" s="207"/>
      <c r="K30" s="207"/>
      <c r="L30" s="210"/>
      <c r="M30" s="210"/>
      <c r="N30" s="210" t="s">
        <v>379</v>
      </c>
      <c r="O30" s="211">
        <f>O3+O5+O9+O11+O13+O18+O24</f>
        <v>3945.1248000000001</v>
      </c>
      <c r="P30" s="211">
        <f t="shared" ref="P30:BN30" si="28">P3+P5+P9+P11+P13+P18+P24</f>
        <v>0</v>
      </c>
      <c r="Q30" s="211">
        <f t="shared" si="28"/>
        <v>338.42621799999995</v>
      </c>
      <c r="R30" s="211">
        <f t="shared" si="28"/>
        <v>2451.478114</v>
      </c>
      <c r="S30" s="211">
        <f t="shared" si="28"/>
        <v>965.50000000000011</v>
      </c>
      <c r="T30" s="211">
        <f t="shared" si="28"/>
        <v>189.72046799999998</v>
      </c>
      <c r="U30" s="211">
        <f t="shared" si="28"/>
        <v>3945.1248000000001</v>
      </c>
      <c r="V30" s="211">
        <f t="shared" si="28"/>
        <v>0</v>
      </c>
      <c r="W30" s="211">
        <f t="shared" si="28"/>
        <v>0</v>
      </c>
      <c r="X30" s="211">
        <f t="shared" si="28"/>
        <v>0</v>
      </c>
      <c r="Y30" s="211">
        <f t="shared" si="28"/>
        <v>0</v>
      </c>
      <c r="Z30" s="211">
        <f t="shared" si="28"/>
        <v>0</v>
      </c>
      <c r="AA30" s="211">
        <f t="shared" si="28"/>
        <v>0</v>
      </c>
      <c r="AB30" s="211">
        <f t="shared" si="28"/>
        <v>0</v>
      </c>
      <c r="AC30" s="211">
        <f t="shared" si="28"/>
        <v>0</v>
      </c>
      <c r="AD30" s="211">
        <f t="shared" si="28"/>
        <v>0</v>
      </c>
      <c r="AE30" s="211">
        <f t="shared" si="28"/>
        <v>0</v>
      </c>
      <c r="AF30" s="211" t="s">
        <v>380</v>
      </c>
      <c r="AG30" s="211">
        <f t="shared" si="28"/>
        <v>0</v>
      </c>
      <c r="AH30" s="211">
        <f t="shared" si="28"/>
        <v>0.05</v>
      </c>
      <c r="AI30" s="211">
        <f t="shared" si="28"/>
        <v>64.199999999999989</v>
      </c>
      <c r="AJ30" s="211">
        <f t="shared" si="28"/>
        <v>0</v>
      </c>
      <c r="AK30" s="211">
        <f t="shared" si="28"/>
        <v>0</v>
      </c>
      <c r="AL30" s="211">
        <f t="shared" si="28"/>
        <v>2</v>
      </c>
      <c r="AM30" s="211">
        <f t="shared" si="28"/>
        <v>143.38</v>
      </c>
      <c r="AN30" s="211">
        <f t="shared" si="28"/>
        <v>0</v>
      </c>
      <c r="AO30" s="211">
        <f t="shared" si="28"/>
        <v>0</v>
      </c>
      <c r="AP30" s="211">
        <f t="shared" si="28"/>
        <v>0</v>
      </c>
      <c r="AQ30" s="211">
        <f t="shared" si="28"/>
        <v>0</v>
      </c>
      <c r="AR30" s="211">
        <f t="shared" si="28"/>
        <v>0</v>
      </c>
      <c r="AS30" s="211">
        <f t="shared" si="28"/>
        <v>0</v>
      </c>
      <c r="AT30" s="211" t="s">
        <v>392</v>
      </c>
      <c r="AU30" s="211">
        <f t="shared" si="28"/>
        <v>1104.4699999999998</v>
      </c>
      <c r="AV30" s="211">
        <f t="shared" si="28"/>
        <v>0</v>
      </c>
      <c r="AW30" s="211">
        <f t="shared" si="28"/>
        <v>0</v>
      </c>
      <c r="AX30" s="211">
        <f t="shared" si="28"/>
        <v>0</v>
      </c>
      <c r="AY30" s="211">
        <f t="shared" si="28"/>
        <v>0</v>
      </c>
      <c r="AZ30" s="211">
        <f t="shared" si="28"/>
        <v>0</v>
      </c>
      <c r="BA30" s="211">
        <f t="shared" si="28"/>
        <v>0</v>
      </c>
      <c r="BB30" s="211">
        <f t="shared" si="28"/>
        <v>0</v>
      </c>
      <c r="BC30" s="211">
        <f t="shared" si="28"/>
        <v>0</v>
      </c>
      <c r="BD30" s="211" t="s">
        <v>395</v>
      </c>
      <c r="BE30" s="211">
        <f t="shared" si="28"/>
        <v>2134.2849999999999</v>
      </c>
      <c r="BF30" s="211" t="s">
        <v>393</v>
      </c>
      <c r="BG30" s="211">
        <f t="shared" si="28"/>
        <v>376.62279999999998</v>
      </c>
      <c r="BH30" s="211">
        <f t="shared" si="28"/>
        <v>0.61</v>
      </c>
      <c r="BI30" s="211">
        <f t="shared" si="28"/>
        <v>73.620900000000006</v>
      </c>
      <c r="BJ30" s="211">
        <f t="shared" si="28"/>
        <v>0.23</v>
      </c>
      <c r="BK30" s="211">
        <f t="shared" si="28"/>
        <v>48.546100000000003</v>
      </c>
      <c r="BL30" s="211">
        <f t="shared" si="28"/>
        <v>0</v>
      </c>
      <c r="BM30" s="211">
        <f t="shared" si="28"/>
        <v>0</v>
      </c>
      <c r="BN30" s="211">
        <f t="shared" si="28"/>
        <v>3945.1248000000001</v>
      </c>
      <c r="BO30" s="208"/>
      <c r="BP30" s="211"/>
      <c r="BQ30" s="199"/>
      <c r="BR30" s="200"/>
      <c r="BS30" s="200"/>
      <c r="BT30" s="198"/>
      <c r="BU30" s="201"/>
    </row>
    <row r="31" spans="1:73" s="22" customFormat="1" ht="171.75" customHeight="1" x14ac:dyDescent="0.25">
      <c r="A31" s="218"/>
      <c r="B31" s="219"/>
      <c r="C31" s="220"/>
      <c r="D31" s="221"/>
      <c r="E31" s="221"/>
      <c r="F31" s="222"/>
      <c r="G31" s="219"/>
      <c r="H31" s="219"/>
      <c r="I31" s="219"/>
      <c r="J31" s="219"/>
      <c r="K31" s="219"/>
      <c r="L31" s="222"/>
      <c r="M31" s="222"/>
      <c r="N31" s="222"/>
      <c r="O31" s="222"/>
      <c r="P31" s="222"/>
      <c r="Q31" s="223"/>
      <c r="R31" s="223"/>
      <c r="S31" s="223"/>
      <c r="T31" s="223"/>
      <c r="U31" s="222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2"/>
      <c r="AI31" s="222"/>
      <c r="AJ31" s="222"/>
      <c r="AK31" s="223"/>
      <c r="AL31" s="222"/>
      <c r="AM31" s="222"/>
      <c r="AN31" s="222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23"/>
      <c r="BA31" s="223"/>
      <c r="BB31" s="222"/>
      <c r="BC31" s="222"/>
      <c r="BD31" s="222"/>
      <c r="BE31" s="224"/>
      <c r="BF31" s="224"/>
      <c r="BG31" s="222"/>
      <c r="BH31" s="222"/>
      <c r="BI31" s="224"/>
      <c r="BJ31" s="224"/>
      <c r="BK31" s="222"/>
      <c r="BL31" s="224"/>
      <c r="BM31" s="223"/>
      <c r="BN31" s="223"/>
      <c r="BO31" s="220"/>
      <c r="BP31" s="223"/>
      <c r="BQ31" s="205"/>
      <c r="BR31" s="23"/>
      <c r="BS31" s="23"/>
      <c r="BT31" s="24"/>
      <c r="BU31" s="25"/>
    </row>
    <row r="32" spans="1:73" s="22" customFormat="1" ht="171.75" customHeight="1" x14ac:dyDescent="0.25">
      <c r="A32" s="225" t="s">
        <v>383</v>
      </c>
      <c r="B32" s="216"/>
      <c r="C32" s="26"/>
      <c r="D32" s="217"/>
      <c r="E32" s="217"/>
      <c r="F32" s="180"/>
      <c r="G32" s="216"/>
      <c r="H32" s="216"/>
      <c r="I32" s="216"/>
      <c r="J32" s="216"/>
      <c r="K32" s="216"/>
      <c r="L32" s="225" t="s">
        <v>387</v>
      </c>
      <c r="M32" s="180"/>
      <c r="N32" s="180"/>
      <c r="O32" s="36"/>
      <c r="P32" s="36"/>
      <c r="Q32" s="36"/>
      <c r="R32" s="225" t="s">
        <v>388</v>
      </c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180"/>
      <c r="AI32" s="180"/>
      <c r="AJ32" s="180"/>
      <c r="AK32" s="36"/>
      <c r="AL32" s="180"/>
      <c r="AM32" s="180"/>
      <c r="AN32" s="180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180"/>
      <c r="BC32" s="180"/>
      <c r="BD32" s="180"/>
      <c r="BE32" s="40"/>
      <c r="BF32" s="40"/>
      <c r="BG32" s="180"/>
      <c r="BH32" s="180"/>
      <c r="BI32" s="40"/>
      <c r="BJ32" s="40"/>
      <c r="BK32" s="180"/>
      <c r="BL32" s="40"/>
      <c r="BM32" s="36"/>
      <c r="BN32" s="36"/>
      <c r="BO32" s="26"/>
      <c r="BP32" s="36"/>
      <c r="BQ32" s="205"/>
      <c r="BR32" s="23"/>
      <c r="BS32" s="23"/>
      <c r="BT32" s="24"/>
      <c r="BU32" s="25"/>
    </row>
    <row r="33" spans="1:73" s="22" customFormat="1" ht="171.75" customHeight="1" x14ac:dyDescent="0.25">
      <c r="A33" s="225" t="s">
        <v>384</v>
      </c>
      <c r="B33" s="216"/>
      <c r="C33" s="26"/>
      <c r="D33" s="217"/>
      <c r="E33" s="217"/>
      <c r="F33" s="180"/>
      <c r="G33" s="216"/>
      <c r="H33" s="216"/>
      <c r="I33" s="216"/>
      <c r="J33" s="216"/>
      <c r="K33" s="216"/>
      <c r="L33" s="225" t="s">
        <v>387</v>
      </c>
      <c r="M33" s="180"/>
      <c r="N33" s="180"/>
      <c r="O33" s="36"/>
      <c r="P33" s="36"/>
      <c r="Q33" s="36"/>
      <c r="R33" s="225" t="s">
        <v>389</v>
      </c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180"/>
      <c r="AI33" s="180"/>
      <c r="AJ33" s="180"/>
      <c r="AK33" s="36"/>
      <c r="AL33" s="180"/>
      <c r="AM33" s="180"/>
      <c r="AN33" s="180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180"/>
      <c r="BC33" s="180"/>
      <c r="BD33" s="180"/>
      <c r="BE33" s="40"/>
      <c r="BF33" s="40"/>
      <c r="BG33" s="180"/>
      <c r="BH33" s="180"/>
      <c r="BI33" s="40"/>
      <c r="BJ33" s="40"/>
      <c r="BK33" s="180"/>
      <c r="BL33" s="40"/>
      <c r="BM33" s="36"/>
      <c r="BN33" s="36"/>
      <c r="BO33" s="26"/>
      <c r="BP33" s="36"/>
      <c r="BQ33" s="205"/>
      <c r="BR33" s="23"/>
      <c r="BS33" s="23"/>
      <c r="BT33" s="24"/>
      <c r="BU33" s="25"/>
    </row>
    <row r="34" spans="1:73" s="22" customFormat="1" ht="171.75" customHeight="1" x14ac:dyDescent="0.25">
      <c r="A34" s="225" t="s">
        <v>385</v>
      </c>
      <c r="B34" s="216"/>
      <c r="C34" s="26"/>
      <c r="D34" s="217"/>
      <c r="E34" s="217"/>
      <c r="F34" s="180"/>
      <c r="G34" s="216"/>
      <c r="H34" s="216"/>
      <c r="I34" s="216"/>
      <c r="J34" s="216"/>
      <c r="K34" s="216"/>
      <c r="L34" s="225" t="s">
        <v>387</v>
      </c>
      <c r="M34" s="180"/>
      <c r="N34" s="180"/>
      <c r="O34" s="36"/>
      <c r="P34" s="36"/>
      <c r="Q34" s="36"/>
      <c r="R34" s="225" t="s">
        <v>390</v>
      </c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180"/>
      <c r="AI34" s="180"/>
      <c r="AJ34" s="180"/>
      <c r="AK34" s="36"/>
      <c r="AL34" s="180"/>
      <c r="AM34" s="180"/>
      <c r="AN34" s="180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180"/>
      <c r="BC34" s="180"/>
      <c r="BD34" s="180"/>
      <c r="BE34" s="40"/>
      <c r="BF34" s="40"/>
      <c r="BG34" s="180"/>
      <c r="BH34" s="180"/>
      <c r="BI34" s="40"/>
      <c r="BJ34" s="40"/>
      <c r="BK34" s="180"/>
      <c r="BL34" s="40"/>
      <c r="BM34" s="36"/>
      <c r="BN34" s="36"/>
      <c r="BO34" s="26"/>
      <c r="BP34" s="36"/>
      <c r="BQ34" s="205"/>
      <c r="BR34" s="23"/>
      <c r="BS34" s="23"/>
      <c r="BT34" s="24"/>
      <c r="BU34" s="25"/>
    </row>
    <row r="35" spans="1:73" s="22" customFormat="1" ht="171.75" customHeight="1" x14ac:dyDescent="0.25">
      <c r="A35" s="225" t="s">
        <v>386</v>
      </c>
      <c r="B35" s="216"/>
      <c r="C35" s="26"/>
      <c r="D35" s="217"/>
      <c r="E35" s="217"/>
      <c r="F35" s="180"/>
      <c r="G35" s="216"/>
      <c r="H35" s="216"/>
      <c r="I35" s="216"/>
      <c r="J35" s="216"/>
      <c r="K35" s="216"/>
      <c r="L35" s="225" t="s">
        <v>387</v>
      </c>
      <c r="M35" s="180"/>
      <c r="N35" s="180"/>
      <c r="O35" s="36"/>
      <c r="P35" s="36"/>
      <c r="Q35" s="36"/>
      <c r="R35" s="225" t="s">
        <v>391</v>
      </c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180"/>
      <c r="AI35" s="180"/>
      <c r="AJ35" s="180"/>
      <c r="AK35" s="36"/>
      <c r="AL35" s="180"/>
      <c r="AM35" s="180"/>
      <c r="AN35" s="180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180"/>
      <c r="BC35" s="180"/>
      <c r="BD35" s="180"/>
      <c r="BE35" s="40"/>
      <c r="BF35" s="40"/>
      <c r="BG35" s="180"/>
      <c r="BH35" s="180"/>
      <c r="BI35" s="40"/>
      <c r="BJ35" s="40"/>
      <c r="BK35" s="180"/>
      <c r="BL35" s="40"/>
      <c r="BM35" s="36"/>
      <c r="BN35" s="36"/>
      <c r="BO35" s="26"/>
      <c r="BP35" s="36"/>
      <c r="BQ35" s="205"/>
      <c r="BR35" s="23"/>
      <c r="BS35" s="23"/>
      <c r="BT35" s="24"/>
      <c r="BU35" s="25"/>
    </row>
    <row r="36" spans="1:73" s="22" customFormat="1" ht="171.75" customHeight="1" x14ac:dyDescent="0.25">
      <c r="A36" s="212"/>
      <c r="B36" s="213"/>
      <c r="C36" s="214"/>
      <c r="D36" s="215"/>
      <c r="E36" s="215"/>
      <c r="F36" s="204"/>
      <c r="G36" s="213"/>
      <c r="H36" s="213"/>
      <c r="I36" s="213"/>
      <c r="J36" s="213"/>
      <c r="K36" s="213"/>
      <c r="L36" s="204"/>
      <c r="M36" s="204"/>
      <c r="N36" s="204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204"/>
      <c r="AI36" s="204"/>
      <c r="AJ36" s="204"/>
      <c r="AK36" s="181"/>
      <c r="AL36" s="204"/>
      <c r="AM36" s="204"/>
      <c r="AN36" s="204"/>
      <c r="AO36" s="181"/>
      <c r="AP36" s="181"/>
      <c r="AQ36" s="181"/>
      <c r="AR36" s="181"/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1"/>
      <c r="BD36" s="204"/>
      <c r="BE36" s="181"/>
      <c r="BF36" s="181"/>
      <c r="BG36" s="204"/>
      <c r="BH36" s="204"/>
      <c r="BI36" s="182"/>
      <c r="BJ36" s="182"/>
      <c r="BK36" s="204"/>
      <c r="BL36" s="182"/>
      <c r="BM36" s="181"/>
      <c r="BN36" s="181"/>
      <c r="BO36" s="214"/>
      <c r="BP36" s="181"/>
      <c r="BQ36" s="21"/>
      <c r="BR36" s="23"/>
      <c r="BS36" s="23"/>
      <c r="BT36" s="24"/>
      <c r="BU36" s="25"/>
    </row>
    <row r="37" spans="1:73" s="22" customFormat="1" ht="171.7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4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204"/>
      <c r="AM37" s="20"/>
      <c r="AN37" s="20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04"/>
      <c r="BE37" s="23"/>
      <c r="BF37" s="23"/>
      <c r="BG37" s="20"/>
      <c r="BH37" s="20"/>
      <c r="BI37" s="23"/>
      <c r="BJ37" s="23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71.7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204"/>
      <c r="AM38" s="20"/>
      <c r="AN38" s="20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0"/>
      <c r="BC38" s="21"/>
      <c r="BD38" s="20"/>
      <c r="BE38" s="23"/>
      <c r="BF38" s="23"/>
      <c r="BG38" s="20"/>
      <c r="BH38" s="20"/>
      <c r="BI38" s="23"/>
      <c r="BJ38" s="23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97.2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4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204"/>
      <c r="AM39" s="20"/>
      <c r="AN39" s="20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04"/>
      <c r="BE39" s="21"/>
      <c r="BF39" s="21"/>
      <c r="BG39" s="20"/>
      <c r="BH39" s="20"/>
      <c r="BI39" s="23"/>
      <c r="BJ39" s="20"/>
      <c r="BK39" s="23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97.2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4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204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04"/>
      <c r="BE40" s="182"/>
      <c r="BF40" s="23"/>
      <c r="BG40" s="20"/>
      <c r="BH40" s="20"/>
      <c r="BI40" s="23"/>
      <c r="BJ40" s="20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97.2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4"/>
      <c r="O41" s="21"/>
      <c r="P41" s="20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204"/>
      <c r="AM41" s="20"/>
      <c r="AN41" s="20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04"/>
      <c r="BE41" s="182"/>
      <c r="BF41" s="23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97.2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4"/>
      <c r="O42" s="23"/>
      <c r="P42" s="20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204"/>
      <c r="AM42" s="20"/>
      <c r="AN42" s="20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04"/>
      <c r="BE42" s="182"/>
      <c r="BF42" s="23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71.7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204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0"/>
      <c r="BC43" s="21"/>
      <c r="BD43" s="20"/>
      <c r="BE43" s="23"/>
      <c r="BF43" s="23"/>
      <c r="BG43" s="20"/>
      <c r="BH43" s="20"/>
      <c r="BI43" s="23"/>
      <c r="BJ43" s="23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97.2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204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04"/>
      <c r="BE44" s="21"/>
      <c r="BF44" s="21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97.2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4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204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04"/>
      <c r="BE45" s="182"/>
      <c r="BF45" s="23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97.2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204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04"/>
      <c r="BE46" s="21"/>
      <c r="BF46" s="21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97.2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4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204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04"/>
      <c r="BE47" s="181"/>
      <c r="BF47" s="21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97.2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204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04"/>
      <c r="BE48" s="21"/>
      <c r="BF48" s="21"/>
      <c r="BG48" s="20"/>
      <c r="BH48" s="20"/>
      <c r="BI48" s="23"/>
      <c r="BJ48" s="20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252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4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3"/>
      <c r="AK49" s="21"/>
      <c r="AL49" s="204"/>
      <c r="AM49" s="23"/>
      <c r="AN49" s="23"/>
      <c r="AO49" s="21"/>
      <c r="AP49" s="21"/>
      <c r="AQ49" s="21"/>
      <c r="AR49" s="21"/>
      <c r="AS49" s="21"/>
      <c r="AT49" s="181"/>
      <c r="AU49" s="21"/>
      <c r="AV49" s="21"/>
      <c r="AW49" s="21"/>
      <c r="AX49" s="21"/>
      <c r="AY49" s="21"/>
      <c r="AZ49" s="21"/>
      <c r="BA49" s="21"/>
      <c r="BB49" s="21"/>
      <c r="BC49" s="21"/>
      <c r="BD49" s="204"/>
      <c r="BE49" s="181"/>
      <c r="BF49" s="21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22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204"/>
      <c r="AM50" s="23"/>
      <c r="AN50" s="23"/>
      <c r="AO50" s="21"/>
      <c r="AP50" s="21"/>
      <c r="AQ50" s="21"/>
      <c r="AR50" s="21"/>
      <c r="AS50" s="21"/>
      <c r="AT50" s="181"/>
      <c r="AU50" s="21"/>
      <c r="AV50" s="21"/>
      <c r="AW50" s="21"/>
      <c r="AX50" s="21"/>
      <c r="AY50" s="21"/>
      <c r="AZ50" s="21"/>
      <c r="BA50" s="21"/>
      <c r="BB50" s="21"/>
      <c r="BC50" s="21"/>
      <c r="BD50" s="204"/>
      <c r="BE50" s="204"/>
      <c r="BF50" s="20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209.2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0"/>
      <c r="AK51" s="21"/>
      <c r="AL51" s="204"/>
      <c r="AM51" s="23"/>
      <c r="AN51" s="20"/>
      <c r="AO51" s="21"/>
      <c r="AP51" s="20"/>
      <c r="AQ51" s="23"/>
      <c r="AR51" s="20"/>
      <c r="AS51" s="21"/>
      <c r="AT51" s="204"/>
      <c r="AU51" s="23"/>
      <c r="AV51" s="21"/>
      <c r="AW51" s="21"/>
      <c r="AX51" s="21"/>
      <c r="AY51" s="21"/>
      <c r="AZ51" s="21"/>
      <c r="BA51" s="21"/>
      <c r="BB51" s="21"/>
      <c r="BC51" s="21"/>
      <c r="BD51" s="20"/>
      <c r="BE51" s="21"/>
      <c r="BF51" s="21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36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204"/>
      <c r="AM52" s="20"/>
      <c r="AN52" s="20"/>
      <c r="AO52" s="21"/>
      <c r="AP52" s="21"/>
      <c r="AQ52" s="21"/>
      <c r="AR52" s="21"/>
      <c r="AS52" s="21"/>
      <c r="AT52" s="181"/>
      <c r="AU52" s="21"/>
      <c r="AV52" s="21"/>
      <c r="AW52" s="21"/>
      <c r="AX52" s="21"/>
      <c r="AY52" s="21"/>
      <c r="AZ52" s="21"/>
      <c r="BA52" s="21"/>
      <c r="BB52" s="21"/>
      <c r="BC52" s="21"/>
      <c r="BD52" s="204"/>
      <c r="BE52" s="181"/>
      <c r="BF52" s="21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36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204"/>
      <c r="AM53" s="20"/>
      <c r="AN53" s="20"/>
      <c r="AO53" s="21"/>
      <c r="AP53" s="21"/>
      <c r="AQ53" s="21"/>
      <c r="AR53" s="21"/>
      <c r="AS53" s="21"/>
      <c r="AT53" s="181"/>
      <c r="AU53" s="21"/>
      <c r="AV53" s="21"/>
      <c r="AW53" s="21"/>
      <c r="AX53" s="21"/>
      <c r="AY53" s="21"/>
      <c r="AZ53" s="21"/>
      <c r="BA53" s="21"/>
      <c r="BB53" s="21"/>
      <c r="BC53" s="21"/>
      <c r="BD53" s="204"/>
      <c r="BE53" s="181"/>
      <c r="BF53" s="21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36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204"/>
      <c r="AM54" s="20"/>
      <c r="AN54" s="20"/>
      <c r="AO54" s="21"/>
      <c r="AP54" s="21"/>
      <c r="AQ54" s="21"/>
      <c r="AR54" s="21"/>
      <c r="AS54" s="21"/>
      <c r="AT54" s="181"/>
      <c r="AU54" s="21"/>
      <c r="AV54" s="21"/>
      <c r="AW54" s="21"/>
      <c r="AX54" s="21"/>
      <c r="AY54" s="21"/>
      <c r="AZ54" s="21"/>
      <c r="BA54" s="21"/>
      <c r="BB54" s="21"/>
      <c r="BC54" s="21"/>
      <c r="BD54" s="204"/>
      <c r="BE54" s="181"/>
      <c r="BF54" s="21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36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4"/>
      <c r="N55" s="20"/>
      <c r="O55" s="23"/>
      <c r="P55" s="20"/>
      <c r="Q55" s="20"/>
      <c r="R55" s="20"/>
      <c r="S55" s="20"/>
      <c r="T55" s="20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204"/>
      <c r="AM55" s="20"/>
      <c r="AN55" s="20"/>
      <c r="AO55" s="21"/>
      <c r="AP55" s="21"/>
      <c r="AQ55" s="21"/>
      <c r="AR55" s="21"/>
      <c r="AS55" s="21"/>
      <c r="AT55" s="181"/>
      <c r="AU55" s="21"/>
      <c r="AV55" s="21"/>
      <c r="AW55" s="21"/>
      <c r="AX55" s="21"/>
      <c r="AY55" s="21"/>
      <c r="AZ55" s="21"/>
      <c r="BA55" s="21"/>
      <c r="BB55" s="21"/>
      <c r="BC55" s="21"/>
      <c r="BD55" s="204"/>
      <c r="BE55" s="181"/>
      <c r="BF55" s="21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209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204"/>
      <c r="AM56" s="20"/>
      <c r="AN56" s="20"/>
      <c r="AO56" s="21"/>
      <c r="AP56" s="21"/>
      <c r="AQ56" s="21"/>
      <c r="AR56" s="21"/>
      <c r="AS56" s="21"/>
      <c r="AT56" s="181"/>
      <c r="AU56" s="21"/>
      <c r="AV56" s="21"/>
      <c r="AW56" s="21"/>
      <c r="AX56" s="21"/>
      <c r="AY56" s="21"/>
      <c r="AZ56" s="21"/>
      <c r="BA56" s="21"/>
      <c r="BB56" s="21"/>
      <c r="BC56" s="21"/>
      <c r="BD56" s="204"/>
      <c r="BE56" s="21"/>
      <c r="BF56" s="20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54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4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04"/>
      <c r="AM57" s="20"/>
      <c r="AN57" s="20"/>
      <c r="AO57" s="21"/>
      <c r="AP57" s="21"/>
      <c r="AQ57" s="21"/>
      <c r="AR57" s="21"/>
      <c r="AS57" s="21"/>
      <c r="AT57" s="181"/>
      <c r="AU57" s="21"/>
      <c r="AV57" s="21"/>
      <c r="AW57" s="21"/>
      <c r="AX57" s="21"/>
      <c r="AY57" s="21"/>
      <c r="AZ57" s="21"/>
      <c r="BA57" s="21"/>
      <c r="BB57" s="21"/>
      <c r="BC57" s="21"/>
      <c r="BD57" s="204"/>
      <c r="BE57" s="204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249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204"/>
      <c r="AM58" s="20"/>
      <c r="AN58" s="20"/>
      <c r="AO58" s="21"/>
      <c r="AP58" s="21"/>
      <c r="AQ58" s="21"/>
      <c r="AR58" s="21"/>
      <c r="AS58" s="21"/>
      <c r="AT58" s="181"/>
      <c r="AU58" s="21"/>
      <c r="AV58" s="21"/>
      <c r="AW58" s="21"/>
      <c r="AX58" s="21"/>
      <c r="AY58" s="21"/>
      <c r="AZ58" s="21"/>
      <c r="BA58" s="21"/>
      <c r="BB58" s="21"/>
      <c r="BC58" s="21"/>
      <c r="BD58" s="204"/>
      <c r="BE58" s="23"/>
      <c r="BF58" s="23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52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04"/>
      <c r="AM59" s="20"/>
      <c r="AN59" s="20"/>
      <c r="AO59" s="21"/>
      <c r="AP59" s="21"/>
      <c r="AQ59" s="21"/>
      <c r="AR59" s="21"/>
      <c r="AS59" s="21"/>
      <c r="AT59" s="181"/>
      <c r="AU59" s="21"/>
      <c r="AV59" s="21"/>
      <c r="AW59" s="21"/>
      <c r="AX59" s="21"/>
      <c r="AY59" s="21"/>
      <c r="AZ59" s="21"/>
      <c r="BA59" s="21"/>
      <c r="BB59" s="21"/>
      <c r="BC59" s="21"/>
      <c r="BD59" s="204"/>
      <c r="BE59" s="21"/>
      <c r="BF59" s="21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52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4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04"/>
      <c r="AM60" s="20"/>
      <c r="AN60" s="20"/>
      <c r="AO60" s="21"/>
      <c r="AP60" s="21"/>
      <c r="AQ60" s="21"/>
      <c r="AR60" s="21"/>
      <c r="AS60" s="21"/>
      <c r="AT60" s="181"/>
      <c r="AU60" s="21"/>
      <c r="AV60" s="21"/>
      <c r="AW60" s="21"/>
      <c r="AX60" s="21"/>
      <c r="AY60" s="21"/>
      <c r="AZ60" s="21"/>
      <c r="BA60" s="21"/>
      <c r="BB60" s="21"/>
      <c r="BC60" s="21"/>
      <c r="BD60" s="204"/>
      <c r="BE60" s="204"/>
      <c r="BF60" s="20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92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1"/>
      <c r="AJ61" s="20"/>
      <c r="AK61" s="21"/>
      <c r="AL61" s="204"/>
      <c r="AM61" s="21"/>
      <c r="AN61" s="20"/>
      <c r="AO61" s="21"/>
      <c r="AP61" s="21"/>
      <c r="AQ61" s="21"/>
      <c r="AR61" s="21"/>
      <c r="AS61" s="21"/>
      <c r="AT61" s="204"/>
      <c r="AU61" s="21"/>
      <c r="AV61" s="21"/>
      <c r="AW61" s="21"/>
      <c r="AX61" s="21"/>
      <c r="AY61" s="21"/>
      <c r="AZ61" s="21"/>
      <c r="BA61" s="21"/>
      <c r="BB61" s="20"/>
      <c r="BC61" s="21"/>
      <c r="BD61" s="20"/>
      <c r="BE61" s="21"/>
      <c r="BF61" s="21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29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1"/>
      <c r="AJ62" s="20"/>
      <c r="AK62" s="21"/>
      <c r="AL62" s="204"/>
      <c r="AM62" s="21"/>
      <c r="AN62" s="20"/>
      <c r="AO62" s="21"/>
      <c r="AP62" s="21"/>
      <c r="AQ62" s="21"/>
      <c r="AR62" s="21"/>
      <c r="AS62" s="21"/>
      <c r="AT62" s="204"/>
      <c r="AU62" s="21"/>
      <c r="AV62" s="21"/>
      <c r="AW62" s="21"/>
      <c r="AX62" s="21"/>
      <c r="AY62" s="21"/>
      <c r="AZ62" s="21"/>
      <c r="BA62" s="21"/>
      <c r="BB62" s="21"/>
      <c r="BC62" s="21"/>
      <c r="BD62" s="204"/>
      <c r="BE62" s="21"/>
      <c r="BF62" s="21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5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204"/>
      <c r="AM63" s="20"/>
      <c r="AN63" s="20"/>
      <c r="AO63" s="21"/>
      <c r="AP63" s="21"/>
      <c r="AQ63" s="21"/>
      <c r="AR63" s="21"/>
      <c r="AS63" s="21"/>
      <c r="AT63" s="204"/>
      <c r="AU63" s="20"/>
      <c r="AV63" s="21"/>
      <c r="AW63" s="21"/>
      <c r="AX63" s="21"/>
      <c r="AY63" s="21"/>
      <c r="AZ63" s="21"/>
      <c r="BA63" s="21"/>
      <c r="BB63" s="21"/>
      <c r="BC63" s="21"/>
      <c r="BD63" s="204"/>
      <c r="BE63" s="23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5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204"/>
      <c r="AM64" s="20"/>
      <c r="AN64" s="20"/>
      <c r="AO64" s="21"/>
      <c r="AP64" s="21"/>
      <c r="AQ64" s="21"/>
      <c r="AR64" s="21"/>
      <c r="AS64" s="21"/>
      <c r="AT64" s="204"/>
      <c r="AU64" s="20"/>
      <c r="AV64" s="21"/>
      <c r="AW64" s="21"/>
      <c r="AX64" s="21"/>
      <c r="AY64" s="21"/>
      <c r="AZ64" s="21"/>
      <c r="BA64" s="21"/>
      <c r="BB64" s="21"/>
      <c r="BC64" s="21"/>
      <c r="BD64" s="204"/>
      <c r="BE64" s="21"/>
      <c r="BF64" s="20"/>
      <c r="BG64" s="20"/>
      <c r="BH64" s="20"/>
      <c r="BI64" s="23"/>
      <c r="BJ64" s="20"/>
      <c r="BK64" s="20"/>
      <c r="BL64" s="23"/>
      <c r="BM64" s="21"/>
      <c r="BN64" s="181">
        <f t="shared" si="6"/>
        <v>0</v>
      </c>
      <c r="BO64" s="24"/>
      <c r="BP64" s="21"/>
      <c r="BQ64" s="21"/>
      <c r="BR64" s="23"/>
      <c r="BS64" s="23"/>
      <c r="BT64" s="24"/>
      <c r="BU64" s="25"/>
    </row>
    <row r="65" spans="1:73" s="22" customFormat="1" ht="154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204"/>
      <c r="AM65" s="20"/>
      <c r="AN65" s="20"/>
      <c r="AO65" s="21"/>
      <c r="AP65" s="21"/>
      <c r="AQ65" s="21"/>
      <c r="AR65" s="21"/>
      <c r="AS65" s="21"/>
      <c r="AT65" s="204"/>
      <c r="AU65" s="20"/>
      <c r="AV65" s="21"/>
      <c r="AW65" s="21"/>
      <c r="AX65" s="21"/>
      <c r="AY65" s="21"/>
      <c r="AZ65" s="21"/>
      <c r="BA65" s="21"/>
      <c r="BB65" s="21"/>
      <c r="BC65" s="21"/>
      <c r="BD65" s="204"/>
      <c r="BE65" s="23"/>
      <c r="BF65" s="23"/>
      <c r="BG65" s="20"/>
      <c r="BH65" s="20"/>
      <c r="BI65" s="23"/>
      <c r="BJ65" s="20"/>
      <c r="BK65" s="20"/>
      <c r="BL65" s="23"/>
      <c r="BM65" s="21"/>
      <c r="BN65" s="181">
        <f t="shared" si="6"/>
        <v>0</v>
      </c>
      <c r="BO65" s="24"/>
      <c r="BP65" s="21"/>
      <c r="BQ65" s="21"/>
      <c r="BR65" s="23"/>
      <c r="BS65" s="23"/>
      <c r="BT65" s="24"/>
      <c r="BU65" s="25"/>
    </row>
    <row r="66" spans="1:73" s="22" customFormat="1" ht="154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204"/>
      <c r="AM66" s="20"/>
      <c r="AN66" s="20"/>
      <c r="AO66" s="21"/>
      <c r="AP66" s="21"/>
      <c r="AQ66" s="21"/>
      <c r="AR66" s="21"/>
      <c r="AS66" s="21"/>
      <c r="AT66" s="204"/>
      <c r="AU66" s="20"/>
      <c r="AV66" s="21"/>
      <c r="AW66" s="21"/>
      <c r="AX66" s="21"/>
      <c r="AY66" s="21"/>
      <c r="AZ66" s="21"/>
      <c r="BA66" s="21"/>
      <c r="BB66" s="21"/>
      <c r="BC66" s="21"/>
      <c r="BD66" s="204"/>
      <c r="BE66" s="21"/>
      <c r="BF66" s="20"/>
      <c r="BG66" s="20"/>
      <c r="BH66" s="20"/>
      <c r="BI66" s="23"/>
      <c r="BJ66" s="20"/>
      <c r="BK66" s="20"/>
      <c r="BL66" s="23"/>
      <c r="BM66" s="21"/>
      <c r="BN66" s="181">
        <f t="shared" si="6"/>
        <v>0</v>
      </c>
      <c r="BO66" s="24"/>
      <c r="BP66" s="21"/>
      <c r="BQ66" s="21"/>
      <c r="BR66" s="23"/>
      <c r="BS66" s="23"/>
      <c r="BT66" s="24"/>
      <c r="BU66" s="25"/>
    </row>
    <row r="67" spans="1:73" s="22" customFormat="1" ht="154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3"/>
      <c r="AJ67" s="23"/>
      <c r="AK67" s="21"/>
      <c r="AL67" s="204"/>
      <c r="AM67" s="20"/>
      <c r="AN67" s="20"/>
      <c r="AO67" s="21"/>
      <c r="AP67" s="21"/>
      <c r="AQ67" s="21"/>
      <c r="AR67" s="21"/>
      <c r="AS67" s="21"/>
      <c r="AT67" s="204"/>
      <c r="AU67" s="20"/>
      <c r="AV67" s="21"/>
      <c r="AW67" s="21"/>
      <c r="AX67" s="21"/>
      <c r="AY67" s="21"/>
      <c r="AZ67" s="21"/>
      <c r="BA67" s="21"/>
      <c r="BB67" s="21"/>
      <c r="BC67" s="21"/>
      <c r="BD67" s="204"/>
      <c r="BE67" s="23"/>
      <c r="BF67" s="23"/>
      <c r="BG67" s="20"/>
      <c r="BH67" s="20"/>
      <c r="BI67" s="23"/>
      <c r="BJ67" s="20"/>
      <c r="BK67" s="20"/>
      <c r="BL67" s="23"/>
      <c r="BM67" s="21"/>
      <c r="BN67" s="181">
        <f t="shared" si="6"/>
        <v>0</v>
      </c>
      <c r="BO67" s="24"/>
      <c r="BP67" s="21"/>
      <c r="BQ67" s="21"/>
      <c r="BR67" s="23"/>
      <c r="BS67" s="23"/>
      <c r="BT67" s="24"/>
      <c r="BU67" s="25"/>
    </row>
    <row r="68" spans="1:73" s="22" customFormat="1" ht="154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3"/>
      <c r="AK68" s="21"/>
      <c r="AL68" s="204"/>
      <c r="AM68" s="20"/>
      <c r="AN68" s="20"/>
      <c r="AO68" s="21"/>
      <c r="AP68" s="21"/>
      <c r="AQ68" s="21"/>
      <c r="AR68" s="21"/>
      <c r="AS68" s="21"/>
      <c r="AT68" s="204"/>
      <c r="AU68" s="20"/>
      <c r="AV68" s="21"/>
      <c r="AW68" s="21"/>
      <c r="AX68" s="21"/>
      <c r="AY68" s="21"/>
      <c r="AZ68" s="21"/>
      <c r="BA68" s="21"/>
      <c r="BB68" s="21"/>
      <c r="BC68" s="21"/>
      <c r="BD68" s="204"/>
      <c r="BE68" s="21"/>
      <c r="BF68" s="21"/>
      <c r="BG68" s="20"/>
      <c r="BH68" s="20"/>
      <c r="BI68" s="23"/>
      <c r="BJ68" s="20"/>
      <c r="BK68" s="20"/>
      <c r="BL68" s="23"/>
      <c r="BM68" s="21"/>
      <c r="BN68" s="181">
        <f t="shared" ref="BN68:BN87" si="29">W68+Y68+AA68+AC68+AE68+AG68+AI68+AM68+AO68+AQ68+AS68+AU68+AW68+AY68+BA68+BC68+BE68+BG68+BI68+BK68+BM68</f>
        <v>0</v>
      </c>
      <c r="BO68" s="24"/>
      <c r="BP68" s="21"/>
      <c r="BQ68" s="21"/>
      <c r="BR68" s="23"/>
      <c r="BS68" s="23"/>
      <c r="BT68" s="24"/>
      <c r="BU68" s="25"/>
    </row>
    <row r="69" spans="1:73" s="22" customFormat="1" ht="154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3"/>
      <c r="AK69" s="21"/>
      <c r="AL69" s="204"/>
      <c r="AM69" s="20"/>
      <c r="AN69" s="20"/>
      <c r="AO69" s="21"/>
      <c r="AP69" s="21"/>
      <c r="AQ69" s="21"/>
      <c r="AR69" s="21"/>
      <c r="AS69" s="21"/>
      <c r="AT69" s="204"/>
      <c r="AU69" s="20"/>
      <c r="AV69" s="21"/>
      <c r="AW69" s="21"/>
      <c r="AX69" s="21"/>
      <c r="AY69" s="21"/>
      <c r="AZ69" s="21"/>
      <c r="BA69" s="21"/>
      <c r="BB69" s="21"/>
      <c r="BC69" s="21"/>
      <c r="BD69" s="204"/>
      <c r="BE69" s="23"/>
      <c r="BF69" s="23"/>
      <c r="BG69" s="20"/>
      <c r="BH69" s="20"/>
      <c r="BI69" s="23"/>
      <c r="BJ69" s="20"/>
      <c r="BK69" s="20"/>
      <c r="BL69" s="23"/>
      <c r="BM69" s="21"/>
      <c r="BN69" s="181">
        <f t="shared" si="29"/>
        <v>0</v>
      </c>
      <c r="BO69" s="24"/>
      <c r="BP69" s="21"/>
      <c r="BQ69" s="21"/>
      <c r="BR69" s="23"/>
      <c r="BS69" s="23"/>
      <c r="BT69" s="24"/>
      <c r="BU69" s="25"/>
    </row>
    <row r="70" spans="1:73" s="22" customFormat="1" ht="249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3"/>
      <c r="AK70" s="21"/>
      <c r="AL70" s="204"/>
      <c r="AM70" s="23"/>
      <c r="AN70" s="23"/>
      <c r="AO70" s="21"/>
      <c r="AP70" s="21"/>
      <c r="AQ70" s="21"/>
      <c r="AR70" s="21"/>
      <c r="AS70" s="21"/>
      <c r="AT70" s="204"/>
      <c r="AU70" s="23"/>
      <c r="AV70" s="21"/>
      <c r="AW70" s="21"/>
      <c r="AX70" s="21"/>
      <c r="AY70" s="21"/>
      <c r="AZ70" s="21"/>
      <c r="BA70" s="21"/>
      <c r="BB70" s="21"/>
      <c r="BC70" s="21"/>
      <c r="BD70" s="204"/>
      <c r="BE70" s="21"/>
      <c r="BF70" s="20"/>
      <c r="BG70" s="21"/>
      <c r="BH70" s="21"/>
      <c r="BI70" s="23"/>
      <c r="BJ70" s="20"/>
      <c r="BK70" s="20"/>
      <c r="BL70" s="23"/>
      <c r="BM70" s="21"/>
      <c r="BN70" s="181">
        <f t="shared" si="29"/>
        <v>0</v>
      </c>
      <c r="BO70" s="24"/>
      <c r="BP70" s="21"/>
      <c r="BQ70" s="21"/>
      <c r="BR70" s="23"/>
      <c r="BS70" s="23"/>
      <c r="BT70" s="24"/>
      <c r="BU70" s="25"/>
    </row>
    <row r="71" spans="1:73" s="22" customFormat="1" ht="124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3"/>
      <c r="AK71" s="21"/>
      <c r="AL71" s="204"/>
      <c r="AM71" s="20"/>
      <c r="AN71" s="20"/>
      <c r="AO71" s="21"/>
      <c r="AP71" s="21"/>
      <c r="AQ71" s="21"/>
      <c r="AR71" s="21"/>
      <c r="AS71" s="21"/>
      <c r="AT71" s="204"/>
      <c r="AU71" s="20"/>
      <c r="AV71" s="21"/>
      <c r="AW71" s="21"/>
      <c r="AX71" s="21"/>
      <c r="AY71" s="21"/>
      <c r="AZ71" s="21"/>
      <c r="BA71" s="21"/>
      <c r="BB71" s="21"/>
      <c r="BC71" s="21"/>
      <c r="BD71" s="204"/>
      <c r="BE71" s="21"/>
      <c r="BF71" s="21"/>
      <c r="BG71" s="20"/>
      <c r="BH71" s="20"/>
      <c r="BI71" s="23"/>
      <c r="BJ71" s="20"/>
      <c r="BK71" s="20"/>
      <c r="BL71" s="23"/>
      <c r="BM71" s="21"/>
      <c r="BN71" s="181">
        <f t="shared" si="29"/>
        <v>0</v>
      </c>
      <c r="BO71" s="24"/>
      <c r="BP71" s="21"/>
      <c r="BQ71" s="21"/>
      <c r="BR71" s="23"/>
      <c r="BS71" s="23"/>
      <c r="BT71" s="24"/>
      <c r="BU71" s="25"/>
    </row>
    <row r="72" spans="1:73" s="22" customFormat="1" ht="124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3"/>
      <c r="AJ72" s="23"/>
      <c r="AK72" s="21"/>
      <c r="AL72" s="204"/>
      <c r="AM72" s="20"/>
      <c r="AN72" s="20"/>
      <c r="AO72" s="21"/>
      <c r="AP72" s="21"/>
      <c r="AQ72" s="21"/>
      <c r="AR72" s="21"/>
      <c r="AS72" s="21"/>
      <c r="AT72" s="204"/>
      <c r="AU72" s="20"/>
      <c r="AV72" s="21"/>
      <c r="AW72" s="21"/>
      <c r="AX72" s="21"/>
      <c r="AY72" s="21"/>
      <c r="AZ72" s="21"/>
      <c r="BA72" s="21"/>
      <c r="BB72" s="21"/>
      <c r="BC72" s="21"/>
      <c r="BD72" s="204"/>
      <c r="BE72" s="21"/>
      <c r="BF72" s="21"/>
      <c r="BG72" s="20"/>
      <c r="BH72" s="20"/>
      <c r="BI72" s="23"/>
      <c r="BJ72" s="20"/>
      <c r="BK72" s="20"/>
      <c r="BL72" s="23"/>
      <c r="BM72" s="21"/>
      <c r="BN72" s="181">
        <f t="shared" si="29"/>
        <v>0</v>
      </c>
      <c r="BO72" s="24"/>
      <c r="BP72" s="21"/>
      <c r="BQ72" s="21"/>
      <c r="BR72" s="23"/>
      <c r="BS72" s="23"/>
      <c r="BT72" s="24"/>
      <c r="BU72" s="25"/>
    </row>
    <row r="73" spans="1:73" s="22" customFormat="1" ht="124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3"/>
      <c r="AJ73" s="23"/>
      <c r="AK73" s="21"/>
      <c r="AL73" s="204"/>
      <c r="AM73" s="20"/>
      <c r="AN73" s="20"/>
      <c r="AO73" s="21"/>
      <c r="AP73" s="21"/>
      <c r="AQ73" s="21"/>
      <c r="AR73" s="21"/>
      <c r="AS73" s="21"/>
      <c r="AT73" s="204"/>
      <c r="AU73" s="20"/>
      <c r="AV73" s="21"/>
      <c r="AW73" s="21"/>
      <c r="AX73" s="21"/>
      <c r="AY73" s="21"/>
      <c r="AZ73" s="21"/>
      <c r="BA73" s="21"/>
      <c r="BB73" s="21"/>
      <c r="BC73" s="21"/>
      <c r="BD73" s="204"/>
      <c r="BE73" s="21"/>
      <c r="BF73" s="21"/>
      <c r="BG73" s="20"/>
      <c r="BH73" s="20"/>
      <c r="BI73" s="23"/>
      <c r="BJ73" s="20"/>
      <c r="BK73" s="20"/>
      <c r="BL73" s="23"/>
      <c r="BM73" s="21"/>
      <c r="BN73" s="181">
        <f t="shared" si="29"/>
        <v>0</v>
      </c>
      <c r="BO73" s="24"/>
      <c r="BP73" s="21"/>
      <c r="BQ73" s="21"/>
      <c r="BR73" s="23"/>
      <c r="BS73" s="23"/>
      <c r="BT73" s="24"/>
      <c r="BU73" s="25"/>
    </row>
    <row r="74" spans="1:73" s="22" customFormat="1" ht="124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3"/>
      <c r="AJ74" s="23"/>
      <c r="AK74" s="21"/>
      <c r="AL74" s="204"/>
      <c r="AM74" s="20"/>
      <c r="AN74" s="20"/>
      <c r="AO74" s="21"/>
      <c r="AP74" s="21"/>
      <c r="AQ74" s="21"/>
      <c r="AR74" s="21"/>
      <c r="AS74" s="21"/>
      <c r="AT74" s="204"/>
      <c r="AU74" s="20"/>
      <c r="AV74" s="21"/>
      <c r="AW74" s="21"/>
      <c r="AX74" s="21"/>
      <c r="AY74" s="21"/>
      <c r="AZ74" s="21"/>
      <c r="BA74" s="21"/>
      <c r="BB74" s="21"/>
      <c r="BC74" s="21"/>
      <c r="BD74" s="204"/>
      <c r="BE74" s="21"/>
      <c r="BF74" s="21"/>
      <c r="BG74" s="20"/>
      <c r="BH74" s="20"/>
      <c r="BI74" s="23"/>
      <c r="BJ74" s="20"/>
      <c r="BK74" s="20"/>
      <c r="BL74" s="23"/>
      <c r="BM74" s="21"/>
      <c r="BN74" s="181">
        <f t="shared" si="29"/>
        <v>0</v>
      </c>
      <c r="BO74" s="24"/>
      <c r="BP74" s="21"/>
      <c r="BQ74" s="21"/>
      <c r="BR74" s="23"/>
      <c r="BS74" s="23"/>
      <c r="BT74" s="24"/>
      <c r="BU74" s="25"/>
    </row>
    <row r="75" spans="1:73" s="22" customFormat="1" ht="124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3"/>
      <c r="AJ75" s="23"/>
      <c r="AK75" s="21"/>
      <c r="AL75" s="204"/>
      <c r="AM75" s="20"/>
      <c r="AN75" s="20"/>
      <c r="AO75" s="21"/>
      <c r="AP75" s="21"/>
      <c r="AQ75" s="21"/>
      <c r="AR75" s="21"/>
      <c r="AS75" s="21"/>
      <c r="AT75" s="204"/>
      <c r="AU75" s="20"/>
      <c r="AV75" s="21"/>
      <c r="AW75" s="21"/>
      <c r="AX75" s="21"/>
      <c r="AY75" s="21"/>
      <c r="AZ75" s="21"/>
      <c r="BA75" s="21"/>
      <c r="BB75" s="21"/>
      <c r="BC75" s="21"/>
      <c r="BD75" s="204"/>
      <c r="BE75" s="21"/>
      <c r="BF75" s="21"/>
      <c r="BG75" s="20"/>
      <c r="BH75" s="20"/>
      <c r="BI75" s="23"/>
      <c r="BJ75" s="20"/>
      <c r="BK75" s="20"/>
      <c r="BL75" s="23"/>
      <c r="BM75" s="21"/>
      <c r="BN75" s="181">
        <f t="shared" si="29"/>
        <v>0</v>
      </c>
      <c r="BO75" s="24"/>
      <c r="BP75" s="21"/>
      <c r="BQ75" s="21"/>
      <c r="BR75" s="23"/>
      <c r="BS75" s="23"/>
      <c r="BT75" s="24"/>
      <c r="BU75" s="25"/>
    </row>
    <row r="76" spans="1:73" s="22" customFormat="1" ht="40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3"/>
      <c r="AJ76" s="23"/>
      <c r="AK76" s="21"/>
      <c r="AL76" s="204"/>
      <c r="AM76" s="20"/>
      <c r="AN76" s="20"/>
      <c r="AO76" s="21"/>
      <c r="AP76" s="21"/>
      <c r="AQ76" s="21"/>
      <c r="AR76" s="21"/>
      <c r="AS76" s="21"/>
      <c r="AT76" s="204"/>
      <c r="AU76" s="20"/>
      <c r="AV76" s="21"/>
      <c r="AW76" s="21"/>
      <c r="AX76" s="21"/>
      <c r="AY76" s="21"/>
      <c r="AZ76" s="21"/>
      <c r="BA76" s="21"/>
      <c r="BB76" s="21"/>
      <c r="BC76" s="21"/>
      <c r="BD76" s="204"/>
      <c r="BE76" s="23"/>
      <c r="BF76" s="23"/>
      <c r="BG76" s="20"/>
      <c r="BH76" s="20"/>
      <c r="BI76" s="23"/>
      <c r="BJ76" s="20"/>
      <c r="BK76" s="20"/>
      <c r="BL76" s="23"/>
      <c r="BM76" s="21"/>
      <c r="BN76" s="181">
        <f t="shared" si="29"/>
        <v>0</v>
      </c>
      <c r="BO76" s="24"/>
      <c r="BP76" s="21"/>
      <c r="BQ76" s="21"/>
      <c r="BR76" s="23"/>
      <c r="BS76" s="23"/>
      <c r="BT76" s="24"/>
      <c r="BU76" s="25"/>
    </row>
    <row r="77" spans="1:73" s="22" customFormat="1" ht="237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4"/>
      <c r="BE77" s="21"/>
      <c r="BF77" s="20"/>
      <c r="BG77" s="20"/>
      <c r="BH77" s="20"/>
      <c r="BI77" s="23"/>
      <c r="BJ77" s="20"/>
      <c r="BK77" s="21"/>
      <c r="BL77" s="20"/>
      <c r="BM77" s="21"/>
      <c r="BN77" s="181">
        <f t="shared" si="29"/>
        <v>0</v>
      </c>
      <c r="BO77" s="24"/>
      <c r="BP77" s="21"/>
      <c r="BQ77" s="21"/>
      <c r="BR77" s="23"/>
      <c r="BS77" s="23"/>
      <c r="BT77" s="24"/>
      <c r="BU77" s="25"/>
    </row>
    <row r="78" spans="1:73" s="22" customFormat="1" ht="13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04"/>
      <c r="BE78" s="23"/>
      <c r="BF78" s="23"/>
      <c r="BG78" s="20"/>
      <c r="BH78" s="20"/>
      <c r="BI78" s="23"/>
      <c r="BJ78" s="20"/>
      <c r="BK78" s="21"/>
      <c r="BL78" s="20"/>
      <c r="BM78" s="21"/>
      <c r="BN78" s="181">
        <f t="shared" si="29"/>
        <v>0</v>
      </c>
      <c r="BO78" s="24"/>
      <c r="BP78" s="21"/>
      <c r="BQ78" s="21"/>
      <c r="BR78" s="23"/>
      <c r="BS78" s="23"/>
      <c r="BT78" s="24"/>
      <c r="BU78" s="25"/>
    </row>
    <row r="79" spans="1:73" s="22" customFormat="1" ht="237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3"/>
      <c r="AK79" s="21"/>
      <c r="AL79" s="204"/>
      <c r="AM79" s="23"/>
      <c r="AN79" s="23"/>
      <c r="AO79" s="21"/>
      <c r="AP79" s="21"/>
      <c r="AQ79" s="21"/>
      <c r="AR79" s="21"/>
      <c r="AS79" s="21"/>
      <c r="AT79" s="204"/>
      <c r="AU79" s="23"/>
      <c r="AV79" s="21"/>
      <c r="AW79" s="21"/>
      <c r="AX79" s="21"/>
      <c r="AY79" s="21"/>
      <c r="AZ79" s="21"/>
      <c r="BA79" s="21"/>
      <c r="BB79" s="21"/>
      <c r="BC79" s="21"/>
      <c r="BD79" s="204"/>
      <c r="BE79" s="23"/>
      <c r="BF79" s="20"/>
      <c r="BG79" s="21"/>
      <c r="BH79" s="20"/>
      <c r="BI79" s="23"/>
      <c r="BJ79" s="20"/>
      <c r="BK79" s="20"/>
      <c r="BL79" s="23"/>
      <c r="BM79" s="21"/>
      <c r="BN79" s="181">
        <f t="shared" si="29"/>
        <v>0</v>
      </c>
      <c r="BO79" s="24"/>
      <c r="BP79" s="21"/>
      <c r="BQ79" s="21"/>
      <c r="BR79" s="23"/>
      <c r="BS79" s="23"/>
      <c r="BT79" s="24"/>
      <c r="BU79" s="25"/>
    </row>
    <row r="80" spans="1:73" s="22" customFormat="1" ht="122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04"/>
      <c r="BE80" s="23"/>
      <c r="BF80" s="23"/>
      <c r="BG80" s="20"/>
      <c r="BH80" s="20"/>
      <c r="BI80" s="23"/>
      <c r="BJ80" s="20"/>
      <c r="BK80" s="20"/>
      <c r="BL80" s="23"/>
      <c r="BM80" s="21"/>
      <c r="BN80" s="181">
        <f t="shared" si="29"/>
        <v>0</v>
      </c>
      <c r="BO80" s="24"/>
      <c r="BP80" s="21"/>
      <c r="BQ80" s="21"/>
      <c r="BR80" s="23"/>
      <c r="BS80" s="23"/>
      <c r="BT80" s="24"/>
      <c r="BU80" s="25"/>
    </row>
    <row r="81" spans="1:73" s="22" customFormat="1" ht="122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04"/>
      <c r="BE81" s="23"/>
      <c r="BF81" s="23"/>
      <c r="BG81" s="20"/>
      <c r="BH81" s="20"/>
      <c r="BI81" s="23"/>
      <c r="BJ81" s="20"/>
      <c r="BK81" s="20"/>
      <c r="BL81" s="23"/>
      <c r="BM81" s="21"/>
      <c r="BN81" s="181">
        <f t="shared" si="29"/>
        <v>0</v>
      </c>
      <c r="BO81" s="24"/>
      <c r="BP81" s="21"/>
      <c r="BQ81" s="21"/>
      <c r="BR81" s="23"/>
      <c r="BS81" s="23"/>
      <c r="BT81" s="24"/>
      <c r="BU81" s="25"/>
    </row>
    <row r="82" spans="1:73" s="22" customFormat="1" ht="122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04"/>
      <c r="BE82" s="23"/>
      <c r="BF82" s="23"/>
      <c r="BG82" s="20"/>
      <c r="BH82" s="20"/>
      <c r="BI82" s="23"/>
      <c r="BJ82" s="20"/>
      <c r="BK82" s="20"/>
      <c r="BL82" s="23"/>
      <c r="BM82" s="21"/>
      <c r="BN82" s="181">
        <f t="shared" si="29"/>
        <v>0</v>
      </c>
      <c r="BO82" s="24"/>
      <c r="BP82" s="21"/>
      <c r="BQ82" s="21"/>
      <c r="BR82" s="23"/>
      <c r="BS82" s="23"/>
      <c r="BT82" s="24"/>
      <c r="BU82" s="25"/>
    </row>
    <row r="83" spans="1:73" s="22" customFormat="1" ht="122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04"/>
      <c r="BE83" s="23"/>
      <c r="BF83" s="23"/>
      <c r="BG83" s="20"/>
      <c r="BH83" s="20"/>
      <c r="BI83" s="23"/>
      <c r="BJ83" s="20"/>
      <c r="BK83" s="20"/>
      <c r="BL83" s="23"/>
      <c r="BM83" s="21"/>
      <c r="BN83" s="181">
        <f t="shared" si="29"/>
        <v>0</v>
      </c>
      <c r="BO83" s="24"/>
      <c r="BP83" s="21"/>
      <c r="BQ83" s="21"/>
      <c r="BR83" s="23"/>
      <c r="BS83" s="23"/>
      <c r="BT83" s="24"/>
      <c r="BU83" s="25"/>
    </row>
    <row r="84" spans="1:73" s="22" customFormat="1" ht="122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4"/>
      <c r="BE84" s="23"/>
      <c r="BF84" s="23"/>
      <c r="BG84" s="20"/>
      <c r="BH84" s="20"/>
      <c r="BI84" s="23"/>
      <c r="BJ84" s="20"/>
      <c r="BK84" s="20"/>
      <c r="BL84" s="23"/>
      <c r="BM84" s="21"/>
      <c r="BN84" s="181">
        <f t="shared" si="29"/>
        <v>0</v>
      </c>
      <c r="BO84" s="24"/>
      <c r="BP84" s="21"/>
      <c r="BQ84" s="21"/>
      <c r="BR84" s="23"/>
      <c r="BS84" s="23"/>
      <c r="BT84" s="24"/>
      <c r="BU84" s="25"/>
    </row>
    <row r="85" spans="1:73" s="22" customFormat="1" ht="25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4"/>
      <c r="BE85" s="21"/>
      <c r="BF85" s="21"/>
      <c r="BG85" s="20"/>
      <c r="BH85" s="20"/>
      <c r="BI85" s="23"/>
      <c r="BJ85" s="20"/>
      <c r="BK85" s="20"/>
      <c r="BL85" s="23"/>
      <c r="BM85" s="21"/>
      <c r="BN85" s="181">
        <f t="shared" si="29"/>
        <v>0</v>
      </c>
      <c r="BO85" s="24"/>
      <c r="BP85" s="21"/>
      <c r="BQ85" s="21"/>
      <c r="BR85" s="23"/>
      <c r="BS85" s="23"/>
      <c r="BT85" s="24"/>
      <c r="BU85" s="25"/>
    </row>
    <row r="86" spans="1:73" s="22" customFormat="1" ht="155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4"/>
      <c r="BE86" s="23"/>
      <c r="BF86" s="23"/>
      <c r="BG86" s="20"/>
      <c r="BH86" s="20"/>
      <c r="BI86" s="23"/>
      <c r="BJ86" s="20"/>
      <c r="BK86" s="20"/>
      <c r="BL86" s="23"/>
      <c r="BM86" s="21"/>
      <c r="BN86" s="181">
        <f t="shared" si="29"/>
        <v>0</v>
      </c>
      <c r="BO86" s="24"/>
      <c r="BP86" s="21"/>
      <c r="BQ86" s="21"/>
      <c r="BR86" s="23"/>
      <c r="BS86" s="23"/>
      <c r="BT86" s="24"/>
      <c r="BU86" s="25"/>
    </row>
    <row r="87" spans="1:73" s="22" customFormat="1" ht="25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1"/>
      <c r="R87" s="21"/>
      <c r="S87" s="21"/>
      <c r="T87" s="21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1"/>
      <c r="BD87" s="204"/>
      <c r="BE87" s="21"/>
      <c r="BF87" s="21"/>
      <c r="BG87" s="20"/>
      <c r="BH87" s="20"/>
      <c r="BI87" s="23"/>
      <c r="BJ87" s="20"/>
      <c r="BK87" s="20"/>
      <c r="BL87" s="23"/>
      <c r="BM87" s="21"/>
      <c r="BN87" s="181">
        <f t="shared" si="29"/>
        <v>0</v>
      </c>
      <c r="BO87" s="24"/>
      <c r="BP87" s="21"/>
      <c r="BQ87" s="21"/>
      <c r="BR87" s="23"/>
      <c r="BS87" s="23"/>
      <c r="BT87" s="24"/>
      <c r="BU87" s="25"/>
    </row>
    <row r="88" spans="1:73" s="22" customFormat="1" ht="162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0"/>
      <c r="R88" s="20"/>
      <c r="S88" s="20"/>
      <c r="T88" s="20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4"/>
      <c r="BE88" s="23"/>
      <c r="BF88" s="23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62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4"/>
      <c r="BE89" s="23"/>
      <c r="BF89" s="23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94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204"/>
      <c r="AM90" s="23"/>
      <c r="AN90" s="23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4"/>
      <c r="BE90" s="23"/>
      <c r="BF90" s="23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42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0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04"/>
      <c r="BE91" s="23"/>
      <c r="BF91" s="23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42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04"/>
      <c r="BE92" s="23"/>
      <c r="BF92" s="23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87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3"/>
      <c r="AR93" s="20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3"/>
      <c r="BD93" s="20"/>
      <c r="BE93" s="23"/>
      <c r="BF93" s="20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87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0"/>
      <c r="BC94" s="20"/>
      <c r="BD94" s="204"/>
      <c r="BE94" s="182"/>
      <c r="BF94" s="20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87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0"/>
      <c r="BD95" s="204"/>
      <c r="BE95" s="182"/>
      <c r="BF95" s="20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87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0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04"/>
      <c r="BE96" s="23"/>
      <c r="BF96" s="23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87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4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04"/>
      <c r="BE97" s="204"/>
      <c r="BF97" s="20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34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4"/>
      <c r="BE98" s="204"/>
      <c r="BF98" s="20"/>
      <c r="BG98" s="20"/>
      <c r="BH98" s="20"/>
      <c r="BI98" s="23"/>
      <c r="BJ98" s="23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6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181"/>
      <c r="AU99" s="21"/>
      <c r="AV99" s="21"/>
      <c r="AW99" s="21"/>
      <c r="AX99" s="21"/>
      <c r="AY99" s="21"/>
      <c r="AZ99" s="21"/>
      <c r="BA99" s="21"/>
      <c r="BB99" s="21"/>
      <c r="BC99" s="21"/>
      <c r="BD99" s="204"/>
      <c r="BE99" s="204"/>
      <c r="BF99" s="20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409.6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0"/>
      <c r="AK100" s="21"/>
      <c r="AL100" s="204"/>
      <c r="AM100" s="23"/>
      <c r="AN100" s="20"/>
      <c r="AO100" s="23"/>
      <c r="AP100" s="20"/>
      <c r="AQ100" s="21"/>
      <c r="AR100" s="21"/>
      <c r="AS100" s="21"/>
      <c r="AT100" s="204"/>
      <c r="AU100" s="23"/>
      <c r="AV100" s="21"/>
      <c r="AW100" s="21"/>
      <c r="AX100" s="21"/>
      <c r="AY100" s="21"/>
      <c r="AZ100" s="21"/>
      <c r="BA100" s="21"/>
      <c r="BB100" s="21"/>
      <c r="BC100" s="21"/>
      <c r="BD100" s="204"/>
      <c r="BE100" s="23"/>
      <c r="BF100" s="20"/>
      <c r="BG100" s="23"/>
      <c r="BH100" s="20"/>
      <c r="BI100" s="23"/>
      <c r="BJ100" s="20"/>
      <c r="BK100" s="23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34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0"/>
      <c r="AK101" s="21"/>
      <c r="AL101" s="204"/>
      <c r="AM101" s="20"/>
      <c r="AN101" s="20"/>
      <c r="AO101" s="21"/>
      <c r="AP101" s="21"/>
      <c r="AQ101" s="21"/>
      <c r="AR101" s="21"/>
      <c r="AS101" s="21"/>
      <c r="AT101" s="204"/>
      <c r="AU101" s="20"/>
      <c r="AV101" s="21"/>
      <c r="AW101" s="21"/>
      <c r="AX101" s="21"/>
      <c r="AY101" s="21"/>
      <c r="AZ101" s="21"/>
      <c r="BA101" s="21"/>
      <c r="BB101" s="21"/>
      <c r="BC101" s="21"/>
      <c r="BD101" s="204"/>
      <c r="BE101" s="23"/>
      <c r="BF101" s="20"/>
      <c r="BG101" s="23"/>
      <c r="BH101" s="20"/>
      <c r="BI101" s="23"/>
      <c r="BJ101" s="20"/>
      <c r="BK101" s="23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34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0"/>
      <c r="AK102" s="21"/>
      <c r="AL102" s="204"/>
      <c r="AM102" s="20"/>
      <c r="AN102" s="20"/>
      <c r="AO102" s="21"/>
      <c r="AP102" s="21"/>
      <c r="AQ102" s="21"/>
      <c r="AR102" s="21"/>
      <c r="AS102" s="21"/>
      <c r="AT102" s="204"/>
      <c r="AU102" s="20"/>
      <c r="AV102" s="21"/>
      <c r="AW102" s="21"/>
      <c r="AX102" s="21"/>
      <c r="AY102" s="21"/>
      <c r="AZ102" s="21"/>
      <c r="BA102" s="21"/>
      <c r="BB102" s="21"/>
      <c r="BC102" s="21"/>
      <c r="BD102" s="204"/>
      <c r="BE102" s="23"/>
      <c r="BF102" s="20"/>
      <c r="BG102" s="23"/>
      <c r="BH102" s="20"/>
      <c r="BI102" s="23"/>
      <c r="BJ102" s="20"/>
      <c r="BK102" s="23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34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0"/>
      <c r="AK103" s="21"/>
      <c r="AL103" s="204"/>
      <c r="AM103" s="20"/>
      <c r="AN103" s="20"/>
      <c r="AO103" s="21"/>
      <c r="AP103" s="21"/>
      <c r="AQ103" s="21"/>
      <c r="AR103" s="21"/>
      <c r="AS103" s="21"/>
      <c r="AT103" s="204"/>
      <c r="AU103" s="20"/>
      <c r="AV103" s="21"/>
      <c r="AW103" s="21"/>
      <c r="AX103" s="21"/>
      <c r="AY103" s="21"/>
      <c r="AZ103" s="21"/>
      <c r="BA103" s="21"/>
      <c r="BB103" s="21"/>
      <c r="BC103" s="21"/>
      <c r="BD103" s="204"/>
      <c r="BE103" s="23"/>
      <c r="BF103" s="20"/>
      <c r="BG103" s="23"/>
      <c r="BH103" s="20"/>
      <c r="BI103" s="23"/>
      <c r="BJ103" s="20"/>
      <c r="BK103" s="23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34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0"/>
      <c r="Q104" s="20"/>
      <c r="R104" s="20"/>
      <c r="S104" s="20"/>
      <c r="T104" s="20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0"/>
      <c r="AK104" s="21"/>
      <c r="AL104" s="204"/>
      <c r="AM104" s="20"/>
      <c r="AN104" s="20"/>
      <c r="AO104" s="21"/>
      <c r="AP104" s="21"/>
      <c r="AQ104" s="21"/>
      <c r="AR104" s="21"/>
      <c r="AS104" s="21"/>
      <c r="AT104" s="204"/>
      <c r="AU104" s="20"/>
      <c r="AV104" s="21"/>
      <c r="AW104" s="21"/>
      <c r="AX104" s="21"/>
      <c r="AY104" s="21"/>
      <c r="AZ104" s="21"/>
      <c r="BA104" s="21"/>
      <c r="BB104" s="21"/>
      <c r="BC104" s="21"/>
      <c r="BD104" s="204"/>
      <c r="BE104" s="23"/>
      <c r="BF104" s="20"/>
      <c r="BG104" s="23"/>
      <c r="BH104" s="20"/>
      <c r="BI104" s="23"/>
      <c r="BJ104" s="20"/>
      <c r="BK104" s="23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34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0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0"/>
      <c r="AK105" s="21"/>
      <c r="AL105" s="204"/>
      <c r="AM105" s="20"/>
      <c r="AN105" s="20"/>
      <c r="AO105" s="21"/>
      <c r="AP105" s="21"/>
      <c r="AQ105" s="21"/>
      <c r="AR105" s="21"/>
      <c r="AS105" s="21"/>
      <c r="AT105" s="204"/>
      <c r="AU105" s="20"/>
      <c r="AV105" s="21"/>
      <c r="AW105" s="21"/>
      <c r="AX105" s="21"/>
      <c r="AY105" s="21"/>
      <c r="AZ105" s="21"/>
      <c r="BA105" s="21"/>
      <c r="BB105" s="21"/>
      <c r="BC105" s="21"/>
      <c r="BD105" s="204"/>
      <c r="BE105" s="23"/>
      <c r="BF105" s="20"/>
      <c r="BG105" s="23"/>
      <c r="BH105" s="20"/>
      <c r="BI105" s="23"/>
      <c r="BJ105" s="20"/>
      <c r="BK105" s="23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409.6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204"/>
      <c r="AM106" s="23"/>
      <c r="AN106" s="23"/>
      <c r="AO106" s="21"/>
      <c r="AP106" s="21"/>
      <c r="AQ106" s="21"/>
      <c r="AR106" s="21"/>
      <c r="AS106" s="21"/>
      <c r="AT106" s="204"/>
      <c r="AU106" s="23"/>
      <c r="AV106" s="21"/>
      <c r="AW106" s="21"/>
      <c r="AX106" s="21"/>
      <c r="AY106" s="21"/>
      <c r="AZ106" s="21"/>
      <c r="BA106" s="21"/>
      <c r="BB106" s="21"/>
      <c r="BC106" s="21"/>
      <c r="BD106" s="204"/>
      <c r="BE106" s="23"/>
      <c r="BF106" s="23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34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04"/>
      <c r="BE107" s="204"/>
      <c r="BF107" s="20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34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4"/>
      <c r="BE108" s="204"/>
      <c r="BF108" s="20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34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0"/>
      <c r="Q109" s="20"/>
      <c r="R109" s="20"/>
      <c r="S109" s="20"/>
      <c r="T109" s="20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4"/>
      <c r="BE109" s="204"/>
      <c r="BF109" s="20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34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4"/>
      <c r="BE110" s="204"/>
      <c r="BF110" s="20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40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0"/>
      <c r="AK111" s="23"/>
      <c r="AL111" s="20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4"/>
      <c r="BE111" s="23"/>
      <c r="BF111" s="23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32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4"/>
      <c r="BE112" s="204"/>
      <c r="BF112" s="20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32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4"/>
      <c r="BE113" s="204"/>
      <c r="BF113" s="20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409.6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4"/>
      <c r="BE114" s="23"/>
      <c r="BF114" s="23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6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4"/>
      <c r="BE115" s="204"/>
      <c r="BF115" s="20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62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3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4"/>
      <c r="BE116" s="204"/>
      <c r="BF116" s="20"/>
      <c r="BG116" s="20"/>
      <c r="BH116" s="20"/>
      <c r="BI116" s="23"/>
      <c r="BJ116" s="20"/>
      <c r="BK116" s="23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62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0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4"/>
      <c r="BE117" s="204"/>
      <c r="BF117" s="20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40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4"/>
      <c r="BE118" s="23"/>
      <c r="BF118" s="23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5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4"/>
      <c r="BE119" s="204"/>
      <c r="BF119" s="20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86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04"/>
      <c r="BE120" s="204"/>
      <c r="BF120" s="20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77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4"/>
      <c r="BE121" s="23"/>
      <c r="BF121" s="23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77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4"/>
      <c r="BE122" s="182"/>
      <c r="BF122" s="23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24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83"/>
      <c r="BE123" s="23"/>
      <c r="BF123" s="23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24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0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4"/>
      <c r="BE124" s="182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23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4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23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1"/>
      <c r="S126" s="20"/>
      <c r="T126" s="21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0"/>
      <c r="AQ126" s="20"/>
      <c r="AR126" s="20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0"/>
      <c r="BD126" s="20"/>
      <c r="BE126" s="204"/>
      <c r="BF126" s="20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59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1"/>
      <c r="S127" s="20"/>
      <c r="T127" s="21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4"/>
      <c r="BE127" s="204"/>
      <c r="BF127" s="20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59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4"/>
      <c r="BE128" s="204"/>
      <c r="BF128" s="20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408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4"/>
      <c r="AM129" s="21"/>
      <c r="AN129" s="20"/>
      <c r="AO129" s="21"/>
      <c r="AP129" s="20"/>
      <c r="AQ129" s="21"/>
      <c r="AR129" s="21"/>
      <c r="AS129" s="21"/>
      <c r="AT129" s="204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4"/>
      <c r="BE129" s="21"/>
      <c r="BF129" s="20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38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1"/>
      <c r="R130" s="21"/>
      <c r="S130" s="21"/>
      <c r="T130" s="21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8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4"/>
      <c r="BE130" s="204"/>
      <c r="BF130" s="20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38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8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4"/>
      <c r="BE131" s="204"/>
      <c r="BF131" s="20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38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18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4"/>
      <c r="BE132" s="204"/>
      <c r="BF132" s="20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38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4"/>
      <c r="BE133" s="204"/>
      <c r="BF133" s="20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38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18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4"/>
      <c r="BE134" s="204"/>
      <c r="BF134" s="20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282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1"/>
      <c r="AJ135" s="20"/>
      <c r="AK135" s="21"/>
      <c r="AL135" s="204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0"/>
      <c r="BD135" s="20"/>
      <c r="BE135" s="23"/>
      <c r="BF135" s="23"/>
      <c r="BG135" s="20"/>
      <c r="BH135" s="20"/>
      <c r="BI135" s="21"/>
      <c r="BJ135" s="20"/>
      <c r="BK135" s="23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37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4"/>
      <c r="BE136" s="23"/>
      <c r="BF136" s="23"/>
      <c r="BG136" s="20"/>
      <c r="BH136" s="20"/>
      <c r="BI136" s="23"/>
      <c r="BJ136" s="20"/>
      <c r="BK136" s="23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2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04"/>
      <c r="BE137" s="23"/>
      <c r="BF137" s="23"/>
      <c r="BG137" s="20"/>
      <c r="BH137" s="20"/>
      <c r="BI137" s="23"/>
      <c r="BJ137" s="20"/>
      <c r="BK137" s="23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2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3"/>
      <c r="N138" s="20"/>
      <c r="O138" s="20"/>
      <c r="P138" s="20"/>
      <c r="Q138" s="20"/>
      <c r="R138" s="20"/>
      <c r="S138" s="20"/>
      <c r="T138" s="20"/>
      <c r="U138" s="20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4"/>
      <c r="BE138" s="23"/>
      <c r="BF138" s="23"/>
      <c r="BG138" s="20"/>
      <c r="BH138" s="20"/>
      <c r="BI138" s="23"/>
      <c r="BJ138" s="20"/>
      <c r="BK138" s="23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2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4"/>
      <c r="BE139" s="23"/>
      <c r="BF139" s="23"/>
      <c r="BG139" s="20"/>
      <c r="BH139" s="20"/>
      <c r="BI139" s="23"/>
      <c r="BJ139" s="20"/>
      <c r="BK139" s="23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84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4"/>
      <c r="BE140" s="21"/>
      <c r="BF140" s="21"/>
      <c r="BG140" s="20"/>
      <c r="BH140" s="20"/>
      <c r="BI140" s="23"/>
      <c r="BJ140" s="20"/>
      <c r="BK140" s="23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84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4"/>
      <c r="BE141" s="23"/>
      <c r="BF141" s="23"/>
      <c r="BG141" s="20"/>
      <c r="BH141" s="20"/>
      <c r="BI141" s="23"/>
      <c r="BJ141" s="20"/>
      <c r="BK141" s="23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409.6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4"/>
      <c r="BE142" s="23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204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0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4"/>
      <c r="BE143" s="20"/>
      <c r="BF143" s="20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201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1"/>
      <c r="AM144" s="21"/>
      <c r="AN144" s="21"/>
      <c r="AO144" s="21"/>
      <c r="AP144" s="21"/>
      <c r="AQ144" s="21"/>
      <c r="AR144" s="21"/>
      <c r="AS144" s="21"/>
      <c r="AT144" s="181"/>
      <c r="AU144" s="21"/>
      <c r="AV144" s="181"/>
      <c r="AW144" s="21"/>
      <c r="AX144" s="21"/>
      <c r="AY144" s="21"/>
      <c r="AZ144" s="21"/>
      <c r="BA144" s="21"/>
      <c r="BB144" s="21"/>
      <c r="BC144" s="21"/>
      <c r="BD144" s="204"/>
      <c r="BE144" s="23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409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1"/>
      <c r="AJ145" s="21"/>
      <c r="AK145" s="21"/>
      <c r="AL145" s="204"/>
      <c r="AM145" s="21"/>
      <c r="AN145" s="20"/>
      <c r="AO145" s="21"/>
      <c r="AP145" s="21"/>
      <c r="AQ145" s="21"/>
      <c r="AR145" s="21"/>
      <c r="AS145" s="21"/>
      <c r="AT145" s="204"/>
      <c r="AU145" s="21"/>
      <c r="AV145" s="181"/>
      <c r="AW145" s="21"/>
      <c r="AX145" s="21"/>
      <c r="AY145" s="21"/>
      <c r="AZ145" s="21"/>
      <c r="BA145" s="21"/>
      <c r="BB145" s="21"/>
      <c r="BC145" s="21"/>
      <c r="BD145" s="204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181"/>
      <c r="AM146" s="21"/>
      <c r="AN146" s="21"/>
      <c r="AO146" s="21"/>
      <c r="AP146" s="21"/>
      <c r="AQ146" s="21"/>
      <c r="AR146" s="21"/>
      <c r="AS146" s="21"/>
      <c r="AT146" s="181"/>
      <c r="AU146" s="21"/>
      <c r="AV146" s="181"/>
      <c r="AW146" s="21"/>
      <c r="AX146" s="21"/>
      <c r="AY146" s="21"/>
      <c r="AZ146" s="21"/>
      <c r="BA146" s="21"/>
      <c r="BB146" s="21"/>
      <c r="BC146" s="21"/>
      <c r="BD146" s="204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5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181"/>
      <c r="AM147" s="21"/>
      <c r="AN147" s="21"/>
      <c r="AO147" s="21"/>
      <c r="AP147" s="21"/>
      <c r="AQ147" s="21"/>
      <c r="AR147" s="21"/>
      <c r="AS147" s="21"/>
      <c r="AT147" s="181"/>
      <c r="AU147" s="21"/>
      <c r="AV147" s="181"/>
      <c r="AW147" s="21"/>
      <c r="AX147" s="21"/>
      <c r="AY147" s="21"/>
      <c r="AZ147" s="21"/>
      <c r="BA147" s="21"/>
      <c r="BB147" s="21"/>
      <c r="BC147" s="21"/>
      <c r="BD147" s="204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5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181"/>
      <c r="AM148" s="21"/>
      <c r="AN148" s="21"/>
      <c r="AO148" s="21"/>
      <c r="AP148" s="21"/>
      <c r="AQ148" s="21"/>
      <c r="AR148" s="21"/>
      <c r="AS148" s="21"/>
      <c r="AT148" s="181"/>
      <c r="AU148" s="21"/>
      <c r="AV148" s="181"/>
      <c r="AW148" s="21"/>
      <c r="AX148" s="21"/>
      <c r="AY148" s="21"/>
      <c r="AZ148" s="21"/>
      <c r="BA148" s="21"/>
      <c r="BB148" s="21"/>
      <c r="BC148" s="21"/>
      <c r="BD148" s="204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181"/>
      <c r="AM149" s="21"/>
      <c r="AN149" s="21"/>
      <c r="AO149" s="21"/>
      <c r="AP149" s="21"/>
      <c r="AQ149" s="21"/>
      <c r="AR149" s="21"/>
      <c r="AS149" s="21"/>
      <c r="AT149" s="181"/>
      <c r="AU149" s="21"/>
      <c r="AV149" s="181"/>
      <c r="AW149" s="21"/>
      <c r="AX149" s="21"/>
      <c r="AY149" s="21"/>
      <c r="AZ149" s="21"/>
      <c r="BA149" s="21"/>
      <c r="BB149" s="21"/>
      <c r="BC149" s="21"/>
      <c r="BD149" s="204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181"/>
      <c r="AM150" s="21"/>
      <c r="AN150" s="21"/>
      <c r="AO150" s="21"/>
      <c r="AP150" s="21"/>
      <c r="AQ150" s="21"/>
      <c r="AR150" s="21"/>
      <c r="AS150" s="21"/>
      <c r="AT150" s="181"/>
      <c r="AU150" s="21"/>
      <c r="AV150" s="181"/>
      <c r="AW150" s="21"/>
      <c r="AX150" s="21"/>
      <c r="AY150" s="21"/>
      <c r="AZ150" s="21"/>
      <c r="BA150" s="21"/>
      <c r="BB150" s="21"/>
      <c r="BC150" s="21"/>
      <c r="BD150" s="204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409.6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1"/>
      <c r="AJ151" s="21"/>
      <c r="AK151" s="21"/>
      <c r="AL151" s="204"/>
      <c r="AM151" s="21"/>
      <c r="AN151" s="21"/>
      <c r="AO151" s="21"/>
      <c r="AP151" s="21"/>
      <c r="AQ151" s="21"/>
      <c r="AR151" s="21"/>
      <c r="AS151" s="21"/>
      <c r="AT151" s="204"/>
      <c r="AU151" s="21"/>
      <c r="AV151" s="204"/>
      <c r="AW151" s="23"/>
      <c r="AX151" s="21"/>
      <c r="AY151" s="21"/>
      <c r="AZ151" s="21"/>
      <c r="BA151" s="21"/>
      <c r="BB151" s="21"/>
      <c r="BC151" s="21"/>
      <c r="BD151" s="204"/>
      <c r="BE151" s="21"/>
      <c r="BF151" s="21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52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0"/>
      <c r="AK152" s="21"/>
      <c r="AL152" s="204"/>
      <c r="AM152" s="23"/>
      <c r="AN152" s="20"/>
      <c r="AO152" s="21"/>
      <c r="AP152" s="21"/>
      <c r="AQ152" s="21"/>
      <c r="AR152" s="21"/>
      <c r="AS152" s="21"/>
      <c r="AT152" s="204"/>
      <c r="AU152" s="23"/>
      <c r="AV152" s="204"/>
      <c r="AW152" s="23"/>
      <c r="AX152" s="21"/>
      <c r="AY152" s="21"/>
      <c r="AZ152" s="21"/>
      <c r="BA152" s="21"/>
      <c r="BB152" s="21"/>
      <c r="BC152" s="21"/>
      <c r="BD152" s="204"/>
      <c r="BE152" s="23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52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0"/>
      <c r="AK153" s="21"/>
      <c r="AL153" s="204"/>
      <c r="AM153" s="23"/>
      <c r="AN153" s="20"/>
      <c r="AO153" s="21"/>
      <c r="AP153" s="21"/>
      <c r="AQ153" s="21"/>
      <c r="AR153" s="21"/>
      <c r="AS153" s="21"/>
      <c r="AT153" s="204"/>
      <c r="AU153" s="23"/>
      <c r="AV153" s="204"/>
      <c r="AW153" s="23"/>
      <c r="AX153" s="21"/>
      <c r="AY153" s="21"/>
      <c r="AZ153" s="21"/>
      <c r="BA153" s="21"/>
      <c r="BB153" s="21"/>
      <c r="BC153" s="21"/>
      <c r="BD153" s="204"/>
      <c r="BE153" s="23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52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0"/>
      <c r="AK154" s="21"/>
      <c r="AL154" s="204"/>
      <c r="AM154" s="23"/>
      <c r="AN154" s="20"/>
      <c r="AO154" s="21"/>
      <c r="AP154" s="21"/>
      <c r="AQ154" s="21"/>
      <c r="AR154" s="21"/>
      <c r="AS154" s="21"/>
      <c r="AT154" s="204"/>
      <c r="AU154" s="23"/>
      <c r="AV154" s="204"/>
      <c r="AW154" s="23"/>
      <c r="AX154" s="21"/>
      <c r="AY154" s="21"/>
      <c r="AZ154" s="21"/>
      <c r="BA154" s="21"/>
      <c r="BB154" s="21"/>
      <c r="BC154" s="21"/>
      <c r="BD154" s="204"/>
      <c r="BE154" s="23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52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0"/>
      <c r="AK155" s="21"/>
      <c r="AL155" s="204"/>
      <c r="AM155" s="23"/>
      <c r="AN155" s="20"/>
      <c r="AO155" s="21"/>
      <c r="AP155" s="21"/>
      <c r="AQ155" s="21"/>
      <c r="AR155" s="21"/>
      <c r="AS155" s="21"/>
      <c r="AT155" s="204"/>
      <c r="AU155" s="23"/>
      <c r="AV155" s="204"/>
      <c r="AW155" s="23"/>
      <c r="AX155" s="21"/>
      <c r="AY155" s="21"/>
      <c r="AZ155" s="21"/>
      <c r="BA155" s="21"/>
      <c r="BB155" s="21"/>
      <c r="BC155" s="21"/>
      <c r="BD155" s="204"/>
      <c r="BE155" s="23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349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0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204"/>
      <c r="AM156" s="20"/>
      <c r="AN156" s="20"/>
      <c r="AO156" s="21"/>
      <c r="AP156" s="21"/>
      <c r="AQ156" s="21"/>
      <c r="AR156" s="21"/>
      <c r="AS156" s="21"/>
      <c r="AT156" s="204"/>
      <c r="AU156" s="23"/>
      <c r="AV156" s="204"/>
      <c r="AW156" s="20"/>
      <c r="AX156" s="21"/>
      <c r="AY156" s="21"/>
      <c r="AZ156" s="21"/>
      <c r="BA156" s="21"/>
      <c r="BB156" s="21"/>
      <c r="BC156" s="21"/>
      <c r="BD156" s="204"/>
      <c r="BE156" s="23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237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3"/>
      <c r="R157" s="23"/>
      <c r="S157" s="20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4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409.6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0"/>
      <c r="BC158" s="20"/>
      <c r="BD158" s="204"/>
      <c r="BE158" s="23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80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4"/>
      <c r="BE159" s="21"/>
      <c r="BF159" s="21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80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4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80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4"/>
      <c r="BE161" s="21"/>
      <c r="BF161" s="20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80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4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409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4"/>
      <c r="BE163" s="21"/>
      <c r="BF163" s="21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44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4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336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0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4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2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0"/>
      <c r="BC166" s="20"/>
      <c r="BD166" s="20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2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4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22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04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81"/>
      <c r="AM169" s="21"/>
      <c r="AN169" s="21"/>
      <c r="AO169" s="21"/>
      <c r="AP169" s="21"/>
      <c r="AQ169" s="21"/>
      <c r="AR169" s="21"/>
      <c r="AS169" s="21"/>
      <c r="AT169" s="18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4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249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204"/>
      <c r="AM170" s="23"/>
      <c r="AN170" s="20"/>
      <c r="AO170" s="21"/>
      <c r="AP170" s="21"/>
      <c r="AQ170" s="21"/>
      <c r="AR170" s="21"/>
      <c r="AS170" s="21"/>
      <c r="AT170" s="204"/>
      <c r="AU170" s="23"/>
      <c r="AV170" s="21"/>
      <c r="AW170" s="21"/>
      <c r="AX170" s="21"/>
      <c r="AY170" s="21"/>
      <c r="AZ170" s="21"/>
      <c r="BA170" s="21"/>
      <c r="BB170" s="21"/>
      <c r="BC170" s="21"/>
      <c r="BD170" s="204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249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204"/>
      <c r="AM171" s="23"/>
      <c r="AN171" s="20"/>
      <c r="AO171" s="21"/>
      <c r="AP171" s="21"/>
      <c r="AQ171" s="21"/>
      <c r="AR171" s="21"/>
      <c r="AS171" s="21"/>
      <c r="AT171" s="204"/>
      <c r="AU171" s="23"/>
      <c r="AV171" s="21"/>
      <c r="AW171" s="21"/>
      <c r="AX171" s="21"/>
      <c r="AY171" s="21"/>
      <c r="AZ171" s="21"/>
      <c r="BA171" s="21"/>
      <c r="BB171" s="21"/>
      <c r="BC171" s="21"/>
      <c r="BD171" s="204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234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4"/>
      <c r="BE172" s="21"/>
      <c r="BF172" s="21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47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4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40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4"/>
      <c r="BE174" s="21"/>
      <c r="BF174" s="21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52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4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409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4"/>
      <c r="BE176" s="21"/>
      <c r="BF176" s="21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44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4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41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4"/>
      <c r="BE178" s="21"/>
      <c r="BF178" s="20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41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4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201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0"/>
      <c r="BC180" s="20"/>
      <c r="BD180" s="204"/>
      <c r="BE180" s="21"/>
      <c r="BF180" s="21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2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4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24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4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9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4"/>
      <c r="BE183" s="21"/>
      <c r="BF183" s="21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59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4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409.6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4"/>
      <c r="BE185" s="21"/>
      <c r="BF185" s="21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41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4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237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4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74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04"/>
      <c r="BE188" s="182"/>
      <c r="BF188" s="20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9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0"/>
      <c r="BD189" s="204"/>
      <c r="BE189" s="21"/>
      <c r="BF189" s="21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9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04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9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04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249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04"/>
      <c r="BE192" s="23"/>
      <c r="BF192" s="23"/>
      <c r="BG192" s="20"/>
      <c r="BH192" s="20"/>
      <c r="BI192" s="23"/>
      <c r="BJ192" s="20"/>
      <c r="BK192" s="23"/>
      <c r="BL192" s="20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227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0"/>
      <c r="AQ193" s="23"/>
      <c r="AR193" s="20"/>
      <c r="AS193" s="21"/>
      <c r="AT193" s="21"/>
      <c r="AU193" s="21"/>
      <c r="AV193" s="21"/>
      <c r="AW193" s="21"/>
      <c r="AX193" s="21"/>
      <c r="AY193" s="21"/>
      <c r="AZ193" s="21"/>
      <c r="BA193" s="21"/>
      <c r="BB193" s="20"/>
      <c r="BC193" s="21"/>
      <c r="BD193" s="204"/>
      <c r="BE193" s="21"/>
      <c r="BF193" s="21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0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0"/>
      <c r="P194" s="20"/>
      <c r="Q194" s="20"/>
      <c r="R194" s="20"/>
      <c r="S194" s="20"/>
      <c r="T194" s="20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0"/>
      <c r="AQ194" s="23"/>
      <c r="AR194" s="20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204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42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0"/>
      <c r="AQ195" s="23"/>
      <c r="AR195" s="20"/>
      <c r="AS195" s="21"/>
      <c r="AT195" s="21"/>
      <c r="AU195" s="21"/>
      <c r="AV195" s="21"/>
      <c r="AW195" s="21"/>
      <c r="AX195" s="21"/>
      <c r="AY195" s="21"/>
      <c r="AZ195" s="21"/>
      <c r="BA195" s="21"/>
      <c r="BB195" s="20"/>
      <c r="BC195" s="20"/>
      <c r="BD195" s="204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9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04"/>
      <c r="AU196" s="20"/>
      <c r="AV196" s="21"/>
      <c r="AW196" s="21"/>
      <c r="AX196" s="21"/>
      <c r="AY196" s="21"/>
      <c r="AZ196" s="21"/>
      <c r="BA196" s="21"/>
      <c r="BB196" s="21"/>
      <c r="BC196" s="21"/>
      <c r="BD196" s="204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9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37"/>
      <c r="N197" s="20"/>
      <c r="O197" s="20"/>
      <c r="P197" s="20"/>
      <c r="Q197" s="20"/>
      <c r="R197" s="20"/>
      <c r="S197" s="20"/>
      <c r="T197" s="20"/>
      <c r="U197" s="20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4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59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38"/>
      <c r="N198" s="20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4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4"/>
      <c r="BE199" s="21"/>
      <c r="BF199" s="21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6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4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4"/>
      <c r="BE201" s="21"/>
      <c r="BF201" s="21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4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09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4"/>
      <c r="BE203" s="21"/>
      <c r="BF203" s="21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209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1"/>
      <c r="AM204" s="21"/>
      <c r="AN204" s="21"/>
      <c r="AO204" s="21"/>
      <c r="AP204" s="21"/>
      <c r="AQ204" s="21"/>
      <c r="AR204" s="21"/>
      <c r="AS204" s="21"/>
      <c r="AT204" s="18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4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89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3"/>
      <c r="AK205" s="21"/>
      <c r="AL205" s="204"/>
      <c r="AM205" s="20"/>
      <c r="AN205" s="20"/>
      <c r="AO205" s="21"/>
      <c r="AP205" s="21"/>
      <c r="AQ205" s="21"/>
      <c r="AR205" s="21"/>
      <c r="AS205" s="21"/>
      <c r="AT205" s="204"/>
      <c r="AU205" s="23"/>
      <c r="AV205" s="21"/>
      <c r="AW205" s="21"/>
      <c r="AX205" s="21"/>
      <c r="AY205" s="21"/>
      <c r="AZ205" s="21"/>
      <c r="BA205" s="21"/>
      <c r="BB205" s="21"/>
      <c r="BC205" s="21"/>
      <c r="BD205" s="204"/>
      <c r="BE205" s="21"/>
      <c r="BF205" s="21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89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204"/>
      <c r="AM206" s="20"/>
      <c r="AN206" s="20"/>
      <c r="AO206" s="21"/>
      <c r="AP206" s="21"/>
      <c r="AQ206" s="21"/>
      <c r="AR206" s="21"/>
      <c r="AS206" s="21"/>
      <c r="AT206" s="204"/>
      <c r="AU206" s="23"/>
      <c r="AV206" s="21"/>
      <c r="AW206" s="21"/>
      <c r="AX206" s="21"/>
      <c r="AY206" s="21"/>
      <c r="AZ206" s="21"/>
      <c r="BA206" s="21"/>
      <c r="BB206" s="21"/>
      <c r="BC206" s="21"/>
      <c r="BD206" s="204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04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4"/>
      <c r="BE207" s="21"/>
      <c r="BF207" s="21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47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4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4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9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4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4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4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4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9.6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1"/>
      <c r="AJ212" s="21"/>
      <c r="AK212" s="21"/>
      <c r="AL212" s="204"/>
      <c r="AM212" s="21"/>
      <c r="AN212" s="21"/>
      <c r="AO212" s="21"/>
      <c r="AP212" s="21"/>
      <c r="AQ212" s="21"/>
      <c r="AR212" s="21"/>
      <c r="AS212" s="21"/>
      <c r="AT212" s="204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4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4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4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9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4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4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9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4"/>
      <c r="BE217" s="21"/>
      <c r="BF217" s="21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9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4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9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4"/>
      <c r="O219" s="20"/>
      <c r="P219" s="20"/>
      <c r="Q219" s="20"/>
      <c r="R219" s="20"/>
      <c r="S219" s="20"/>
      <c r="T219" s="20"/>
      <c r="U219" s="20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4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9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04"/>
      <c r="BE220" s="21"/>
      <c r="BF220" s="20"/>
      <c r="BG220" s="20"/>
      <c r="BH220" s="20"/>
      <c r="BI220" s="23"/>
      <c r="BJ220" s="20"/>
      <c r="BK220" s="21"/>
      <c r="BL220" s="21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9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04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9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0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04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409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1"/>
      <c r="AJ223" s="21"/>
      <c r="AK223" s="21"/>
      <c r="AL223" s="204"/>
      <c r="AM223" s="21"/>
      <c r="AN223" s="20"/>
      <c r="AO223" s="21"/>
      <c r="AP223" s="21"/>
      <c r="AQ223" s="21"/>
      <c r="AR223" s="21"/>
      <c r="AS223" s="21"/>
      <c r="AT223" s="204"/>
      <c r="AU223" s="21"/>
      <c r="AV223" s="21"/>
      <c r="AW223" s="21"/>
      <c r="AX223" s="21"/>
      <c r="AY223" s="21"/>
      <c r="AZ223" s="21"/>
      <c r="BA223" s="21"/>
      <c r="BB223" s="21"/>
      <c r="BC223" s="21"/>
      <c r="BD223" s="204"/>
      <c r="BE223" s="21"/>
      <c r="BF223" s="21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9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4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9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4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92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4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9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4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9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4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4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9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4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4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9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04"/>
      <c r="AM230" s="21"/>
      <c r="AN230" s="20"/>
      <c r="AO230" s="21"/>
      <c r="AP230" s="21"/>
      <c r="AQ230" s="21"/>
      <c r="AR230" s="21"/>
      <c r="AS230" s="21"/>
      <c r="AT230" s="204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4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9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4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9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0"/>
      <c r="P232" s="20"/>
      <c r="Q232" s="20"/>
      <c r="R232" s="20"/>
      <c r="S232" s="20"/>
      <c r="T232" s="20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4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9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4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92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4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4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9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4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4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9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4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4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09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4"/>
      <c r="BE237" s="23"/>
      <c r="BF237" s="23"/>
      <c r="BG237" s="20"/>
      <c r="BH237" s="20"/>
      <c r="BI237" s="23"/>
      <c r="BJ237" s="20"/>
      <c r="BK237" s="23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6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4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1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4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14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4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0"/>
      <c r="AK241" s="21"/>
      <c r="AL241" s="204"/>
      <c r="AM241" s="23"/>
      <c r="AN241" s="20"/>
      <c r="AO241" s="21"/>
      <c r="AP241" s="21"/>
      <c r="AQ241" s="21"/>
      <c r="AR241" s="21"/>
      <c r="AS241" s="21"/>
      <c r="AT241" s="204"/>
      <c r="AU241" s="23"/>
      <c r="AV241" s="21"/>
      <c r="AW241" s="21"/>
      <c r="AX241" s="21"/>
      <c r="AY241" s="21"/>
      <c r="AZ241" s="21"/>
      <c r="BA241" s="21"/>
      <c r="BB241" s="21"/>
      <c r="BC241" s="21"/>
      <c r="BD241" s="204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26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4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26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4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26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66"/>
      <c r="M244" s="66"/>
      <c r="N244" s="66"/>
      <c r="O244" s="28"/>
      <c r="P244" s="66"/>
      <c r="Q244" s="66"/>
      <c r="R244" s="66"/>
      <c r="S244" s="66"/>
      <c r="T244" s="66"/>
      <c r="U244" s="28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4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26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4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39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4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4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18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4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1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3"/>
      <c r="AJ248" s="23"/>
      <c r="AK248" s="21"/>
      <c r="AL248" s="204"/>
      <c r="AM248" s="20"/>
      <c r="AN248" s="20"/>
      <c r="AO248" s="21"/>
      <c r="AP248" s="21"/>
      <c r="AQ248" s="21"/>
      <c r="AR248" s="21"/>
      <c r="AS248" s="21"/>
      <c r="AT248" s="204"/>
      <c r="AU248" s="23"/>
      <c r="AV248" s="21"/>
      <c r="AW248" s="21"/>
      <c r="AX248" s="21"/>
      <c r="AY248" s="21"/>
      <c r="AZ248" s="21"/>
      <c r="BA248" s="21"/>
      <c r="BB248" s="21"/>
      <c r="BC248" s="21"/>
      <c r="BD248" s="204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409.6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0"/>
      <c r="AI249" s="21"/>
      <c r="AJ249" s="21"/>
      <c r="AK249" s="21"/>
      <c r="AL249" s="204"/>
      <c r="AM249" s="21"/>
      <c r="AN249" s="21"/>
      <c r="AO249" s="21"/>
      <c r="AP249" s="21"/>
      <c r="AQ249" s="21"/>
      <c r="AR249" s="21"/>
      <c r="AS249" s="21"/>
      <c r="AT249" s="204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4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6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4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1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4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36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4"/>
      <c r="BE252" s="23"/>
      <c r="BF252" s="23"/>
      <c r="BG252" s="20"/>
      <c r="BH252" s="20"/>
      <c r="BI252" s="23"/>
      <c r="BJ252" s="20"/>
      <c r="BK252" s="23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49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4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11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4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14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4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4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89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0"/>
      <c r="BC256" s="20"/>
      <c r="BD256" s="204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4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04"/>
      <c r="AU257" s="20"/>
      <c r="AV257" s="21"/>
      <c r="AW257" s="21"/>
      <c r="AX257" s="21"/>
      <c r="AY257" s="21"/>
      <c r="AZ257" s="21"/>
      <c r="BA257" s="21"/>
      <c r="BB257" s="21"/>
      <c r="BC257" s="21"/>
      <c r="BD257" s="204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4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04"/>
      <c r="AU258" s="20"/>
      <c r="AV258" s="21"/>
      <c r="AW258" s="21"/>
      <c r="AX258" s="21"/>
      <c r="AY258" s="21"/>
      <c r="AZ258" s="21"/>
      <c r="BA258" s="21"/>
      <c r="BB258" s="21"/>
      <c r="BC258" s="21"/>
      <c r="BD258" s="204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64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4"/>
      <c r="BE259" s="182"/>
      <c r="BF259" s="23"/>
      <c r="BG259" s="20"/>
      <c r="BH259" s="20"/>
      <c r="BI259" s="23"/>
      <c r="BJ259" s="20"/>
      <c r="BK259" s="21"/>
      <c r="BL259" s="20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4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04"/>
      <c r="AU260" s="20"/>
      <c r="AV260" s="21"/>
      <c r="AW260" s="21"/>
      <c r="AX260" s="21"/>
      <c r="AY260" s="21"/>
      <c r="AZ260" s="21"/>
      <c r="BA260" s="21"/>
      <c r="BB260" s="21"/>
      <c r="BC260" s="21"/>
      <c r="BD260" s="204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4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4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31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0"/>
      <c r="BC262" s="20"/>
      <c r="BD262" s="20"/>
      <c r="BE262" s="182"/>
      <c r="BF262" s="23"/>
      <c r="BG262" s="20"/>
      <c r="BH262" s="20"/>
      <c r="BI262" s="29"/>
      <c r="BJ262" s="20"/>
      <c r="BK262" s="29"/>
      <c r="BL262" s="20"/>
      <c r="BM262" s="20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31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4"/>
      <c r="BE263" s="182"/>
      <c r="BF263" s="23"/>
      <c r="BG263" s="20"/>
      <c r="BH263" s="20"/>
      <c r="BI263" s="29"/>
      <c r="BJ263" s="20"/>
      <c r="BK263" s="29"/>
      <c r="BL263" s="20"/>
      <c r="BM263" s="20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8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3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0"/>
      <c r="BC264" s="20"/>
      <c r="BD264" s="204"/>
      <c r="BE264" s="23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8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0"/>
      <c r="BC265" s="20"/>
      <c r="BD265" s="204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77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0"/>
      <c r="BC266" s="20"/>
      <c r="BD266" s="204"/>
      <c r="BE266" s="2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77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4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77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4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67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0"/>
      <c r="BC269" s="20"/>
      <c r="BD269" s="204"/>
      <c r="BE269" s="2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67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4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67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04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408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0"/>
      <c r="AJ272" s="20"/>
      <c r="AK272" s="21"/>
      <c r="AL272" s="204"/>
      <c r="AM272" s="20"/>
      <c r="AN272" s="20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04"/>
      <c r="BE272" s="23"/>
      <c r="BF272" s="20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38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181"/>
      <c r="AE273" s="21"/>
      <c r="AF273" s="21"/>
      <c r="AG273" s="21"/>
      <c r="AH273" s="20"/>
      <c r="AI273" s="20"/>
      <c r="AJ273" s="20"/>
      <c r="AK273" s="21"/>
      <c r="AL273" s="204"/>
      <c r="AM273" s="20"/>
      <c r="AN273" s="20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4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3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81"/>
      <c r="AE274" s="21"/>
      <c r="AF274" s="21"/>
      <c r="AG274" s="21"/>
      <c r="AH274" s="20"/>
      <c r="AI274" s="20"/>
      <c r="AJ274" s="20"/>
      <c r="AK274" s="21"/>
      <c r="AL274" s="204"/>
      <c r="AM274" s="20"/>
      <c r="AN274" s="20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4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8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4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18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4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8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4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04"/>
      <c r="AE276" s="23"/>
      <c r="AF276" s="23"/>
      <c r="AG276" s="23"/>
      <c r="AH276" s="20"/>
      <c r="AI276" s="21"/>
      <c r="AJ276" s="21"/>
      <c r="AK276" s="21"/>
      <c r="AL276" s="204"/>
      <c r="AM276" s="20"/>
      <c r="AN276" s="20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4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8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0"/>
      <c r="BC277" s="20"/>
      <c r="BD277" s="204"/>
      <c r="BE277" s="2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9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4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9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4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41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4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408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04"/>
      <c r="AE281" s="23"/>
      <c r="AF281" s="23"/>
      <c r="AG281" s="23"/>
      <c r="AH281" s="23"/>
      <c r="AI281" s="21"/>
      <c r="AJ281" s="21"/>
      <c r="AK281" s="21"/>
      <c r="AL281" s="204"/>
      <c r="AM281" s="20"/>
      <c r="AN281" s="20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4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63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4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04"/>
      <c r="AE282" s="23"/>
      <c r="AF282" s="23"/>
      <c r="AG282" s="23"/>
      <c r="AH282" s="23"/>
      <c r="AI282" s="21"/>
      <c r="AJ282" s="21"/>
      <c r="AK282" s="21"/>
      <c r="AL282" s="204"/>
      <c r="AM282" s="20"/>
      <c r="AN282" s="20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4"/>
      <c r="BE282" s="20"/>
      <c r="BF282" s="20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409.6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3"/>
      <c r="AJ283" s="23"/>
      <c r="AK283" s="21"/>
      <c r="AL283" s="204"/>
      <c r="AM283" s="23"/>
      <c r="AN283" s="23"/>
      <c r="AO283" s="21"/>
      <c r="AP283" s="21"/>
      <c r="AQ283" s="21"/>
      <c r="AR283" s="21"/>
      <c r="AS283" s="21"/>
      <c r="AT283" s="204"/>
      <c r="AU283" s="23"/>
      <c r="AV283" s="21"/>
      <c r="AW283" s="21"/>
      <c r="AX283" s="21"/>
      <c r="AY283" s="21"/>
      <c r="AZ283" s="21"/>
      <c r="BA283" s="21"/>
      <c r="BB283" s="21"/>
      <c r="BC283" s="21"/>
      <c r="BD283" s="204"/>
      <c r="BE283" s="20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3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4"/>
      <c r="BE284" s="20"/>
      <c r="BF284" s="20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3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4"/>
      <c r="BE285" s="20"/>
      <c r="BF285" s="20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3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4"/>
      <c r="BE286" s="20"/>
      <c r="BF286" s="20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3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4"/>
      <c r="BE287" s="20"/>
      <c r="BF287" s="20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54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4"/>
      <c r="BE288" s="2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19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4"/>
      <c r="BE289" s="20"/>
      <c r="BF289" s="20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31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4"/>
      <c r="BE290" s="2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49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4"/>
      <c r="BE291" s="2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5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4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71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4"/>
      <c r="BE293" s="20"/>
      <c r="BF293" s="20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409.6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4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69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1"/>
      <c r="BC295" s="21"/>
      <c r="BD295" s="204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34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1"/>
      <c r="BC296" s="21"/>
      <c r="BD296" s="204"/>
      <c r="BE296" s="2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82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1"/>
      <c r="BC297" s="21"/>
      <c r="BD297" s="204"/>
      <c r="BE297" s="204"/>
      <c r="BF297" s="20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57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0"/>
      <c r="BD298" s="204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44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0"/>
      <c r="BD299" s="204"/>
      <c r="BE299" s="204"/>
      <c r="BF299" s="20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5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1"/>
      <c r="BC300" s="21"/>
      <c r="BD300" s="204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6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1"/>
      <c r="BC301" s="21"/>
      <c r="BD301" s="204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54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1"/>
      <c r="BC302" s="21"/>
      <c r="BD302" s="204"/>
      <c r="BE302" s="23"/>
      <c r="BF302" s="20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66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1"/>
      <c r="BC303" s="21"/>
      <c r="BD303" s="204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81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0"/>
      <c r="T304" s="20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1"/>
      <c r="BC304" s="21"/>
      <c r="BD304" s="204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71" customFormat="1" ht="197.25" customHeight="1" x14ac:dyDescent="0.25">
      <c r="A305" s="17"/>
      <c r="B305" s="18"/>
      <c r="C305" s="18"/>
      <c r="D305" s="19"/>
      <c r="E305" s="19"/>
      <c r="F305" s="66"/>
      <c r="G305" s="18"/>
      <c r="H305" s="18"/>
      <c r="I305" s="18"/>
      <c r="J305" s="18"/>
      <c r="K305" s="18"/>
      <c r="L305" s="66"/>
      <c r="M305" s="66"/>
      <c r="N305" s="66"/>
      <c r="O305" s="19"/>
      <c r="P305" s="19"/>
      <c r="Q305" s="19"/>
      <c r="R305" s="19"/>
      <c r="S305" s="19"/>
      <c r="T305" s="19"/>
      <c r="U305" s="19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27"/>
      <c r="AV305" s="27"/>
      <c r="AW305" s="27"/>
      <c r="AX305" s="27"/>
      <c r="AY305" s="27"/>
      <c r="AZ305" s="27"/>
      <c r="BA305" s="27"/>
      <c r="BB305" s="27"/>
      <c r="BC305" s="27"/>
      <c r="BD305" s="183"/>
      <c r="BE305" s="183"/>
      <c r="BF305" s="66"/>
      <c r="BG305" s="66"/>
      <c r="BH305" s="66"/>
      <c r="BI305" s="28"/>
      <c r="BJ305" s="66"/>
      <c r="BK305" s="66"/>
      <c r="BL305" s="28"/>
      <c r="BM305" s="27"/>
      <c r="BN305" s="27"/>
      <c r="BO305" s="17"/>
      <c r="BP305" s="27"/>
      <c r="BQ305" s="27"/>
      <c r="BR305" s="28"/>
      <c r="BS305" s="28"/>
      <c r="BT305" s="17"/>
      <c r="BU305" s="70"/>
    </row>
    <row r="306" spans="1:73" s="22" customFormat="1" ht="136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3"/>
      <c r="R306" s="23"/>
      <c r="S306" s="23"/>
      <c r="T306" s="23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4"/>
      <c r="BE306" s="204"/>
      <c r="BF306" s="20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43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3"/>
      <c r="R307" s="23"/>
      <c r="S307" s="23"/>
      <c r="T307" s="23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4"/>
      <c r="BE307" s="20"/>
      <c r="BF307" s="20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43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3"/>
      <c r="R308" s="23"/>
      <c r="S308" s="23"/>
      <c r="T308" s="23"/>
      <c r="U308" s="20"/>
      <c r="V308" s="21"/>
      <c r="W308" s="21"/>
      <c r="X308" s="21"/>
      <c r="Y308" s="21"/>
      <c r="Z308" s="21"/>
      <c r="AA308" s="21"/>
      <c r="AB308" s="21"/>
      <c r="AC308" s="21"/>
      <c r="AD308" s="18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1"/>
      <c r="BC308" s="21"/>
      <c r="BD308" s="204"/>
      <c r="BE308" s="204"/>
      <c r="BF308" s="20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79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4"/>
      <c r="O309" s="28"/>
      <c r="P309" s="18"/>
      <c r="Q309" s="28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181"/>
      <c r="AE309" s="21"/>
      <c r="AF309" s="21"/>
      <c r="AG309" s="21"/>
      <c r="AH309" s="20"/>
      <c r="AI309" s="29"/>
      <c r="AJ309" s="29"/>
      <c r="AK309" s="21"/>
      <c r="AL309" s="204"/>
      <c r="AM309" s="29"/>
      <c r="AN309" s="29"/>
      <c r="AO309" s="21"/>
      <c r="AP309" s="21"/>
      <c r="AQ309" s="21"/>
      <c r="AR309" s="21"/>
      <c r="AS309" s="21"/>
      <c r="AT309" s="204"/>
      <c r="AU309" s="29"/>
      <c r="AV309" s="204"/>
      <c r="AW309" s="29"/>
      <c r="AX309" s="21"/>
      <c r="AY309" s="21"/>
      <c r="AZ309" s="21"/>
      <c r="BA309" s="21"/>
      <c r="BB309" s="20"/>
      <c r="BC309" s="23"/>
      <c r="BD309" s="204"/>
      <c r="BE309" s="29"/>
      <c r="BF309" s="29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64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9"/>
      <c r="P310" s="29"/>
      <c r="Q310" s="29"/>
      <c r="R310" s="29"/>
      <c r="S310" s="29"/>
      <c r="T310" s="29"/>
      <c r="U310" s="29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4"/>
      <c r="BE310" s="204"/>
      <c r="BF310" s="20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49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4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46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9"/>
      <c r="P312" s="29"/>
      <c r="Q312" s="29"/>
      <c r="R312" s="29"/>
      <c r="S312" s="29"/>
      <c r="T312" s="29"/>
      <c r="U312" s="29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9"/>
      <c r="BD312" s="29"/>
      <c r="BE312" s="29"/>
      <c r="BF312" s="29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0"/>
      <c r="AE313" s="23"/>
      <c r="AF313" s="23"/>
      <c r="AG313" s="23"/>
      <c r="AH313" s="23"/>
      <c r="AI313" s="29"/>
      <c r="AJ313" s="29"/>
      <c r="AK313" s="21"/>
      <c r="AL313" s="204"/>
      <c r="AM313" s="23"/>
      <c r="AN313" s="23"/>
      <c r="AO313" s="21"/>
      <c r="AP313" s="21"/>
      <c r="AQ313" s="21"/>
      <c r="AR313" s="21"/>
      <c r="AS313" s="21"/>
      <c r="AT313" s="204"/>
      <c r="AU313" s="23"/>
      <c r="AV313" s="204"/>
      <c r="AW313" s="23"/>
      <c r="AX313" s="21"/>
      <c r="AY313" s="21"/>
      <c r="AZ313" s="21"/>
      <c r="BA313" s="21"/>
      <c r="BB313" s="20"/>
      <c r="BC313" s="23"/>
      <c r="BD313" s="204"/>
      <c r="BE313" s="23"/>
      <c r="BF313" s="23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23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81"/>
      <c r="AE314" s="21"/>
      <c r="AF314" s="21"/>
      <c r="AG314" s="21"/>
      <c r="AH314" s="20"/>
      <c r="AI314" s="29"/>
      <c r="AJ314" s="29"/>
      <c r="AK314" s="21"/>
      <c r="AL314" s="204"/>
      <c r="AM314" s="29"/>
      <c r="AN314" s="29"/>
      <c r="AO314" s="21"/>
      <c r="AP314" s="21"/>
      <c r="AQ314" s="21"/>
      <c r="AR314" s="21"/>
      <c r="AS314" s="21"/>
      <c r="AT314" s="204"/>
      <c r="AU314" s="29"/>
      <c r="AV314" s="204"/>
      <c r="AW314" s="29"/>
      <c r="AX314" s="21"/>
      <c r="AY314" s="21"/>
      <c r="AZ314" s="21"/>
      <c r="BA314" s="21"/>
      <c r="BB314" s="20"/>
      <c r="BC314" s="23"/>
      <c r="BD314" s="204"/>
      <c r="BE314" s="23"/>
      <c r="BF314" s="23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23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4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181"/>
      <c r="AE315" s="21"/>
      <c r="AF315" s="21"/>
      <c r="AG315" s="21"/>
      <c r="AH315" s="20"/>
      <c r="AI315" s="29"/>
      <c r="AJ315" s="29"/>
      <c r="AK315" s="21"/>
      <c r="AL315" s="204"/>
      <c r="AM315" s="29"/>
      <c r="AN315" s="29"/>
      <c r="AO315" s="21"/>
      <c r="AP315" s="21"/>
      <c r="AQ315" s="21"/>
      <c r="AR315" s="21"/>
      <c r="AS315" s="21"/>
      <c r="AT315" s="204"/>
      <c r="AU315" s="29"/>
      <c r="AV315" s="204"/>
      <c r="AW315" s="29"/>
      <c r="AX315" s="21"/>
      <c r="AY315" s="21"/>
      <c r="AZ315" s="21"/>
      <c r="BA315" s="21"/>
      <c r="BB315" s="20"/>
      <c r="BC315" s="23"/>
      <c r="BD315" s="204"/>
      <c r="BE315" s="29"/>
      <c r="BF315" s="29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8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181"/>
      <c r="AE316" s="21"/>
      <c r="AF316" s="21"/>
      <c r="AG316" s="21"/>
      <c r="AH316" s="20"/>
      <c r="AI316" s="29"/>
      <c r="AJ316" s="29"/>
      <c r="AK316" s="21"/>
      <c r="AL316" s="204"/>
      <c r="AM316" s="29"/>
      <c r="AN316" s="29"/>
      <c r="AO316" s="21"/>
      <c r="AP316" s="21"/>
      <c r="AQ316" s="21"/>
      <c r="AR316" s="21"/>
      <c r="AS316" s="21"/>
      <c r="AT316" s="204"/>
      <c r="AU316" s="29"/>
      <c r="AV316" s="204"/>
      <c r="AW316" s="29"/>
      <c r="AX316" s="21"/>
      <c r="AY316" s="21"/>
      <c r="AZ316" s="21"/>
      <c r="BA316" s="21"/>
      <c r="BB316" s="20"/>
      <c r="BC316" s="23"/>
      <c r="BD316" s="204"/>
      <c r="BE316" s="23"/>
      <c r="BF316" s="23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86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81"/>
      <c r="AE317" s="21"/>
      <c r="AF317" s="21"/>
      <c r="AG317" s="21"/>
      <c r="AH317" s="20"/>
      <c r="AI317" s="29"/>
      <c r="AJ317" s="29"/>
      <c r="AK317" s="21"/>
      <c r="AL317" s="204"/>
      <c r="AM317" s="29"/>
      <c r="AN317" s="29"/>
      <c r="AO317" s="21"/>
      <c r="AP317" s="21"/>
      <c r="AQ317" s="21"/>
      <c r="AR317" s="21"/>
      <c r="AS317" s="21"/>
      <c r="AT317" s="204"/>
      <c r="AU317" s="29"/>
      <c r="AV317" s="204"/>
      <c r="AW317" s="29"/>
      <c r="AX317" s="21"/>
      <c r="AY317" s="21"/>
      <c r="AZ317" s="21"/>
      <c r="BA317" s="21"/>
      <c r="BB317" s="20"/>
      <c r="BC317" s="23"/>
      <c r="BD317" s="204"/>
      <c r="BE317" s="29"/>
      <c r="BF317" s="29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9.6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4"/>
      <c r="O318" s="28"/>
      <c r="P318" s="18"/>
      <c r="Q318" s="28"/>
      <c r="R318" s="28"/>
      <c r="S318" s="28"/>
      <c r="T318" s="28"/>
      <c r="U318" s="28"/>
      <c r="V318" s="21"/>
      <c r="W318" s="21"/>
      <c r="X318" s="21"/>
      <c r="Y318" s="21"/>
      <c r="Z318" s="21"/>
      <c r="AA318" s="21"/>
      <c r="AB318" s="21"/>
      <c r="AC318" s="21"/>
      <c r="AD318" s="181"/>
      <c r="AE318" s="21"/>
      <c r="AF318" s="21"/>
      <c r="AG318" s="21"/>
      <c r="AH318" s="20"/>
      <c r="AI318" s="29"/>
      <c r="AJ318" s="29"/>
      <c r="AK318" s="21"/>
      <c r="AL318" s="204"/>
      <c r="AM318" s="29"/>
      <c r="AN318" s="29"/>
      <c r="AO318" s="21"/>
      <c r="AP318" s="21"/>
      <c r="AQ318" s="21"/>
      <c r="AR318" s="21"/>
      <c r="AS318" s="21"/>
      <c r="AT318" s="204"/>
      <c r="AU318" s="29"/>
      <c r="AV318" s="204"/>
      <c r="AW318" s="29"/>
      <c r="AX318" s="21"/>
      <c r="AY318" s="21"/>
      <c r="AZ318" s="21"/>
      <c r="BA318" s="21"/>
      <c r="BB318" s="20"/>
      <c r="BC318" s="23"/>
      <c r="BD318" s="204"/>
      <c r="BE318" s="29"/>
      <c r="BF318" s="29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16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4"/>
      <c r="O319" s="28"/>
      <c r="P319" s="18"/>
      <c r="Q319" s="28"/>
      <c r="R319" s="28"/>
      <c r="S319" s="28"/>
      <c r="T319" s="28"/>
      <c r="U319" s="28"/>
      <c r="V319" s="21"/>
      <c r="W319" s="21"/>
      <c r="X319" s="21"/>
      <c r="Y319" s="21"/>
      <c r="Z319" s="21"/>
      <c r="AA319" s="21"/>
      <c r="AB319" s="21"/>
      <c r="AC319" s="21"/>
      <c r="AD319" s="181"/>
      <c r="AE319" s="21"/>
      <c r="AF319" s="21"/>
      <c r="AG319" s="21"/>
      <c r="AH319" s="20"/>
      <c r="AI319" s="29"/>
      <c r="AJ319" s="29"/>
      <c r="AK319" s="21"/>
      <c r="AL319" s="204"/>
      <c r="AM319" s="29"/>
      <c r="AN319" s="29"/>
      <c r="AO319" s="21"/>
      <c r="AP319" s="21"/>
      <c r="AQ319" s="21"/>
      <c r="AR319" s="21"/>
      <c r="AS319" s="21"/>
      <c r="AT319" s="204"/>
      <c r="AU319" s="29"/>
      <c r="AV319" s="204"/>
      <c r="AW319" s="29"/>
      <c r="AX319" s="21"/>
      <c r="AY319" s="21"/>
      <c r="AZ319" s="21"/>
      <c r="BA319" s="21"/>
      <c r="BB319" s="20"/>
      <c r="BC319" s="23"/>
      <c r="BD319" s="204"/>
      <c r="BE319" s="29"/>
      <c r="BF319" s="29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54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04"/>
      <c r="AE320" s="29"/>
      <c r="AF320" s="29"/>
      <c r="AG320" s="29"/>
      <c r="AH320" s="29"/>
      <c r="AI320" s="21"/>
      <c r="AJ320" s="21"/>
      <c r="AK320" s="21"/>
      <c r="AL320" s="204"/>
      <c r="AM320" s="29"/>
      <c r="AN320" s="29"/>
      <c r="AO320" s="21"/>
      <c r="AP320" s="21"/>
      <c r="AQ320" s="21"/>
      <c r="AR320" s="21"/>
      <c r="AS320" s="21"/>
      <c r="AT320" s="204"/>
      <c r="AU320" s="29"/>
      <c r="AV320" s="204"/>
      <c r="AW320" s="29"/>
      <c r="AX320" s="21"/>
      <c r="AY320" s="21"/>
      <c r="AZ320" s="21"/>
      <c r="BA320" s="21"/>
      <c r="BB320" s="20"/>
      <c r="BC320" s="23"/>
      <c r="BD320" s="204"/>
      <c r="BE320" s="23"/>
      <c r="BF320" s="23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47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4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04"/>
      <c r="AE321" s="29"/>
      <c r="AF321" s="29"/>
      <c r="AG321" s="29"/>
      <c r="AH321" s="29"/>
      <c r="AI321" s="21"/>
      <c r="AJ321" s="21"/>
      <c r="AK321" s="21"/>
      <c r="AL321" s="204"/>
      <c r="AM321" s="29"/>
      <c r="AN321" s="29"/>
      <c r="AO321" s="21"/>
      <c r="AP321" s="21"/>
      <c r="AQ321" s="21"/>
      <c r="AR321" s="21"/>
      <c r="AS321" s="21"/>
      <c r="AT321" s="204"/>
      <c r="AU321" s="29"/>
      <c r="AV321" s="204"/>
      <c r="AW321" s="29"/>
      <c r="AX321" s="21"/>
      <c r="AY321" s="21"/>
      <c r="AZ321" s="21"/>
      <c r="BA321" s="21"/>
      <c r="BB321" s="20"/>
      <c r="BC321" s="23"/>
      <c r="BD321" s="204"/>
      <c r="BE321" s="29"/>
      <c r="BF321" s="29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44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04"/>
      <c r="AE322" s="63"/>
      <c r="AF322" s="63"/>
      <c r="AG322" s="63"/>
      <c r="AH322" s="63"/>
      <c r="AI322" s="21"/>
      <c r="AJ322" s="21"/>
      <c r="AK322" s="21"/>
      <c r="AL322" s="204"/>
      <c r="AM322" s="63"/>
      <c r="AN322" s="63"/>
      <c r="AO322" s="21"/>
      <c r="AP322" s="21"/>
      <c r="AQ322" s="21"/>
      <c r="AR322" s="21"/>
      <c r="AS322" s="21"/>
      <c r="AT322" s="204"/>
      <c r="AU322" s="29"/>
      <c r="AV322" s="204"/>
      <c r="AW322" s="23"/>
      <c r="AX322" s="21"/>
      <c r="AY322" s="21"/>
      <c r="AZ322" s="21"/>
      <c r="BA322" s="21"/>
      <c r="BB322" s="20"/>
      <c r="BC322" s="23"/>
      <c r="BD322" s="204"/>
      <c r="BE322" s="23"/>
      <c r="BF322" s="23"/>
      <c r="BG322" s="21"/>
      <c r="BH322" s="20"/>
      <c r="BI322" s="23"/>
      <c r="BJ322" s="20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44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0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04"/>
      <c r="AE323" s="63"/>
      <c r="AF323" s="63"/>
      <c r="AG323" s="63"/>
      <c r="AH323" s="63"/>
      <c r="AI323" s="21"/>
      <c r="AJ323" s="21"/>
      <c r="AK323" s="21"/>
      <c r="AL323" s="204"/>
      <c r="AM323" s="63"/>
      <c r="AN323" s="63"/>
      <c r="AO323" s="21"/>
      <c r="AP323" s="21"/>
      <c r="AQ323" s="21"/>
      <c r="AR323" s="21"/>
      <c r="AS323" s="21"/>
      <c r="AT323" s="204"/>
      <c r="AU323" s="29"/>
      <c r="AV323" s="204"/>
      <c r="AW323" s="23"/>
      <c r="AX323" s="21"/>
      <c r="AY323" s="21"/>
      <c r="AZ323" s="21"/>
      <c r="BA323" s="21"/>
      <c r="BB323" s="20"/>
      <c r="BC323" s="23"/>
      <c r="BD323" s="204"/>
      <c r="BE323" s="23"/>
      <c r="BF323" s="23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44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04"/>
      <c r="AE324" s="63"/>
      <c r="AF324" s="63"/>
      <c r="AG324" s="63"/>
      <c r="AH324" s="63"/>
      <c r="AI324" s="21"/>
      <c r="AJ324" s="21"/>
      <c r="AK324" s="21"/>
      <c r="AL324" s="204"/>
      <c r="AM324" s="63"/>
      <c r="AN324" s="63"/>
      <c r="AO324" s="21"/>
      <c r="AP324" s="21"/>
      <c r="AQ324" s="21"/>
      <c r="AR324" s="21"/>
      <c r="AS324" s="21"/>
      <c r="AT324" s="204"/>
      <c r="AU324" s="29"/>
      <c r="AV324" s="204"/>
      <c r="AW324" s="23"/>
      <c r="AX324" s="21"/>
      <c r="AY324" s="21"/>
      <c r="AZ324" s="21"/>
      <c r="BA324" s="21"/>
      <c r="BB324" s="20"/>
      <c r="BC324" s="23"/>
      <c r="BD324" s="204"/>
      <c r="BE324" s="23"/>
      <c r="BF324" s="23"/>
      <c r="BG324" s="21"/>
      <c r="BH324" s="20"/>
      <c r="BI324" s="23"/>
      <c r="BJ324" s="23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44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04"/>
      <c r="AE325" s="63"/>
      <c r="AF325" s="63"/>
      <c r="AG325" s="63"/>
      <c r="AH325" s="63"/>
      <c r="AI325" s="21"/>
      <c r="AJ325" s="21"/>
      <c r="AK325" s="21"/>
      <c r="AL325" s="204"/>
      <c r="AM325" s="63"/>
      <c r="AN325" s="63"/>
      <c r="AO325" s="21"/>
      <c r="AP325" s="21"/>
      <c r="AQ325" s="21"/>
      <c r="AR325" s="21"/>
      <c r="AS325" s="21"/>
      <c r="AT325" s="204"/>
      <c r="AU325" s="29"/>
      <c r="AV325" s="204"/>
      <c r="AW325" s="23"/>
      <c r="AX325" s="21"/>
      <c r="AY325" s="21"/>
      <c r="AZ325" s="21"/>
      <c r="BA325" s="21"/>
      <c r="BB325" s="20"/>
      <c r="BC325" s="23"/>
      <c r="BD325" s="204"/>
      <c r="BE325" s="23"/>
      <c r="BF325" s="23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8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0"/>
      <c r="R326" s="20"/>
      <c r="S326" s="20"/>
      <c r="T326" s="20"/>
      <c r="U326" s="23"/>
      <c r="V326" s="21"/>
      <c r="W326" s="21"/>
      <c r="X326" s="21"/>
      <c r="Y326" s="21"/>
      <c r="Z326" s="21"/>
      <c r="AA326" s="21"/>
      <c r="AB326" s="21"/>
      <c r="AC326" s="21"/>
      <c r="AD326" s="204"/>
      <c r="AE326" s="63"/>
      <c r="AF326" s="63"/>
      <c r="AG326" s="63"/>
      <c r="AH326" s="63"/>
      <c r="AI326" s="21"/>
      <c r="AJ326" s="21"/>
      <c r="AK326" s="21"/>
      <c r="AL326" s="204"/>
      <c r="AM326" s="63"/>
      <c r="AN326" s="63"/>
      <c r="AO326" s="21"/>
      <c r="AP326" s="21"/>
      <c r="AQ326" s="21"/>
      <c r="AR326" s="21"/>
      <c r="AS326" s="21"/>
      <c r="AT326" s="204"/>
      <c r="AU326" s="29"/>
      <c r="AV326" s="204"/>
      <c r="AW326" s="23"/>
      <c r="AX326" s="21"/>
      <c r="AY326" s="21"/>
      <c r="AZ326" s="21"/>
      <c r="BA326" s="21"/>
      <c r="BB326" s="20"/>
      <c r="BC326" s="23"/>
      <c r="BD326" s="204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46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04"/>
      <c r="AE327" s="63"/>
      <c r="AF327" s="63"/>
      <c r="AG327" s="63"/>
      <c r="AH327" s="63"/>
      <c r="AI327" s="21"/>
      <c r="AJ327" s="21"/>
      <c r="AK327" s="21"/>
      <c r="AL327" s="204"/>
      <c r="AM327" s="63"/>
      <c r="AN327" s="63"/>
      <c r="AO327" s="21"/>
      <c r="AP327" s="21"/>
      <c r="AQ327" s="21"/>
      <c r="AR327" s="21"/>
      <c r="AS327" s="21"/>
      <c r="AT327" s="204"/>
      <c r="AU327" s="29"/>
      <c r="AV327" s="204"/>
      <c r="AW327" s="23"/>
      <c r="AX327" s="21"/>
      <c r="AY327" s="21"/>
      <c r="AZ327" s="21"/>
      <c r="BA327" s="21"/>
      <c r="BB327" s="20"/>
      <c r="BC327" s="23"/>
      <c r="BD327" s="204"/>
      <c r="BE327" s="23"/>
      <c r="BF327" s="20"/>
      <c r="BG327" s="21"/>
      <c r="BH327" s="20"/>
      <c r="BI327" s="23"/>
      <c r="BJ327" s="23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58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04"/>
      <c r="AE328" s="63"/>
      <c r="AF328" s="63"/>
      <c r="AG328" s="63"/>
      <c r="AH328" s="20"/>
      <c r="AI328" s="21"/>
      <c r="AJ328" s="21"/>
      <c r="AK328" s="21"/>
      <c r="AL328" s="204"/>
      <c r="AM328" s="63"/>
      <c r="AN328" s="20"/>
      <c r="AO328" s="21"/>
      <c r="AP328" s="21"/>
      <c r="AQ328" s="21"/>
      <c r="AR328" s="21"/>
      <c r="AS328" s="21"/>
      <c r="AT328" s="204"/>
      <c r="AU328" s="23"/>
      <c r="AV328" s="204"/>
      <c r="AW328" s="23"/>
      <c r="AX328" s="21"/>
      <c r="AY328" s="21"/>
      <c r="AZ328" s="21"/>
      <c r="BA328" s="21"/>
      <c r="BB328" s="20"/>
      <c r="BC328" s="23"/>
      <c r="BD328" s="204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01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4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04"/>
      <c r="AE329" s="63"/>
      <c r="AF329" s="63"/>
      <c r="AG329" s="63"/>
      <c r="AH329" s="20"/>
      <c r="AI329" s="21"/>
      <c r="AJ329" s="21"/>
      <c r="AK329" s="21"/>
      <c r="AL329" s="204"/>
      <c r="AM329" s="63"/>
      <c r="AN329" s="20"/>
      <c r="AO329" s="21"/>
      <c r="AP329" s="21"/>
      <c r="AQ329" s="21"/>
      <c r="AR329" s="21"/>
      <c r="AS329" s="21"/>
      <c r="AT329" s="204"/>
      <c r="AU329" s="23"/>
      <c r="AV329" s="204"/>
      <c r="AW329" s="23"/>
      <c r="AX329" s="21"/>
      <c r="AY329" s="21"/>
      <c r="AZ329" s="21"/>
      <c r="BA329" s="21"/>
      <c r="BB329" s="20"/>
      <c r="BC329" s="23"/>
      <c r="BD329" s="204"/>
      <c r="BE329" s="23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1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04"/>
      <c r="AE330" s="63"/>
      <c r="AF330" s="63"/>
      <c r="AG330" s="63"/>
      <c r="AH330" s="20"/>
      <c r="AI330" s="21"/>
      <c r="AJ330" s="21"/>
      <c r="AK330" s="21"/>
      <c r="AL330" s="204"/>
      <c r="AM330" s="63"/>
      <c r="AN330" s="20"/>
      <c r="AO330" s="21"/>
      <c r="AP330" s="21"/>
      <c r="AQ330" s="21"/>
      <c r="AR330" s="21"/>
      <c r="AS330" s="21"/>
      <c r="AT330" s="204"/>
      <c r="AU330" s="23"/>
      <c r="AV330" s="204"/>
      <c r="AW330" s="23"/>
      <c r="AX330" s="21"/>
      <c r="AY330" s="21"/>
      <c r="AZ330" s="21"/>
      <c r="BA330" s="21"/>
      <c r="BB330" s="20"/>
      <c r="BC330" s="23"/>
      <c r="BD330" s="204"/>
      <c r="BE330" s="23"/>
      <c r="BF330" s="23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1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4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04"/>
      <c r="AE331" s="63"/>
      <c r="AF331" s="63"/>
      <c r="AG331" s="63"/>
      <c r="AH331" s="20"/>
      <c r="AI331" s="21"/>
      <c r="AJ331" s="21"/>
      <c r="AK331" s="21"/>
      <c r="AL331" s="204"/>
      <c r="AM331" s="63"/>
      <c r="AN331" s="20"/>
      <c r="AO331" s="21"/>
      <c r="AP331" s="21"/>
      <c r="AQ331" s="21"/>
      <c r="AR331" s="21"/>
      <c r="AS331" s="21"/>
      <c r="AT331" s="204"/>
      <c r="AU331" s="23"/>
      <c r="AV331" s="204"/>
      <c r="AW331" s="23"/>
      <c r="AX331" s="21"/>
      <c r="AY331" s="21"/>
      <c r="AZ331" s="21"/>
      <c r="BA331" s="21"/>
      <c r="BB331" s="20"/>
      <c r="BC331" s="23"/>
      <c r="BD331" s="204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47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4"/>
      <c r="O332" s="23"/>
      <c r="P332" s="23"/>
      <c r="Q332" s="23"/>
      <c r="R332" s="23"/>
      <c r="S332" s="23"/>
      <c r="T332" s="23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204"/>
      <c r="BE332" s="23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71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4"/>
      <c r="O333" s="28"/>
      <c r="P333" s="18"/>
      <c r="Q333" s="28"/>
      <c r="R333" s="28"/>
      <c r="S333" s="28"/>
      <c r="T333" s="28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204"/>
      <c r="BE333" s="23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61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4"/>
      <c r="O334" s="28"/>
      <c r="P334" s="18"/>
      <c r="Q334" s="28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204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04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204"/>
      <c r="BE335" s="20"/>
      <c r="BF335" s="20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04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4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204"/>
      <c r="BE336" s="23"/>
      <c r="BF336" s="20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04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4"/>
      <c r="O337" s="28"/>
      <c r="P337" s="18"/>
      <c r="Q337" s="28"/>
      <c r="R337" s="28"/>
      <c r="S337" s="28"/>
      <c r="T337" s="28"/>
      <c r="U337" s="28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204"/>
      <c r="BE337" s="23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83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204"/>
      <c r="BE338" s="23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3"/>
      <c r="AJ339" s="23"/>
      <c r="AK339" s="21"/>
      <c r="AL339" s="204"/>
      <c r="AM339" s="23"/>
      <c r="AN339" s="23"/>
      <c r="AO339" s="21"/>
      <c r="AP339" s="21"/>
      <c r="AQ339" s="21"/>
      <c r="AR339" s="21"/>
      <c r="AS339" s="21"/>
      <c r="AT339" s="204"/>
      <c r="AU339" s="23"/>
      <c r="AV339" s="204"/>
      <c r="AW339" s="23"/>
      <c r="AX339" s="21"/>
      <c r="AY339" s="21"/>
      <c r="AZ339" s="21"/>
      <c r="BA339" s="21"/>
      <c r="BB339" s="20"/>
      <c r="BC339" s="23"/>
      <c r="BD339" s="204"/>
      <c r="BE339" s="23"/>
      <c r="BF339" s="23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14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8"/>
      <c r="P340" s="18"/>
      <c r="Q340" s="28"/>
      <c r="R340" s="28"/>
      <c r="S340" s="28"/>
      <c r="T340" s="28"/>
      <c r="U340" s="28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204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14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4"/>
      <c r="O341" s="28"/>
      <c r="P341" s="18"/>
      <c r="Q341" s="28"/>
      <c r="R341" s="28"/>
      <c r="S341" s="28"/>
      <c r="T341" s="28"/>
      <c r="U341" s="28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204"/>
      <c r="BE341" s="23"/>
      <c r="BF341" s="20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14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4"/>
      <c r="O342" s="28"/>
      <c r="P342" s="18"/>
      <c r="Q342" s="28"/>
      <c r="R342" s="28"/>
      <c r="S342" s="28"/>
      <c r="T342" s="28"/>
      <c r="U342" s="28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204"/>
      <c r="BE342" s="23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14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4"/>
      <c r="O343" s="28"/>
      <c r="P343" s="18"/>
      <c r="Q343" s="28"/>
      <c r="R343" s="28"/>
      <c r="S343" s="28"/>
      <c r="T343" s="28"/>
      <c r="U343" s="28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204"/>
      <c r="BE343" s="23"/>
      <c r="BF343" s="20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14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4"/>
      <c r="O344" s="28"/>
      <c r="P344" s="18"/>
      <c r="Q344" s="28"/>
      <c r="R344" s="28"/>
      <c r="S344" s="28"/>
      <c r="T344" s="28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204"/>
      <c r="BE344" s="23"/>
      <c r="BF344" s="20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04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204"/>
      <c r="BE345" s="23"/>
      <c r="BF345" s="20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04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4"/>
      <c r="O346" s="28"/>
      <c r="P346" s="18"/>
      <c r="Q346" s="28"/>
      <c r="R346" s="28"/>
      <c r="S346" s="28"/>
      <c r="T346" s="28"/>
      <c r="U346" s="28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204"/>
      <c r="BE346" s="23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16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0"/>
      <c r="AK347" s="63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63"/>
      <c r="BD347" s="204"/>
      <c r="BE347" s="63"/>
      <c r="BF347" s="20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58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63"/>
      <c r="P348" s="63"/>
      <c r="Q348" s="63"/>
      <c r="R348" s="63"/>
      <c r="S348" s="63"/>
      <c r="T348" s="63"/>
      <c r="U348" s="6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204"/>
      <c r="BE348" s="23"/>
      <c r="BF348" s="20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1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63"/>
      <c r="P349" s="63"/>
      <c r="Q349" s="63"/>
      <c r="R349" s="63"/>
      <c r="S349" s="63"/>
      <c r="T349" s="63"/>
      <c r="U349" s="6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204"/>
      <c r="BE349" s="23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56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3"/>
      <c r="AJ350" s="23"/>
      <c r="AK350" s="21"/>
      <c r="AL350" s="204"/>
      <c r="AM350" s="23"/>
      <c r="AN350" s="23"/>
      <c r="AO350" s="21"/>
      <c r="AP350" s="21"/>
      <c r="AQ350" s="21"/>
      <c r="AR350" s="21"/>
      <c r="AS350" s="21"/>
      <c r="AT350" s="204"/>
      <c r="AU350" s="29"/>
      <c r="AV350" s="204"/>
      <c r="AW350" s="23"/>
      <c r="AX350" s="21"/>
      <c r="AY350" s="21"/>
      <c r="AZ350" s="21"/>
      <c r="BA350" s="21"/>
      <c r="BB350" s="20"/>
      <c r="BC350" s="23"/>
      <c r="BD350" s="204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53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0"/>
      <c r="AI351" s="23"/>
      <c r="AJ351" s="23"/>
      <c r="AK351" s="21"/>
      <c r="AL351" s="204"/>
      <c r="AM351" s="23"/>
      <c r="AN351" s="23"/>
      <c r="AO351" s="21"/>
      <c r="AP351" s="21"/>
      <c r="AQ351" s="21"/>
      <c r="AR351" s="21"/>
      <c r="AS351" s="21"/>
      <c r="AT351" s="204"/>
      <c r="AU351" s="29"/>
      <c r="AV351" s="204"/>
      <c r="AW351" s="23"/>
      <c r="AX351" s="21"/>
      <c r="AY351" s="21"/>
      <c r="AZ351" s="21"/>
      <c r="BA351" s="21"/>
      <c r="BB351" s="20"/>
      <c r="BC351" s="23"/>
      <c r="BD351" s="204"/>
      <c r="BE351" s="23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64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4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0"/>
      <c r="AI352" s="23"/>
      <c r="AJ352" s="23"/>
      <c r="AK352" s="21"/>
      <c r="AL352" s="204"/>
      <c r="AM352" s="23"/>
      <c r="AN352" s="23"/>
      <c r="AO352" s="21"/>
      <c r="AP352" s="21"/>
      <c r="AQ352" s="21"/>
      <c r="AR352" s="21"/>
      <c r="AS352" s="21"/>
      <c r="AT352" s="204"/>
      <c r="AU352" s="29"/>
      <c r="AV352" s="204"/>
      <c r="AW352" s="23"/>
      <c r="AX352" s="21"/>
      <c r="AY352" s="21"/>
      <c r="AZ352" s="21"/>
      <c r="BA352" s="21"/>
      <c r="BB352" s="20"/>
      <c r="BC352" s="23"/>
      <c r="BD352" s="204"/>
      <c r="BE352" s="23"/>
      <c r="BF352" s="20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389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0"/>
      <c r="AI353" s="29"/>
      <c r="AJ353" s="29"/>
      <c r="AK353" s="21"/>
      <c r="AL353" s="204"/>
      <c r="AM353" s="29"/>
      <c r="AN353" s="29"/>
      <c r="AO353" s="21"/>
      <c r="AP353" s="21"/>
      <c r="AQ353" s="21"/>
      <c r="AR353" s="21"/>
      <c r="AS353" s="21"/>
      <c r="AT353" s="204"/>
      <c r="AU353" s="29"/>
      <c r="AV353" s="204"/>
      <c r="AW353" s="29"/>
      <c r="AX353" s="21"/>
      <c r="AY353" s="21"/>
      <c r="AZ353" s="21"/>
      <c r="BA353" s="21"/>
      <c r="BB353" s="20"/>
      <c r="BC353" s="23"/>
      <c r="BD353" s="204"/>
      <c r="BE353" s="29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21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0"/>
      <c r="AI354" s="23"/>
      <c r="AJ354" s="23"/>
      <c r="AK354" s="21"/>
      <c r="AL354" s="204"/>
      <c r="AM354" s="23"/>
      <c r="AN354" s="23"/>
      <c r="AO354" s="21"/>
      <c r="AP354" s="21"/>
      <c r="AQ354" s="21"/>
      <c r="AR354" s="21"/>
      <c r="AS354" s="21"/>
      <c r="AT354" s="204"/>
      <c r="AU354" s="23"/>
      <c r="AV354" s="204"/>
      <c r="AW354" s="23"/>
      <c r="AX354" s="21"/>
      <c r="AY354" s="21"/>
      <c r="AZ354" s="21"/>
      <c r="BA354" s="21"/>
      <c r="BB354" s="20"/>
      <c r="BC354" s="23"/>
      <c r="BD354" s="204"/>
      <c r="BE354" s="23"/>
      <c r="BF354" s="23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21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0"/>
      <c r="AI355" s="23"/>
      <c r="AJ355" s="23"/>
      <c r="AK355" s="21"/>
      <c r="AL355" s="204"/>
      <c r="AM355" s="23"/>
      <c r="AN355" s="23"/>
      <c r="AO355" s="21"/>
      <c r="AP355" s="21"/>
      <c r="AQ355" s="21"/>
      <c r="AR355" s="21"/>
      <c r="AS355" s="21"/>
      <c r="AT355" s="204"/>
      <c r="AU355" s="23"/>
      <c r="AV355" s="204"/>
      <c r="AW355" s="23"/>
      <c r="AX355" s="21"/>
      <c r="AY355" s="21"/>
      <c r="AZ355" s="21"/>
      <c r="BA355" s="21"/>
      <c r="BB355" s="20"/>
      <c r="BC355" s="23"/>
      <c r="BD355" s="204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21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0"/>
      <c r="AI356" s="23"/>
      <c r="AJ356" s="23"/>
      <c r="AK356" s="21"/>
      <c r="AL356" s="204"/>
      <c r="AM356" s="23"/>
      <c r="AN356" s="23"/>
      <c r="AO356" s="21"/>
      <c r="AP356" s="21"/>
      <c r="AQ356" s="21"/>
      <c r="AR356" s="21"/>
      <c r="AS356" s="21"/>
      <c r="AT356" s="204"/>
      <c r="AU356" s="23"/>
      <c r="AV356" s="204"/>
      <c r="AW356" s="23"/>
      <c r="AX356" s="21"/>
      <c r="AY356" s="21"/>
      <c r="AZ356" s="21"/>
      <c r="BA356" s="21"/>
      <c r="BB356" s="20"/>
      <c r="BC356" s="23"/>
      <c r="BD356" s="204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21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9"/>
      <c r="P357" s="29"/>
      <c r="Q357" s="29"/>
      <c r="R357" s="29"/>
      <c r="S357" s="29"/>
      <c r="T357" s="29"/>
      <c r="U357" s="29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0"/>
      <c r="AI357" s="23"/>
      <c r="AJ357" s="23"/>
      <c r="AK357" s="21"/>
      <c r="AL357" s="204"/>
      <c r="AM357" s="23"/>
      <c r="AN357" s="23"/>
      <c r="AO357" s="21"/>
      <c r="AP357" s="21"/>
      <c r="AQ357" s="21"/>
      <c r="AR357" s="21"/>
      <c r="AS357" s="21"/>
      <c r="AT357" s="204"/>
      <c r="AU357" s="23"/>
      <c r="AV357" s="204"/>
      <c r="AW357" s="23"/>
      <c r="AX357" s="21"/>
      <c r="AY357" s="21"/>
      <c r="AZ357" s="21"/>
      <c r="BA357" s="21"/>
      <c r="BB357" s="20"/>
      <c r="BC357" s="23"/>
      <c r="BD357" s="204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21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9"/>
      <c r="P358" s="29"/>
      <c r="Q358" s="29"/>
      <c r="R358" s="29"/>
      <c r="S358" s="29"/>
      <c r="T358" s="29"/>
      <c r="U358" s="29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0"/>
      <c r="AI358" s="23"/>
      <c r="AJ358" s="23"/>
      <c r="AK358" s="21"/>
      <c r="AL358" s="204"/>
      <c r="AM358" s="23"/>
      <c r="AN358" s="23"/>
      <c r="AO358" s="21"/>
      <c r="AP358" s="21"/>
      <c r="AQ358" s="21"/>
      <c r="AR358" s="21"/>
      <c r="AS358" s="21"/>
      <c r="AT358" s="204"/>
      <c r="AU358" s="23"/>
      <c r="AV358" s="204"/>
      <c r="AW358" s="23"/>
      <c r="AX358" s="21"/>
      <c r="AY358" s="21"/>
      <c r="AZ358" s="21"/>
      <c r="BA358" s="21"/>
      <c r="BB358" s="20"/>
      <c r="BC358" s="23"/>
      <c r="BD358" s="204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6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204"/>
      <c r="BE359" s="23"/>
      <c r="BF359" s="20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9.6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4"/>
      <c r="O360" s="63"/>
      <c r="P360" s="63"/>
      <c r="Q360" s="63"/>
      <c r="R360" s="63"/>
      <c r="S360" s="63"/>
      <c r="T360" s="63"/>
      <c r="U360" s="6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204"/>
      <c r="BE360" s="23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9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9"/>
      <c r="P361" s="29"/>
      <c r="Q361" s="29"/>
      <c r="R361" s="29"/>
      <c r="S361" s="29"/>
      <c r="T361" s="29"/>
      <c r="U361" s="29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204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9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4"/>
      <c r="BE362" s="20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7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4"/>
      <c r="BE363" s="204"/>
      <c r="BF363" s="20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51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4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0"/>
      <c r="AI364" s="23"/>
      <c r="AJ364" s="23"/>
      <c r="AK364" s="21"/>
      <c r="AL364" s="204"/>
      <c r="AM364" s="23"/>
      <c r="AN364" s="23"/>
      <c r="AO364" s="21"/>
      <c r="AP364" s="21"/>
      <c r="AQ364" s="21"/>
      <c r="AR364" s="21"/>
      <c r="AS364" s="21"/>
      <c r="AT364" s="204"/>
      <c r="AU364" s="23"/>
      <c r="AV364" s="204"/>
      <c r="AW364" s="23"/>
      <c r="AX364" s="21"/>
      <c r="AY364" s="21"/>
      <c r="AZ364" s="21"/>
      <c r="BA364" s="21"/>
      <c r="BB364" s="20"/>
      <c r="BC364" s="23"/>
      <c r="BD364" s="204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9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0"/>
      <c r="AI365" s="23"/>
      <c r="AJ365" s="23"/>
      <c r="AK365" s="21"/>
      <c r="AL365" s="204"/>
      <c r="AM365" s="23"/>
      <c r="AN365" s="23"/>
      <c r="AO365" s="21"/>
      <c r="AP365" s="21"/>
      <c r="AQ365" s="21"/>
      <c r="AR365" s="21"/>
      <c r="AS365" s="21"/>
      <c r="AT365" s="204"/>
      <c r="AU365" s="23"/>
      <c r="AV365" s="204"/>
      <c r="AW365" s="23"/>
      <c r="AX365" s="21"/>
      <c r="AY365" s="21"/>
      <c r="AZ365" s="21"/>
      <c r="BA365" s="21"/>
      <c r="BB365" s="20"/>
      <c r="BC365" s="23"/>
      <c r="BD365" s="204"/>
      <c r="BE365" s="23"/>
      <c r="BF365" s="23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09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4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0"/>
      <c r="AI366" s="23"/>
      <c r="AJ366" s="23"/>
      <c r="AK366" s="21"/>
      <c r="AL366" s="204"/>
      <c r="AM366" s="23"/>
      <c r="AN366" s="23"/>
      <c r="AO366" s="21"/>
      <c r="AP366" s="21"/>
      <c r="AQ366" s="21"/>
      <c r="AR366" s="21"/>
      <c r="AS366" s="21"/>
      <c r="AT366" s="204"/>
      <c r="AU366" s="23"/>
      <c r="AV366" s="204"/>
      <c r="AW366" s="23"/>
      <c r="AX366" s="21"/>
      <c r="AY366" s="21"/>
      <c r="AZ366" s="21"/>
      <c r="BA366" s="21"/>
      <c r="BB366" s="20"/>
      <c r="BC366" s="23"/>
      <c r="BD366" s="204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98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4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23"/>
      <c r="BD367" s="204"/>
      <c r="BE367" s="23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8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4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204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54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4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204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6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204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49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204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49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4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204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49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4"/>
      <c r="O373" s="23"/>
      <c r="P373" s="23"/>
      <c r="Q373" s="23"/>
      <c r="R373" s="23"/>
      <c r="S373" s="23"/>
      <c r="T373" s="23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204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49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4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204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49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4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204"/>
      <c r="BE375" s="2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67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204"/>
      <c r="BE376" s="23"/>
      <c r="BF376" s="23"/>
      <c r="BG376" s="21"/>
      <c r="BH376" s="21"/>
      <c r="BI376" s="21"/>
      <c r="BJ376" s="20"/>
      <c r="BK376" s="23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54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204"/>
      <c r="BE377" s="63"/>
      <c r="BF377" s="29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44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204"/>
      <c r="BE378" s="63"/>
      <c r="BF378" s="29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409.6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0"/>
      <c r="BD379" s="20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52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204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20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204"/>
      <c r="BE381" s="29"/>
      <c r="BF381" s="29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20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204"/>
      <c r="BE382" s="20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20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23"/>
      <c r="BD383" s="204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409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9"/>
      <c r="AJ384" s="29"/>
      <c r="AK384" s="21"/>
      <c r="AL384" s="204"/>
      <c r="AM384" s="29"/>
      <c r="AN384" s="29"/>
      <c r="AO384" s="21"/>
      <c r="AP384" s="21"/>
      <c r="AQ384" s="21"/>
      <c r="AR384" s="21"/>
      <c r="AS384" s="21"/>
      <c r="AT384" s="204"/>
      <c r="AU384" s="29"/>
      <c r="AV384" s="204"/>
      <c r="AW384" s="29"/>
      <c r="AX384" s="21"/>
      <c r="AY384" s="21"/>
      <c r="AZ384" s="21"/>
      <c r="BA384" s="21"/>
      <c r="BB384" s="20"/>
      <c r="BC384" s="23"/>
      <c r="BD384" s="204"/>
      <c r="BE384" s="29"/>
      <c r="BF384" s="29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4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9"/>
      <c r="AJ385" s="29"/>
      <c r="AK385" s="21"/>
      <c r="AL385" s="204"/>
      <c r="AM385" s="29"/>
      <c r="AN385" s="29"/>
      <c r="AO385" s="21"/>
      <c r="AP385" s="21"/>
      <c r="AQ385" s="21"/>
      <c r="AR385" s="21"/>
      <c r="AS385" s="21"/>
      <c r="AT385" s="204"/>
      <c r="AU385" s="29"/>
      <c r="AV385" s="204"/>
      <c r="AW385" s="29"/>
      <c r="AX385" s="21"/>
      <c r="AY385" s="21"/>
      <c r="AZ385" s="21"/>
      <c r="BA385" s="21"/>
      <c r="BB385" s="20"/>
      <c r="BC385" s="23"/>
      <c r="BD385" s="204"/>
      <c r="BE385" s="29"/>
      <c r="BF385" s="29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4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0"/>
      <c r="AI386" s="29"/>
      <c r="AJ386" s="29"/>
      <c r="AK386" s="21"/>
      <c r="AL386" s="204"/>
      <c r="AM386" s="29"/>
      <c r="AN386" s="29"/>
      <c r="AO386" s="21"/>
      <c r="AP386" s="21"/>
      <c r="AQ386" s="21"/>
      <c r="AR386" s="21"/>
      <c r="AS386" s="21"/>
      <c r="AT386" s="204"/>
      <c r="AU386" s="29"/>
      <c r="AV386" s="204"/>
      <c r="AW386" s="29"/>
      <c r="AX386" s="21"/>
      <c r="AY386" s="21"/>
      <c r="AZ386" s="21"/>
      <c r="BA386" s="21"/>
      <c r="BB386" s="20"/>
      <c r="BC386" s="23"/>
      <c r="BD386" s="204"/>
      <c r="BE386" s="29"/>
      <c r="BF386" s="29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44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0"/>
      <c r="AI387" s="29"/>
      <c r="AJ387" s="29"/>
      <c r="AK387" s="21"/>
      <c r="AL387" s="204"/>
      <c r="AM387" s="29"/>
      <c r="AN387" s="29"/>
      <c r="AO387" s="21"/>
      <c r="AP387" s="21"/>
      <c r="AQ387" s="21"/>
      <c r="AR387" s="21"/>
      <c r="AS387" s="21"/>
      <c r="AT387" s="204"/>
      <c r="AU387" s="29"/>
      <c r="AV387" s="204"/>
      <c r="AW387" s="29"/>
      <c r="AX387" s="21"/>
      <c r="AY387" s="21"/>
      <c r="AZ387" s="21"/>
      <c r="BA387" s="21"/>
      <c r="BB387" s="20"/>
      <c r="BC387" s="23"/>
      <c r="BD387" s="204"/>
      <c r="BE387" s="29"/>
      <c r="BF387" s="29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44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0"/>
      <c r="AI388" s="29"/>
      <c r="AJ388" s="29"/>
      <c r="AK388" s="21"/>
      <c r="AL388" s="204"/>
      <c r="AM388" s="29"/>
      <c r="AN388" s="29"/>
      <c r="AO388" s="21"/>
      <c r="AP388" s="21"/>
      <c r="AQ388" s="21"/>
      <c r="AR388" s="21"/>
      <c r="AS388" s="21"/>
      <c r="AT388" s="204"/>
      <c r="AU388" s="29"/>
      <c r="AV388" s="204"/>
      <c r="AW388" s="29"/>
      <c r="AX388" s="21"/>
      <c r="AY388" s="21"/>
      <c r="AZ388" s="21"/>
      <c r="BA388" s="21"/>
      <c r="BB388" s="20"/>
      <c r="BC388" s="23"/>
      <c r="BD388" s="204"/>
      <c r="BE388" s="29"/>
      <c r="BF388" s="29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44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"/>
      <c r="AI389" s="29"/>
      <c r="AJ389" s="29"/>
      <c r="AK389" s="21"/>
      <c r="AL389" s="204"/>
      <c r="AM389" s="29"/>
      <c r="AN389" s="29"/>
      <c r="AO389" s="21"/>
      <c r="AP389" s="21"/>
      <c r="AQ389" s="21"/>
      <c r="AR389" s="21"/>
      <c r="AS389" s="21"/>
      <c r="AT389" s="204"/>
      <c r="AU389" s="29"/>
      <c r="AV389" s="204"/>
      <c r="AW389" s="29"/>
      <c r="AX389" s="21"/>
      <c r="AY389" s="21"/>
      <c r="AZ389" s="21"/>
      <c r="BA389" s="21"/>
      <c r="BB389" s="20"/>
      <c r="BC389" s="23"/>
      <c r="BD389" s="204"/>
      <c r="BE389" s="29"/>
      <c r="BF389" s="29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409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204"/>
      <c r="BE390" s="63"/>
      <c r="BF390" s="29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408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204"/>
      <c r="BE391" s="20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46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204"/>
      <c r="BE392" s="63"/>
      <c r="BF392" s="29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8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204"/>
      <c r="BE393" s="20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56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204"/>
      <c r="BE394" s="63"/>
      <c r="BF394" s="29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32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204"/>
      <c r="BE395" s="29"/>
      <c r="BF395" s="29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32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204"/>
      <c r="BE396" s="63"/>
      <c r="BF396" s="29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46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204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84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184"/>
      <c r="BE398" s="185"/>
      <c r="BF398" s="29"/>
      <c r="BG398" s="21"/>
      <c r="BH398" s="21"/>
      <c r="BI398" s="21"/>
      <c r="BJ398" s="21"/>
      <c r="BK398" s="21"/>
      <c r="BL398" s="21"/>
      <c r="BM398" s="21"/>
      <c r="BN398" s="194"/>
      <c r="BO398" s="24"/>
      <c r="BP398" s="21"/>
      <c r="BQ398" s="21"/>
      <c r="BR398" s="23"/>
      <c r="BS398" s="23"/>
      <c r="BT398" s="24"/>
      <c r="BU398" s="25"/>
    </row>
    <row r="399" spans="1:73" s="22" customFormat="1" ht="184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4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184"/>
      <c r="BE399" s="185"/>
      <c r="BF399" s="29"/>
      <c r="BG399" s="21"/>
      <c r="BH399" s="21"/>
      <c r="BI399" s="21"/>
      <c r="BJ399" s="21"/>
      <c r="BK399" s="21"/>
      <c r="BL399" s="21"/>
      <c r="BM399" s="21"/>
      <c r="BN399" s="194"/>
      <c r="BO399" s="24"/>
      <c r="BP399" s="21"/>
      <c r="BQ399" s="21"/>
      <c r="BR399" s="23"/>
      <c r="BS399" s="23"/>
      <c r="BT399" s="24"/>
      <c r="BU399" s="25"/>
    </row>
    <row r="400" spans="1:73" s="22" customFormat="1" ht="184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204"/>
      <c r="BE400" s="20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84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184"/>
      <c r="BE401" s="185"/>
      <c r="BF401" s="20"/>
      <c r="BG401" s="21"/>
      <c r="BH401" s="21"/>
      <c r="BI401" s="21"/>
      <c r="BJ401" s="21"/>
      <c r="BK401" s="21"/>
      <c r="BL401" s="21"/>
      <c r="BM401" s="21"/>
      <c r="BN401" s="194"/>
      <c r="BO401" s="24"/>
      <c r="BP401" s="21"/>
      <c r="BQ401" s="21"/>
      <c r="BR401" s="23"/>
      <c r="BS401" s="23"/>
      <c r="BT401" s="24"/>
      <c r="BU401" s="25"/>
    </row>
    <row r="402" spans="1:73" s="22" customFormat="1" ht="189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63"/>
      <c r="P402" s="63"/>
      <c r="Q402" s="63"/>
      <c r="R402" s="63"/>
      <c r="S402" s="63"/>
      <c r="T402" s="63"/>
      <c r="U402" s="6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184"/>
      <c r="BE402" s="185"/>
      <c r="BF402" s="20"/>
      <c r="BG402" s="21"/>
      <c r="BH402" s="21"/>
      <c r="BI402" s="21"/>
      <c r="BJ402" s="21"/>
      <c r="BK402" s="21"/>
      <c r="BL402" s="21"/>
      <c r="BM402" s="21"/>
      <c r="BN402" s="194"/>
      <c r="BO402" s="24"/>
      <c r="BP402" s="21"/>
      <c r="BQ402" s="21"/>
      <c r="BR402" s="23"/>
      <c r="BS402" s="23"/>
      <c r="BT402" s="24"/>
      <c r="BU402" s="25"/>
    </row>
    <row r="403" spans="1:73" s="22" customFormat="1" ht="184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204"/>
      <c r="BE403" s="20"/>
      <c r="BF403" s="20"/>
      <c r="BG403" s="21"/>
      <c r="BH403" s="21"/>
      <c r="BI403" s="21"/>
      <c r="BJ403" s="20"/>
      <c r="BK403" s="23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84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23"/>
      <c r="BD404" s="186"/>
      <c r="BE404" s="185"/>
      <c r="BF404" s="20"/>
      <c r="BG404" s="21"/>
      <c r="BH404" s="21"/>
      <c r="BI404" s="21"/>
      <c r="BJ404" s="20"/>
      <c r="BK404" s="23"/>
      <c r="BL404" s="23"/>
      <c r="BM404" s="21"/>
      <c r="BN404" s="194"/>
      <c r="BO404" s="24"/>
      <c r="BP404" s="21"/>
      <c r="BQ404" s="21"/>
      <c r="BR404" s="23"/>
      <c r="BS404" s="23"/>
      <c r="BT404" s="24"/>
      <c r="BU404" s="25"/>
    </row>
    <row r="405" spans="1:73" s="22" customFormat="1" ht="184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204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84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204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84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3"/>
      <c r="BD407" s="204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84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204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12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04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409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04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86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4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8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22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4"/>
      <c r="BE412" s="23"/>
      <c r="BF412" s="23"/>
      <c r="BG412" s="21"/>
      <c r="BH412" s="21"/>
      <c r="BI412" s="21"/>
      <c r="BJ412" s="21"/>
      <c r="BK412" s="21"/>
      <c r="BL412" s="20"/>
      <c r="BM412" s="23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2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8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22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8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57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04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82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4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8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29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18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0"/>
      <c r="AI418" s="23"/>
      <c r="AJ418" s="23"/>
      <c r="AK418" s="23"/>
      <c r="AL418" s="204"/>
      <c r="AM418" s="23"/>
      <c r="AN418" s="23"/>
      <c r="AO418" s="21"/>
      <c r="AP418" s="21"/>
      <c r="AQ418" s="21"/>
      <c r="AR418" s="21"/>
      <c r="AS418" s="21"/>
      <c r="AT418" s="204"/>
      <c r="AU418" s="23"/>
      <c r="AV418" s="204"/>
      <c r="AW418" s="23"/>
      <c r="AX418" s="21"/>
      <c r="AY418" s="21"/>
      <c r="AZ418" s="21"/>
      <c r="BA418" s="21"/>
      <c r="BB418" s="20"/>
      <c r="BC418" s="23"/>
      <c r="BD418" s="204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4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0"/>
      <c r="AK419" s="23"/>
      <c r="AL419" s="23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0"/>
      <c r="BC419" s="23"/>
      <c r="BD419" s="204"/>
      <c r="BE419" s="23"/>
      <c r="BF419" s="23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4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4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0"/>
      <c r="AK420" s="23"/>
      <c r="AL420" s="23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0"/>
      <c r="BC420" s="23"/>
      <c r="BD420" s="204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41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4"/>
      <c r="O421" s="23"/>
      <c r="P421" s="23"/>
      <c r="Q421" s="23"/>
      <c r="R421" s="23"/>
      <c r="S421" s="23"/>
      <c r="T421" s="23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0"/>
      <c r="AK421" s="23"/>
      <c r="AL421" s="23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0"/>
      <c r="BC421" s="23"/>
      <c r="BD421" s="204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4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4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0"/>
      <c r="AK422" s="23"/>
      <c r="AL422" s="23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0"/>
      <c r="BC422" s="23"/>
      <c r="BD422" s="204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41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4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0"/>
      <c r="AK423" s="23"/>
      <c r="AL423" s="23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0"/>
      <c r="BC423" s="23"/>
      <c r="BD423" s="204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01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04"/>
      <c r="BE424" s="23"/>
      <c r="BF424" s="23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01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4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8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01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04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01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4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18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409.6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0"/>
      <c r="R428" s="20"/>
      <c r="S428" s="20"/>
      <c r="T428" s="20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8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01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0"/>
      <c r="Q429" s="20"/>
      <c r="R429" s="20"/>
      <c r="S429" s="20"/>
      <c r="T429" s="20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8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01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0"/>
      <c r="AK430" s="23"/>
      <c r="AL430" s="23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0"/>
      <c r="BC430" s="23"/>
      <c r="BD430" s="204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01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8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01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0"/>
      <c r="R432" s="20"/>
      <c r="S432" s="20"/>
      <c r="T432" s="20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181"/>
      <c r="BE432" s="21"/>
      <c r="BF432" s="21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01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4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8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59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04"/>
      <c r="BE434" s="29"/>
      <c r="BF434" s="29"/>
      <c r="BG434" s="21"/>
      <c r="BH434" s="21"/>
      <c r="BI434" s="21"/>
      <c r="BJ434" s="20"/>
      <c r="BK434" s="63"/>
      <c r="BL434" s="29"/>
      <c r="BM434" s="21"/>
      <c r="BN434" s="194"/>
      <c r="BO434" s="24"/>
      <c r="BP434" s="21"/>
      <c r="BQ434" s="21"/>
      <c r="BR434" s="23"/>
      <c r="BS434" s="23"/>
      <c r="BT434" s="24"/>
      <c r="BU434" s="25"/>
    </row>
    <row r="435" spans="1:73" s="22" customFormat="1" ht="244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04"/>
      <c r="BE435" s="187"/>
      <c r="BF435" s="29"/>
      <c r="BG435" s="21"/>
      <c r="BH435" s="21"/>
      <c r="BI435" s="21"/>
      <c r="BJ435" s="20"/>
      <c r="BK435" s="63"/>
      <c r="BL435" s="29"/>
      <c r="BM435" s="21"/>
      <c r="BN435" s="194"/>
      <c r="BO435" s="24"/>
      <c r="BP435" s="21"/>
      <c r="BQ435" s="21"/>
      <c r="BR435" s="23"/>
      <c r="BS435" s="23"/>
      <c r="BT435" s="24"/>
      <c r="BU435" s="25"/>
    </row>
    <row r="436" spans="1:73" s="22" customFormat="1" ht="219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63"/>
      <c r="P436" s="63"/>
      <c r="Q436" s="63"/>
      <c r="R436" s="63"/>
      <c r="S436" s="63"/>
      <c r="T436" s="63"/>
      <c r="U436" s="6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86"/>
      <c r="BE436" s="188"/>
      <c r="BF436" s="189"/>
      <c r="BG436" s="21"/>
      <c r="BH436" s="21"/>
      <c r="BI436" s="21"/>
      <c r="BJ436" s="21"/>
      <c r="BK436" s="21"/>
      <c r="BL436" s="21"/>
      <c r="BM436" s="21"/>
      <c r="BN436" s="194"/>
      <c r="BO436" s="24"/>
      <c r="BP436" s="21"/>
      <c r="BQ436" s="21"/>
      <c r="BR436" s="23"/>
      <c r="BS436" s="23"/>
      <c r="BT436" s="24"/>
      <c r="BU436" s="25"/>
    </row>
    <row r="437" spans="1:73" s="22" customFormat="1" ht="219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04"/>
      <c r="BE437" s="29"/>
      <c r="BF437" s="29"/>
      <c r="BG437" s="21"/>
      <c r="BH437" s="21"/>
      <c r="BI437" s="21"/>
      <c r="BJ437" s="21"/>
      <c r="BK437" s="21"/>
      <c r="BL437" s="21"/>
      <c r="BM437" s="21"/>
      <c r="BN437" s="194"/>
      <c r="BO437" s="24"/>
      <c r="BP437" s="21"/>
      <c r="BQ437" s="21"/>
      <c r="BR437" s="23"/>
      <c r="BS437" s="23"/>
      <c r="BT437" s="24"/>
      <c r="BU437" s="25"/>
    </row>
    <row r="438" spans="1:73" s="22" customFormat="1" ht="219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186"/>
      <c r="BE438" s="188"/>
      <c r="BF438" s="189"/>
      <c r="BG438" s="21"/>
      <c r="BH438" s="21"/>
      <c r="BI438" s="21"/>
      <c r="BJ438" s="21"/>
      <c r="BK438" s="21"/>
      <c r="BL438" s="21"/>
      <c r="BM438" s="21"/>
      <c r="BN438" s="194"/>
      <c r="BO438" s="24"/>
      <c r="BP438" s="21"/>
      <c r="BQ438" s="21"/>
      <c r="BR438" s="23"/>
      <c r="BS438" s="23"/>
      <c r="BT438" s="24"/>
      <c r="BU438" s="25"/>
    </row>
    <row r="439" spans="1:73" s="22" customFormat="1" ht="409.6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04"/>
      <c r="BE439" s="29"/>
      <c r="BF439" s="20"/>
      <c r="BG439" s="21"/>
      <c r="BH439" s="21"/>
      <c r="BI439" s="21"/>
      <c r="BJ439" s="21"/>
      <c r="BK439" s="21"/>
      <c r="BL439" s="21"/>
      <c r="BM439" s="21"/>
      <c r="BN439" s="194"/>
      <c r="BO439" s="24"/>
      <c r="BP439" s="21"/>
      <c r="BQ439" s="21"/>
      <c r="BR439" s="23"/>
      <c r="BS439" s="23"/>
      <c r="BT439" s="24"/>
      <c r="BU439" s="25"/>
    </row>
    <row r="440" spans="1:73" s="22" customFormat="1" ht="409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9"/>
      <c r="AJ440" s="29"/>
      <c r="AK440" s="21"/>
      <c r="AL440" s="204"/>
      <c r="AM440" s="29"/>
      <c r="AN440" s="29"/>
      <c r="AO440" s="21"/>
      <c r="AP440" s="21"/>
      <c r="AQ440" s="21"/>
      <c r="AR440" s="21"/>
      <c r="AS440" s="21"/>
      <c r="AT440" s="204"/>
      <c r="AU440" s="29"/>
      <c r="AV440" s="204"/>
      <c r="AW440" s="29"/>
      <c r="AX440" s="21"/>
      <c r="AY440" s="21"/>
      <c r="AZ440" s="21"/>
      <c r="BA440" s="21"/>
      <c r="BB440" s="21"/>
      <c r="BC440" s="21"/>
      <c r="BD440" s="204"/>
      <c r="BE440" s="29"/>
      <c r="BF440" s="29"/>
      <c r="BG440" s="21"/>
      <c r="BH440" s="21"/>
      <c r="BI440" s="21"/>
      <c r="BJ440" s="21"/>
      <c r="BK440" s="21"/>
      <c r="BL440" s="21"/>
      <c r="BM440" s="21"/>
      <c r="BN440" s="194"/>
      <c r="BO440" s="24"/>
      <c r="BP440" s="21"/>
      <c r="BQ440" s="21"/>
      <c r="BR440" s="23"/>
      <c r="BS440" s="23"/>
      <c r="BT440" s="24"/>
      <c r="BU440" s="25"/>
    </row>
    <row r="441" spans="1:73" s="22" customFormat="1" ht="137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186"/>
      <c r="BE441" s="188"/>
      <c r="BF441" s="189"/>
      <c r="BG441" s="21"/>
      <c r="BH441" s="21"/>
      <c r="BI441" s="21"/>
      <c r="BJ441" s="21"/>
      <c r="BK441" s="21"/>
      <c r="BL441" s="21"/>
      <c r="BM441" s="21"/>
      <c r="BN441" s="194"/>
      <c r="BO441" s="24"/>
      <c r="BP441" s="21"/>
      <c r="BQ441" s="21"/>
      <c r="BR441" s="23"/>
      <c r="BS441" s="23"/>
      <c r="BT441" s="24"/>
      <c r="BU441" s="25"/>
    </row>
    <row r="442" spans="1:73" s="22" customFormat="1" ht="137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86"/>
      <c r="BE442" s="188"/>
      <c r="BF442" s="189"/>
      <c r="BG442" s="21"/>
      <c r="BH442" s="21"/>
      <c r="BI442" s="21"/>
      <c r="BJ442" s="21"/>
      <c r="BK442" s="21"/>
      <c r="BL442" s="21"/>
      <c r="BM442" s="21"/>
      <c r="BN442" s="194"/>
      <c r="BO442" s="24"/>
      <c r="BP442" s="21"/>
      <c r="BQ442" s="21"/>
      <c r="BR442" s="23"/>
      <c r="BS442" s="23"/>
      <c r="BT442" s="24"/>
      <c r="BU442" s="25"/>
    </row>
    <row r="443" spans="1:73" s="22" customFormat="1" ht="137.2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186"/>
      <c r="BE443" s="188"/>
      <c r="BF443" s="189"/>
      <c r="BG443" s="21"/>
      <c r="BH443" s="21"/>
      <c r="BI443" s="21"/>
      <c r="BJ443" s="21"/>
      <c r="BK443" s="21"/>
      <c r="BL443" s="21"/>
      <c r="BM443" s="21"/>
      <c r="BN443" s="194"/>
      <c r="BO443" s="24"/>
      <c r="BP443" s="21"/>
      <c r="BQ443" s="21"/>
      <c r="BR443" s="23"/>
      <c r="BS443" s="23"/>
      <c r="BT443" s="24"/>
      <c r="BU443" s="25"/>
    </row>
    <row r="444" spans="1:73" s="22" customFormat="1" ht="137.2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86"/>
      <c r="BE444" s="188"/>
      <c r="BF444" s="189"/>
      <c r="BG444" s="21"/>
      <c r="BH444" s="21"/>
      <c r="BI444" s="21"/>
      <c r="BJ444" s="21"/>
      <c r="BK444" s="21"/>
      <c r="BL444" s="21"/>
      <c r="BM444" s="21"/>
      <c r="BN444" s="194"/>
      <c r="BO444" s="24"/>
      <c r="BP444" s="21"/>
      <c r="BQ444" s="21"/>
      <c r="BR444" s="23"/>
      <c r="BS444" s="23"/>
      <c r="BT444" s="24"/>
      <c r="BU444" s="25"/>
    </row>
    <row r="445" spans="1:73" s="22" customFormat="1" ht="137.2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86"/>
      <c r="BE445" s="188"/>
      <c r="BF445" s="189"/>
      <c r="BG445" s="21"/>
      <c r="BH445" s="21"/>
      <c r="BI445" s="21"/>
      <c r="BJ445" s="21"/>
      <c r="BK445" s="21"/>
      <c r="BL445" s="21"/>
      <c r="BM445" s="21"/>
      <c r="BN445" s="194"/>
      <c r="BO445" s="24"/>
      <c r="BP445" s="21"/>
      <c r="BQ445" s="21"/>
      <c r="BR445" s="23"/>
      <c r="BS445" s="23"/>
      <c r="BT445" s="24"/>
      <c r="BU445" s="25"/>
    </row>
    <row r="446" spans="1:73" s="22" customFormat="1" ht="291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0"/>
      <c r="BC446" s="21"/>
      <c r="BD446" s="204"/>
      <c r="BE446" s="29"/>
      <c r="BF446" s="20"/>
      <c r="BG446" s="23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91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0"/>
      <c r="BC447" s="21"/>
      <c r="BD447" s="204"/>
      <c r="BE447" s="182"/>
      <c r="BF447" s="20"/>
      <c r="BG447" s="23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97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3"/>
      <c r="Q448" s="23"/>
      <c r="R448" s="23"/>
      <c r="S448" s="23"/>
      <c r="T448" s="23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04"/>
      <c r="BE448" s="20"/>
      <c r="BF448" s="20"/>
      <c r="BG448" s="21"/>
      <c r="BH448" s="21"/>
      <c r="BI448" s="21"/>
      <c r="BJ448" s="21"/>
      <c r="BK448" s="21"/>
      <c r="BL448" s="21"/>
      <c r="BM448" s="21"/>
      <c r="BN448" s="194"/>
      <c r="BO448" s="24"/>
      <c r="BP448" s="21"/>
      <c r="BQ448" s="21"/>
      <c r="BR448" s="23"/>
      <c r="BS448" s="23"/>
      <c r="BT448" s="24"/>
      <c r="BU448" s="25"/>
    </row>
    <row r="449" spans="1:75" s="22" customFormat="1" ht="197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3"/>
      <c r="Q449" s="23"/>
      <c r="R449" s="23"/>
      <c r="S449" s="23"/>
      <c r="T449" s="23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84"/>
      <c r="BE449" s="189"/>
      <c r="BF449" s="189"/>
      <c r="BG449" s="21"/>
      <c r="BH449" s="21"/>
      <c r="BI449" s="21"/>
      <c r="BJ449" s="21"/>
      <c r="BK449" s="21"/>
      <c r="BL449" s="21"/>
      <c r="BM449" s="21"/>
      <c r="BN449" s="194"/>
      <c r="BO449" s="24"/>
      <c r="BP449" s="21"/>
      <c r="BQ449" s="21"/>
      <c r="BR449" s="23"/>
      <c r="BS449" s="23"/>
      <c r="BT449" s="24"/>
      <c r="BU449" s="25"/>
    </row>
    <row r="450" spans="1:75" s="22" customFormat="1" ht="279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190"/>
      <c r="P450" s="190"/>
      <c r="Q450" s="190"/>
      <c r="R450" s="190"/>
      <c r="S450" s="190"/>
      <c r="T450" s="190"/>
      <c r="U450" s="19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04"/>
      <c r="BE450" s="63"/>
      <c r="BF450" s="6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5" s="22" customFormat="1" ht="171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3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04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5" s="22" customFormat="1" ht="129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3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91"/>
      <c r="BE452" s="29"/>
      <c r="BF452" s="29"/>
      <c r="BG452" s="21"/>
      <c r="BH452" s="21"/>
      <c r="BI452" s="21"/>
      <c r="BJ452" s="21"/>
      <c r="BK452" s="21"/>
      <c r="BL452" s="21"/>
      <c r="BM452" s="21"/>
      <c r="BN452" s="194"/>
      <c r="BO452" s="24"/>
      <c r="BP452" s="21"/>
      <c r="BQ452" s="21"/>
      <c r="BR452" s="23"/>
      <c r="BS452" s="23"/>
      <c r="BT452" s="24"/>
      <c r="BU452" s="25"/>
    </row>
    <row r="453" spans="1:75" s="22" customFormat="1" ht="187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9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04"/>
      <c r="BE453" s="23"/>
      <c r="BF453" s="23"/>
      <c r="BG453" s="21"/>
      <c r="BH453" s="21"/>
      <c r="BI453" s="21"/>
      <c r="BJ453" s="21"/>
      <c r="BK453" s="21"/>
      <c r="BL453" s="21"/>
      <c r="BM453" s="23"/>
      <c r="BN453" s="21"/>
      <c r="BO453" s="24"/>
      <c r="BP453" s="21"/>
      <c r="BQ453" s="21"/>
      <c r="BR453" s="21"/>
      <c r="BS453" s="21"/>
      <c r="BT453" s="23"/>
      <c r="BU453" s="24"/>
      <c r="BV453" s="25"/>
      <c r="BW453" s="30"/>
    </row>
    <row r="454" spans="1:75" s="22" customFormat="1" ht="187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4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3"/>
      <c r="BN454" s="21"/>
      <c r="BO454" s="24"/>
      <c r="BP454" s="25"/>
      <c r="BQ454" s="21"/>
      <c r="BR454" s="21"/>
      <c r="BS454" s="21"/>
      <c r="BT454" s="23"/>
      <c r="BU454" s="24"/>
      <c r="BV454" s="25"/>
      <c r="BW454" s="30"/>
    </row>
    <row r="455" spans="1:75" s="22" customFormat="1" ht="409.6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3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3"/>
      <c r="AV455" s="21"/>
      <c r="AW455" s="23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3"/>
      <c r="BN455" s="21"/>
      <c r="BO455" s="24"/>
      <c r="BP455" s="25"/>
      <c r="BQ455" s="21"/>
      <c r="BR455" s="21"/>
      <c r="BS455" s="21"/>
      <c r="BT455" s="23"/>
      <c r="BU455" s="24"/>
      <c r="BV455" s="25"/>
      <c r="BW455" s="30"/>
    </row>
    <row r="456" spans="1:75" s="22" customFormat="1" ht="409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3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04"/>
      <c r="BE456" s="23"/>
      <c r="BF456" s="23"/>
      <c r="BG456" s="21"/>
      <c r="BH456" s="21"/>
      <c r="BI456" s="21"/>
      <c r="BJ456" s="21"/>
      <c r="BK456" s="21"/>
      <c r="BL456" s="21"/>
      <c r="BM456" s="23"/>
      <c r="BN456" s="21"/>
      <c r="BO456" s="24"/>
      <c r="BP456" s="25"/>
      <c r="BQ456" s="21"/>
      <c r="BR456" s="21"/>
      <c r="BS456" s="21"/>
      <c r="BT456" s="23"/>
      <c r="BU456" s="24"/>
      <c r="BV456" s="25"/>
      <c r="BW456" s="30"/>
    </row>
    <row r="457" spans="1:75" s="22" customFormat="1" ht="194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4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3"/>
      <c r="BN457" s="21"/>
      <c r="BO457" s="24"/>
      <c r="BP457" s="25"/>
      <c r="BQ457" s="36"/>
      <c r="BR457" s="36"/>
      <c r="BS457" s="36"/>
      <c r="BT457" s="40"/>
      <c r="BU457" s="26"/>
      <c r="BV457" s="36"/>
      <c r="BW457" s="30"/>
    </row>
    <row r="458" spans="1:75" s="22" customFormat="1" ht="219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4"/>
      <c r="BP458" s="25"/>
      <c r="BQ458" s="36"/>
      <c r="BR458" s="36"/>
      <c r="BS458" s="36"/>
      <c r="BT458" s="40"/>
      <c r="BU458" s="26"/>
      <c r="BV458" s="36"/>
      <c r="BW458" s="30"/>
    </row>
    <row r="459" spans="1:75" s="22" customFormat="1" ht="198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21"/>
      <c r="O459" s="182"/>
      <c r="P459" s="182"/>
      <c r="Q459" s="182"/>
      <c r="R459" s="182"/>
      <c r="S459" s="182"/>
      <c r="T459" s="182"/>
      <c r="U459" s="182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3"/>
      <c r="BN459" s="21"/>
      <c r="BO459" s="24"/>
      <c r="BP459" s="25"/>
      <c r="BQ459" s="21"/>
      <c r="BR459" s="21"/>
      <c r="BS459" s="21"/>
      <c r="BT459" s="23"/>
      <c r="BU459" s="24"/>
      <c r="BV459" s="25"/>
      <c r="BW459" s="30"/>
    </row>
    <row r="460" spans="1:75" s="22" customFormat="1" ht="198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21"/>
      <c r="O460" s="23"/>
      <c r="P460" s="23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3"/>
      <c r="BN460" s="21"/>
      <c r="BO460" s="24"/>
      <c r="BP460" s="25"/>
      <c r="BQ460" s="21"/>
      <c r="BR460" s="21"/>
      <c r="BS460" s="21"/>
      <c r="BT460" s="23"/>
      <c r="BU460" s="24"/>
      <c r="BV460" s="25"/>
      <c r="BW460" s="30"/>
    </row>
    <row r="461" spans="1:75" s="22" customFormat="1" ht="198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1"/>
      <c r="BM461" s="23"/>
      <c r="BN461" s="21"/>
      <c r="BO461" s="24"/>
      <c r="BP461" s="25"/>
      <c r="BQ461" s="21"/>
      <c r="BR461" s="21"/>
      <c r="BS461" s="21"/>
      <c r="BT461" s="23"/>
      <c r="BU461" s="24"/>
      <c r="BV461" s="25"/>
      <c r="BW461" s="30"/>
    </row>
    <row r="462" spans="1:75" s="22" customFormat="1" ht="146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18"/>
      <c r="M462" s="20"/>
      <c r="N462" s="21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1"/>
      <c r="BM462" s="23"/>
      <c r="BN462" s="21"/>
      <c r="BO462" s="24"/>
      <c r="BP462" s="25"/>
      <c r="BQ462" s="21"/>
      <c r="BR462" s="21"/>
      <c r="BS462" s="21"/>
      <c r="BT462" s="23"/>
      <c r="BU462" s="24"/>
      <c r="BV462" s="25"/>
      <c r="BW462" s="30"/>
    </row>
    <row r="463" spans="1:75" s="22" customFormat="1" ht="227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18"/>
      <c r="M463" s="20"/>
      <c r="N463" s="21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3"/>
      <c r="BN463" s="21"/>
      <c r="BO463" s="24"/>
      <c r="BP463" s="25"/>
      <c r="BQ463" s="21"/>
      <c r="BR463" s="21"/>
      <c r="BS463" s="21"/>
      <c r="BT463" s="23"/>
      <c r="BU463" s="24"/>
      <c r="BV463" s="25"/>
      <c r="BW463" s="30"/>
    </row>
    <row r="464" spans="1:75" s="22" customFormat="1" ht="154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18"/>
      <c r="M464" s="20"/>
      <c r="N464" s="21"/>
      <c r="O464" s="28"/>
      <c r="P464" s="2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1"/>
      <c r="BJ464" s="21"/>
      <c r="BK464" s="21"/>
      <c r="BL464" s="21"/>
      <c r="BM464" s="23"/>
      <c r="BN464" s="21"/>
      <c r="BO464" s="24"/>
      <c r="BP464" s="25"/>
      <c r="BQ464" s="21"/>
      <c r="BR464" s="21"/>
      <c r="BS464" s="21"/>
      <c r="BT464" s="23"/>
      <c r="BU464" s="24"/>
      <c r="BV464" s="25"/>
      <c r="BW464" s="30"/>
    </row>
    <row r="465" spans="1:75" s="22" customFormat="1" ht="154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18"/>
      <c r="M465" s="20"/>
      <c r="N465" s="21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3"/>
      <c r="BN465" s="21"/>
      <c r="BO465" s="24"/>
      <c r="BP465" s="25"/>
      <c r="BQ465" s="36"/>
      <c r="BR465" s="36"/>
      <c r="BS465" s="36"/>
      <c r="BT465" s="40"/>
      <c r="BU465" s="26"/>
      <c r="BV465" s="36"/>
      <c r="BW465" s="30"/>
    </row>
    <row r="466" spans="1:75" s="22" customFormat="1" ht="182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18"/>
      <c r="M466" s="20"/>
      <c r="N466" s="21"/>
      <c r="O466" s="23"/>
      <c r="P466" s="23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3"/>
      <c r="BM466" s="21"/>
      <c r="BN466" s="21"/>
      <c r="BO466" s="24"/>
      <c r="BP466" s="25"/>
      <c r="BQ466" s="36"/>
      <c r="BR466" s="36"/>
      <c r="BS466" s="36"/>
      <c r="BT466" s="40"/>
      <c r="BU466" s="26"/>
      <c r="BV466" s="36"/>
      <c r="BW466" s="30"/>
    </row>
    <row r="467" spans="1:75" s="22" customFormat="1" ht="182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18"/>
      <c r="M467" s="20"/>
      <c r="N467" s="21"/>
      <c r="O467" s="23"/>
      <c r="P467" s="23"/>
      <c r="Q467" s="23"/>
      <c r="R467" s="23"/>
      <c r="S467" s="23"/>
      <c r="T467" s="23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5"/>
      <c r="BQ467" s="36"/>
      <c r="BR467" s="36"/>
      <c r="BS467" s="36"/>
      <c r="BT467" s="40"/>
      <c r="BU467" s="26"/>
      <c r="BV467" s="36"/>
      <c r="BW467" s="30"/>
    </row>
    <row r="468" spans="1:75" s="22" customFormat="1" ht="312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18"/>
      <c r="M468" s="20"/>
      <c r="N468" s="21"/>
      <c r="O468" s="28"/>
      <c r="P468" s="2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1"/>
      <c r="BE468" s="21"/>
      <c r="BF468" s="21"/>
      <c r="BG468" s="23"/>
      <c r="BH468" s="21"/>
      <c r="BI468" s="21"/>
      <c r="BJ468" s="21"/>
      <c r="BK468" s="21"/>
      <c r="BL468" s="23"/>
      <c r="BM468" s="21"/>
      <c r="BN468" s="21"/>
      <c r="BO468" s="24"/>
      <c r="BP468" s="25"/>
      <c r="BQ468" s="26"/>
    </row>
    <row r="469" spans="1:75" s="22" customFormat="1" ht="174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18"/>
      <c r="M469" s="20"/>
      <c r="N469" s="21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3"/>
      <c r="BH469" s="21"/>
      <c r="BI469" s="21"/>
      <c r="BJ469" s="21"/>
      <c r="BK469" s="21"/>
      <c r="BL469" s="23"/>
      <c r="BM469" s="21"/>
      <c r="BN469" s="21"/>
      <c r="BO469" s="24"/>
      <c r="BP469" s="25"/>
      <c r="BQ469" s="26"/>
    </row>
    <row r="470" spans="1:75" s="22" customFormat="1" ht="167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18"/>
      <c r="M470" s="20"/>
      <c r="N470" s="21"/>
      <c r="O470" s="23"/>
      <c r="P470" s="23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1"/>
      <c r="BE470" s="21"/>
      <c r="BF470" s="21"/>
      <c r="BG470" s="23"/>
      <c r="BH470" s="21"/>
      <c r="BI470" s="21"/>
      <c r="BJ470" s="21"/>
      <c r="BK470" s="21"/>
      <c r="BL470" s="23"/>
      <c r="BM470" s="21"/>
      <c r="BN470" s="21"/>
      <c r="BO470" s="24"/>
      <c r="BP470" s="25"/>
      <c r="BQ470" s="26"/>
    </row>
    <row r="471" spans="1:75" s="22" customFormat="1" ht="167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18"/>
      <c r="M471" s="20"/>
      <c r="N471" s="21"/>
      <c r="O471" s="23"/>
      <c r="P471" s="23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1"/>
      <c r="BG471" s="23"/>
      <c r="BH471" s="21"/>
      <c r="BI471" s="21"/>
      <c r="BJ471" s="21"/>
      <c r="BK471" s="21"/>
      <c r="BL471" s="23"/>
      <c r="BM471" s="21"/>
      <c r="BN471" s="21"/>
      <c r="BO471" s="24"/>
      <c r="BP471" s="25"/>
      <c r="BQ471" s="26"/>
    </row>
    <row r="472" spans="1:75" s="22" customFormat="1" ht="167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18"/>
      <c r="M472" s="20"/>
      <c r="N472" s="21"/>
      <c r="O472" s="23"/>
      <c r="P472" s="23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3"/>
      <c r="BH472" s="21"/>
      <c r="BI472" s="21"/>
      <c r="BJ472" s="21"/>
      <c r="BK472" s="21"/>
      <c r="BL472" s="23"/>
      <c r="BM472" s="21"/>
      <c r="BN472" s="21"/>
      <c r="BO472" s="24"/>
      <c r="BP472" s="25"/>
      <c r="BQ472" s="26"/>
    </row>
    <row r="473" spans="1:75" s="22" customFormat="1" ht="372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18"/>
      <c r="M473" s="20"/>
      <c r="N473" s="21"/>
      <c r="O473" s="18"/>
      <c r="P473" s="18"/>
      <c r="Q473" s="18"/>
      <c r="R473" s="18"/>
      <c r="S473" s="18"/>
      <c r="T473" s="18"/>
      <c r="U473" s="1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1"/>
      <c r="BS473" s="21"/>
    </row>
    <row r="474" spans="1:75" s="22" customFormat="1" ht="257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18"/>
      <c r="M474" s="20"/>
      <c r="N474" s="21"/>
      <c r="O474" s="18"/>
      <c r="P474" s="18"/>
      <c r="Q474" s="27"/>
      <c r="R474" s="27"/>
      <c r="S474" s="27"/>
      <c r="T474" s="27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1"/>
      <c r="BS474" s="21"/>
    </row>
    <row r="475" spans="1:75" s="22" customFormat="1" ht="254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18"/>
      <c r="M475" s="20"/>
      <c r="N475" s="21"/>
      <c r="O475" s="18"/>
      <c r="P475" s="18"/>
      <c r="Q475" s="27"/>
      <c r="R475" s="27"/>
      <c r="S475" s="27"/>
      <c r="T475" s="27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1"/>
      <c r="BS475" s="21"/>
    </row>
    <row r="476" spans="1:75" s="22" customFormat="1" ht="31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18"/>
      <c r="M476" s="20"/>
      <c r="N476" s="21"/>
      <c r="O476" s="23"/>
      <c r="P476" s="23"/>
      <c r="Q476" s="23"/>
      <c r="R476" s="23"/>
      <c r="S476" s="23"/>
      <c r="T476" s="23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1"/>
      <c r="BF476" s="21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1"/>
      <c r="BS476" s="21"/>
    </row>
    <row r="477" spans="1:75" s="22" customFormat="1" ht="409.6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18"/>
      <c r="M477" s="18"/>
      <c r="N477" s="18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1"/>
      <c r="BS477" s="21"/>
    </row>
    <row r="478" spans="1:75" s="22" customFormat="1" ht="14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18"/>
      <c r="M478" s="20"/>
      <c r="N478" s="21"/>
      <c r="O478" s="23"/>
      <c r="P478" s="23"/>
      <c r="Q478" s="23"/>
      <c r="R478" s="23"/>
      <c r="S478" s="23"/>
      <c r="T478" s="23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1"/>
      <c r="BS478" s="21"/>
    </row>
    <row r="479" spans="1:75" s="22" customFormat="1" ht="14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18"/>
      <c r="M479" s="20"/>
      <c r="N479" s="18"/>
      <c r="O479" s="23"/>
      <c r="P479" s="23"/>
      <c r="Q479" s="23"/>
      <c r="R479" s="23"/>
      <c r="S479" s="23"/>
      <c r="T479" s="23"/>
      <c r="U479" s="23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1"/>
      <c r="BS479" s="21"/>
    </row>
    <row r="480" spans="1:75" s="22" customFormat="1" ht="292.5" customHeight="1" x14ac:dyDescent="0.45">
      <c r="A480" s="17"/>
      <c r="B480" s="18"/>
      <c r="C480" s="176"/>
      <c r="D480" s="19"/>
      <c r="E480" s="19"/>
      <c r="F480" s="20"/>
      <c r="G480" s="18"/>
      <c r="H480" s="18"/>
      <c r="I480" s="18"/>
      <c r="J480" s="18"/>
      <c r="K480" s="18"/>
      <c r="L480" s="18"/>
      <c r="M480" s="20"/>
      <c r="N480" s="21"/>
      <c r="O480" s="27"/>
      <c r="P480" s="18"/>
      <c r="Q480" s="27"/>
      <c r="R480" s="27"/>
      <c r="S480" s="27"/>
      <c r="T480" s="27"/>
      <c r="U480" s="27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21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1"/>
      <c r="BS480" s="24"/>
      <c r="BT480" s="25"/>
      <c r="BU480" s="26"/>
    </row>
    <row r="481" spans="1:73" s="22" customFormat="1" ht="177" customHeight="1" x14ac:dyDescent="0.45">
      <c r="A481" s="17"/>
      <c r="B481" s="18"/>
      <c r="C481" s="176"/>
      <c r="D481" s="19"/>
      <c r="E481" s="19"/>
      <c r="F481" s="20"/>
      <c r="G481" s="18"/>
      <c r="H481" s="18"/>
      <c r="I481" s="18"/>
      <c r="J481" s="18"/>
      <c r="K481" s="18"/>
      <c r="L481" s="18"/>
      <c r="M481" s="20"/>
      <c r="N481" s="21"/>
      <c r="O481" s="18"/>
      <c r="P481" s="18"/>
      <c r="Q481" s="27"/>
      <c r="R481" s="27"/>
      <c r="S481" s="27"/>
      <c r="T481" s="27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1"/>
      <c r="BP481" s="21"/>
      <c r="BQ481" s="21"/>
      <c r="BR481" s="21"/>
      <c r="BS481" s="24"/>
      <c r="BT481" s="25"/>
      <c r="BU481" s="26"/>
    </row>
  </sheetData>
  <autoFilter ref="A2:BW51"/>
  <mergeCells count="19">
    <mergeCell ref="A1:BT1"/>
    <mergeCell ref="M197:M198"/>
    <mergeCell ref="M14:M16"/>
    <mergeCell ref="M21:M22"/>
    <mergeCell ref="M27:M28"/>
    <mergeCell ref="J3:J4"/>
    <mergeCell ref="K3:K4"/>
    <mergeCell ref="J5:J8"/>
    <mergeCell ref="K5:K8"/>
    <mergeCell ref="J9:J10"/>
    <mergeCell ref="K9:K10"/>
    <mergeCell ref="J11:J12"/>
    <mergeCell ref="K11:K12"/>
    <mergeCell ref="J13:J17"/>
    <mergeCell ref="K13:K17"/>
    <mergeCell ref="J18:J23"/>
    <mergeCell ref="K18:K23"/>
    <mergeCell ref="J24:J29"/>
    <mergeCell ref="K24:K29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1" sqref="G3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2019-08-07T14:04:04Z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