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УЛиМТО\ОЗД\Заявки в МРСК\Заявки в МРСК\2021\4_ЗАКУПКИ СИЛАМИ ФИЛИАЛА\0131-БР-21-ОЗК-msp-(заявка 183)_Поставка оргтехники (Комплексы регистрации информации) (ОЗК)\Обоснование цены\"/>
    </mc:Choice>
  </mc:AlternateContent>
  <bookViews>
    <workbookView xWindow="14505" yWindow="45" windowWidth="14310" windowHeight="11760" firstSheet="1" activeTab="1"/>
  </bookViews>
  <sheets>
    <sheet name="Расчет НМЦ лота закупки (310F)" sheetId="3" state="hidden" r:id="rId1"/>
    <sheet name="Расчет НМЦ лота закупки (310Е)" sheetId="2" r:id="rId2"/>
  </sheets>
  <definedNames>
    <definedName name="_xlnm._FilterDatabase" localSheetId="0" hidden="1">'Расчет НМЦ лота закупки (310F)'!$A$5:$U$15</definedName>
    <definedName name="_xlnm._FilterDatabase" localSheetId="1" hidden="1">'Расчет НМЦ лота закупки (310Е)'!$A$5:$U$15</definedName>
    <definedName name="_xlnm.Print_Area" localSheetId="0">'Расчет НМЦ лота закупки (310F)'!$A$1:$S$29</definedName>
    <definedName name="_xlnm.Print_Area" localSheetId="1">'Расчет НМЦ лота закупки (310Е)'!$A$1:$S$29</definedName>
  </definedNames>
  <calcPr calcId="152511"/>
</workbook>
</file>

<file path=xl/calcChain.xml><?xml version="1.0" encoding="utf-8"?>
<calcChain xmlns="http://schemas.openxmlformats.org/spreadsheetml/2006/main">
  <c r="R7" i="2" l="1"/>
  <c r="R6" i="2"/>
  <c r="Q7" i="3" l="1"/>
  <c r="S7" i="3" s="1"/>
  <c r="N7" i="3"/>
  <c r="P7" i="3" s="1"/>
  <c r="K7" i="3"/>
  <c r="M7" i="3" s="1"/>
  <c r="H7" i="3"/>
  <c r="J7" i="3" s="1"/>
  <c r="G7" i="3"/>
  <c r="Q6" i="3"/>
  <c r="S6" i="3" s="1"/>
  <c r="P6" i="3"/>
  <c r="P8" i="3" s="1"/>
  <c r="N6" i="3"/>
  <c r="K6" i="3"/>
  <c r="M6" i="3" s="1"/>
  <c r="M8" i="3" s="1"/>
  <c r="H6" i="3"/>
  <c r="J6" i="3" s="1"/>
  <c r="J8" i="3" s="1"/>
  <c r="G6" i="3"/>
  <c r="G8" i="3" s="1"/>
  <c r="J9" i="3" l="1"/>
  <c r="J10" i="3" s="1"/>
  <c r="P9" i="3"/>
  <c r="P10" i="3" s="1"/>
  <c r="G9" i="3"/>
  <c r="G10" i="3" s="1"/>
  <c r="M9" i="3"/>
  <c r="M10" i="3" s="1"/>
  <c r="S8" i="3"/>
  <c r="S9" i="3" l="1"/>
  <c r="S10" i="3" s="1"/>
  <c r="G7" i="2" l="1"/>
  <c r="H7" i="2"/>
  <c r="J7" i="2" s="1"/>
  <c r="K7" i="2"/>
  <c r="M7" i="2" s="1"/>
  <c r="N7" i="2"/>
  <c r="P7" i="2" s="1"/>
  <c r="Q7" i="2"/>
  <c r="S7" i="2" s="1"/>
  <c r="K6" i="2" l="1"/>
  <c r="N6" i="2"/>
  <c r="Q6" i="2"/>
  <c r="S6" i="2" l="1"/>
  <c r="S8" i="2" s="1"/>
  <c r="P6" i="2"/>
  <c r="P8" i="2" s="1"/>
  <c r="M6" i="2"/>
  <c r="M8" i="2" s="1"/>
  <c r="H6" i="2" l="1"/>
  <c r="J6" i="2" s="1"/>
  <c r="J8" i="2" s="1"/>
  <c r="G6" i="2"/>
  <c r="G8" i="2" s="1"/>
  <c r="S9" i="2" l="1"/>
  <c r="S10" i="2" s="1"/>
  <c r="G9" i="2"/>
  <c r="G10" i="2" s="1"/>
  <c r="M9" i="2"/>
  <c r="M10" i="2" s="1"/>
  <c r="P9" i="2"/>
  <c r="P10" i="2" s="1"/>
  <c r="J9" i="2" l="1"/>
  <c r="J10" i="2" s="1"/>
</calcChain>
</file>

<file path=xl/sharedStrings.xml><?xml version="1.0" encoding="utf-8"?>
<sst xmlns="http://schemas.openxmlformats.org/spreadsheetml/2006/main" count="95" uniqueCount="44">
  <si>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</si>
  <si>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</si>
  <si>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</si>
  <si>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</si>
  <si>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</si>
  <si>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</si>
  <si>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</si>
  <si>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</si>
  <si>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</si>
  <si>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</si>
  <si>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</si>
  <si>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Приложение №2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</si>
  <si>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</si>
  <si>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</si>
  <si>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</si>
  <si>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</si>
  <si>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И.о. руководителя Дирекции по логистике и МТО ПАО "МРСК Центра"</t>
  </si>
  <si>
    <t>______________ /Солянин Р.В. /</t>
  </si>
  <si>
    <t>Согласовано:</t>
  </si>
  <si>
    <t>Начальник ОЛ УЛиМТО филиала "Брянскэнерго" ПАО "МРСК Центра"</t>
  </si>
  <si>
    <t>______________ /Семенов В.А./</t>
  </si>
  <si>
    <t>Утверждено:</t>
  </si>
  <si>
    <t>Начальник УЛиМТО филиала "Брянскэнерго" ПАО "МРСК Центра"</t>
  </si>
  <si>
    <t>______________ /Плюхин В.В./</t>
  </si>
  <si>
    <t>шт</t>
  </si>
  <si>
    <t>Гарнитура Yealink UH33</t>
  </si>
  <si>
    <t>Коммутатор HPE 1820-48G-PoE+ (J9984A)</t>
  </si>
  <si>
    <t>Поставщик №2 ООО Элпо Плюс исх № 101120_01 от 10.11.2020</t>
  </si>
  <si>
    <t>Поставщик №3 ООО "Скайнет" №08 от 13.11.2020</t>
  </si>
  <si>
    <t>Поставщик 1 ООО НПО «ИНТЕГРАЦИЯ» КП от 12.11.2020</t>
  </si>
  <si>
    <t>0002366385</t>
  </si>
  <si>
    <t>310F</t>
  </si>
  <si>
    <t xml:space="preserve">За расчетную стоимость лота/закупки принять стоимоть-Поставщика №2 ООО Элпо Плюс </t>
  </si>
  <si>
    <t>Расчет начальной максимальной цены лота/закупки (310F) от 26.11.2020г.</t>
  </si>
  <si>
    <t>0804004430</t>
  </si>
  <si>
    <t>0804006071</t>
  </si>
  <si>
    <t>Комплекс Дозор-77 БРУА.012345.000-04</t>
  </si>
  <si>
    <t>ШТ</t>
  </si>
  <si>
    <t>Комплекс Дозор-78 БРУА.463327.003-20</t>
  </si>
  <si>
    <t>Расчет начальной максимальной цены лота/закупки (310Е) от 20.05.2021г.</t>
  </si>
  <si>
    <t xml:space="preserve">Поставщик №1 </t>
  </si>
  <si>
    <t xml:space="preserve">Поставщик №2 </t>
  </si>
  <si>
    <t xml:space="preserve">Поставщик №3  </t>
  </si>
  <si>
    <t xml:space="preserve">За расчетную стоимость лота/закупки принять стоимоть-Поставщика №2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</si>
</sst>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/>
  </cellStyleXfs>
  <cellXfs count="6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3" fillId="0" borderId="0" xfId="0" applyNumberFormat="1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2" xfId="4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zoomScale="70" zoomScaleNormal="70" zoomScaleSheetLayoutView="80" workbookViewId="0">
      <selection activeCell="A6" sqref="A6:XFD6"/>
    </sheetView>
  </sheetViews>
  <sheetFormatPr defaultRowHeight="15.75" x14ac:dyDescent="0.25"/>
  <cols>
    <col min="1" max="1" width="3" style="1" bestFit="1" customWidth="1"/>
    <col min="2" max="2" width="16.140625" style="1" customWidth="1"/>
    <col min="3" max="3" width="28" style="2" customWidth="1"/>
    <col min="4" max="4" width="8.28515625" style="1" customWidth="1"/>
    <col min="5" max="5" width="7.42578125" style="1" customWidth="1"/>
    <col min="6" max="6" width="16.140625" style="3" customWidth="1"/>
    <col min="7" max="7" width="14.140625" style="3" customWidth="1"/>
    <col min="8" max="8" width="9.140625" style="1" customWidth="1"/>
    <col min="9" max="9" width="15" style="13" customWidth="1"/>
    <col min="10" max="10" width="16.7109375" style="13" customWidth="1"/>
    <col min="11" max="11" width="9.140625" style="13" customWidth="1"/>
    <col min="12" max="12" width="14.42578125" style="13" customWidth="1"/>
    <col min="13" max="13" width="14.5703125" style="13" customWidth="1"/>
    <col min="14" max="14" width="8.7109375" style="13" customWidth="1"/>
    <col min="15" max="15" width="15.85546875" style="13" customWidth="1"/>
    <col min="16" max="16" width="17.5703125" style="13" customWidth="1"/>
    <col min="17" max="17" width="8.42578125" style="13" customWidth="1"/>
    <col min="18" max="18" width="13.7109375" style="13" customWidth="1"/>
    <col min="19" max="19" width="16.5703125" style="13" customWidth="1"/>
    <col min="20" max="20" width="16" style="1" bestFit="1" customWidth="1"/>
    <col min="21" max="21" width="43.5703125" style="1" customWidth="1"/>
    <col min="22" max="16384" width="9.140625" style="1"/>
  </cols>
  <sheetData>
    <row r="1" spans="1:20" x14ac:dyDescent="0.25">
      <c r="S1" s="27" t="s">
        <v>11</v>
      </c>
    </row>
    <row r="2" spans="1:20" s="4" customFormat="1" ht="27.75" customHeight="1" x14ac:dyDescent="0.25">
      <c r="A2" s="57" t="s">
        <v>33</v>
      </c>
      <c r="B2" s="57"/>
      <c r="C2" s="57"/>
      <c r="D2" s="57"/>
      <c r="E2" s="57"/>
      <c r="F2" s="57"/>
      <c r="G2" s="57"/>
      <c r="H2" s="57"/>
      <c r="I2" s="57"/>
      <c r="J2" s="57"/>
      <c r="K2" s="58"/>
      <c r="L2" s="58"/>
      <c r="M2" s="58"/>
      <c r="N2" s="59"/>
      <c r="O2" s="59"/>
      <c r="P2" s="59"/>
      <c r="Q2" s="60"/>
      <c r="R2" s="60"/>
      <c r="S2" s="60"/>
    </row>
    <row r="3" spans="1:20" x14ac:dyDescent="0.25">
      <c r="B3" s="5"/>
      <c r="C3" s="6"/>
    </row>
    <row r="4" spans="1:20" ht="44.25" customHeight="1" x14ac:dyDescent="0.25">
      <c r="A4" s="61" t="s">
        <v>2</v>
      </c>
      <c r="B4" s="62" t="s">
        <v>8</v>
      </c>
      <c r="C4" s="62" t="s">
        <v>0</v>
      </c>
      <c r="D4" s="62" t="s">
        <v>1</v>
      </c>
      <c r="E4" s="62" t="s">
        <v>10</v>
      </c>
      <c r="F4" s="62"/>
      <c r="G4" s="62"/>
      <c r="H4" s="62" t="s">
        <v>6</v>
      </c>
      <c r="I4" s="62"/>
      <c r="J4" s="62"/>
      <c r="K4" s="64" t="s">
        <v>29</v>
      </c>
      <c r="L4" s="65"/>
      <c r="M4" s="66"/>
      <c r="N4" s="64" t="s">
        <v>27</v>
      </c>
      <c r="O4" s="65"/>
      <c r="P4" s="66"/>
      <c r="Q4" s="64" t="s">
        <v>28</v>
      </c>
      <c r="R4" s="65"/>
      <c r="S4" s="66"/>
    </row>
    <row r="5" spans="1:20" s="4" customFormat="1" ht="64.5" customHeight="1" x14ac:dyDescent="0.25">
      <c r="A5" s="61"/>
      <c r="B5" s="62"/>
      <c r="C5" s="62"/>
      <c r="D5" s="63"/>
      <c r="E5" s="45" t="s">
        <v>4</v>
      </c>
      <c r="F5" s="45" t="s">
        <v>5</v>
      </c>
      <c r="G5" s="45" t="s">
        <v>9</v>
      </c>
      <c r="H5" s="45" t="s">
        <v>4</v>
      </c>
      <c r="I5" s="45" t="s">
        <v>5</v>
      </c>
      <c r="J5" s="45" t="s">
        <v>9</v>
      </c>
      <c r="K5" s="45" t="s">
        <v>4</v>
      </c>
      <c r="L5" s="45" t="s">
        <v>5</v>
      </c>
      <c r="M5" s="45" t="s">
        <v>9</v>
      </c>
      <c r="N5" s="45" t="s">
        <v>4</v>
      </c>
      <c r="O5" s="45" t="s">
        <v>5</v>
      </c>
      <c r="P5" s="45" t="s">
        <v>9</v>
      </c>
      <c r="Q5" s="45" t="s">
        <v>4</v>
      </c>
      <c r="R5" s="45" t="s">
        <v>5</v>
      </c>
      <c r="S5" s="45" t="s">
        <v>9</v>
      </c>
    </row>
    <row r="6" spans="1:20" s="23" customFormat="1" ht="56.25" customHeight="1" x14ac:dyDescent="0.25">
      <c r="A6" s="22">
        <v>1</v>
      </c>
      <c r="B6" s="41">
        <v>2387613</v>
      </c>
      <c r="C6" s="32" t="s">
        <v>25</v>
      </c>
      <c r="D6" s="44" t="s">
        <v>24</v>
      </c>
      <c r="E6" s="46">
        <v>16</v>
      </c>
      <c r="F6" s="47">
        <v>3700</v>
      </c>
      <c r="G6" s="30">
        <f t="shared" ref="G6:G7" si="0">F6*E6</f>
        <v>59200</v>
      </c>
      <c r="H6" s="44">
        <f t="shared" ref="H6:H7" si="1">E6</f>
        <v>16</v>
      </c>
      <c r="I6" s="30">
        <v>3700</v>
      </c>
      <c r="J6" s="31">
        <f t="shared" ref="J6:J7" si="2">I6*H6</f>
        <v>59200</v>
      </c>
      <c r="K6" s="44">
        <f t="shared" ref="K6:K7" si="3">E6</f>
        <v>16</v>
      </c>
      <c r="L6" s="30">
        <v>3735</v>
      </c>
      <c r="M6" s="30">
        <f t="shared" ref="M6:M7" si="4">K6*L6</f>
        <v>59760</v>
      </c>
      <c r="N6" s="44">
        <f t="shared" ref="N6:N7" si="5">E6</f>
        <v>16</v>
      </c>
      <c r="O6" s="30">
        <v>3700</v>
      </c>
      <c r="P6" s="31">
        <f t="shared" ref="P6:P7" si="6">N6*O6</f>
        <v>59200</v>
      </c>
      <c r="Q6" s="44">
        <f t="shared" ref="Q6:Q7" si="7">E6</f>
        <v>16</v>
      </c>
      <c r="R6" s="30">
        <v>3992</v>
      </c>
      <c r="S6" s="31">
        <f t="shared" ref="S6:S7" si="8">Q6*R6</f>
        <v>63872</v>
      </c>
      <c r="T6" s="48" t="s">
        <v>31</v>
      </c>
    </row>
    <row r="7" spans="1:20" s="23" customFormat="1" ht="56.25" customHeight="1" x14ac:dyDescent="0.25">
      <c r="A7" s="22">
        <v>2</v>
      </c>
      <c r="B7" s="41" t="s">
        <v>30</v>
      </c>
      <c r="C7" s="32" t="s">
        <v>26</v>
      </c>
      <c r="D7" s="44" t="s">
        <v>24</v>
      </c>
      <c r="E7" s="46">
        <v>2</v>
      </c>
      <c r="F7" s="47">
        <v>39910</v>
      </c>
      <c r="G7" s="30">
        <f t="shared" si="0"/>
        <v>79820</v>
      </c>
      <c r="H7" s="44">
        <f t="shared" si="1"/>
        <v>2</v>
      </c>
      <c r="I7" s="30">
        <v>39950</v>
      </c>
      <c r="J7" s="31">
        <f t="shared" si="2"/>
        <v>79900</v>
      </c>
      <c r="K7" s="44">
        <f t="shared" si="3"/>
        <v>2</v>
      </c>
      <c r="L7" s="30">
        <v>40370</v>
      </c>
      <c r="M7" s="30">
        <f t="shared" si="4"/>
        <v>80740</v>
      </c>
      <c r="N7" s="44">
        <f t="shared" si="5"/>
        <v>2</v>
      </c>
      <c r="O7" s="30">
        <v>39910</v>
      </c>
      <c r="P7" s="31">
        <f t="shared" si="6"/>
        <v>79820</v>
      </c>
      <c r="Q7" s="44">
        <f t="shared" si="7"/>
        <v>2</v>
      </c>
      <c r="R7" s="30">
        <v>39999</v>
      </c>
      <c r="S7" s="31">
        <f t="shared" si="8"/>
        <v>79998</v>
      </c>
      <c r="T7" s="48" t="s">
        <v>31</v>
      </c>
    </row>
    <row r="8" spans="1:20" s="9" customFormat="1" x14ac:dyDescent="0.25">
      <c r="A8" s="51" t="s">
        <v>12</v>
      </c>
      <c r="B8" s="51"/>
      <c r="C8" s="51"/>
      <c r="D8" s="7"/>
      <c r="E8" s="8"/>
      <c r="F8" s="8"/>
      <c r="G8" s="8">
        <f>SUM(G6:G7)</f>
        <v>139020</v>
      </c>
      <c r="H8" s="8"/>
      <c r="I8" s="8"/>
      <c r="J8" s="8">
        <f>SUM(J6:J7)</f>
        <v>139100</v>
      </c>
      <c r="K8" s="8"/>
      <c r="L8" s="8"/>
      <c r="M8" s="8">
        <f>SUM(M6:M7)</f>
        <v>140500</v>
      </c>
      <c r="N8" s="8"/>
      <c r="O8" s="8"/>
      <c r="P8" s="8">
        <f>SUM(P6:P7)</f>
        <v>139020</v>
      </c>
      <c r="Q8" s="8"/>
      <c r="R8" s="8"/>
      <c r="S8" s="8">
        <f>SUM(S6:S7)</f>
        <v>143870</v>
      </c>
    </row>
    <row r="9" spans="1:20" s="11" customFormat="1" x14ac:dyDescent="0.25">
      <c r="A9" s="52" t="s">
        <v>13</v>
      </c>
      <c r="B9" s="53"/>
      <c r="C9" s="54"/>
      <c r="D9" s="10"/>
      <c r="E9" s="10"/>
      <c r="F9" s="10"/>
      <c r="G9" s="10">
        <f>G8*0.2</f>
        <v>27804</v>
      </c>
      <c r="H9" s="10"/>
      <c r="I9" s="10"/>
      <c r="J9" s="10">
        <f>J8*0.2</f>
        <v>27820</v>
      </c>
      <c r="K9" s="10"/>
      <c r="L9" s="10"/>
      <c r="M9" s="10">
        <f>M8*0.2</f>
        <v>28100</v>
      </c>
      <c r="N9" s="10"/>
      <c r="O9" s="10"/>
      <c r="P9" s="10">
        <f t="shared" ref="P9:S9" si="9">P8*0.2</f>
        <v>27804</v>
      </c>
      <c r="Q9" s="10"/>
      <c r="R9" s="10"/>
      <c r="S9" s="10">
        <f t="shared" si="9"/>
        <v>28774</v>
      </c>
    </row>
    <row r="10" spans="1:20" s="11" customFormat="1" x14ac:dyDescent="0.25">
      <c r="A10" s="52" t="s">
        <v>3</v>
      </c>
      <c r="B10" s="53"/>
      <c r="C10" s="54"/>
      <c r="D10" s="12"/>
      <c r="E10" s="12"/>
      <c r="F10" s="12"/>
      <c r="G10" s="12">
        <f>G8+G9</f>
        <v>166824</v>
      </c>
      <c r="H10" s="12"/>
      <c r="I10" s="12"/>
      <c r="J10" s="12">
        <f t="shared" ref="J10" si="10">J8+J9</f>
        <v>166920</v>
      </c>
      <c r="K10" s="12"/>
      <c r="L10" s="12"/>
      <c r="M10" s="12">
        <f t="shared" ref="M10:S10" si="11">M8+M9</f>
        <v>168600</v>
      </c>
      <c r="N10" s="12"/>
      <c r="O10" s="12"/>
      <c r="P10" s="12">
        <f t="shared" si="11"/>
        <v>166824</v>
      </c>
      <c r="Q10" s="12"/>
      <c r="R10" s="12"/>
      <c r="S10" s="12">
        <f t="shared" si="11"/>
        <v>172644</v>
      </c>
    </row>
    <row r="11" spans="1:20" s="11" customFormat="1" x14ac:dyDescent="0.25">
      <c r="A11" s="28"/>
      <c r="B11" s="28"/>
      <c r="C11" s="28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</row>
    <row r="12" spans="1:20" x14ac:dyDescent="0.25">
      <c r="A12" s="13"/>
      <c r="B12" s="55" t="s">
        <v>7</v>
      </c>
      <c r="C12" s="55"/>
      <c r="D12" s="55"/>
      <c r="E12" s="55"/>
      <c r="F12" s="55"/>
      <c r="G12" s="55"/>
      <c r="H12" s="55"/>
      <c r="I12" s="55"/>
      <c r="J12" s="55"/>
      <c r="L12" s="24"/>
      <c r="M12" s="24"/>
      <c r="N12" s="24"/>
      <c r="O12" s="24"/>
      <c r="P12" s="24"/>
      <c r="Q12" s="24"/>
      <c r="R12" s="24"/>
      <c r="S12" s="24"/>
    </row>
    <row r="13" spans="1:20" x14ac:dyDescent="0.25">
      <c r="A13" s="13"/>
      <c r="B13" s="55" t="s">
        <v>32</v>
      </c>
      <c r="C13" s="55"/>
      <c r="D13" s="55"/>
      <c r="E13" s="55"/>
      <c r="F13" s="55"/>
      <c r="G13" s="55"/>
      <c r="H13" s="55"/>
      <c r="I13" s="55"/>
      <c r="J13" s="43"/>
      <c r="L13" s="24"/>
      <c r="M13" s="24"/>
      <c r="N13" s="24"/>
      <c r="O13" s="24"/>
      <c r="P13" s="24"/>
      <c r="Q13" s="24"/>
      <c r="R13" s="24"/>
      <c r="S13" s="24"/>
    </row>
    <row r="14" spans="1:20" x14ac:dyDescent="0.25">
      <c r="A14" s="13"/>
      <c r="B14" s="56" t="s">
        <v>14</v>
      </c>
      <c r="C14" s="56"/>
      <c r="D14" s="56"/>
      <c r="E14" s="56"/>
      <c r="F14" s="56"/>
      <c r="G14" s="56"/>
      <c r="H14" s="56"/>
      <c r="I14" s="56"/>
      <c r="J14" s="56"/>
    </row>
    <row r="15" spans="1:20" ht="15" customHeight="1" x14ac:dyDescent="0.25">
      <c r="A15" s="13"/>
      <c r="B15" s="13" t="s">
        <v>15</v>
      </c>
      <c r="C15" s="13"/>
      <c r="D15" s="13"/>
      <c r="E15" s="14"/>
      <c r="F15" s="14"/>
      <c r="G15" s="13"/>
      <c r="H15" s="13"/>
      <c r="O15" s="15"/>
      <c r="P15" s="15"/>
      <c r="Q15" s="15"/>
      <c r="R15" s="15"/>
      <c r="S15" s="15"/>
    </row>
    <row r="16" spans="1:20" ht="15" customHeight="1" x14ac:dyDescent="0.25">
      <c r="A16" s="13"/>
      <c r="B16" s="13"/>
      <c r="C16" s="13"/>
      <c r="D16" s="13"/>
      <c r="E16" s="14"/>
      <c r="F16" s="14"/>
      <c r="G16" s="13"/>
      <c r="H16" s="13"/>
      <c r="O16" s="15"/>
      <c r="P16" s="15"/>
      <c r="Q16" s="15"/>
      <c r="R16" s="15"/>
      <c r="S16" s="15"/>
    </row>
    <row r="17" spans="1:19" ht="15" customHeight="1" x14ac:dyDescent="0.25">
      <c r="A17" s="13"/>
      <c r="B17" s="13"/>
      <c r="C17" s="13"/>
      <c r="D17" s="13"/>
      <c r="E17" s="14"/>
      <c r="F17" s="14"/>
      <c r="G17" s="13"/>
      <c r="H17" s="13"/>
      <c r="O17" s="15"/>
      <c r="P17" s="15"/>
      <c r="Q17" s="15"/>
      <c r="R17" s="15"/>
      <c r="S17" s="15"/>
    </row>
    <row r="18" spans="1:19" s="25" customFormat="1" ht="24.75" customHeight="1" x14ac:dyDescent="0.25">
      <c r="B18" s="25" t="s">
        <v>19</v>
      </c>
      <c r="D18" s="37"/>
      <c r="E18" s="38"/>
      <c r="F18" s="39"/>
      <c r="H18" s="13" t="s">
        <v>20</v>
      </c>
    </row>
    <row r="19" spans="1:19" s="25" customFormat="1" ht="30" customHeight="1" x14ac:dyDescent="0.25">
      <c r="B19" s="40" t="s">
        <v>21</v>
      </c>
      <c r="C19" s="26"/>
      <c r="D19" s="37"/>
      <c r="E19" s="38"/>
      <c r="F19" s="39"/>
    </row>
    <row r="20" spans="1:19" s="25" customFormat="1" ht="24.75" customHeight="1" x14ac:dyDescent="0.25">
      <c r="B20" s="25" t="s">
        <v>22</v>
      </c>
      <c r="D20" s="37"/>
      <c r="E20" s="38"/>
      <c r="F20" s="39"/>
      <c r="H20" s="13" t="s">
        <v>23</v>
      </c>
    </row>
    <row r="21" spans="1:19" s="16" customFormat="1" ht="27" customHeight="1" x14ac:dyDescent="0.25">
      <c r="B21" s="17"/>
      <c r="C21" s="20"/>
      <c r="D21" s="17"/>
      <c r="E21" s="18"/>
      <c r="F21" s="19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s="16" customFormat="1" x14ac:dyDescent="0.25">
      <c r="B22" s="50" t="s">
        <v>18</v>
      </c>
      <c r="C22" s="50"/>
      <c r="D22" s="50"/>
      <c r="E22" s="50"/>
      <c r="F22" s="50"/>
      <c r="G22" s="50"/>
      <c r="H22" s="50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x14ac:dyDescent="0.25">
      <c r="A23" s="16"/>
      <c r="B23" s="42" t="s">
        <v>16</v>
      </c>
      <c r="C23" s="42"/>
      <c r="D23" s="42"/>
      <c r="E23" s="21"/>
      <c r="F23" s="21"/>
      <c r="G23" s="16"/>
      <c r="H23" s="5" t="s">
        <v>17</v>
      </c>
      <c r="I23" s="26"/>
      <c r="J23" s="26"/>
      <c r="K23" s="25"/>
      <c r="L23" s="25"/>
      <c r="M23" s="25"/>
      <c r="N23" s="25"/>
    </row>
    <row r="24" spans="1:19" x14ac:dyDescent="0.25">
      <c r="E24" s="3"/>
      <c r="G24" s="1"/>
    </row>
    <row r="25" spans="1:19" x14ac:dyDescent="0.25">
      <c r="E25" s="3"/>
      <c r="G25" s="1"/>
    </row>
  </sheetData>
  <autoFilter ref="A5:U15"/>
  <mergeCells count="17"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Q4:S4"/>
    <mergeCell ref="B22:H22"/>
    <mergeCell ref="A8:C8"/>
    <mergeCell ref="A9:C9"/>
    <mergeCell ref="A10:C10"/>
    <mergeCell ref="B12:J12"/>
    <mergeCell ref="B13:I13"/>
    <mergeCell ref="B14:J14"/>
  </mergeCells>
  <printOptions horizontalCentered="1"/>
  <pageMargins left="0.25" right="0.25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zoomScale="70" zoomScaleNormal="70" zoomScaleSheetLayoutView="80" workbookViewId="0">
      <selection activeCell="P25" sqref="P25"/>
    </sheetView>
  </sheetViews>
  <sheetFormatPr defaultRowHeight="15.75" x14ac:dyDescent="0.25"/>
  <cols>
    <col min="1" max="1" width="3" style="1" bestFit="1" customWidth="1"/>
    <col min="2" max="2" width="16.140625" style="1" customWidth="1"/>
    <col min="3" max="3" width="28" style="2" customWidth="1"/>
    <col min="4" max="4" width="8.28515625" style="1" customWidth="1"/>
    <col min="5" max="5" width="7.42578125" style="1" customWidth="1"/>
    <col min="6" max="6" width="16.140625" style="3" customWidth="1"/>
    <col min="7" max="7" width="14.140625" style="3" customWidth="1"/>
    <col min="8" max="8" width="9.140625" style="1" customWidth="1"/>
    <col min="9" max="9" width="15" style="13" customWidth="1"/>
    <col min="10" max="10" width="16.7109375" style="13" customWidth="1"/>
    <col min="11" max="11" width="9.140625" style="13" customWidth="1"/>
    <col min="12" max="12" width="14.42578125" style="13" customWidth="1"/>
    <col min="13" max="13" width="14.5703125" style="13" customWidth="1"/>
    <col min="14" max="14" width="8.7109375" style="13" customWidth="1"/>
    <col min="15" max="15" width="15.85546875" style="13" customWidth="1"/>
    <col min="16" max="16" width="17.5703125" style="13" customWidth="1"/>
    <col min="17" max="17" width="8.42578125" style="13" customWidth="1"/>
    <col min="18" max="18" width="13.7109375" style="13" customWidth="1"/>
    <col min="19" max="19" width="16.5703125" style="13" customWidth="1"/>
    <col min="20" max="20" width="16" style="1" bestFit="1" customWidth="1"/>
    <col min="21" max="21" width="43.5703125" style="1" customWidth="1"/>
    <col min="22" max="16384" width="9.140625" style="1"/>
  </cols>
  <sheetData>
    <row r="1" spans="1:20" x14ac:dyDescent="0.25">
      <c r="S1" s="27" t="s">
        <v>11</v>
      </c>
    </row>
    <row r="2" spans="1:20" s="15" customFormat="1" ht="27.75" customHeight="1" x14ac:dyDescent="0.25">
      <c r="A2" s="67" t="s">
        <v>39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spans="1:20" x14ac:dyDescent="0.25">
      <c r="B3" s="5"/>
      <c r="C3" s="6"/>
    </row>
    <row r="4" spans="1:20" ht="44.25" customHeight="1" x14ac:dyDescent="0.25">
      <c r="A4" s="61" t="s">
        <v>2</v>
      </c>
      <c r="B4" s="62" t="s">
        <v>8</v>
      </c>
      <c r="C4" s="62" t="s">
        <v>0</v>
      </c>
      <c r="D4" s="62" t="s">
        <v>1</v>
      </c>
      <c r="E4" s="62" t="s">
        <v>10</v>
      </c>
      <c r="F4" s="62"/>
      <c r="G4" s="62"/>
      <c r="H4" s="62" t="s">
        <v>6</v>
      </c>
      <c r="I4" s="62"/>
      <c r="J4" s="62"/>
      <c r="K4" s="64" t="s">
        <v>40</v>
      </c>
      <c r="L4" s="65"/>
      <c r="M4" s="66"/>
      <c r="N4" s="64" t="s">
        <v>41</v>
      </c>
      <c r="O4" s="65"/>
      <c r="P4" s="66"/>
      <c r="Q4" s="64" t="s">
        <v>42</v>
      </c>
      <c r="R4" s="65"/>
      <c r="S4" s="66"/>
    </row>
    <row r="5" spans="1:20" s="4" customFormat="1" ht="64.5" customHeight="1" x14ac:dyDescent="0.25">
      <c r="A5" s="61"/>
      <c r="B5" s="62"/>
      <c r="C5" s="62"/>
      <c r="D5" s="63"/>
      <c r="E5" s="34" t="s">
        <v>4</v>
      </c>
      <c r="F5" s="34" t="s">
        <v>5</v>
      </c>
      <c r="G5" s="34" t="s">
        <v>9</v>
      </c>
      <c r="H5" s="34" t="s">
        <v>4</v>
      </c>
      <c r="I5" s="34" t="s">
        <v>5</v>
      </c>
      <c r="J5" s="34" t="s">
        <v>9</v>
      </c>
      <c r="K5" s="34" t="s">
        <v>4</v>
      </c>
      <c r="L5" s="34" t="s">
        <v>5</v>
      </c>
      <c r="M5" s="34" t="s">
        <v>9</v>
      </c>
      <c r="N5" s="34" t="s">
        <v>4</v>
      </c>
      <c r="O5" s="34" t="s">
        <v>5</v>
      </c>
      <c r="P5" s="34" t="s">
        <v>9</v>
      </c>
      <c r="Q5" s="34" t="s">
        <v>4</v>
      </c>
      <c r="R5" s="34" t="s">
        <v>5</v>
      </c>
      <c r="S5" s="34" t="s">
        <v>9</v>
      </c>
    </row>
    <row r="6" spans="1:20" s="23" customFormat="1" ht="56.25" customHeight="1" x14ac:dyDescent="0.25">
      <c r="A6" s="22">
        <v>1</v>
      </c>
      <c r="B6" s="49" t="s">
        <v>34</v>
      </c>
      <c r="C6" s="32" t="s">
        <v>36</v>
      </c>
      <c r="D6" s="35" t="s">
        <v>37</v>
      </c>
      <c r="E6" s="35">
        <v>6</v>
      </c>
      <c r="F6" s="30">
        <v>218260</v>
      </c>
      <c r="G6" s="30">
        <f t="shared" ref="G6" si="0">F6*E6</f>
        <v>1309560</v>
      </c>
      <c r="H6" s="35">
        <f t="shared" ref="H6" si="1">E6</f>
        <v>6</v>
      </c>
      <c r="I6" s="30">
        <v>212995</v>
      </c>
      <c r="J6" s="31">
        <f t="shared" ref="J6" si="2">I6*H6</f>
        <v>1277970</v>
      </c>
      <c r="K6" s="35">
        <f>E6</f>
        <v>6</v>
      </c>
      <c r="L6" s="30">
        <v>220510</v>
      </c>
      <c r="M6" s="30">
        <f>K6*L6</f>
        <v>1323060</v>
      </c>
      <c r="N6" s="35">
        <f>E6</f>
        <v>6</v>
      </c>
      <c r="O6" s="30">
        <v>218260</v>
      </c>
      <c r="P6" s="31">
        <f>N6*O6</f>
        <v>1309560</v>
      </c>
      <c r="Q6" s="35">
        <f>E6</f>
        <v>6</v>
      </c>
      <c r="R6" s="30">
        <f>324521.6/1.2</f>
        <v>270434.66666666669</v>
      </c>
      <c r="S6" s="31">
        <f>Q6*R6</f>
        <v>1622608</v>
      </c>
      <c r="T6" s="48"/>
    </row>
    <row r="7" spans="1:20" s="23" customFormat="1" ht="56.25" customHeight="1" x14ac:dyDescent="0.25">
      <c r="A7" s="22">
        <v>2</v>
      </c>
      <c r="B7" s="49" t="s">
        <v>35</v>
      </c>
      <c r="C7" s="32" t="s">
        <v>38</v>
      </c>
      <c r="D7" s="44" t="s">
        <v>37</v>
      </c>
      <c r="E7" s="46">
        <v>1</v>
      </c>
      <c r="F7" s="47">
        <v>321420</v>
      </c>
      <c r="G7" s="30">
        <f t="shared" ref="G7" si="3">F7*E7</f>
        <v>321420</v>
      </c>
      <c r="H7" s="44">
        <f t="shared" ref="H7" si="4">E7</f>
        <v>1</v>
      </c>
      <c r="I7" s="30">
        <v>319870.87</v>
      </c>
      <c r="J7" s="31">
        <f t="shared" ref="J7" si="5">I7*H7</f>
        <v>319870.87</v>
      </c>
      <c r="K7" s="44">
        <f t="shared" ref="K7" si="6">E7</f>
        <v>1</v>
      </c>
      <c r="L7" s="30">
        <v>330140</v>
      </c>
      <c r="M7" s="30">
        <f t="shared" ref="M7" si="7">K7*L7</f>
        <v>330140</v>
      </c>
      <c r="N7" s="44">
        <f t="shared" ref="N7" si="8">E7</f>
        <v>1</v>
      </c>
      <c r="O7" s="30">
        <v>321420</v>
      </c>
      <c r="P7" s="31">
        <f t="shared" ref="P7" si="9">N7*O7</f>
        <v>321420</v>
      </c>
      <c r="Q7" s="44">
        <f t="shared" ref="Q7" si="10">E7</f>
        <v>1</v>
      </c>
      <c r="R7" s="30">
        <f>479640.2/1.2</f>
        <v>399700.16666666669</v>
      </c>
      <c r="S7" s="31">
        <f t="shared" ref="S7" si="11">Q7*R7</f>
        <v>399700.16666666669</v>
      </c>
      <c r="T7" s="48"/>
    </row>
    <row r="8" spans="1:20" s="9" customFormat="1" x14ac:dyDescent="0.25">
      <c r="A8" s="51" t="s">
        <v>12</v>
      </c>
      <c r="B8" s="51"/>
      <c r="C8" s="51"/>
      <c r="D8" s="7"/>
      <c r="E8" s="8"/>
      <c r="F8" s="8"/>
      <c r="G8" s="8">
        <f>SUM(G6:G7)</f>
        <v>1630980</v>
      </c>
      <c r="H8" s="8"/>
      <c r="I8" s="8"/>
      <c r="J8" s="8">
        <f>SUM(J6:J7)</f>
        <v>1597840.87</v>
      </c>
      <c r="K8" s="8"/>
      <c r="L8" s="8"/>
      <c r="M8" s="8">
        <f>SUM(M6:M7)</f>
        <v>1653200</v>
      </c>
      <c r="N8" s="8"/>
      <c r="O8" s="8"/>
      <c r="P8" s="8">
        <f>SUM(P6:P7)</f>
        <v>1630980</v>
      </c>
      <c r="Q8" s="8"/>
      <c r="R8" s="8"/>
      <c r="S8" s="8">
        <f>SUM(S6:S7)</f>
        <v>2022308.1666666667</v>
      </c>
    </row>
    <row r="9" spans="1:20" s="11" customFormat="1" x14ac:dyDescent="0.25">
      <c r="A9" s="52" t="s">
        <v>13</v>
      </c>
      <c r="B9" s="53"/>
      <c r="C9" s="54"/>
      <c r="D9" s="10"/>
      <c r="E9" s="10"/>
      <c r="F9" s="10"/>
      <c r="G9" s="10">
        <f>G8*0.2</f>
        <v>326196</v>
      </c>
      <c r="H9" s="10"/>
      <c r="I9" s="10"/>
      <c r="J9" s="10">
        <f>J8*0.2</f>
        <v>319568.17400000006</v>
      </c>
      <c r="K9" s="10"/>
      <c r="L9" s="10"/>
      <c r="M9" s="10">
        <f>M8*0.2</f>
        <v>330640</v>
      </c>
      <c r="N9" s="10"/>
      <c r="O9" s="10"/>
      <c r="P9" s="10">
        <f t="shared" ref="P9:S9" si="12">P8*0.2</f>
        <v>326196</v>
      </c>
      <c r="Q9" s="10"/>
      <c r="R9" s="10"/>
      <c r="S9" s="10">
        <f t="shared" si="12"/>
        <v>404461.63333333336</v>
      </c>
    </row>
    <row r="10" spans="1:20" s="11" customFormat="1" x14ac:dyDescent="0.25">
      <c r="A10" s="52" t="s">
        <v>3</v>
      </c>
      <c r="B10" s="53"/>
      <c r="C10" s="54"/>
      <c r="D10" s="12"/>
      <c r="E10" s="12"/>
      <c r="F10" s="12"/>
      <c r="G10" s="12">
        <f>G8+G9</f>
        <v>1957176</v>
      </c>
      <c r="H10" s="12"/>
      <c r="I10" s="12"/>
      <c r="J10" s="12">
        <f t="shared" ref="J10" si="13">J8+J9</f>
        <v>1917409.0440000002</v>
      </c>
      <c r="K10" s="12"/>
      <c r="L10" s="12"/>
      <c r="M10" s="12">
        <f t="shared" ref="M10:S10" si="14">M8+M9</f>
        <v>1983840</v>
      </c>
      <c r="N10" s="12"/>
      <c r="O10" s="12"/>
      <c r="P10" s="12">
        <f t="shared" si="14"/>
        <v>1957176</v>
      </c>
      <c r="Q10" s="12"/>
      <c r="R10" s="12"/>
      <c r="S10" s="12">
        <f t="shared" si="14"/>
        <v>2426769.8000000003</v>
      </c>
    </row>
    <row r="11" spans="1:20" s="11" customFormat="1" x14ac:dyDescent="0.25">
      <c r="A11" s="28"/>
      <c r="B11" s="28"/>
      <c r="C11" s="28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</row>
    <row r="12" spans="1:20" x14ac:dyDescent="0.25">
      <c r="A12" s="13"/>
      <c r="B12" s="55" t="s">
        <v>7</v>
      </c>
      <c r="C12" s="55"/>
      <c r="D12" s="55"/>
      <c r="E12" s="55"/>
      <c r="F12" s="55"/>
      <c r="G12" s="55"/>
      <c r="H12" s="55"/>
      <c r="I12" s="55"/>
      <c r="J12" s="55"/>
      <c r="L12" s="24"/>
      <c r="M12" s="24"/>
      <c r="N12" s="24"/>
      <c r="O12" s="24"/>
      <c r="P12" s="24"/>
      <c r="Q12" s="24"/>
      <c r="R12" s="24"/>
      <c r="S12" s="24"/>
    </row>
    <row r="13" spans="1:20" x14ac:dyDescent="0.25">
      <c r="A13" s="13"/>
      <c r="B13" s="55" t="s">
        <v>43</v>
      </c>
      <c r="C13" s="55"/>
      <c r="D13" s="55"/>
      <c r="E13" s="55"/>
      <c r="F13" s="55"/>
      <c r="G13" s="55"/>
      <c r="H13" s="55"/>
      <c r="I13" s="55"/>
      <c r="J13" s="33"/>
      <c r="L13" s="24"/>
      <c r="M13" s="24"/>
      <c r="N13" s="24"/>
      <c r="O13" s="24"/>
      <c r="P13" s="24"/>
      <c r="Q13" s="24"/>
      <c r="R13" s="24"/>
      <c r="S13" s="24"/>
    </row>
    <row r="14" spans="1:20" x14ac:dyDescent="0.25">
      <c r="A14" s="13"/>
      <c r="B14" s="56" t="s">
        <v>14</v>
      </c>
      <c r="C14" s="56"/>
      <c r="D14" s="56"/>
      <c r="E14" s="56"/>
      <c r="F14" s="56"/>
      <c r="G14" s="56"/>
      <c r="H14" s="56"/>
      <c r="I14" s="56"/>
      <c r="J14" s="56"/>
    </row>
    <row r="15" spans="1:20" ht="15" customHeight="1" x14ac:dyDescent="0.25">
      <c r="A15" s="13"/>
      <c r="B15" s="13" t="s">
        <v>15</v>
      </c>
      <c r="C15" s="13"/>
      <c r="D15" s="13"/>
      <c r="E15" s="14"/>
      <c r="F15" s="14"/>
      <c r="G15" s="13"/>
      <c r="H15" s="13"/>
      <c r="O15" s="15"/>
      <c r="P15" s="15"/>
      <c r="Q15" s="15"/>
      <c r="R15" s="15"/>
      <c r="S15" s="15"/>
    </row>
    <row r="16" spans="1:20" ht="15" customHeight="1" x14ac:dyDescent="0.25">
      <c r="A16" s="13"/>
      <c r="B16" s="13"/>
      <c r="C16" s="13"/>
      <c r="D16" s="13"/>
      <c r="E16" s="14"/>
      <c r="F16" s="14"/>
      <c r="G16" s="13"/>
      <c r="H16" s="13"/>
      <c r="O16" s="15"/>
      <c r="P16" s="15"/>
      <c r="Q16" s="15"/>
      <c r="R16" s="15"/>
      <c r="S16" s="15"/>
    </row>
    <row r="17" spans="1:19" ht="15" customHeight="1" x14ac:dyDescent="0.25">
      <c r="A17" s="13"/>
      <c r="B17" s="13"/>
      <c r="C17" s="13"/>
      <c r="D17" s="13"/>
      <c r="E17" s="14"/>
      <c r="F17" s="14"/>
      <c r="G17" s="13"/>
      <c r="H17" s="13"/>
      <c r="O17" s="15"/>
      <c r="P17" s="15"/>
      <c r="Q17" s="15"/>
      <c r="R17" s="15"/>
      <c r="S17" s="15"/>
    </row>
    <row r="18" spans="1:19" s="25" customFormat="1" ht="24.75" customHeight="1" x14ac:dyDescent="0.25">
      <c r="B18" s="25" t="s">
        <v>19</v>
      </c>
      <c r="D18" s="37"/>
      <c r="E18" s="38"/>
      <c r="F18" s="39"/>
      <c r="H18" s="13" t="s">
        <v>20</v>
      </c>
    </row>
    <row r="19" spans="1:19" s="25" customFormat="1" ht="30" customHeight="1" x14ac:dyDescent="0.25">
      <c r="B19" s="40" t="s">
        <v>21</v>
      </c>
      <c r="C19" s="26"/>
      <c r="D19" s="37"/>
      <c r="E19" s="38"/>
      <c r="F19" s="39"/>
    </row>
    <row r="20" spans="1:19" s="25" customFormat="1" ht="24.75" customHeight="1" x14ac:dyDescent="0.25">
      <c r="B20" s="25" t="s">
        <v>22</v>
      </c>
      <c r="D20" s="37"/>
      <c r="E20" s="38"/>
      <c r="F20" s="39"/>
      <c r="H20" s="13" t="s">
        <v>23</v>
      </c>
    </row>
    <row r="21" spans="1:19" s="16" customFormat="1" ht="27" customHeight="1" x14ac:dyDescent="0.25">
      <c r="B21" s="17"/>
      <c r="C21" s="20"/>
      <c r="D21" s="17"/>
      <c r="E21" s="18"/>
      <c r="F21" s="19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s="16" customFormat="1" x14ac:dyDescent="0.25">
      <c r="B22" s="50" t="s">
        <v>18</v>
      </c>
      <c r="C22" s="50"/>
      <c r="D22" s="50"/>
      <c r="E22" s="50"/>
      <c r="F22" s="50"/>
      <c r="G22" s="50"/>
      <c r="H22" s="50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x14ac:dyDescent="0.25">
      <c r="A23" s="16"/>
      <c r="B23" s="36" t="s">
        <v>16</v>
      </c>
      <c r="C23" s="36"/>
      <c r="D23" s="36"/>
      <c r="E23" s="21"/>
      <c r="F23" s="21"/>
      <c r="G23" s="16"/>
      <c r="H23" s="5" t="s">
        <v>17</v>
      </c>
      <c r="I23" s="26"/>
      <c r="J23" s="26"/>
      <c r="K23" s="25"/>
      <c r="L23" s="25"/>
      <c r="M23" s="25"/>
      <c r="N23" s="25"/>
    </row>
    <row r="24" spans="1:19" x14ac:dyDescent="0.25">
      <c r="E24" s="3"/>
      <c r="G24" s="1"/>
    </row>
    <row r="25" spans="1:19" x14ac:dyDescent="0.25">
      <c r="E25" s="3"/>
      <c r="G25" s="1"/>
    </row>
  </sheetData>
  <autoFilter ref="A5:U15"/>
  <mergeCells count="17"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Q4:S4"/>
    <mergeCell ref="B22:H22"/>
    <mergeCell ref="A8:C8"/>
    <mergeCell ref="A9:C9"/>
    <mergeCell ref="A10:C10"/>
    <mergeCell ref="B12:J12"/>
    <mergeCell ref="B13:I13"/>
    <mergeCell ref="B14:J14"/>
  </mergeCells>
  <printOptions horizontalCentered="1"/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НМЦ лота закупки (310F)</vt:lpstr>
      <vt:lpstr>Расчет НМЦ лота закупки (310Е)</vt:lpstr>
      <vt:lpstr>'Расчет НМЦ лота закупки (310F)'!Область_печати</vt:lpstr>
      <vt:lpstr>'Расчет НМЦ лота закупки (310Е)'!Область_печати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Капшукова Екатерина Николаевна</cp:lastModifiedBy>
  <cp:lastPrinted>2020-04-22T07:45:08Z</cp:lastPrinted>
  <dcterms:created xsi:type="dcterms:W3CDTF">2014-06-26T05:52:50Z</dcterms:created>
  <dcterms:modified xsi:type="dcterms:W3CDTF">2021-07-15T12:01:16Z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Расчет стоимости .xlsx</vt:lpwstr>
  </property>
</Properties>
</file>