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71_лот_(Северо-Восток)" sheetId="2" r:id="rId1"/>
    <sheet name="71_лот_(Хоз.способ)" sheetId="5" state="hidden" r:id="rId2"/>
    <sheet name="В_72_лот()" sheetId="6" state="hidden" r:id="rId3"/>
    <sheet name="71_лот_(Не_льготники)" sheetId="4" state="hidden" r:id="rId4"/>
  </sheets>
  <definedNames>
    <definedName name="_xlnm._FilterDatabase" localSheetId="3" hidden="1">'71_лот_(Не_льготники)'!$A$2:$BM$130</definedName>
    <definedName name="_xlnm._FilterDatabase" localSheetId="0" hidden="1">'71_лот_(Северо-Восток)'!$A$2:$BM$157</definedName>
    <definedName name="_xlnm._FilterDatabase" localSheetId="1" hidden="1">'71_лот_(Хоз.способ)'!$A$2:$BM$155</definedName>
    <definedName name="_xlnm._FilterDatabase" localSheetId="2" hidden="1">'В_72_лот()'!$A$2:$BM$156</definedName>
    <definedName name="_xlnm.Print_Titles" localSheetId="3">'71_лот_(Не_льготники)'!$2:$2</definedName>
    <definedName name="_xlnm.Print_Titles" localSheetId="0">'71_лот_(Северо-Восток)'!$2:$2</definedName>
    <definedName name="_xlnm.Print_Titles" localSheetId="1">'71_лот_(Хоз.способ)'!$2:$2</definedName>
    <definedName name="_xlnm.Print_Titles" localSheetId="2">'В_72_лот()'!$2:$2</definedName>
    <definedName name="_xlnm.Print_Area" localSheetId="3">'71_лот_(Не_льготники)'!$A$1:$BM$3</definedName>
    <definedName name="_xlnm.Print_Area" localSheetId="0">'71_лот_(Северо-Восток)'!$A$1:$BM$16</definedName>
    <definedName name="_xlnm.Print_Area" localSheetId="1">'71_лот_(Хоз.способ)'!$A$1:$BM$14</definedName>
    <definedName name="_xlnm.Print_Area" localSheetId="2">'В_72_лот()'!$A$1:$BM$15</definedName>
  </definedNames>
  <calcPr calcId="145621"/>
</workbook>
</file>

<file path=xl/calcChain.xml><?xml version="1.0" encoding="utf-8"?>
<calcChain xmlns="http://schemas.openxmlformats.org/spreadsheetml/2006/main">
  <c r="O15" i="6" l="1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F15" i="6"/>
  <c r="AG15" i="6"/>
  <c r="AH15" i="6"/>
  <c r="AJ15" i="6"/>
  <c r="AK15" i="6"/>
  <c r="AL15" i="6"/>
  <c r="AM15" i="6"/>
  <c r="AN15" i="6"/>
  <c r="AO15" i="6"/>
  <c r="AP15" i="6"/>
  <c r="AR15" i="6"/>
  <c r="AT15" i="6"/>
  <c r="AU15" i="6"/>
  <c r="AV15" i="6"/>
  <c r="AW15" i="6"/>
  <c r="AX15" i="6"/>
  <c r="AZ15" i="6"/>
  <c r="BB15" i="6"/>
  <c r="BC15" i="6"/>
  <c r="BD15" i="6"/>
  <c r="BE15" i="6"/>
  <c r="BF15" i="6"/>
  <c r="BH15" i="6"/>
  <c r="BI15" i="6"/>
  <c r="BJ15" i="6"/>
  <c r="BK15" i="6"/>
  <c r="N15" i="6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F14" i="5"/>
  <c r="AG14" i="5"/>
  <c r="AH14" i="5"/>
  <c r="AJ14" i="5"/>
  <c r="AK14" i="5"/>
  <c r="AL14" i="5"/>
  <c r="AM14" i="5"/>
  <c r="AN14" i="5"/>
  <c r="AO14" i="5"/>
  <c r="AP14" i="5"/>
  <c r="AR14" i="5"/>
  <c r="AT14" i="5"/>
  <c r="AU14" i="5"/>
  <c r="AV14" i="5"/>
  <c r="AW14" i="5"/>
  <c r="AX14" i="5"/>
  <c r="AZ14" i="5"/>
  <c r="BB14" i="5"/>
  <c r="BC14" i="5"/>
  <c r="BD14" i="5"/>
  <c r="BE14" i="5"/>
  <c r="BF14" i="5"/>
  <c r="BH14" i="5"/>
  <c r="BI14" i="5"/>
  <c r="BJ14" i="5"/>
  <c r="BK14" i="5"/>
  <c r="N14" i="5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F16" i="2"/>
  <c r="AG16" i="2"/>
  <c r="AH16" i="2"/>
  <c r="AJ16" i="2"/>
  <c r="AK16" i="2"/>
  <c r="AL16" i="2"/>
  <c r="AM16" i="2"/>
  <c r="AN16" i="2"/>
  <c r="AO16" i="2"/>
  <c r="AP16" i="2"/>
  <c r="AR16" i="2"/>
  <c r="AT16" i="2"/>
  <c r="AU16" i="2"/>
  <c r="AV16" i="2"/>
  <c r="AW16" i="2"/>
  <c r="AX16" i="2"/>
  <c r="AZ16" i="2"/>
  <c r="BB16" i="2"/>
  <c r="BC16" i="2"/>
  <c r="BD16" i="2"/>
  <c r="BE16" i="2"/>
  <c r="BF16" i="2"/>
  <c r="BH16" i="2"/>
  <c r="BI16" i="2"/>
  <c r="BJ16" i="2"/>
  <c r="BK16" i="2"/>
  <c r="N16" i="2"/>
  <c r="N13" i="6"/>
  <c r="Q13" i="6" s="1"/>
  <c r="T12" i="6"/>
  <c r="N12" i="6" s="1"/>
  <c r="N10" i="6"/>
  <c r="N9" i="6"/>
  <c r="Q9" i="6" s="1"/>
  <c r="AR8" i="6"/>
  <c r="AJ8" i="6"/>
  <c r="R8" i="6"/>
  <c r="M7" i="6"/>
  <c r="N7" i="6" s="1"/>
  <c r="T6" i="6"/>
  <c r="M6" i="6"/>
  <c r="R5" i="6"/>
  <c r="O5" i="6"/>
  <c r="N4" i="6"/>
  <c r="Q4" i="6" s="1"/>
  <c r="Q3" i="6" s="1"/>
  <c r="R3" i="6"/>
  <c r="Q13" i="5"/>
  <c r="P13" i="5"/>
  <c r="T13" i="5" s="1"/>
  <c r="N13" i="5"/>
  <c r="S12" i="5"/>
  <c r="R12" i="5"/>
  <c r="Q12" i="5"/>
  <c r="N12" i="5"/>
  <c r="N11" i="5"/>
  <c r="S11" i="5" s="1"/>
  <c r="S10" i="5" s="1"/>
  <c r="R10" i="5"/>
  <c r="N10" i="5"/>
  <c r="M9" i="5"/>
  <c r="N9" i="5" s="1"/>
  <c r="R8" i="5"/>
  <c r="O8" i="5"/>
  <c r="N7" i="5"/>
  <c r="Q7" i="5" s="1"/>
  <c r="Q6" i="5" s="1"/>
  <c r="R6" i="5"/>
  <c r="M5" i="5"/>
  <c r="N5" i="5" s="1"/>
  <c r="Q5" i="5" s="1"/>
  <c r="Q3" i="5" s="1"/>
  <c r="T4" i="5"/>
  <c r="AZ3" i="5" s="1"/>
  <c r="M4" i="5"/>
  <c r="R3" i="5"/>
  <c r="O3" i="5"/>
  <c r="Q8" i="6" l="1"/>
  <c r="P13" i="6"/>
  <c r="N3" i="6"/>
  <c r="P4" i="6"/>
  <c r="P3" i="6" s="1"/>
  <c r="AT8" i="6"/>
  <c r="P9" i="6"/>
  <c r="S13" i="6"/>
  <c r="S4" i="6"/>
  <c r="S3" i="6" s="1"/>
  <c r="S9" i="6"/>
  <c r="S8" i="6" s="1"/>
  <c r="T13" i="6"/>
  <c r="BB8" i="6" s="1"/>
  <c r="N6" i="5"/>
  <c r="P12" i="5"/>
  <c r="N3" i="5"/>
  <c r="P5" i="5"/>
  <c r="P3" i="5" s="1"/>
  <c r="S7" i="6"/>
  <c r="S5" i="6" s="1"/>
  <c r="P7" i="6"/>
  <c r="N6" i="6"/>
  <c r="N5" i="6" s="1"/>
  <c r="AZ5" i="6"/>
  <c r="T4" i="6"/>
  <c r="Q7" i="6"/>
  <c r="Q5" i="6" s="1"/>
  <c r="N8" i="6"/>
  <c r="S5" i="5"/>
  <c r="S3" i="5" s="1"/>
  <c r="S7" i="5"/>
  <c r="S6" i="5" s="1"/>
  <c r="P7" i="5"/>
  <c r="Q9" i="5"/>
  <c r="Q8" i="5" s="1"/>
  <c r="N8" i="5"/>
  <c r="S9" i="5"/>
  <c r="S8" i="5" s="1"/>
  <c r="P9" i="5"/>
  <c r="BH12" i="5"/>
  <c r="T12" i="5"/>
  <c r="Q11" i="5"/>
  <c r="Q10" i="5" s="1"/>
  <c r="P11" i="5"/>
  <c r="T9" i="6" l="1"/>
  <c r="T8" i="6" s="1"/>
  <c r="P8" i="6"/>
  <c r="T3" i="5"/>
  <c r="BB3" i="6"/>
  <c r="BK3" i="6" s="1"/>
  <c r="T3" i="6"/>
  <c r="AF8" i="6"/>
  <c r="P5" i="6"/>
  <c r="T7" i="6"/>
  <c r="P10" i="5"/>
  <c r="T11" i="5"/>
  <c r="T9" i="5"/>
  <c r="T8" i="5" s="1"/>
  <c r="BB8" i="5" s="1"/>
  <c r="BK8" i="5" s="1"/>
  <c r="P8" i="5"/>
  <c r="P6" i="5"/>
  <c r="T7" i="5"/>
  <c r="BK12" i="5"/>
  <c r="T5" i="5"/>
  <c r="BB3" i="5" s="1"/>
  <c r="BK3" i="5" s="1"/>
  <c r="O7" i="2"/>
  <c r="R7" i="2"/>
  <c r="T8" i="2"/>
  <c r="AZ7" i="2" s="1"/>
  <c r="M9" i="2"/>
  <c r="N9" i="2" s="1"/>
  <c r="M8" i="2"/>
  <c r="N15" i="2"/>
  <c r="Q15" i="2" s="1"/>
  <c r="Q14" i="2" s="1"/>
  <c r="R14" i="2"/>
  <c r="N13" i="2"/>
  <c r="Q13" i="2" s="1"/>
  <c r="Q12" i="2" s="1"/>
  <c r="R12" i="2"/>
  <c r="N12" i="2"/>
  <c r="BB5" i="6" l="1"/>
  <c r="BK5" i="6" s="1"/>
  <c r="T5" i="6"/>
  <c r="BK8" i="6"/>
  <c r="T6" i="5"/>
  <c r="BB6" i="5"/>
  <c r="BK6" i="5" s="1"/>
  <c r="T10" i="5"/>
  <c r="BB10" i="5"/>
  <c r="BK10" i="5" s="1"/>
  <c r="N7" i="2"/>
  <c r="S9" i="2"/>
  <c r="S7" i="2" s="1"/>
  <c r="P9" i="2"/>
  <c r="P7" i="2" s="1"/>
  <c r="Q9" i="2"/>
  <c r="Q7" i="2" s="1"/>
  <c r="P15" i="2"/>
  <c r="S15" i="2"/>
  <c r="S14" i="2" s="1"/>
  <c r="N14" i="2"/>
  <c r="P13" i="2"/>
  <c r="S13" i="2"/>
  <c r="S12" i="2" s="1"/>
  <c r="T9" i="2" l="1"/>
  <c r="T15" i="2"/>
  <c r="P14" i="2"/>
  <c r="T13" i="2"/>
  <c r="P12" i="2"/>
  <c r="BB7" i="2" l="1"/>
  <c r="BK7" i="2" s="1"/>
  <c r="T7" i="2"/>
  <c r="T12" i="2"/>
  <c r="BB12" i="2"/>
  <c r="BK12" i="2" s="1"/>
  <c r="T14" i="2"/>
  <c r="BB14" i="2"/>
  <c r="BK14" i="2" s="1"/>
  <c r="N4" i="2" l="1"/>
  <c r="Q4" i="2" s="1"/>
  <c r="Q3" i="2" s="1"/>
  <c r="R3" i="2"/>
  <c r="N3" i="2" l="1"/>
  <c r="P4" i="2"/>
  <c r="S4" i="2"/>
  <c r="S3" i="2" s="1"/>
  <c r="T4" i="2" l="1"/>
  <c r="P3" i="2"/>
  <c r="T3" i="2" l="1"/>
  <c r="BB3" i="2"/>
  <c r="N6" i="2"/>
  <c r="Q6" i="2" s="1"/>
  <c r="Q5" i="2" s="1"/>
  <c r="R5" i="2"/>
  <c r="N5" i="2" l="1"/>
  <c r="BK3" i="2"/>
  <c r="P6" i="2"/>
  <c r="S6" i="2"/>
  <c r="S5" i="2" s="1"/>
  <c r="T6" i="2" l="1"/>
  <c r="P5" i="2"/>
  <c r="T5" i="2" l="1"/>
  <c r="BB5" i="2"/>
  <c r="BK5" i="2" l="1"/>
  <c r="M11" i="2"/>
  <c r="N11" i="2" s="1"/>
  <c r="R10" i="2"/>
  <c r="O10" i="2"/>
  <c r="Q11" i="2" l="1"/>
  <c r="Q10" i="2" s="1"/>
  <c r="N10" i="2"/>
  <c r="S11" i="2"/>
  <c r="S10" i="2" s="1"/>
  <c r="P11" i="2"/>
  <c r="T11" i="2" l="1"/>
  <c r="P10" i="2"/>
  <c r="T10" i="2" l="1"/>
  <c r="BB10" i="2"/>
  <c r="BK10" i="2" l="1"/>
</calcChain>
</file>

<file path=xl/sharedStrings.xml><?xml version="1.0" encoding="utf-8"?>
<sst xmlns="http://schemas.openxmlformats.org/spreadsheetml/2006/main" count="339" uniqueCount="168">
  <si>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</si>
  <si>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</si>
  <si>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</si>
  <si>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</si>
  <si>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</si>
  <si>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</si>
  <si>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</si>
  <si>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</si>
  <si>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</si>
  <si>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</si>
  <si>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</si>
  <si>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</si>
  <si>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</si>
  <si>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</si>
  <si>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</si>
  <si>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</si>
  <si>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</si>
  <si>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</si>
  <si>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</si>
  <si>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</si>
  <si>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</si>
  <si>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</si>
  <si>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</si>
  <si>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</si>
  <si>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</si>
  <si>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</si>
  <si>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</si>
  <si>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</si>
  <si>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</si>
  <si>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</si>
  <si>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</si>
  <si>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</si>
  <si>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</si>
  <si>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</si>
  <si>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</si>
  <si>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</si>
  <si>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</si>
  <si>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</si>
  <si>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</si>
  <si>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</si>
  <si>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</si>
  <si>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</si>
  <si>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</si>
  <si>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41191726</t>
  </si>
  <si>
    <t>Мамзурин Максим Валерьевич</t>
  </si>
  <si>
    <t>РРЭС</t>
  </si>
  <si>
    <t>КРЭС</t>
  </si>
  <si>
    <t>ЗРЭС</t>
  </si>
  <si>
    <t>Курская обл, Рыльский р-н, д. Ишутино д. 73​</t>
  </si>
  <si>
    <t>-</t>
  </si>
  <si>
    <t>- строительство ВЛ-0,4 кВ протяженностью 0,01 км от ТП-10/0,4 кВ № 4/100 (инв. № 54.240837)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</si>
  <si>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4/100 (инв. № 54.240837)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</si>
  <si>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реконструкция существующей ВЛ-0,4 кВ № 1 (инв. № нет) 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</si>
  <si>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</si>
  <si>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ТП в части монтажа дополнительного коммутационного аппарата отходящей ВЛ-0,4кВ (объем реконструкции уточнить при проектировании) – за счет средств тарифа на передачу электроэнергии.</t>
  </si>
  <si>
    <t>41207055 (ВЭС-3140/2015)</t>
  </si>
  <si>
    <t>41206064 (ЦЭС-12055/2015)</t>
  </si>
  <si>
    <t>41210350 (ЦЭС-12112/2015)</t>
  </si>
  <si>
    <t>41211481 (ВЭС-3158/2015)</t>
  </si>
  <si>
    <t>41129594 (ЗЭС-2669/2015)</t>
  </si>
  <si>
    <t>41210194 (ЦЭС-12207/2015)</t>
  </si>
  <si>
    <t>41213391 (ЦЭС-11639/2015)</t>
  </si>
  <si>
    <t>41212337 (ЦЭС-12159/2015)</t>
  </si>
  <si>
    <t>41210373 (ЦЭС-12203/2015)</t>
  </si>
  <si>
    <t>41213982 (ЦЭС-12073/2015)</t>
  </si>
  <si>
    <t>41210170 (ЦЭС-12205/2015)</t>
  </si>
  <si>
    <t>41205045 (ЦЭС-12071/2015)</t>
  </si>
  <si>
    <t>41205050 (ЦЭС-11845/2015)</t>
  </si>
  <si>
    <t>41205004 (ЦЭС-12102/2015)</t>
  </si>
  <si>
    <t>41210388 (ЦЭС-12082/2015)</t>
  </si>
  <si>
    <t>41207055</t>
  </si>
  <si>
    <t>41206064</t>
  </si>
  <si>
    <t>41210350</t>
  </si>
  <si>
    <t>41211481</t>
  </si>
  <si>
    <t>41210194</t>
  </si>
  <si>
    <t>41213391</t>
  </si>
  <si>
    <t>41212337</t>
  </si>
  <si>
    <t>41210373</t>
  </si>
  <si>
    <t>41213982</t>
  </si>
  <si>
    <t>41210170</t>
  </si>
  <si>
    <t>41205045</t>
  </si>
  <si>
    <t>41205050</t>
  </si>
  <si>
    <t>41205004</t>
  </si>
  <si>
    <t>41210388</t>
  </si>
  <si>
    <t>Фурсов Евгений Григорьевич</t>
  </si>
  <si>
    <t>Дарвина Наталья Михайловна</t>
  </si>
  <si>
    <t>Павленко Павел Александрович</t>
  </si>
  <si>
    <t>Администрация Ленинского сельсовета Советского района Курской области</t>
  </si>
  <si>
    <t>ЗАО "Новый курс"</t>
  </si>
  <si>
    <t>Громова Татьяна Николаевна</t>
  </si>
  <si>
    <t>Литинская Надежда Николаевна</t>
  </si>
  <si>
    <t>Шепелева Ольга Николаевна</t>
  </si>
  <si>
    <t>Баркова Татьяна Александровна</t>
  </si>
  <si>
    <t>Сергиенко Алексей Иванович</t>
  </si>
  <si>
    <t>Родионов Евгений Валентинович</t>
  </si>
  <si>
    <t>Лощев Владислав Юрьевич</t>
  </si>
  <si>
    <t>Головина Елена Юрьевна</t>
  </si>
  <si>
    <t>Быканова Наталия Юрьевна</t>
  </si>
  <si>
    <t>Индивидуальный предприниматель Рудакова Светлана Викторовна</t>
  </si>
  <si>
    <t>МаРЭС</t>
  </si>
  <si>
    <t>СоРЭС</t>
  </si>
  <si>
    <t>КуРЭС</t>
  </si>
  <si>
    <t>ОРЭС</t>
  </si>
  <si>
    <t>Курская область, Мантуровский р-н, Останинский сельсовет, д. Екатериновка, ул. Екатериновская, д. 29а</t>
  </si>
  <si>
    <t>Курская обл., Полянский с/с, д. Жеребцово</t>
  </si>
  <si>
    <t>Россия, Курская обл., Курский район, Новопоселеновский сельсовет, д. Екатериновка</t>
  </si>
  <si>
    <t>Курская область, Советский район, д. Пожидаевка, кад. 46:21:170101:53</t>
  </si>
  <si>
    <t>Курская обл., г.Курчатов, кад № 46:310000001663</t>
  </si>
  <si>
    <t>Курский р-н, х.Кислино, уч.46:11:170607:465</t>
  </si>
  <si>
    <t>Курский р-н, Клюквинский с/с, снт "Звездочка", уч.1297</t>
  </si>
  <si>
    <t>г. Курск, ул. 3-я Лиственная, уч. 46:29:102209:273</t>
  </si>
  <si>
    <t>Курская обл., Золотухинский р-н, д. Ивановка</t>
  </si>
  <si>
    <t>Курский р-н, Новопоселеновский с/с, д.1-е Цветово, уч.46:11:120102:509</t>
  </si>
  <si>
    <t>Курский р-н, х.Кислино, уч.46:11:170607:450</t>
  </si>
  <si>
    <t>Курская обл., Курский р-он, Полянский с/с, д. Нартово, кад. 46:11:160601:81</t>
  </si>
  <si>
    <t>305040, г.Курск, с/т "Курск", уч.1646</t>
  </si>
  <si>
    <t>д. Майская Заря, уч. 46:11:090601:260</t>
  </si>
  <si>
    <t>Курская обл.,  Октябрьский р-н, с.Дьяконово, ул.Победы, д.3-а.</t>
  </si>
  <si>
    <t>- строительство ответвления протяженностью 0,13 км от опоры существующей ВЛ-0,4 кВ № 1 (инв. № 3340)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 км по техническим условиям Ц-11824.</t>
  </si>
  <si>
    <t>- строительство участка ВЛ-0,4кВ (воздушные линии самонесущим изолированным проводом)  протяженностью 0,18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</si>
  <si>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ВЛ-0,4кВ (воздушные линии самонесущим изолированным проводом) протяженностью 0,17 км от существующей  ВЛ-0,4 кВ №1 (инв.№2132)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</si>
  <si>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3.1.2. Строительство ЛЭП-10 кВ протяженностью 1 км от яч. 10 кВ № 8 1 секции шин 10 кВ ПС 35/10 кВ «Курчатов» до границы земельного участка заявителя, с установкой опоры с разъединителем 10 кВ на границе земельного участка заявителя (марку и сечение провода/кабеля, протяженность уточнить при проектировании), в том числе:
- в кабельном исполнении (КЛ-10 кВ)  - 0,75 км;
- в воздушном исполнении (ВЛ-10 кВ) - 0,25 км.
3.1.3. Строительство ЛЭП-10 кВ протяженностью 1 км от проектируемой ячейки 10 кВ 2 секции шин 10 кВ ПС 35/10 кВ «Курчатов» до границы земельного участка заявителя, с установкой опоры с разъединителем 10 кВ на границе земельного участка заявителя (марку и сечение провода/кабеля, протяженность уточнить при проектировании), в том числе:
- в кабельном исполнении (КЛ-10 кВ)  - 0,75 км;
- в воздушном исполнении (ВЛ-10 кВ) - 0,25 км.</t>
  </si>
  <si>
    <t>- строительство воздушной линии электропередачи 10 кВ защищенным проводом (строительство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кВ и установкой разъединителя 10 кВ на концевой опоре (марку и сечение провода, протяженность уточнить при проектировании) - в т.ч. 0,37 км по техническим условиям Ц-12205);
строительство воздушной линии электропередачи 0,4 кВ самонесущим изолированным проводом (строительство ВЛ-0,4 кВ протяженностью  0,38 км от проектируемой ТП-10/0,4 кВ  до границы земельного участка заявителя (марку и сечение провода, протяженность уточнить при проектировании) - в т.ч. 0,38 км по техническим условиям Ц-12205).
строительство трансформаторной подстанции 10/0,4 кВ с одним силовым трансформатором (строительство ТП-10/0,4 кВ с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Ц-12205).</t>
  </si>
  <si>
    <t>- строительство ВЛ-0,4кВ протяженностью 0,43 км c самонесущим изолированным проводом от ТП-10/0,4 кВ №213/25 до границы земельного участка заявителя (номер опоры, марку и сечение провода, протяженность уточнить при проектировании).</t>
  </si>
  <si>
    <t>- строительство участка ВЛ-0,4кВ протяженностью 0,1 км от опоры №14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</si>
  <si>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0,07 км от опоры № 13 существующей ВЛ-0,4 кВ № 1 (инв. № 6106)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</t>
  </si>
  <si>
    <t>- строительство самонесущим изолированным проводом ВЛИ-0,4 кВ протяженностью 0,25 км от ТП-10/0,4 кВ № 558/63 (инв. № SRSK) до границы земельного участка заявителя (марку и сечение провода, протяженность уточнить при проектировании).</t>
  </si>
  <si>
    <t>- строительство участка ВЛ-0,4кВ протяженностью 0,09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</si>
  <si>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0,18 км от опоры  существующей  ВЛ-0,4 кВ № 2 (инв. №  12011564-00)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</si>
  <si>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0,14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</si>
  <si>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1577Б)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</t>
  </si>
  <si>
    <t>реконструкция существующей ВЛ-0,4 кВ № 1 (инв. № 3340)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Ц-11824.</t>
  </si>
  <si>
    <t>реконструкция существующей ВЛ-0,4 кВ №1 (инв.№2132)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</si>
  <si>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</si>
  <si>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6106)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</si>
  <si>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558/63 (инв. № SRSK) в части монтажа дополнительного коммутационного аппарата отходящей ВЛИ-0,4 кВ (тип и технические характеристики коммутационного аппарата, объем реконструкции уточнить при проектировании) – за счет средств тарифа на передачу электроэнергии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</si>
  <si>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</si>
  <si>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</si>
  <si>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(инв. №  12011564-00)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</si>
  <si>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8636) в части монтажа двух дополнительных (неизолированных) проводов на участке протяженностью 0,24 км, в пролетах опор №№ 10…1-6 (марку и сечение провода и объем реконструкции уточнить при проектировании) – за счет средств тарифа на передачу электроэнергии.</t>
  </si>
  <si>
    <t xml:space="preserve"> - строительство ответвления протяженностью 0,25 км от опоры № 1 ВЛ-0,4 кВ № 1 (инв. № 1577Б)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</si>
  <si>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 xml:space="preserve">ТП-10/0,4 кВ № 558/63 (инв. № SRSK) </t>
  </si>
  <si>
    <t>Монтаж автоматического выключателя 0,4 кВ (до 63 А)</t>
  </si>
  <si>
    <t>ВЛ-0,4 кВ №2 (г. Курск, ул. 3-я Лиственная)</t>
  </si>
  <si>
    <t xml:space="preserve"> ВЛ-0,4 кВ №1 (инв.№2132)</t>
  </si>
  <si>
    <t>ВЛ-10 кВ № 412.16 (инв. № 4009)</t>
  </si>
  <si>
    <t>КТП 250 кВА (с трансформатором 160 кВА)</t>
  </si>
  <si>
    <t xml:space="preserve">ВЛ-0,4 кВ №2 ( Курская обл., Курский район, Новопоселеновский сельсовет, д. Екатериновка) </t>
  </si>
  <si>
    <t>ВЛ-0,4 кВ № 2 (инв. № 8636)</t>
  </si>
  <si>
    <t>Реконструкция ВЛ-0,4 кВ с монтажом 2-х дополнительных проводов</t>
  </si>
  <si>
    <t>ВЛ-0,4 кВ № 1 (инв. № 1577Б)</t>
  </si>
  <si>
    <t>ВЛ-0,4 кВ № 1 (инв. № 3340)</t>
  </si>
  <si>
    <t>Остальной объем строительства включен в Ц-11824 (хоз. способ от 23.12.2015_65 Лот)</t>
  </si>
  <si>
    <t>ВЛ-0,4 кВ №2 (Курская обл., Курский р-он, Полянский с/с, д. Нартово)</t>
  </si>
  <si>
    <t>ВЛ-0,4 кВ № 1 (д. Майская Заря)</t>
  </si>
  <si>
    <t>ВЛ-0,4 кВ № 2 (инв. №  12011564-00)</t>
  </si>
  <si>
    <t>монтаж дополнительной ячейки 10 кВ-1 шт.</t>
  </si>
  <si>
    <t>монтаж дополнительной ячейки 10 кВ на 2 секции шин 10 кВ  (тип и технические характеристики оборудования уточнить при проектировании);
реконструкция существующей ячейки 10 кВ № 8 1 секции шин 10 кВ в части замены устройств РЗиА и трансформаторов тока (объем реконструкции уточнить при проектировании)</t>
  </si>
  <si>
    <t>Реконструкция существующей ячейки 10 кВ  в части замены трансформаторов тока (3 шт.)</t>
  </si>
  <si>
    <t>2 КЛ по 0,75 км (сеч. 120 мм2), в т.ч. прокол под а/д  0,02 км</t>
  </si>
  <si>
    <t>41191726 (ЗЭС-2708/2015)</t>
  </si>
  <si>
    <t>Монтаж автоматического выключателя 0,4 кВ (до 63 А) - 1 шт.</t>
  </si>
  <si>
    <t xml:space="preserve"> ВЛ-0,4 кВ № 1 (инв. № 6106) </t>
  </si>
  <si>
    <t>ТП-10/0,4 кВ № 4/100 (инв. № 54.240837)</t>
  </si>
  <si>
    <t>Монтаж автоматического выключателя 0,4 кВ-1 шт.</t>
  </si>
  <si>
    <t>Объем строительства включен в Ц-12205 (Лот № 71 льготники)</t>
  </si>
  <si>
    <t>ИТОГО:</t>
  </si>
  <si>
    <t xml:space="preserve"> - строительство воздушной линии электропередачи 10 кВ защищенным проводом (строительство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    кВ  и установкой разъединителя 10 кВ на концевой опоре (марку и сечение провода, протяженность уточнить при проектировании);
строительство воздушной линии электропередачи 0,4 кВ самонесущим изолированным проводом (строительство ВЛ-0,4 кВ протяженностью  0,46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 одним силовым трансформатором (строительство ТП-10/0,4 кВ с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</si>
</sst>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5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85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F8" sqref="F8"/>
    </sheetView>
  </sheetViews>
  <sheetFormatPr defaultRowHeight="34.5" x14ac:dyDescent="0.45"/>
  <cols>
    <col min="1" max="1" width="50.7109375" style="28" customWidth="1"/>
    <col min="2" max="2" width="25.5703125" style="28" customWidth="1"/>
    <col min="3" max="3" width="46.42578125" style="28" customWidth="1"/>
    <col min="4" max="4" width="36.85546875" style="28" hidden="1" customWidth="1"/>
    <col min="5" max="5" width="16.42578125" style="28" customWidth="1"/>
    <col min="6" max="6" width="53.7109375" style="28" customWidth="1"/>
    <col min="7" max="7" width="23.5703125" style="28" customWidth="1"/>
    <col min="8" max="8" width="53.5703125" style="28" customWidth="1"/>
    <col min="9" max="9" width="209.85546875" style="28" customWidth="1"/>
    <col min="10" max="10" width="175" style="28" customWidth="1"/>
    <col min="11" max="11" width="38.140625" style="28" customWidth="1"/>
    <col min="12" max="12" width="42.5703125" style="28" customWidth="1"/>
    <col min="13" max="13" width="44.85546875" style="28" customWidth="1"/>
    <col min="14" max="14" width="40.7109375" style="28" customWidth="1"/>
    <col min="15" max="15" width="0.7109375" style="28" hidden="1" customWidth="1"/>
    <col min="16" max="16" width="36.5703125" style="28" customWidth="1"/>
    <col min="17" max="17" width="33.28515625" style="28" customWidth="1"/>
    <col min="18" max="18" width="23.140625" style="28" customWidth="1"/>
    <col min="19" max="19" width="29.85546875" style="28" customWidth="1"/>
    <col min="20" max="20" width="33.7109375" style="28" customWidth="1"/>
    <col min="21" max="21" width="12.42578125" style="28" hidden="1" customWidth="1"/>
    <col min="22" max="22" width="9.140625" style="28" hidden="1" customWidth="1"/>
    <col min="23" max="24" width="10.140625" style="28" hidden="1" customWidth="1"/>
    <col min="25" max="27" width="17" style="28" hidden="1" customWidth="1"/>
    <col min="28" max="28" width="24.85546875" style="28" hidden="1" customWidth="1"/>
    <col min="29" max="29" width="25.7109375" style="28" hidden="1" customWidth="1"/>
    <col min="30" max="30" width="19.7109375" style="28" hidden="1" customWidth="1"/>
    <col min="31" max="31" width="21" style="28" hidden="1" customWidth="1"/>
    <col min="32" max="32" width="20.140625" style="28" hidden="1" customWidth="1"/>
    <col min="33" max="33" width="37.7109375" style="28" hidden="1" customWidth="1"/>
    <col min="34" max="34" width="21" style="28" hidden="1" customWidth="1"/>
    <col min="35" max="35" width="13.42578125" style="28" hidden="1" customWidth="1"/>
    <col min="36" max="36" width="23" style="28" hidden="1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9.140625" style="28" hidden="1" customWidth="1"/>
    <col min="41" max="41" width="9.5703125" style="28" hidden="1" customWidth="1"/>
    <col min="42" max="42" width="9.140625" style="28" hidden="1" customWidth="1"/>
    <col min="43" max="43" width="27.140625" style="28" hidden="1" customWidth="1"/>
    <col min="44" max="44" width="22" style="28" hidden="1" customWidth="1"/>
    <col min="45" max="45" width="21.42578125" style="28" hidden="1" customWidth="1"/>
    <col min="46" max="46" width="23.42578125" style="28" hidden="1" customWidth="1"/>
    <col min="47" max="50" width="9.140625" style="28" hidden="1" customWidth="1"/>
    <col min="51" max="51" width="41.140625" style="28" customWidth="1"/>
    <col min="52" max="52" width="24.28515625" style="28" customWidth="1"/>
    <col min="53" max="53" width="29" style="28" customWidth="1"/>
    <col min="54" max="54" width="28" style="28" customWidth="1"/>
    <col min="55" max="55" width="23.140625" style="28" hidden="1" customWidth="1"/>
    <col min="56" max="56" width="18.140625" style="28" hidden="1" customWidth="1"/>
    <col min="57" max="57" width="22.5703125" style="28" hidden="1" customWidth="1"/>
    <col min="58" max="58" width="24.140625" style="28" hidden="1" customWidth="1"/>
    <col min="59" max="59" width="29.140625" style="28" hidden="1" customWidth="1"/>
    <col min="60" max="60" width="18.5703125" style="28" hidden="1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5" width="41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16384" width="9.140625" style="28"/>
  </cols>
  <sheetData>
    <row r="1" spans="1:70" ht="35.25" x14ac:dyDescent="0.5">
      <c r="C1" s="29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33" t="s">
        <v>34</v>
      </c>
      <c r="M2" s="33" t="s">
        <v>35</v>
      </c>
      <c r="N2" s="33" t="s">
        <v>36</v>
      </c>
      <c r="O2" s="33"/>
      <c r="P2" s="33" t="s">
        <v>37</v>
      </c>
      <c r="Q2" s="33" t="s">
        <v>38</v>
      </c>
      <c r="R2" s="33" t="s">
        <v>39</v>
      </c>
      <c r="S2" s="33" t="s">
        <v>40</v>
      </c>
      <c r="T2" s="33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34" t="s">
        <v>19</v>
      </c>
      <c r="BN2" s="35"/>
    </row>
    <row r="3" spans="1:70" s="72" customFormat="1" ht="274.5" customHeight="1" x14ac:dyDescent="0.25">
      <c r="A3" s="63" t="s">
        <v>55</v>
      </c>
      <c r="B3" s="64" t="s">
        <v>70</v>
      </c>
      <c r="C3" s="65">
        <v>466.1</v>
      </c>
      <c r="D3" s="65">
        <v>466.1</v>
      </c>
      <c r="E3" s="66">
        <v>10</v>
      </c>
      <c r="F3" s="64" t="s">
        <v>84</v>
      </c>
      <c r="G3" s="64" t="s">
        <v>99</v>
      </c>
      <c r="H3" s="64" t="s">
        <v>103</v>
      </c>
      <c r="I3" s="64" t="s">
        <v>140</v>
      </c>
      <c r="J3" s="64" t="s">
        <v>130</v>
      </c>
      <c r="K3" s="66" t="s">
        <v>150</v>
      </c>
      <c r="L3" s="66"/>
      <c r="M3" s="66"/>
      <c r="N3" s="66">
        <f>N4</f>
        <v>275.25</v>
      </c>
      <c r="O3" s="66"/>
      <c r="P3" s="66">
        <f t="shared" ref="P3:T3" si="0">P4</f>
        <v>22.02</v>
      </c>
      <c r="Q3" s="66">
        <f t="shared" si="0"/>
        <v>236.715</v>
      </c>
      <c r="R3" s="66">
        <f t="shared" si="0"/>
        <v>0</v>
      </c>
      <c r="S3" s="66">
        <f t="shared" si="0"/>
        <v>16.515000000000001</v>
      </c>
      <c r="T3" s="66">
        <f t="shared" si="0"/>
        <v>275.25</v>
      </c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8">
        <v>0.25</v>
      </c>
      <c r="BB3" s="66">
        <f>T4</f>
        <v>275.25</v>
      </c>
      <c r="BC3" s="66"/>
      <c r="BD3" s="67"/>
      <c r="BE3" s="67"/>
      <c r="BF3" s="67"/>
      <c r="BG3" s="67"/>
      <c r="BH3" s="67"/>
      <c r="BI3" s="67"/>
      <c r="BJ3" s="67"/>
      <c r="BK3" s="67">
        <f>BB3</f>
        <v>275.25</v>
      </c>
      <c r="BL3" s="69">
        <v>42573</v>
      </c>
      <c r="BM3" s="67"/>
      <c r="BN3" s="67"/>
      <c r="BO3" s="70"/>
      <c r="BP3" s="70"/>
      <c r="BQ3" s="69"/>
      <c r="BR3" s="71"/>
    </row>
    <row r="4" spans="1:70" s="6" customFormat="1" ht="137.2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18">
        <v>0.25</v>
      </c>
      <c r="N4" s="4">
        <f>1101*M4</f>
        <v>275.25</v>
      </c>
      <c r="O4" s="4"/>
      <c r="P4" s="4">
        <f>0.08*N4</f>
        <v>22.02</v>
      </c>
      <c r="Q4" s="4">
        <f>0.86*N4</f>
        <v>236.715</v>
      </c>
      <c r="R4" s="4"/>
      <c r="S4" s="4">
        <f>0.06*N4</f>
        <v>16.515000000000001</v>
      </c>
      <c r="T4" s="4">
        <f>P4+Q4+R4+S4</f>
        <v>275.25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18"/>
      <c r="BB4" s="4"/>
      <c r="BC4" s="4"/>
      <c r="BD4" s="5"/>
      <c r="BE4" s="5"/>
      <c r="BF4" s="5"/>
      <c r="BG4" s="5"/>
      <c r="BH4" s="5"/>
      <c r="BI4" s="5"/>
      <c r="BJ4" s="5"/>
      <c r="BK4" s="36"/>
      <c r="BL4" s="8"/>
      <c r="BM4" s="5"/>
      <c r="BN4" s="5"/>
      <c r="BO4" s="7"/>
      <c r="BP4" s="7"/>
      <c r="BQ4" s="8"/>
      <c r="BR4" s="9"/>
    </row>
    <row r="5" spans="1:70" s="72" customFormat="1" ht="255" customHeight="1" x14ac:dyDescent="0.25">
      <c r="A5" s="63" t="s">
        <v>58</v>
      </c>
      <c r="B5" s="64" t="s">
        <v>73</v>
      </c>
      <c r="C5" s="65">
        <v>466.1</v>
      </c>
      <c r="D5" s="65"/>
      <c r="E5" s="66">
        <v>1.5</v>
      </c>
      <c r="F5" s="64" t="s">
        <v>87</v>
      </c>
      <c r="G5" s="64" t="s">
        <v>100</v>
      </c>
      <c r="H5" s="64" t="s">
        <v>106</v>
      </c>
      <c r="I5" s="64" t="s">
        <v>120</v>
      </c>
      <c r="J5" s="64" t="s">
        <v>132</v>
      </c>
      <c r="K5" s="66" t="s">
        <v>144</v>
      </c>
      <c r="L5" s="66"/>
      <c r="M5" s="66"/>
      <c r="N5" s="66">
        <f>N6</f>
        <v>187.17000000000002</v>
      </c>
      <c r="O5" s="66"/>
      <c r="P5" s="66">
        <f t="shared" ref="P5:T5" si="1">P6</f>
        <v>14.973600000000001</v>
      </c>
      <c r="Q5" s="66">
        <f t="shared" si="1"/>
        <v>160.96620000000001</v>
      </c>
      <c r="R5" s="66">
        <f t="shared" si="1"/>
        <v>0</v>
      </c>
      <c r="S5" s="66">
        <f t="shared" si="1"/>
        <v>11.2302</v>
      </c>
      <c r="T5" s="66">
        <f t="shared" si="1"/>
        <v>187.17000000000002</v>
      </c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8">
        <v>0.17</v>
      </c>
      <c r="BB5" s="66">
        <f>T6</f>
        <v>187.17000000000002</v>
      </c>
      <c r="BC5" s="66"/>
      <c r="BD5" s="67"/>
      <c r="BE5" s="66"/>
      <c r="BF5" s="70"/>
      <c r="BG5" s="70"/>
      <c r="BH5" s="67"/>
      <c r="BI5" s="67"/>
      <c r="BJ5" s="67"/>
      <c r="BK5" s="73">
        <f>BB5</f>
        <v>187.17000000000002</v>
      </c>
      <c r="BL5" s="69">
        <v>42585</v>
      </c>
      <c r="BM5" s="67"/>
      <c r="BN5" s="67"/>
      <c r="BO5" s="70"/>
      <c r="BP5" s="70"/>
      <c r="BQ5" s="69"/>
      <c r="BR5" s="71"/>
    </row>
    <row r="6" spans="1:70" s="6" customFormat="1" ht="16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18">
        <v>0.17</v>
      </c>
      <c r="N6" s="4">
        <f>1101*M6</f>
        <v>187.17000000000002</v>
      </c>
      <c r="O6" s="4"/>
      <c r="P6" s="4">
        <f>0.08*N6</f>
        <v>14.973600000000001</v>
      </c>
      <c r="Q6" s="4">
        <f>0.86*N6</f>
        <v>160.96620000000001</v>
      </c>
      <c r="R6" s="4"/>
      <c r="S6" s="4">
        <f>0.06*N6</f>
        <v>11.2302</v>
      </c>
      <c r="T6" s="4">
        <f>P6+Q6+R6+S6</f>
        <v>187.17000000000002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36"/>
      <c r="BB6" s="36"/>
      <c r="BC6" s="5"/>
      <c r="BD6" s="5"/>
      <c r="BE6" s="4"/>
      <c r="BF6" s="7"/>
      <c r="BG6" s="7"/>
      <c r="BH6" s="5"/>
      <c r="BI6" s="5"/>
      <c r="BJ6" s="5"/>
      <c r="BK6" s="36"/>
      <c r="BL6" s="8"/>
      <c r="BM6" s="5"/>
      <c r="BN6" s="5"/>
      <c r="BO6" s="7"/>
      <c r="BP6" s="7"/>
      <c r="BQ6" s="8"/>
      <c r="BR6" s="9"/>
    </row>
    <row r="7" spans="1:70" s="72" customFormat="1" ht="231.75" customHeight="1" x14ac:dyDescent="0.25">
      <c r="A7" s="63" t="s">
        <v>61</v>
      </c>
      <c r="B7" s="64" t="s">
        <v>75</v>
      </c>
      <c r="C7" s="65">
        <v>466.1</v>
      </c>
      <c r="D7" s="65"/>
      <c r="E7" s="66">
        <v>3</v>
      </c>
      <c r="F7" s="64" t="s">
        <v>90</v>
      </c>
      <c r="G7" s="64" t="s">
        <v>46</v>
      </c>
      <c r="H7" s="64" t="s">
        <v>109</v>
      </c>
      <c r="I7" s="64" t="s">
        <v>123</v>
      </c>
      <c r="J7" s="64" t="s">
        <v>54</v>
      </c>
      <c r="K7" s="66"/>
      <c r="L7" s="66"/>
      <c r="M7" s="66"/>
      <c r="N7" s="66">
        <f>N8+N9</f>
        <v>476.97</v>
      </c>
      <c r="O7" s="66">
        <f t="shared" ref="O7:T7" si="2">O8+O9</f>
        <v>0</v>
      </c>
      <c r="P7" s="66">
        <f t="shared" si="2"/>
        <v>38.134399999999999</v>
      </c>
      <c r="Q7" s="66">
        <f t="shared" si="2"/>
        <v>407.72980000000001</v>
      </c>
      <c r="R7" s="66">
        <f t="shared" si="2"/>
        <v>2.7</v>
      </c>
      <c r="S7" s="66">
        <f t="shared" si="2"/>
        <v>28.405799999999999</v>
      </c>
      <c r="T7" s="66">
        <f t="shared" si="2"/>
        <v>476.97</v>
      </c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 t="s">
        <v>164</v>
      </c>
      <c r="AZ7" s="67">
        <f>T8</f>
        <v>3.54</v>
      </c>
      <c r="BA7" s="68">
        <v>0.43</v>
      </c>
      <c r="BB7" s="74">
        <f>T9</f>
        <v>473.43</v>
      </c>
      <c r="BC7" s="70"/>
      <c r="BD7" s="66"/>
      <c r="BE7" s="66"/>
      <c r="BF7" s="70"/>
      <c r="BG7" s="66"/>
      <c r="BH7" s="66"/>
      <c r="BI7" s="70"/>
      <c r="BJ7" s="67"/>
      <c r="BK7" s="67">
        <f>AZ7+BB7</f>
        <v>476.97</v>
      </c>
      <c r="BL7" s="69">
        <v>42584</v>
      </c>
      <c r="BM7" s="67"/>
      <c r="BN7" s="67"/>
      <c r="BO7" s="70"/>
      <c r="BP7" s="70"/>
      <c r="BQ7" s="69"/>
      <c r="BR7" s="71"/>
    </row>
    <row r="8" spans="1:70" s="50" customFormat="1" ht="204" customHeight="1" x14ac:dyDescent="0.25">
      <c r="A8" s="38"/>
      <c r="B8" s="39"/>
      <c r="C8" s="40"/>
      <c r="D8" s="40"/>
      <c r="E8" s="41"/>
      <c r="F8" s="39"/>
      <c r="G8" s="39"/>
      <c r="H8" s="39"/>
      <c r="I8" s="39"/>
      <c r="J8" s="39"/>
      <c r="K8" s="41"/>
      <c r="L8" s="41" t="s">
        <v>15</v>
      </c>
      <c r="M8" s="44" t="str">
        <f>AY7</f>
        <v>Монтаж автоматического выключателя 0,4 кВ-1 шт.</v>
      </c>
      <c r="N8" s="41">
        <v>3.54</v>
      </c>
      <c r="O8" s="41"/>
      <c r="P8" s="41">
        <v>0.26</v>
      </c>
      <c r="Q8" s="41">
        <v>0.57999999999999996</v>
      </c>
      <c r="R8" s="41">
        <v>2.7</v>
      </c>
      <c r="S8" s="41"/>
      <c r="T8" s="41">
        <f t="shared" ref="T8" si="3">P8+Q8+R8+S8</f>
        <v>3.54</v>
      </c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2"/>
      <c r="BB8" s="45"/>
      <c r="BC8" s="46"/>
      <c r="BD8" s="41"/>
      <c r="BE8" s="41"/>
      <c r="BF8" s="46"/>
      <c r="BG8" s="41"/>
      <c r="BH8" s="41"/>
      <c r="BI8" s="46"/>
      <c r="BJ8" s="44"/>
      <c r="BK8" s="44"/>
      <c r="BL8" s="48"/>
      <c r="BM8" s="44"/>
      <c r="BN8" s="44"/>
      <c r="BO8" s="46"/>
      <c r="BP8" s="46"/>
      <c r="BQ8" s="48"/>
      <c r="BR8" s="49"/>
    </row>
    <row r="9" spans="1:70" s="50" customFormat="1" ht="207" customHeight="1" x14ac:dyDescent="0.25">
      <c r="A9" s="38"/>
      <c r="B9" s="39"/>
      <c r="C9" s="40"/>
      <c r="D9" s="40"/>
      <c r="E9" s="41"/>
      <c r="F9" s="39"/>
      <c r="G9" s="39"/>
      <c r="H9" s="39"/>
      <c r="I9" s="39"/>
      <c r="J9" s="39"/>
      <c r="K9" s="41"/>
      <c r="L9" s="41" t="s">
        <v>16</v>
      </c>
      <c r="M9" s="44">
        <f>BA7</f>
        <v>0.43</v>
      </c>
      <c r="N9" s="41">
        <f>1101*M9</f>
        <v>473.43</v>
      </c>
      <c r="O9" s="41"/>
      <c r="P9" s="41">
        <f>0.08*N9</f>
        <v>37.874400000000001</v>
      </c>
      <c r="Q9" s="41">
        <f>0.86*N9</f>
        <v>407.14980000000003</v>
      </c>
      <c r="R9" s="41"/>
      <c r="S9" s="41">
        <f>0.06*N9</f>
        <v>28.405799999999999</v>
      </c>
      <c r="T9" s="41">
        <f>P9+Q9+R9+S9</f>
        <v>473.43</v>
      </c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2"/>
      <c r="BB9" s="45"/>
      <c r="BC9" s="46"/>
      <c r="BD9" s="41"/>
      <c r="BE9" s="41"/>
      <c r="BF9" s="46"/>
      <c r="BG9" s="41"/>
      <c r="BH9" s="41"/>
      <c r="BI9" s="46"/>
      <c r="BJ9" s="44"/>
      <c r="BK9" s="44"/>
      <c r="BL9" s="48"/>
      <c r="BM9" s="44"/>
      <c r="BN9" s="44"/>
      <c r="BO9" s="46"/>
      <c r="BP9" s="46"/>
      <c r="BQ9" s="48"/>
      <c r="BR9" s="49"/>
    </row>
    <row r="10" spans="1:70" s="72" customFormat="1" ht="252" customHeight="1" x14ac:dyDescent="0.25">
      <c r="A10" s="63" t="s">
        <v>62</v>
      </c>
      <c r="B10" s="64" t="s">
        <v>76</v>
      </c>
      <c r="C10" s="65">
        <v>466.1</v>
      </c>
      <c r="D10" s="65"/>
      <c r="E10" s="66">
        <v>15</v>
      </c>
      <c r="F10" s="64" t="s">
        <v>91</v>
      </c>
      <c r="G10" s="64" t="s">
        <v>46</v>
      </c>
      <c r="H10" s="64" t="s">
        <v>110</v>
      </c>
      <c r="I10" s="64" t="s">
        <v>124</v>
      </c>
      <c r="J10" s="64" t="s">
        <v>53</v>
      </c>
      <c r="K10" s="66" t="s">
        <v>143</v>
      </c>
      <c r="L10" s="66"/>
      <c r="M10" s="66"/>
      <c r="N10" s="66">
        <f>N11</f>
        <v>110.10000000000001</v>
      </c>
      <c r="O10" s="66">
        <f t="shared" ref="O10:T10" si="4">O11</f>
        <v>0</v>
      </c>
      <c r="P10" s="66">
        <f t="shared" si="4"/>
        <v>8.8080000000000016</v>
      </c>
      <c r="Q10" s="70">
        <f t="shared" si="4"/>
        <v>94.686000000000007</v>
      </c>
      <c r="R10" s="70">
        <f t="shared" si="4"/>
        <v>0</v>
      </c>
      <c r="S10" s="70">
        <f t="shared" si="4"/>
        <v>6.6059999999999999</v>
      </c>
      <c r="T10" s="66">
        <f t="shared" si="4"/>
        <v>110.10000000000001</v>
      </c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8">
        <v>0.1</v>
      </c>
      <c r="BB10" s="70">
        <f>T11</f>
        <v>110.10000000000001</v>
      </c>
      <c r="BC10" s="70"/>
      <c r="BD10" s="66"/>
      <c r="BE10" s="66"/>
      <c r="BF10" s="70"/>
      <c r="BG10" s="66"/>
      <c r="BH10" s="66"/>
      <c r="BI10" s="70"/>
      <c r="BJ10" s="67"/>
      <c r="BK10" s="67">
        <f>BB10</f>
        <v>110.10000000000001</v>
      </c>
      <c r="BL10" s="69">
        <v>42580</v>
      </c>
      <c r="BM10" s="67"/>
      <c r="BN10" s="67"/>
      <c r="BO10" s="70"/>
      <c r="BP10" s="70"/>
      <c r="BQ10" s="69"/>
      <c r="BR10" s="71"/>
    </row>
    <row r="11" spans="1:70" s="6" customFormat="1" ht="201.7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4">
        <f>BA10</f>
        <v>0.1</v>
      </c>
      <c r="N11" s="4">
        <f>M11*1101</f>
        <v>110.10000000000001</v>
      </c>
      <c r="O11" s="4"/>
      <c r="P11" s="7">
        <f>N11*0.08</f>
        <v>8.8080000000000016</v>
      </c>
      <c r="Q11" s="7">
        <f>N11*0.86</f>
        <v>94.686000000000007</v>
      </c>
      <c r="R11" s="7">
        <v>0</v>
      </c>
      <c r="S11" s="7">
        <f>N11*0.06</f>
        <v>6.6059999999999999</v>
      </c>
      <c r="T11" s="7">
        <f t="shared" ref="T11" si="5">SUM(P11:S11)</f>
        <v>110.10000000000001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18"/>
      <c r="BB11" s="25"/>
      <c r="BC11" s="7"/>
      <c r="BD11" s="4"/>
      <c r="BE11" s="4"/>
      <c r="BF11" s="7"/>
      <c r="BG11" s="4"/>
      <c r="BH11" s="4"/>
      <c r="BI11" s="7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72" customFormat="1" ht="209.25" customHeight="1" x14ac:dyDescent="0.25">
      <c r="A12" s="63" t="s">
        <v>66</v>
      </c>
      <c r="B12" s="64" t="s">
        <v>80</v>
      </c>
      <c r="C12" s="65">
        <v>466.1</v>
      </c>
      <c r="D12" s="65"/>
      <c r="E12" s="66">
        <v>12</v>
      </c>
      <c r="F12" s="64" t="s">
        <v>95</v>
      </c>
      <c r="G12" s="64" t="s">
        <v>46</v>
      </c>
      <c r="H12" s="64" t="s">
        <v>114</v>
      </c>
      <c r="I12" s="64" t="s">
        <v>127</v>
      </c>
      <c r="J12" s="64" t="s">
        <v>137</v>
      </c>
      <c r="K12" s="66" t="s">
        <v>153</v>
      </c>
      <c r="L12" s="66"/>
      <c r="M12" s="66"/>
      <c r="N12" s="66">
        <f>N13</f>
        <v>99.09</v>
      </c>
      <c r="O12" s="66"/>
      <c r="P12" s="70">
        <f t="shared" ref="P12:T12" si="6">P13</f>
        <v>7.9272</v>
      </c>
      <c r="Q12" s="70">
        <f t="shared" si="6"/>
        <v>85.217399999999998</v>
      </c>
      <c r="R12" s="70">
        <f t="shared" si="6"/>
        <v>0</v>
      </c>
      <c r="S12" s="70">
        <f t="shared" si="6"/>
        <v>5.9454000000000002</v>
      </c>
      <c r="T12" s="70">
        <f t="shared" si="6"/>
        <v>99.09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>
        <v>0.09</v>
      </c>
      <c r="BB12" s="66">
        <f>T13</f>
        <v>99.09</v>
      </c>
      <c r="BC12" s="66"/>
      <c r="BD12" s="66"/>
      <c r="BE12" s="66"/>
      <c r="BF12" s="70"/>
      <c r="BG12" s="66"/>
      <c r="BH12" s="66"/>
      <c r="BI12" s="70"/>
      <c r="BJ12" s="67"/>
      <c r="BK12" s="67">
        <f>BB12</f>
        <v>99.09</v>
      </c>
      <c r="BL12" s="69">
        <v>42584</v>
      </c>
      <c r="BM12" s="67"/>
      <c r="BN12" s="67"/>
      <c r="BO12" s="70"/>
      <c r="BP12" s="70"/>
      <c r="BQ12" s="69"/>
      <c r="BR12" s="71"/>
    </row>
    <row r="13" spans="1:70" s="6" customFormat="1" ht="209.2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16</v>
      </c>
      <c r="M13" s="18">
        <v>0.09</v>
      </c>
      <c r="N13" s="4">
        <f>1101*M13</f>
        <v>99.09</v>
      </c>
      <c r="O13" s="4"/>
      <c r="P13" s="4">
        <f>0.08*N13</f>
        <v>7.9272</v>
      </c>
      <c r="Q13" s="4">
        <f>0.86*N13</f>
        <v>85.217399999999998</v>
      </c>
      <c r="R13" s="4"/>
      <c r="S13" s="4">
        <f>0.06*N13</f>
        <v>5.9454000000000002</v>
      </c>
      <c r="T13" s="4">
        <f>P13+Q13+R13+S13</f>
        <v>99.09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18"/>
      <c r="BB13" s="4"/>
      <c r="BC13" s="4"/>
      <c r="BD13" s="4"/>
      <c r="BE13" s="4"/>
      <c r="BF13" s="7"/>
      <c r="BG13" s="4"/>
      <c r="BH13" s="4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72" customFormat="1" ht="198.75" customHeight="1" x14ac:dyDescent="0.25">
      <c r="A14" s="63" t="s">
        <v>67</v>
      </c>
      <c r="B14" s="64" t="s">
        <v>81</v>
      </c>
      <c r="C14" s="65">
        <v>466.1</v>
      </c>
      <c r="D14" s="65"/>
      <c r="E14" s="66">
        <v>14.5</v>
      </c>
      <c r="F14" s="64" t="s">
        <v>96</v>
      </c>
      <c r="G14" s="64" t="s">
        <v>46</v>
      </c>
      <c r="H14" s="64" t="s">
        <v>115</v>
      </c>
      <c r="I14" s="64" t="s">
        <v>128</v>
      </c>
      <c r="J14" s="64" t="s">
        <v>138</v>
      </c>
      <c r="K14" s="66" t="s">
        <v>155</v>
      </c>
      <c r="L14" s="66"/>
      <c r="M14" s="66"/>
      <c r="N14" s="66">
        <f>N15</f>
        <v>198.18</v>
      </c>
      <c r="O14" s="66"/>
      <c r="P14" s="70">
        <f t="shared" ref="P14:T14" si="7">P15</f>
        <v>15.8544</v>
      </c>
      <c r="Q14" s="70">
        <f t="shared" si="7"/>
        <v>170.4348</v>
      </c>
      <c r="R14" s="70">
        <f t="shared" si="7"/>
        <v>0</v>
      </c>
      <c r="S14" s="70">
        <f t="shared" si="7"/>
        <v>11.8908</v>
      </c>
      <c r="T14" s="70">
        <f t="shared" si="7"/>
        <v>198.18</v>
      </c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>
        <v>0.18</v>
      </c>
      <c r="BB14" s="66">
        <f>T15</f>
        <v>198.18</v>
      </c>
      <c r="BC14" s="66"/>
      <c r="BD14" s="66"/>
      <c r="BE14" s="66"/>
      <c r="BF14" s="70"/>
      <c r="BG14" s="66"/>
      <c r="BH14" s="66"/>
      <c r="BI14" s="70"/>
      <c r="BJ14" s="67"/>
      <c r="BK14" s="67">
        <f>BB14</f>
        <v>198.18</v>
      </c>
      <c r="BL14" s="69">
        <v>42584</v>
      </c>
      <c r="BM14" s="67"/>
      <c r="BN14" s="67"/>
      <c r="BO14" s="70"/>
      <c r="BP14" s="70"/>
      <c r="BQ14" s="69"/>
      <c r="BR14" s="71"/>
    </row>
    <row r="15" spans="1:70" s="6" customFormat="1" ht="198.7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16</v>
      </c>
      <c r="M15" s="18">
        <v>0.18</v>
      </c>
      <c r="N15" s="4">
        <f>1101*M15</f>
        <v>198.18</v>
      </c>
      <c r="O15" s="4"/>
      <c r="P15" s="4">
        <f>0.08*N15</f>
        <v>15.8544</v>
      </c>
      <c r="Q15" s="4">
        <f>0.86*N15</f>
        <v>170.4348</v>
      </c>
      <c r="R15" s="4"/>
      <c r="S15" s="4">
        <f>0.06*N15</f>
        <v>11.8908</v>
      </c>
      <c r="T15" s="4">
        <f>P15+Q15+R15+S15</f>
        <v>198.18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36"/>
      <c r="AJ15" s="5"/>
      <c r="AK15" s="5"/>
      <c r="AL15" s="5"/>
      <c r="AM15" s="5"/>
      <c r="AN15" s="5"/>
      <c r="AO15" s="5"/>
      <c r="AP15" s="5"/>
      <c r="AQ15" s="36"/>
      <c r="AR15" s="5"/>
      <c r="AS15" s="36"/>
      <c r="AT15" s="5"/>
      <c r="AU15" s="5"/>
      <c r="AV15" s="5"/>
      <c r="AW15" s="5"/>
      <c r="AX15" s="5"/>
      <c r="AY15" s="5"/>
      <c r="AZ15" s="5"/>
      <c r="BA15" s="18"/>
      <c r="BB15" s="18"/>
      <c r="BC15" s="4"/>
      <c r="BD15" s="4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0" customFormat="1" ht="216" customHeight="1" x14ac:dyDescent="0.25">
      <c r="A16" s="52"/>
      <c r="B16" s="53"/>
      <c r="C16" s="54"/>
      <c r="D16" s="54"/>
      <c r="E16" s="55"/>
      <c r="F16" s="53"/>
      <c r="G16" s="53"/>
      <c r="H16" s="53"/>
      <c r="I16" s="53"/>
      <c r="J16" s="61" t="s">
        <v>166</v>
      </c>
      <c r="K16" s="55"/>
      <c r="L16" s="55"/>
      <c r="M16" s="55"/>
      <c r="N16" s="62">
        <f>N3+N5+N7+N10+N12+N14</f>
        <v>1346.76</v>
      </c>
      <c r="O16" s="62">
        <f t="shared" ref="O16:BK16" si="8">O3+O5+O7+O10+O12+O14</f>
        <v>0</v>
      </c>
      <c r="P16" s="62">
        <f t="shared" si="8"/>
        <v>107.7176</v>
      </c>
      <c r="Q16" s="62">
        <f t="shared" si="8"/>
        <v>1155.7492000000002</v>
      </c>
      <c r="R16" s="62">
        <f t="shared" si="8"/>
        <v>2.7</v>
      </c>
      <c r="S16" s="62">
        <f t="shared" si="8"/>
        <v>80.593199999999996</v>
      </c>
      <c r="T16" s="62">
        <f t="shared" si="8"/>
        <v>1346.76</v>
      </c>
      <c r="U16" s="62">
        <f t="shared" si="8"/>
        <v>0</v>
      </c>
      <c r="V16" s="62">
        <f t="shared" si="8"/>
        <v>0</v>
      </c>
      <c r="W16" s="62">
        <f t="shared" si="8"/>
        <v>0</v>
      </c>
      <c r="X16" s="62">
        <f t="shared" si="8"/>
        <v>0</v>
      </c>
      <c r="Y16" s="62">
        <f t="shared" si="8"/>
        <v>0</v>
      </c>
      <c r="Z16" s="62">
        <f t="shared" si="8"/>
        <v>0</v>
      </c>
      <c r="AA16" s="62">
        <f t="shared" si="8"/>
        <v>0</v>
      </c>
      <c r="AB16" s="62">
        <f t="shared" si="8"/>
        <v>0</v>
      </c>
      <c r="AC16" s="62">
        <f t="shared" si="8"/>
        <v>0</v>
      </c>
      <c r="AD16" s="62">
        <f t="shared" si="8"/>
        <v>0</v>
      </c>
      <c r="AE16" s="62"/>
      <c r="AF16" s="62">
        <f t="shared" si="8"/>
        <v>0</v>
      </c>
      <c r="AG16" s="62">
        <f t="shared" si="8"/>
        <v>0</v>
      </c>
      <c r="AH16" s="62">
        <f t="shared" si="8"/>
        <v>0</v>
      </c>
      <c r="AI16" s="62"/>
      <c r="AJ16" s="62">
        <f t="shared" si="8"/>
        <v>0</v>
      </c>
      <c r="AK16" s="62">
        <f t="shared" si="8"/>
        <v>0</v>
      </c>
      <c r="AL16" s="62">
        <f t="shared" si="8"/>
        <v>0</v>
      </c>
      <c r="AM16" s="62">
        <f t="shared" si="8"/>
        <v>0</v>
      </c>
      <c r="AN16" s="62">
        <f t="shared" si="8"/>
        <v>0</v>
      </c>
      <c r="AO16" s="62">
        <f t="shared" si="8"/>
        <v>0</v>
      </c>
      <c r="AP16" s="62">
        <f t="shared" si="8"/>
        <v>0</v>
      </c>
      <c r="AQ16" s="62"/>
      <c r="AR16" s="62">
        <f t="shared" si="8"/>
        <v>0</v>
      </c>
      <c r="AS16" s="62"/>
      <c r="AT16" s="62">
        <f t="shared" si="8"/>
        <v>0</v>
      </c>
      <c r="AU16" s="62">
        <f t="shared" si="8"/>
        <v>0</v>
      </c>
      <c r="AV16" s="62">
        <f t="shared" si="8"/>
        <v>0</v>
      </c>
      <c r="AW16" s="62">
        <f t="shared" si="8"/>
        <v>0</v>
      </c>
      <c r="AX16" s="62">
        <f t="shared" si="8"/>
        <v>0</v>
      </c>
      <c r="AY16" s="62"/>
      <c r="AZ16" s="62">
        <f t="shared" si="8"/>
        <v>3.54</v>
      </c>
      <c r="BA16" s="62"/>
      <c r="BB16" s="62">
        <f t="shared" si="8"/>
        <v>1343.22</v>
      </c>
      <c r="BC16" s="62">
        <f t="shared" si="8"/>
        <v>0</v>
      </c>
      <c r="BD16" s="62">
        <f t="shared" si="8"/>
        <v>0</v>
      </c>
      <c r="BE16" s="62">
        <f t="shared" si="8"/>
        <v>0</v>
      </c>
      <c r="BF16" s="62">
        <f t="shared" si="8"/>
        <v>0</v>
      </c>
      <c r="BG16" s="62"/>
      <c r="BH16" s="62">
        <f t="shared" si="8"/>
        <v>0</v>
      </c>
      <c r="BI16" s="62">
        <f t="shared" si="8"/>
        <v>0</v>
      </c>
      <c r="BJ16" s="62">
        <f t="shared" si="8"/>
        <v>0</v>
      </c>
      <c r="BK16" s="62">
        <f t="shared" si="8"/>
        <v>1346.76</v>
      </c>
      <c r="BL16" s="58"/>
      <c r="BM16" s="56"/>
      <c r="BN16" s="56"/>
      <c r="BO16" s="57"/>
      <c r="BP16" s="57"/>
      <c r="BQ16" s="58"/>
      <c r="BR16" s="59"/>
    </row>
    <row r="17" spans="1:70" s="6" customFormat="1" ht="22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/>
      <c r="M17" s="4"/>
      <c r="N17" s="13"/>
      <c r="O17" s="13"/>
      <c r="P17" s="13"/>
      <c r="Q17" s="13"/>
      <c r="R17" s="13"/>
      <c r="S17" s="13"/>
      <c r="T17" s="13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18"/>
      <c r="BB17" s="18"/>
      <c r="BC17" s="4"/>
      <c r="BD17" s="4"/>
      <c r="BE17" s="4"/>
      <c r="BF17" s="7"/>
      <c r="BG17" s="4"/>
      <c r="BH17" s="4"/>
      <c r="BI17" s="7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246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/>
      <c r="M18" s="4"/>
      <c r="N18" s="4"/>
      <c r="O18" s="4"/>
      <c r="P18" s="4"/>
      <c r="Q18" s="4"/>
      <c r="R18" s="4"/>
      <c r="S18" s="4"/>
      <c r="T18" s="4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18"/>
      <c r="BB18" s="25"/>
      <c r="BC18" s="7"/>
      <c r="BD18" s="4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244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4"/>
      <c r="N19" s="13"/>
      <c r="O19" s="13"/>
      <c r="P19" s="13"/>
      <c r="Q19" s="13"/>
      <c r="R19" s="13"/>
      <c r="S19" s="13"/>
      <c r="T19" s="13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6"/>
      <c r="AJ19" s="5"/>
      <c r="AK19" s="5"/>
      <c r="AL19" s="5"/>
      <c r="AM19" s="5"/>
      <c r="AN19" s="5"/>
      <c r="AO19" s="5"/>
      <c r="AP19" s="5"/>
      <c r="AQ19" s="36"/>
      <c r="AR19" s="5"/>
      <c r="AS19" s="36"/>
      <c r="AT19" s="5"/>
      <c r="AU19" s="5"/>
      <c r="AV19" s="5"/>
      <c r="AW19" s="5"/>
      <c r="AX19" s="5"/>
      <c r="AY19" s="4"/>
      <c r="AZ19" s="13"/>
      <c r="BA19" s="13"/>
      <c r="BB19" s="13"/>
      <c r="BC19" s="13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409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4"/>
      <c r="N20" s="7"/>
      <c r="O20" s="4"/>
      <c r="P20" s="7"/>
      <c r="Q20" s="7"/>
      <c r="R20" s="7"/>
      <c r="S20" s="7"/>
      <c r="T20" s="7"/>
      <c r="U20" s="5"/>
      <c r="V20" s="5"/>
      <c r="W20" s="5"/>
      <c r="X20" s="5"/>
      <c r="Y20" s="5"/>
      <c r="Z20" s="5"/>
      <c r="AA20" s="5"/>
      <c r="AB20" s="5"/>
      <c r="AC20" s="4"/>
      <c r="AD20" s="7"/>
      <c r="AE20" s="7"/>
      <c r="AF20" s="13"/>
      <c r="AG20" s="13"/>
      <c r="AH20" s="5"/>
      <c r="AI20" s="18"/>
      <c r="AJ20" s="7"/>
      <c r="AK20" s="7"/>
      <c r="AL20" s="5"/>
      <c r="AM20" s="5"/>
      <c r="AN20" s="5"/>
      <c r="AO20" s="5"/>
      <c r="AP20" s="5"/>
      <c r="AQ20" s="18"/>
      <c r="AR20" s="7"/>
      <c r="AS20" s="18"/>
      <c r="AT20" s="7"/>
      <c r="AU20" s="5"/>
      <c r="AV20" s="5"/>
      <c r="AW20" s="5"/>
      <c r="AX20" s="5"/>
      <c r="AY20" s="4"/>
      <c r="AZ20" s="7"/>
      <c r="BA20" s="18"/>
      <c r="BB20" s="7"/>
      <c r="BC20" s="7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26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4"/>
      <c r="N21" s="12"/>
      <c r="O21" s="2"/>
      <c r="P21" s="12"/>
      <c r="Q21" s="12"/>
      <c r="R21" s="12"/>
      <c r="S21" s="12"/>
      <c r="T21" s="12"/>
      <c r="U21" s="5"/>
      <c r="V21" s="5"/>
      <c r="W21" s="5"/>
      <c r="X21" s="5"/>
      <c r="Y21" s="5"/>
      <c r="Z21" s="5"/>
      <c r="AA21" s="5"/>
      <c r="AB21" s="5"/>
      <c r="AC21" s="36"/>
      <c r="AD21" s="5"/>
      <c r="AE21" s="4"/>
      <c r="AF21" s="13"/>
      <c r="AG21" s="13"/>
      <c r="AH21" s="5"/>
      <c r="AI21" s="18"/>
      <c r="AJ21" s="13"/>
      <c r="AK21" s="13"/>
      <c r="AL21" s="5"/>
      <c r="AM21" s="5"/>
      <c r="AN21" s="5"/>
      <c r="AO21" s="5"/>
      <c r="AP21" s="5"/>
      <c r="AQ21" s="18"/>
      <c r="AR21" s="13"/>
      <c r="AS21" s="18"/>
      <c r="AT21" s="13"/>
      <c r="AU21" s="5"/>
      <c r="AV21" s="5"/>
      <c r="AW21" s="5"/>
      <c r="AX21" s="5"/>
      <c r="AY21" s="4"/>
      <c r="AZ21" s="7"/>
      <c r="BA21" s="18"/>
      <c r="BB21" s="13"/>
      <c r="BC21" s="13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26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18"/>
      <c r="N22" s="12"/>
      <c r="O22" s="2"/>
      <c r="P22" s="12"/>
      <c r="Q22" s="12"/>
      <c r="R22" s="12"/>
      <c r="S22" s="12"/>
      <c r="T22" s="12"/>
      <c r="U22" s="5"/>
      <c r="V22" s="5"/>
      <c r="W22" s="5"/>
      <c r="X22" s="5"/>
      <c r="Y22" s="5"/>
      <c r="Z22" s="5"/>
      <c r="AA22" s="5"/>
      <c r="AB22" s="5"/>
      <c r="AC22" s="36"/>
      <c r="AD22" s="5"/>
      <c r="AE22" s="4"/>
      <c r="AF22" s="13"/>
      <c r="AG22" s="13"/>
      <c r="AH22" s="5"/>
      <c r="AI22" s="18"/>
      <c r="AJ22" s="13"/>
      <c r="AK22" s="13"/>
      <c r="AL22" s="5"/>
      <c r="AM22" s="5"/>
      <c r="AN22" s="5"/>
      <c r="AO22" s="5"/>
      <c r="AP22" s="5"/>
      <c r="AQ22" s="18"/>
      <c r="AR22" s="13"/>
      <c r="AS22" s="18"/>
      <c r="AT22" s="13"/>
      <c r="AU22" s="5"/>
      <c r="AV22" s="5"/>
      <c r="AW22" s="5"/>
      <c r="AX22" s="5"/>
      <c r="AY22" s="4"/>
      <c r="AZ22" s="7"/>
      <c r="BA22" s="18"/>
      <c r="BB22" s="13"/>
      <c r="BC22" s="13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26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18"/>
      <c r="N23" s="12"/>
      <c r="O23" s="2"/>
      <c r="P23" s="12"/>
      <c r="Q23" s="12"/>
      <c r="R23" s="12"/>
      <c r="S23" s="12"/>
      <c r="T23" s="12"/>
      <c r="U23" s="5"/>
      <c r="V23" s="5"/>
      <c r="W23" s="5"/>
      <c r="X23" s="5"/>
      <c r="Y23" s="5"/>
      <c r="Z23" s="5"/>
      <c r="AA23" s="5"/>
      <c r="AB23" s="5"/>
      <c r="AC23" s="36"/>
      <c r="AD23" s="5"/>
      <c r="AE23" s="4"/>
      <c r="AF23" s="13"/>
      <c r="AG23" s="13"/>
      <c r="AH23" s="5"/>
      <c r="AI23" s="18"/>
      <c r="AJ23" s="13"/>
      <c r="AK23" s="13"/>
      <c r="AL23" s="5"/>
      <c r="AM23" s="5"/>
      <c r="AN23" s="5"/>
      <c r="AO23" s="5"/>
      <c r="AP23" s="5"/>
      <c r="AQ23" s="18"/>
      <c r="AR23" s="13"/>
      <c r="AS23" s="18"/>
      <c r="AT23" s="13"/>
      <c r="AU23" s="5"/>
      <c r="AV23" s="5"/>
      <c r="AW23" s="5"/>
      <c r="AX23" s="5"/>
      <c r="AY23" s="4"/>
      <c r="AZ23" s="7"/>
      <c r="BA23" s="18"/>
      <c r="BB23" s="13"/>
      <c r="BC23" s="13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26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18"/>
      <c r="N24" s="12"/>
      <c r="O24" s="2"/>
      <c r="P24" s="12"/>
      <c r="Q24" s="12"/>
      <c r="R24" s="12"/>
      <c r="S24" s="12"/>
      <c r="T24" s="12"/>
      <c r="U24" s="5"/>
      <c r="V24" s="5"/>
      <c r="W24" s="5"/>
      <c r="X24" s="5"/>
      <c r="Y24" s="5"/>
      <c r="Z24" s="5"/>
      <c r="AA24" s="5"/>
      <c r="AB24" s="5"/>
      <c r="AC24" s="36"/>
      <c r="AD24" s="5"/>
      <c r="AE24" s="4"/>
      <c r="AF24" s="13"/>
      <c r="AG24" s="13"/>
      <c r="AH24" s="5"/>
      <c r="AI24" s="18"/>
      <c r="AJ24" s="13"/>
      <c r="AK24" s="13"/>
      <c r="AL24" s="5"/>
      <c r="AM24" s="5"/>
      <c r="AN24" s="5"/>
      <c r="AO24" s="5"/>
      <c r="AP24" s="5"/>
      <c r="AQ24" s="18"/>
      <c r="AR24" s="13"/>
      <c r="AS24" s="18"/>
      <c r="AT24" s="13"/>
      <c r="AU24" s="5"/>
      <c r="AV24" s="5"/>
      <c r="AW24" s="5"/>
      <c r="AX24" s="5"/>
      <c r="AY24" s="4"/>
      <c r="AZ24" s="7"/>
      <c r="BA24" s="18"/>
      <c r="BB24" s="13"/>
      <c r="BC24" s="13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26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18"/>
      <c r="N25" s="12"/>
      <c r="O25" s="2"/>
      <c r="P25" s="12"/>
      <c r="Q25" s="12"/>
      <c r="R25" s="12"/>
      <c r="S25" s="12"/>
      <c r="T25" s="12"/>
      <c r="U25" s="5"/>
      <c r="V25" s="5"/>
      <c r="W25" s="5"/>
      <c r="X25" s="5"/>
      <c r="Y25" s="5"/>
      <c r="Z25" s="5"/>
      <c r="AA25" s="5"/>
      <c r="AB25" s="5"/>
      <c r="AC25" s="36"/>
      <c r="AD25" s="5"/>
      <c r="AE25" s="4"/>
      <c r="AF25" s="13"/>
      <c r="AG25" s="13"/>
      <c r="AH25" s="5"/>
      <c r="AI25" s="18"/>
      <c r="AJ25" s="13"/>
      <c r="AK25" s="13"/>
      <c r="AL25" s="5"/>
      <c r="AM25" s="5"/>
      <c r="AN25" s="5"/>
      <c r="AO25" s="5"/>
      <c r="AP25" s="5"/>
      <c r="AQ25" s="18"/>
      <c r="AR25" s="13"/>
      <c r="AS25" s="18"/>
      <c r="AT25" s="13"/>
      <c r="AU25" s="5"/>
      <c r="AV25" s="5"/>
      <c r="AW25" s="5"/>
      <c r="AX25" s="5"/>
      <c r="AY25" s="4"/>
      <c r="AZ25" s="7"/>
      <c r="BA25" s="18"/>
      <c r="BB25" s="13"/>
      <c r="BC25" s="13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244.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4"/>
      <c r="N26" s="13"/>
      <c r="O26" s="13"/>
      <c r="P26" s="13"/>
      <c r="Q26" s="13"/>
      <c r="R26" s="13"/>
      <c r="S26" s="13"/>
      <c r="T26" s="13"/>
      <c r="U26" s="5"/>
      <c r="V26" s="5"/>
      <c r="W26" s="5"/>
      <c r="X26" s="5"/>
      <c r="Y26" s="5"/>
      <c r="Z26" s="5"/>
      <c r="AA26" s="5"/>
      <c r="AB26" s="5"/>
      <c r="AC26" s="18"/>
      <c r="AD26" s="13"/>
      <c r="AE26" s="13"/>
      <c r="AF26" s="5"/>
      <c r="AG26" s="5"/>
      <c r="AH26" s="5"/>
      <c r="AI26" s="18"/>
      <c r="AJ26" s="13"/>
      <c r="AK26" s="13"/>
      <c r="AL26" s="5"/>
      <c r="AM26" s="5"/>
      <c r="AN26" s="5"/>
      <c r="AO26" s="5"/>
      <c r="AP26" s="5"/>
      <c r="AQ26" s="18"/>
      <c r="AR26" s="13"/>
      <c r="AS26" s="18"/>
      <c r="AT26" s="13"/>
      <c r="AU26" s="5"/>
      <c r="AV26" s="5"/>
      <c r="AW26" s="5"/>
      <c r="AX26" s="5"/>
      <c r="AY26" s="4"/>
      <c r="AZ26" s="7"/>
      <c r="BA26" s="18"/>
      <c r="BB26" s="13"/>
      <c r="BC26" s="13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298.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4"/>
      <c r="N27" s="7"/>
      <c r="O27" s="4"/>
      <c r="P27" s="7"/>
      <c r="Q27" s="7"/>
      <c r="R27" s="7"/>
      <c r="S27" s="7"/>
      <c r="T27" s="7"/>
      <c r="U27" s="5"/>
      <c r="V27" s="5"/>
      <c r="W27" s="5"/>
      <c r="X27" s="5"/>
      <c r="Y27" s="5"/>
      <c r="Z27" s="5"/>
      <c r="AA27" s="5"/>
      <c r="AB27" s="5"/>
      <c r="AC27" s="18"/>
      <c r="AD27" s="17"/>
      <c r="AE27" s="17"/>
      <c r="AF27" s="5"/>
      <c r="AG27" s="5"/>
      <c r="AH27" s="5"/>
      <c r="AI27" s="18"/>
      <c r="AJ27" s="17"/>
      <c r="AK27" s="17"/>
      <c r="AL27" s="5"/>
      <c r="AM27" s="5"/>
      <c r="AN27" s="5"/>
      <c r="AO27" s="5"/>
      <c r="AP27" s="5"/>
      <c r="AQ27" s="18"/>
      <c r="AR27" s="13"/>
      <c r="AS27" s="18"/>
      <c r="AT27" s="7"/>
      <c r="AU27" s="5"/>
      <c r="AV27" s="5"/>
      <c r="AW27" s="5"/>
      <c r="AX27" s="5"/>
      <c r="AY27" s="4"/>
      <c r="AZ27" s="7"/>
      <c r="BA27" s="18"/>
      <c r="BB27" s="7"/>
      <c r="BC27" s="7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31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4"/>
      <c r="N28" s="7"/>
      <c r="O28" s="4"/>
      <c r="P28" s="4"/>
      <c r="Q28" s="4"/>
      <c r="R28" s="4"/>
      <c r="S28" s="4"/>
      <c r="T28" s="7"/>
      <c r="U28" s="5"/>
      <c r="V28" s="5"/>
      <c r="W28" s="5"/>
      <c r="X28" s="5"/>
      <c r="Y28" s="5"/>
      <c r="Z28" s="5"/>
      <c r="AA28" s="5"/>
      <c r="AB28" s="5"/>
      <c r="AC28" s="18"/>
      <c r="AD28" s="17"/>
      <c r="AE28" s="17"/>
      <c r="AF28" s="5"/>
      <c r="AG28" s="5"/>
      <c r="AH28" s="5"/>
      <c r="AI28" s="18"/>
      <c r="AJ28" s="17"/>
      <c r="AK28" s="17"/>
      <c r="AL28" s="5"/>
      <c r="AM28" s="5"/>
      <c r="AN28" s="5"/>
      <c r="AO28" s="5"/>
      <c r="AP28" s="5"/>
      <c r="AQ28" s="18"/>
      <c r="AR28" s="13"/>
      <c r="AS28" s="18"/>
      <c r="AT28" s="7"/>
      <c r="AU28" s="5"/>
      <c r="AV28" s="5"/>
      <c r="AW28" s="5"/>
      <c r="AX28" s="5"/>
      <c r="AY28" s="4"/>
      <c r="AZ28" s="7"/>
      <c r="BA28" s="18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56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18"/>
      <c r="N29" s="12"/>
      <c r="O29" s="2"/>
      <c r="P29" s="12"/>
      <c r="Q29" s="12"/>
      <c r="R29" s="12"/>
      <c r="S29" s="12"/>
      <c r="T29" s="12"/>
      <c r="U29" s="5"/>
      <c r="V29" s="5"/>
      <c r="W29" s="5"/>
      <c r="X29" s="5"/>
      <c r="Y29" s="5"/>
      <c r="Z29" s="5"/>
      <c r="AA29" s="5"/>
      <c r="AB29" s="5"/>
      <c r="AC29" s="18"/>
      <c r="AD29" s="17"/>
      <c r="AE29" s="17"/>
      <c r="AF29" s="5"/>
      <c r="AG29" s="5"/>
      <c r="AH29" s="5"/>
      <c r="AI29" s="18"/>
      <c r="AJ29" s="17"/>
      <c r="AK29" s="17"/>
      <c r="AL29" s="5"/>
      <c r="AM29" s="5"/>
      <c r="AN29" s="5"/>
      <c r="AO29" s="5"/>
      <c r="AP29" s="5"/>
      <c r="AQ29" s="18"/>
      <c r="AR29" s="13"/>
      <c r="AS29" s="18"/>
      <c r="AT29" s="7"/>
      <c r="AU29" s="5"/>
      <c r="AV29" s="5"/>
      <c r="AW29" s="5"/>
      <c r="AX29" s="5"/>
      <c r="AY29" s="4"/>
      <c r="AZ29" s="7"/>
      <c r="BA29" s="18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233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4"/>
      <c r="N30" s="4"/>
      <c r="O30" s="4"/>
      <c r="P30" s="4"/>
      <c r="Q30" s="4"/>
      <c r="R30" s="4"/>
      <c r="S30" s="4"/>
      <c r="T30" s="4"/>
      <c r="U30" s="5"/>
      <c r="V30" s="5"/>
      <c r="W30" s="5"/>
      <c r="X30" s="5"/>
      <c r="Y30" s="5"/>
      <c r="Z30" s="5"/>
      <c r="AA30" s="5"/>
      <c r="AB30" s="5"/>
      <c r="AC30" s="18"/>
      <c r="AD30" s="17"/>
      <c r="AE30" s="4"/>
      <c r="AF30" s="5"/>
      <c r="AG30" s="5"/>
      <c r="AH30" s="5"/>
      <c r="AI30" s="18"/>
      <c r="AJ30" s="17"/>
      <c r="AK30" s="4"/>
      <c r="AL30" s="5"/>
      <c r="AM30" s="5"/>
      <c r="AN30" s="5"/>
      <c r="AO30" s="5"/>
      <c r="AP30" s="5"/>
      <c r="AQ30" s="18"/>
      <c r="AR30" s="7"/>
      <c r="AS30" s="18"/>
      <c r="AT30" s="7"/>
      <c r="AU30" s="5"/>
      <c r="AV30" s="5"/>
      <c r="AW30" s="5"/>
      <c r="AX30" s="5"/>
      <c r="AY30" s="4"/>
      <c r="AZ30" s="7"/>
      <c r="BA30" s="18"/>
      <c r="BB30" s="13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63.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4"/>
      <c r="N31" s="13"/>
      <c r="O31" s="13"/>
      <c r="P31" s="13"/>
      <c r="Q31" s="13"/>
      <c r="R31" s="13"/>
      <c r="S31" s="13"/>
      <c r="T31" s="13"/>
      <c r="U31" s="5"/>
      <c r="V31" s="5"/>
      <c r="W31" s="5"/>
      <c r="X31" s="5"/>
      <c r="Y31" s="5"/>
      <c r="Z31" s="5"/>
      <c r="AA31" s="5"/>
      <c r="AB31" s="5"/>
      <c r="AC31" s="18"/>
      <c r="AD31" s="17"/>
      <c r="AE31" s="4"/>
      <c r="AF31" s="5"/>
      <c r="AG31" s="5"/>
      <c r="AH31" s="5"/>
      <c r="AI31" s="18"/>
      <c r="AJ31" s="17"/>
      <c r="AK31" s="4"/>
      <c r="AL31" s="5"/>
      <c r="AM31" s="5"/>
      <c r="AN31" s="5"/>
      <c r="AO31" s="5"/>
      <c r="AP31" s="5"/>
      <c r="AQ31" s="18"/>
      <c r="AR31" s="7"/>
      <c r="AS31" s="18"/>
      <c r="AT31" s="7"/>
      <c r="AU31" s="5"/>
      <c r="AV31" s="5"/>
      <c r="AW31" s="5"/>
      <c r="AX31" s="5"/>
      <c r="AY31" s="4"/>
      <c r="AZ31" s="7"/>
      <c r="BA31" s="18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258.7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18"/>
      <c r="N32" s="17"/>
      <c r="O32" s="17"/>
      <c r="P32" s="17"/>
      <c r="Q32" s="17"/>
      <c r="R32" s="17"/>
      <c r="S32" s="17"/>
      <c r="T32" s="17"/>
      <c r="U32" s="5"/>
      <c r="V32" s="5"/>
      <c r="W32" s="5"/>
      <c r="X32" s="5"/>
      <c r="Y32" s="5"/>
      <c r="Z32" s="5"/>
      <c r="AA32" s="5"/>
      <c r="AB32" s="5"/>
      <c r="AC32" s="18"/>
      <c r="AD32" s="17"/>
      <c r="AE32" s="4"/>
      <c r="AF32" s="5"/>
      <c r="AG32" s="5"/>
      <c r="AH32" s="5"/>
      <c r="AI32" s="18"/>
      <c r="AJ32" s="17"/>
      <c r="AK32" s="4"/>
      <c r="AL32" s="5"/>
      <c r="AM32" s="5"/>
      <c r="AN32" s="5"/>
      <c r="AO32" s="5"/>
      <c r="AP32" s="5"/>
      <c r="AQ32" s="18"/>
      <c r="AR32" s="7"/>
      <c r="AS32" s="18"/>
      <c r="AT32" s="7"/>
      <c r="AU32" s="5"/>
      <c r="AV32" s="5"/>
      <c r="AW32" s="5"/>
      <c r="AX32" s="5"/>
      <c r="AY32" s="4"/>
      <c r="AZ32" s="7"/>
      <c r="BA32" s="18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201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18"/>
      <c r="N33" s="13"/>
      <c r="O33" s="13"/>
      <c r="P33" s="13"/>
      <c r="Q33" s="13"/>
      <c r="R33" s="13"/>
      <c r="S33" s="13"/>
      <c r="T33" s="13"/>
      <c r="U33" s="5"/>
      <c r="V33" s="5"/>
      <c r="W33" s="5"/>
      <c r="X33" s="5"/>
      <c r="Y33" s="5"/>
      <c r="Z33" s="5"/>
      <c r="AA33" s="5"/>
      <c r="AB33" s="5"/>
      <c r="AC33" s="18"/>
      <c r="AD33" s="17"/>
      <c r="AE33" s="4"/>
      <c r="AF33" s="5"/>
      <c r="AG33" s="5"/>
      <c r="AH33" s="5"/>
      <c r="AI33" s="18"/>
      <c r="AJ33" s="17"/>
      <c r="AK33" s="4"/>
      <c r="AL33" s="5"/>
      <c r="AM33" s="5"/>
      <c r="AN33" s="5"/>
      <c r="AO33" s="5"/>
      <c r="AP33" s="5"/>
      <c r="AQ33" s="18"/>
      <c r="AR33" s="7"/>
      <c r="AS33" s="18"/>
      <c r="AT33" s="7"/>
      <c r="AU33" s="5"/>
      <c r="AV33" s="5"/>
      <c r="AW33" s="5"/>
      <c r="AX33" s="5"/>
      <c r="AY33" s="4"/>
      <c r="AZ33" s="7"/>
      <c r="BA33" s="18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91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4"/>
      <c r="N34" s="7"/>
      <c r="O34" s="4"/>
      <c r="P34" s="7"/>
      <c r="Q34" s="7"/>
      <c r="R34" s="7"/>
      <c r="S34" s="7"/>
      <c r="T34" s="7"/>
      <c r="U34" s="5"/>
      <c r="V34" s="5"/>
      <c r="W34" s="5"/>
      <c r="X34" s="5"/>
      <c r="Y34" s="5"/>
      <c r="Z34" s="5"/>
      <c r="AA34" s="5"/>
      <c r="AB34" s="5"/>
      <c r="AC34" s="18"/>
      <c r="AD34" s="17"/>
      <c r="AE34" s="4"/>
      <c r="AF34" s="5"/>
      <c r="AG34" s="5"/>
      <c r="AH34" s="5"/>
      <c r="AI34" s="18"/>
      <c r="AJ34" s="17"/>
      <c r="AK34" s="4"/>
      <c r="AL34" s="5"/>
      <c r="AM34" s="5"/>
      <c r="AN34" s="5"/>
      <c r="AO34" s="5"/>
      <c r="AP34" s="5"/>
      <c r="AQ34" s="18"/>
      <c r="AR34" s="7"/>
      <c r="AS34" s="18"/>
      <c r="AT34" s="7"/>
      <c r="AU34" s="5"/>
      <c r="AV34" s="5"/>
      <c r="AW34" s="5"/>
      <c r="AX34" s="5"/>
      <c r="AY34" s="4"/>
      <c r="AZ34" s="7"/>
      <c r="BA34" s="18"/>
      <c r="BB34" s="7"/>
      <c r="BC34" s="7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91.2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18"/>
      <c r="N35" s="12"/>
      <c r="O35" s="2"/>
      <c r="P35" s="12"/>
      <c r="Q35" s="12"/>
      <c r="R35" s="12"/>
      <c r="S35" s="12"/>
      <c r="T35" s="12"/>
      <c r="U35" s="5"/>
      <c r="V35" s="5"/>
      <c r="W35" s="5"/>
      <c r="X35" s="5"/>
      <c r="Y35" s="5"/>
      <c r="Z35" s="5"/>
      <c r="AA35" s="5"/>
      <c r="AB35" s="5"/>
      <c r="AC35" s="18"/>
      <c r="AD35" s="17"/>
      <c r="AE35" s="4"/>
      <c r="AF35" s="5"/>
      <c r="AG35" s="5"/>
      <c r="AH35" s="5"/>
      <c r="AI35" s="18"/>
      <c r="AJ35" s="17"/>
      <c r="AK35" s="4"/>
      <c r="AL35" s="5"/>
      <c r="AM35" s="5"/>
      <c r="AN35" s="5"/>
      <c r="AO35" s="5"/>
      <c r="AP35" s="5"/>
      <c r="AQ35" s="18"/>
      <c r="AR35" s="7"/>
      <c r="AS35" s="18"/>
      <c r="AT35" s="7"/>
      <c r="AU35" s="5"/>
      <c r="AV35" s="5"/>
      <c r="AW35" s="5"/>
      <c r="AX35" s="5"/>
      <c r="AY35" s="4"/>
      <c r="AZ35" s="7"/>
      <c r="BA35" s="18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247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18"/>
      <c r="N36" s="7"/>
      <c r="O36" s="7"/>
      <c r="P36" s="7"/>
      <c r="Q36" s="7"/>
      <c r="R36" s="7"/>
      <c r="S36" s="7"/>
      <c r="T36" s="1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8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71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18"/>
      <c r="N37" s="12"/>
      <c r="O37" s="2"/>
      <c r="P37" s="12"/>
      <c r="Q37" s="12"/>
      <c r="R37" s="12"/>
      <c r="S37" s="12"/>
      <c r="T37" s="12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8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61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18"/>
      <c r="N38" s="12"/>
      <c r="O38" s="2"/>
      <c r="P38" s="12"/>
      <c r="Q38" s="12"/>
      <c r="R38" s="12"/>
      <c r="S38" s="12"/>
      <c r="T38" s="12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8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204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4"/>
      <c r="O39" s="4"/>
      <c r="P39" s="4"/>
      <c r="Q39" s="4"/>
      <c r="R39" s="4"/>
      <c r="S39" s="4"/>
      <c r="T39" s="4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36"/>
      <c r="AJ39" s="5"/>
      <c r="AK39" s="5"/>
      <c r="AL39" s="5"/>
      <c r="AM39" s="5"/>
      <c r="AN39" s="5"/>
      <c r="AO39" s="5"/>
      <c r="AP39" s="5"/>
      <c r="AQ39" s="36"/>
      <c r="AR39" s="5"/>
      <c r="AS39" s="36"/>
      <c r="AT39" s="5"/>
      <c r="AU39" s="5"/>
      <c r="AV39" s="5"/>
      <c r="AW39" s="5"/>
      <c r="AX39" s="5"/>
      <c r="AY39" s="4"/>
      <c r="AZ39" s="7"/>
      <c r="BA39" s="18"/>
      <c r="BB39" s="4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204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18"/>
      <c r="N40" s="4"/>
      <c r="O40" s="4"/>
      <c r="P40" s="4"/>
      <c r="Q40" s="4"/>
      <c r="R40" s="4"/>
      <c r="S40" s="4"/>
      <c r="T40" s="4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6"/>
      <c r="AJ40" s="5"/>
      <c r="AK40" s="5"/>
      <c r="AL40" s="5"/>
      <c r="AM40" s="5"/>
      <c r="AN40" s="5"/>
      <c r="AO40" s="5"/>
      <c r="AP40" s="5"/>
      <c r="AQ40" s="36"/>
      <c r="AR40" s="5"/>
      <c r="AS40" s="36"/>
      <c r="AT40" s="5"/>
      <c r="AU40" s="5"/>
      <c r="AV40" s="5"/>
      <c r="AW40" s="5"/>
      <c r="AX40" s="5"/>
      <c r="AY40" s="4"/>
      <c r="AZ40" s="7"/>
      <c r="BA40" s="18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204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18"/>
      <c r="N41" s="12"/>
      <c r="O41" s="2"/>
      <c r="P41" s="12"/>
      <c r="Q41" s="12"/>
      <c r="R41" s="12"/>
      <c r="S41" s="12"/>
      <c r="T41" s="12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6"/>
      <c r="AJ41" s="5"/>
      <c r="AK41" s="5"/>
      <c r="AL41" s="5"/>
      <c r="AM41" s="5"/>
      <c r="AN41" s="5"/>
      <c r="AO41" s="5"/>
      <c r="AP41" s="5"/>
      <c r="AQ41" s="36"/>
      <c r="AR41" s="5"/>
      <c r="AS41" s="36"/>
      <c r="AT41" s="5"/>
      <c r="AU41" s="5"/>
      <c r="AV41" s="5"/>
      <c r="AW41" s="5"/>
      <c r="AX41" s="5"/>
      <c r="AY41" s="4"/>
      <c r="AZ41" s="7"/>
      <c r="BA41" s="18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283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7"/>
      <c r="O42" s="4"/>
      <c r="P42" s="7"/>
      <c r="Q42" s="7"/>
      <c r="R42" s="7"/>
      <c r="S42" s="7"/>
      <c r="T42" s="7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36"/>
      <c r="AJ42" s="5"/>
      <c r="AK42" s="5"/>
      <c r="AL42" s="5"/>
      <c r="AM42" s="5"/>
      <c r="AN42" s="5"/>
      <c r="AO42" s="5"/>
      <c r="AP42" s="5"/>
      <c r="AQ42" s="36"/>
      <c r="AR42" s="5"/>
      <c r="AS42" s="36"/>
      <c r="AT42" s="5"/>
      <c r="AU42" s="5"/>
      <c r="AV42" s="5"/>
      <c r="AW42" s="5"/>
      <c r="AX42" s="5"/>
      <c r="AY42" s="4"/>
      <c r="AZ42" s="7"/>
      <c r="BA42" s="18"/>
      <c r="BB42" s="7"/>
      <c r="BC42" s="4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409.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7"/>
      <c r="O43" s="4"/>
      <c r="P43" s="7"/>
      <c r="Q43" s="7"/>
      <c r="R43" s="7"/>
      <c r="S43" s="7"/>
      <c r="T43" s="7"/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7"/>
      <c r="AG43" s="7"/>
      <c r="AH43" s="5"/>
      <c r="AI43" s="18"/>
      <c r="AJ43" s="7"/>
      <c r="AK43" s="7"/>
      <c r="AL43" s="5"/>
      <c r="AM43" s="5"/>
      <c r="AN43" s="5"/>
      <c r="AO43" s="5"/>
      <c r="AP43" s="5"/>
      <c r="AQ43" s="18"/>
      <c r="AR43" s="7"/>
      <c r="AS43" s="18"/>
      <c r="AT43" s="7"/>
      <c r="AU43" s="5"/>
      <c r="AV43" s="5"/>
      <c r="AW43" s="5"/>
      <c r="AX43" s="5"/>
      <c r="AY43" s="4"/>
      <c r="AZ43" s="7"/>
      <c r="BA43" s="18"/>
      <c r="BB43" s="7"/>
      <c r="BC43" s="7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1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36"/>
      <c r="AJ44" s="5"/>
      <c r="AK44" s="5"/>
      <c r="AL44" s="5"/>
      <c r="AM44" s="5"/>
      <c r="AN44" s="5"/>
      <c r="AO44" s="5"/>
      <c r="AP44" s="5"/>
      <c r="AQ44" s="36"/>
      <c r="AR44" s="5"/>
      <c r="AS44" s="36"/>
      <c r="AT44" s="5"/>
      <c r="AU44" s="5"/>
      <c r="AV44" s="5"/>
      <c r="AW44" s="5"/>
      <c r="AX44" s="5"/>
      <c r="AY44" s="4"/>
      <c r="AZ44" s="7"/>
      <c r="BA44" s="18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1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18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8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14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18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8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14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18"/>
      <c r="N47" s="12"/>
      <c r="O47" s="2"/>
      <c r="P47" s="12"/>
      <c r="Q47" s="12"/>
      <c r="R47" s="12"/>
      <c r="S47" s="12"/>
      <c r="T47" s="12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8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14.7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18"/>
      <c r="N48" s="12"/>
      <c r="O48" s="2"/>
      <c r="P48" s="12"/>
      <c r="Q48" s="12"/>
      <c r="R48" s="12"/>
      <c r="S48" s="12"/>
      <c r="T48" s="12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36"/>
      <c r="AJ48" s="5"/>
      <c r="AK48" s="5"/>
      <c r="AL48" s="5"/>
      <c r="AM48" s="5"/>
      <c r="AN48" s="5"/>
      <c r="AO48" s="5"/>
      <c r="AP48" s="5"/>
      <c r="AQ48" s="36"/>
      <c r="AR48" s="5"/>
      <c r="AS48" s="36"/>
      <c r="AT48" s="5"/>
      <c r="AU48" s="5"/>
      <c r="AV48" s="5"/>
      <c r="AW48" s="5"/>
      <c r="AX48" s="5"/>
      <c r="AY48" s="4"/>
      <c r="AZ48" s="7"/>
      <c r="BA48" s="18"/>
      <c r="BB48" s="7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04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7"/>
      <c r="O49" s="4"/>
      <c r="P49" s="7"/>
      <c r="Q49" s="7"/>
      <c r="R49" s="7"/>
      <c r="S49" s="7"/>
      <c r="T49" s="7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8"/>
      <c r="BB49" s="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04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18"/>
      <c r="N50" s="12"/>
      <c r="O50" s="2"/>
      <c r="P50" s="12"/>
      <c r="Q50" s="12"/>
      <c r="R50" s="12"/>
      <c r="S50" s="12"/>
      <c r="T50" s="12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36"/>
      <c r="AJ50" s="5"/>
      <c r="AK50" s="5"/>
      <c r="AL50" s="5"/>
      <c r="AM50" s="5"/>
      <c r="AN50" s="5"/>
      <c r="AO50" s="5"/>
      <c r="AP50" s="5"/>
      <c r="AQ50" s="36"/>
      <c r="AR50" s="5"/>
      <c r="AS50" s="36"/>
      <c r="AT50" s="5"/>
      <c r="AU50" s="5"/>
      <c r="AV50" s="5"/>
      <c r="AW50" s="5"/>
      <c r="AX50" s="5"/>
      <c r="AY50" s="4"/>
      <c r="AZ50" s="7"/>
      <c r="BA50" s="18"/>
      <c r="BB50" s="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216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4"/>
      <c r="O51" s="4"/>
      <c r="P51" s="4"/>
      <c r="Q51" s="4"/>
      <c r="R51" s="4"/>
      <c r="S51" s="4"/>
      <c r="T51" s="4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4"/>
      <c r="AH51" s="17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17"/>
      <c r="BA51" s="18"/>
      <c r="BB51" s="1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58.2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17"/>
      <c r="O52" s="17"/>
      <c r="P52" s="17"/>
      <c r="Q52" s="17"/>
      <c r="R52" s="17"/>
      <c r="S52" s="17"/>
      <c r="T52" s="1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36"/>
      <c r="AJ52" s="5"/>
      <c r="AK52" s="5"/>
      <c r="AL52" s="5"/>
      <c r="AM52" s="5"/>
      <c r="AN52" s="5"/>
      <c r="AO52" s="5"/>
      <c r="AP52" s="5"/>
      <c r="AQ52" s="36"/>
      <c r="AR52" s="5"/>
      <c r="AS52" s="36"/>
      <c r="AT52" s="5"/>
      <c r="AU52" s="5"/>
      <c r="AV52" s="5"/>
      <c r="AW52" s="5"/>
      <c r="AX52" s="5"/>
      <c r="AY52" s="4"/>
      <c r="AZ52" s="7"/>
      <c r="BA52" s="18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41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17"/>
      <c r="O53" s="17"/>
      <c r="P53" s="17"/>
      <c r="Q53" s="17"/>
      <c r="R53" s="17"/>
      <c r="S53" s="17"/>
      <c r="T53" s="17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8"/>
      <c r="BB53" s="7"/>
      <c r="BC53" s="4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256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7"/>
      <c r="O54" s="4"/>
      <c r="P54" s="7"/>
      <c r="Q54" s="7"/>
      <c r="R54" s="7"/>
      <c r="S54" s="7"/>
      <c r="T54" s="7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7"/>
      <c r="AG54" s="7"/>
      <c r="AH54" s="5"/>
      <c r="AI54" s="18"/>
      <c r="AJ54" s="7"/>
      <c r="AK54" s="7"/>
      <c r="AL54" s="5"/>
      <c r="AM54" s="5"/>
      <c r="AN54" s="5"/>
      <c r="AO54" s="5"/>
      <c r="AP54" s="5"/>
      <c r="AQ54" s="18"/>
      <c r="AR54" s="13"/>
      <c r="AS54" s="18"/>
      <c r="AT54" s="7"/>
      <c r="AU54" s="5"/>
      <c r="AV54" s="5"/>
      <c r="AW54" s="5"/>
      <c r="AX54" s="5"/>
      <c r="AY54" s="4"/>
      <c r="AZ54" s="7"/>
      <c r="BA54" s="18"/>
      <c r="BB54" s="7"/>
      <c r="BC54" s="7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53.7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7"/>
      <c r="O55" s="7"/>
      <c r="P55" s="7"/>
      <c r="Q55" s="7"/>
      <c r="R55" s="7"/>
      <c r="S55" s="7"/>
      <c r="T55" s="7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7"/>
      <c r="AG55" s="7"/>
      <c r="AH55" s="5"/>
      <c r="AI55" s="18"/>
      <c r="AJ55" s="7"/>
      <c r="AK55" s="7"/>
      <c r="AL55" s="5"/>
      <c r="AM55" s="5"/>
      <c r="AN55" s="5"/>
      <c r="AO55" s="5"/>
      <c r="AP55" s="5"/>
      <c r="AQ55" s="18"/>
      <c r="AR55" s="13"/>
      <c r="AS55" s="18"/>
      <c r="AT55" s="7"/>
      <c r="AU55" s="5"/>
      <c r="AV55" s="5"/>
      <c r="AW55" s="5"/>
      <c r="AX55" s="5"/>
      <c r="AY55" s="4"/>
      <c r="AZ55" s="7"/>
      <c r="BA55" s="18"/>
      <c r="BB55" s="7"/>
      <c r="BC55" s="4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164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18"/>
      <c r="N56" s="12"/>
      <c r="O56" s="2"/>
      <c r="P56" s="12"/>
      <c r="Q56" s="12"/>
      <c r="R56" s="12"/>
      <c r="S56" s="12"/>
      <c r="T56" s="12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7"/>
      <c r="AG56" s="7"/>
      <c r="AH56" s="5"/>
      <c r="AI56" s="18"/>
      <c r="AJ56" s="7"/>
      <c r="AK56" s="7"/>
      <c r="AL56" s="5"/>
      <c r="AM56" s="5"/>
      <c r="AN56" s="5"/>
      <c r="AO56" s="5"/>
      <c r="AP56" s="5"/>
      <c r="AQ56" s="18"/>
      <c r="AR56" s="13"/>
      <c r="AS56" s="18"/>
      <c r="AT56" s="7"/>
      <c r="AU56" s="5"/>
      <c r="AV56" s="5"/>
      <c r="AW56" s="5"/>
      <c r="AX56" s="5"/>
      <c r="AY56" s="4"/>
      <c r="AZ56" s="7"/>
      <c r="BA56" s="18"/>
      <c r="BB56" s="7"/>
      <c r="BC56" s="4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389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13"/>
      <c r="O57" s="13"/>
      <c r="P57" s="13"/>
      <c r="Q57" s="13"/>
      <c r="R57" s="13"/>
      <c r="S57" s="13"/>
      <c r="T57" s="13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13"/>
      <c r="AG57" s="13"/>
      <c r="AH57" s="5"/>
      <c r="AI57" s="18"/>
      <c r="AJ57" s="13"/>
      <c r="AK57" s="13"/>
      <c r="AL57" s="5"/>
      <c r="AM57" s="5"/>
      <c r="AN57" s="5"/>
      <c r="AO57" s="5"/>
      <c r="AP57" s="5"/>
      <c r="AQ57" s="18"/>
      <c r="AR57" s="13"/>
      <c r="AS57" s="18"/>
      <c r="AT57" s="13"/>
      <c r="AU57" s="5"/>
      <c r="AV57" s="5"/>
      <c r="AW57" s="5"/>
      <c r="AX57" s="5"/>
      <c r="AY57" s="4"/>
      <c r="AZ57" s="7"/>
      <c r="BA57" s="18"/>
      <c r="BB57" s="13"/>
      <c r="BC57" s="13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21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13"/>
      <c r="O58" s="13"/>
      <c r="P58" s="13"/>
      <c r="Q58" s="13"/>
      <c r="R58" s="13"/>
      <c r="S58" s="13"/>
      <c r="T58" s="13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18"/>
      <c r="AJ58" s="7"/>
      <c r="AK58" s="7"/>
      <c r="AL58" s="5"/>
      <c r="AM58" s="5"/>
      <c r="AN58" s="5"/>
      <c r="AO58" s="5"/>
      <c r="AP58" s="5"/>
      <c r="AQ58" s="18"/>
      <c r="AR58" s="7"/>
      <c r="AS58" s="18"/>
      <c r="AT58" s="7"/>
      <c r="AU58" s="5"/>
      <c r="AV58" s="5"/>
      <c r="AW58" s="5"/>
      <c r="AX58" s="5"/>
      <c r="AY58" s="4"/>
      <c r="AZ58" s="7"/>
      <c r="BA58" s="18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21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13"/>
      <c r="O59" s="13"/>
      <c r="P59" s="13"/>
      <c r="Q59" s="13"/>
      <c r="R59" s="13"/>
      <c r="S59" s="13"/>
      <c r="T59" s="1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18"/>
      <c r="AJ59" s="7"/>
      <c r="AK59" s="7"/>
      <c r="AL59" s="5"/>
      <c r="AM59" s="5"/>
      <c r="AN59" s="5"/>
      <c r="AO59" s="5"/>
      <c r="AP59" s="5"/>
      <c r="AQ59" s="18"/>
      <c r="AR59" s="7"/>
      <c r="AS59" s="18"/>
      <c r="AT59" s="7"/>
      <c r="AU59" s="5"/>
      <c r="AV59" s="5"/>
      <c r="AW59" s="5"/>
      <c r="AX59" s="5"/>
      <c r="AY59" s="4"/>
      <c r="AZ59" s="7"/>
      <c r="BA59" s="18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21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13"/>
      <c r="O60" s="13"/>
      <c r="P60" s="13"/>
      <c r="Q60" s="13"/>
      <c r="R60" s="13"/>
      <c r="S60" s="13"/>
      <c r="T60" s="13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18"/>
      <c r="AJ60" s="7"/>
      <c r="AK60" s="7"/>
      <c r="AL60" s="5"/>
      <c r="AM60" s="5"/>
      <c r="AN60" s="5"/>
      <c r="AO60" s="5"/>
      <c r="AP60" s="5"/>
      <c r="AQ60" s="18"/>
      <c r="AR60" s="7"/>
      <c r="AS60" s="18"/>
      <c r="AT60" s="7"/>
      <c r="AU60" s="5"/>
      <c r="AV60" s="5"/>
      <c r="AW60" s="5"/>
      <c r="AX60" s="5"/>
      <c r="AY60" s="4"/>
      <c r="AZ60" s="7"/>
      <c r="BA60" s="18"/>
      <c r="BB60" s="7"/>
      <c r="BC60" s="7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21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13"/>
      <c r="O61" s="13"/>
      <c r="P61" s="13"/>
      <c r="Q61" s="13"/>
      <c r="R61" s="13"/>
      <c r="S61" s="13"/>
      <c r="T61" s="13"/>
      <c r="U61" s="5"/>
      <c r="V61" s="5"/>
      <c r="W61" s="5"/>
      <c r="X61" s="5"/>
      <c r="Y61" s="5"/>
      <c r="Z61" s="5"/>
      <c r="AA61" s="5"/>
      <c r="AB61" s="5"/>
      <c r="AC61" s="5"/>
      <c r="AD61" s="5"/>
      <c r="AE61" s="4"/>
      <c r="AF61" s="7"/>
      <c r="AG61" s="7"/>
      <c r="AH61" s="5"/>
      <c r="AI61" s="18"/>
      <c r="AJ61" s="7"/>
      <c r="AK61" s="7"/>
      <c r="AL61" s="5"/>
      <c r="AM61" s="5"/>
      <c r="AN61" s="5"/>
      <c r="AO61" s="5"/>
      <c r="AP61" s="5"/>
      <c r="AQ61" s="18"/>
      <c r="AR61" s="7"/>
      <c r="AS61" s="18"/>
      <c r="AT61" s="7"/>
      <c r="AU61" s="5"/>
      <c r="AV61" s="5"/>
      <c r="AW61" s="5"/>
      <c r="AX61" s="5"/>
      <c r="AY61" s="4"/>
      <c r="AZ61" s="7"/>
      <c r="BA61" s="18"/>
      <c r="BB61" s="7"/>
      <c r="BC61" s="7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121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5"/>
      <c r="AD62" s="5"/>
      <c r="AE62" s="4"/>
      <c r="AF62" s="7"/>
      <c r="AG62" s="7"/>
      <c r="AH62" s="5"/>
      <c r="AI62" s="18"/>
      <c r="AJ62" s="7"/>
      <c r="AK62" s="7"/>
      <c r="AL62" s="5"/>
      <c r="AM62" s="5"/>
      <c r="AN62" s="5"/>
      <c r="AO62" s="5"/>
      <c r="AP62" s="5"/>
      <c r="AQ62" s="18"/>
      <c r="AR62" s="7"/>
      <c r="AS62" s="18"/>
      <c r="AT62" s="7"/>
      <c r="AU62" s="5"/>
      <c r="AV62" s="5"/>
      <c r="AW62" s="5"/>
      <c r="AX62" s="5"/>
      <c r="AY62" s="4"/>
      <c r="AZ62" s="7"/>
      <c r="BA62" s="18"/>
      <c r="BB62" s="7"/>
      <c r="BC62" s="7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409.6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36"/>
      <c r="AJ63" s="5"/>
      <c r="AK63" s="5"/>
      <c r="AL63" s="5"/>
      <c r="AM63" s="5"/>
      <c r="AN63" s="5"/>
      <c r="AO63" s="5"/>
      <c r="AP63" s="5"/>
      <c r="AQ63" s="36"/>
      <c r="AR63" s="5"/>
      <c r="AS63" s="36"/>
      <c r="AT63" s="5"/>
      <c r="AU63" s="5"/>
      <c r="AV63" s="5"/>
      <c r="AW63" s="5"/>
      <c r="AX63" s="5"/>
      <c r="AY63" s="4"/>
      <c r="AZ63" s="7"/>
      <c r="BA63" s="18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409.6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18"/>
      <c r="N64" s="17"/>
      <c r="O64" s="17"/>
      <c r="P64" s="17"/>
      <c r="Q64" s="17"/>
      <c r="R64" s="17"/>
      <c r="S64" s="17"/>
      <c r="T64" s="17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36"/>
      <c r="AJ64" s="5"/>
      <c r="AK64" s="5"/>
      <c r="AL64" s="5"/>
      <c r="AM64" s="5"/>
      <c r="AN64" s="5"/>
      <c r="AO64" s="5"/>
      <c r="AP64" s="5"/>
      <c r="AQ64" s="36"/>
      <c r="AR64" s="5"/>
      <c r="AS64" s="36"/>
      <c r="AT64" s="5"/>
      <c r="AU64" s="5"/>
      <c r="AV64" s="5"/>
      <c r="AW64" s="5"/>
      <c r="AX64" s="5"/>
      <c r="AY64" s="4"/>
      <c r="AZ64" s="7"/>
      <c r="BA64" s="18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409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13"/>
      <c r="O65" s="13"/>
      <c r="P65" s="13"/>
      <c r="Q65" s="13"/>
      <c r="R65" s="13"/>
      <c r="S65" s="13"/>
      <c r="T65" s="13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36"/>
      <c r="AJ65" s="5"/>
      <c r="AK65" s="5"/>
      <c r="AL65" s="5"/>
      <c r="AM65" s="5"/>
      <c r="AN65" s="5"/>
      <c r="AO65" s="5"/>
      <c r="AP65" s="5"/>
      <c r="AQ65" s="36"/>
      <c r="AR65" s="5"/>
      <c r="AS65" s="36"/>
      <c r="AT65" s="5"/>
      <c r="AU65" s="5"/>
      <c r="AV65" s="5"/>
      <c r="AW65" s="5"/>
      <c r="AX65" s="5"/>
      <c r="AY65" s="4"/>
      <c r="AZ65" s="7"/>
      <c r="BA65" s="18"/>
      <c r="BB65" s="13"/>
      <c r="BC65" s="13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409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4"/>
      <c r="O66" s="4"/>
      <c r="P66" s="4"/>
      <c r="Q66" s="4"/>
      <c r="R66" s="4"/>
      <c r="S66" s="4"/>
      <c r="T66" s="4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18"/>
      <c r="BB66" s="4"/>
      <c r="BC66" s="4"/>
      <c r="BD66" s="4"/>
      <c r="BE66" s="4"/>
      <c r="BF66" s="7"/>
      <c r="BG66" s="4"/>
      <c r="BH66" s="4"/>
      <c r="BI66" s="7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71.7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4"/>
      <c r="O67" s="4"/>
      <c r="P67" s="4"/>
      <c r="Q67" s="4"/>
      <c r="R67" s="4"/>
      <c r="S67" s="4"/>
      <c r="T67" s="4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18"/>
      <c r="BB67" s="18"/>
      <c r="BC67" s="4"/>
      <c r="BD67" s="4"/>
      <c r="BE67" s="4"/>
      <c r="BF67" s="7"/>
      <c r="BG67" s="4"/>
      <c r="BH67" s="4"/>
      <c r="BI67" s="7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51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18"/>
      <c r="N68" s="12"/>
      <c r="O68" s="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4"/>
      <c r="AF68" s="7"/>
      <c r="AG68" s="7"/>
      <c r="AH68" s="5"/>
      <c r="AI68" s="18"/>
      <c r="AJ68" s="7"/>
      <c r="AK68" s="7"/>
      <c r="AL68" s="5"/>
      <c r="AM68" s="5"/>
      <c r="AN68" s="5"/>
      <c r="AO68" s="5"/>
      <c r="AP68" s="5"/>
      <c r="AQ68" s="18"/>
      <c r="AR68" s="7"/>
      <c r="AS68" s="18"/>
      <c r="AT68" s="7"/>
      <c r="AU68" s="5"/>
      <c r="AV68" s="5"/>
      <c r="AW68" s="5"/>
      <c r="AX68" s="5"/>
      <c r="AY68" s="4"/>
      <c r="AZ68" s="7"/>
      <c r="BA68" s="18"/>
      <c r="BB68" s="7"/>
      <c r="BC68" s="7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409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7"/>
      <c r="O69" s="4"/>
      <c r="P69" s="7"/>
      <c r="Q69" s="7"/>
      <c r="R69" s="7"/>
      <c r="S69" s="7"/>
      <c r="T69" s="7"/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7"/>
      <c r="AG69" s="7"/>
      <c r="AH69" s="5"/>
      <c r="AI69" s="18"/>
      <c r="AJ69" s="7"/>
      <c r="AK69" s="7"/>
      <c r="AL69" s="5"/>
      <c r="AM69" s="5"/>
      <c r="AN69" s="5"/>
      <c r="AO69" s="5"/>
      <c r="AP69" s="5"/>
      <c r="AQ69" s="18"/>
      <c r="AR69" s="7"/>
      <c r="AS69" s="18"/>
      <c r="AT69" s="7"/>
      <c r="AU69" s="5"/>
      <c r="AV69" s="5"/>
      <c r="AW69" s="5"/>
      <c r="AX69" s="5"/>
      <c r="AY69" s="4"/>
      <c r="AZ69" s="7"/>
      <c r="BA69" s="18"/>
      <c r="BB69" s="7"/>
      <c r="BC69" s="7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09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18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4"/>
      <c r="AF70" s="7"/>
      <c r="AG70" s="7"/>
      <c r="AH70" s="5"/>
      <c r="AI70" s="18"/>
      <c r="AJ70" s="7"/>
      <c r="AK70" s="7"/>
      <c r="AL70" s="5"/>
      <c r="AM70" s="5"/>
      <c r="AN70" s="5"/>
      <c r="AO70" s="5"/>
      <c r="AP70" s="5"/>
      <c r="AQ70" s="18"/>
      <c r="AR70" s="7"/>
      <c r="AS70" s="18"/>
      <c r="AT70" s="7"/>
      <c r="AU70" s="5"/>
      <c r="AV70" s="5"/>
      <c r="AW70" s="5"/>
      <c r="AX70" s="5"/>
      <c r="AY70" s="4"/>
      <c r="AZ70" s="7"/>
      <c r="BA70" s="18"/>
      <c r="BB70" s="7"/>
      <c r="BC70" s="7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198.7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18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18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408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18"/>
      <c r="N72" s="12"/>
      <c r="O72" s="2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36"/>
      <c r="AJ72" s="5"/>
      <c r="AK72" s="5"/>
      <c r="AL72" s="5"/>
      <c r="AM72" s="5"/>
      <c r="AN72" s="5"/>
      <c r="AO72" s="5"/>
      <c r="AP72" s="5"/>
      <c r="AQ72" s="36"/>
      <c r="AR72" s="5"/>
      <c r="AS72" s="36"/>
      <c r="AT72" s="5"/>
      <c r="AU72" s="5"/>
      <c r="AV72" s="5"/>
      <c r="AW72" s="5"/>
      <c r="AX72" s="5"/>
      <c r="AY72" s="4"/>
      <c r="AZ72" s="7"/>
      <c r="BA72" s="18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54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18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8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61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13"/>
      <c r="O74" s="13"/>
      <c r="P74" s="13"/>
      <c r="Q74" s="13"/>
      <c r="R74" s="13"/>
      <c r="S74" s="13"/>
      <c r="T74" s="13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36"/>
      <c r="AJ74" s="5"/>
      <c r="AK74" s="5"/>
      <c r="AL74" s="5"/>
      <c r="AM74" s="5"/>
      <c r="AN74" s="5"/>
      <c r="AO74" s="5"/>
      <c r="AP74" s="5"/>
      <c r="AQ74" s="36"/>
      <c r="AR74" s="5"/>
      <c r="AS74" s="36"/>
      <c r="AT74" s="5"/>
      <c r="AU74" s="5"/>
      <c r="AV74" s="5"/>
      <c r="AW74" s="5"/>
      <c r="AX74" s="5"/>
      <c r="AY74" s="4"/>
      <c r="AZ74" s="7"/>
      <c r="BA74" s="18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49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12"/>
      <c r="O75" s="2"/>
      <c r="P75" s="12"/>
      <c r="Q75" s="12"/>
      <c r="R75" s="12"/>
      <c r="S75" s="12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36"/>
      <c r="AJ75" s="5"/>
      <c r="AK75" s="5"/>
      <c r="AL75" s="5"/>
      <c r="AM75" s="5"/>
      <c r="AN75" s="5"/>
      <c r="AO75" s="5"/>
      <c r="AP75" s="5"/>
      <c r="AQ75" s="36"/>
      <c r="AR75" s="5"/>
      <c r="AS75" s="36"/>
      <c r="AT75" s="5"/>
      <c r="AU75" s="5"/>
      <c r="AV75" s="5"/>
      <c r="AW75" s="5"/>
      <c r="AX75" s="5"/>
      <c r="AY75" s="4"/>
      <c r="AZ75" s="7"/>
      <c r="BA75" s="18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49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8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36"/>
      <c r="AJ76" s="5"/>
      <c r="AK76" s="5"/>
      <c r="AL76" s="5"/>
      <c r="AM76" s="5"/>
      <c r="AN76" s="5"/>
      <c r="AO76" s="5"/>
      <c r="AP76" s="5"/>
      <c r="AQ76" s="36"/>
      <c r="AR76" s="5"/>
      <c r="AS76" s="36"/>
      <c r="AT76" s="5"/>
      <c r="AU76" s="5"/>
      <c r="AV76" s="5"/>
      <c r="AW76" s="5"/>
      <c r="AX76" s="5"/>
      <c r="AY76" s="4"/>
      <c r="AZ76" s="7"/>
      <c r="BA76" s="18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49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8"/>
      <c r="N77" s="7"/>
      <c r="O77" s="7"/>
      <c r="P77" s="7"/>
      <c r="Q77" s="7"/>
      <c r="R77" s="7"/>
      <c r="S77" s="7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36"/>
      <c r="AJ77" s="5"/>
      <c r="AK77" s="5"/>
      <c r="AL77" s="5"/>
      <c r="AM77" s="5"/>
      <c r="AN77" s="5"/>
      <c r="AO77" s="5"/>
      <c r="AP77" s="5"/>
      <c r="AQ77" s="36"/>
      <c r="AR77" s="5"/>
      <c r="AS77" s="36"/>
      <c r="AT77" s="5"/>
      <c r="AU77" s="5"/>
      <c r="AV77" s="5"/>
      <c r="AW77" s="5"/>
      <c r="AX77" s="5"/>
      <c r="AY77" s="4"/>
      <c r="AZ77" s="7"/>
      <c r="BA77" s="18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49.2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18"/>
      <c r="N78" s="12"/>
      <c r="O78" s="2"/>
      <c r="P78" s="12"/>
      <c r="Q78" s="12"/>
      <c r="R78" s="12"/>
      <c r="S78" s="12"/>
      <c r="T78" s="12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36"/>
      <c r="AJ78" s="5"/>
      <c r="AK78" s="5"/>
      <c r="AL78" s="5"/>
      <c r="AM78" s="5"/>
      <c r="AN78" s="5"/>
      <c r="AO78" s="5"/>
      <c r="AP78" s="5"/>
      <c r="AQ78" s="36"/>
      <c r="AR78" s="5"/>
      <c r="AS78" s="36"/>
      <c r="AT78" s="5"/>
      <c r="AU78" s="5"/>
      <c r="AV78" s="5"/>
      <c r="AW78" s="5"/>
      <c r="AX78" s="5"/>
      <c r="AY78" s="4"/>
      <c r="AZ78" s="7"/>
      <c r="BA78" s="18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49.2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18"/>
      <c r="N79" s="12"/>
      <c r="O79" s="2"/>
      <c r="P79" s="12"/>
      <c r="Q79" s="12"/>
      <c r="R79" s="12"/>
      <c r="S79" s="12"/>
      <c r="T79" s="12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36"/>
      <c r="AJ79" s="5"/>
      <c r="AK79" s="5"/>
      <c r="AL79" s="5"/>
      <c r="AM79" s="5"/>
      <c r="AN79" s="5"/>
      <c r="AO79" s="5"/>
      <c r="AP79" s="5"/>
      <c r="AQ79" s="36"/>
      <c r="AR79" s="5"/>
      <c r="AS79" s="36"/>
      <c r="AT79" s="5"/>
      <c r="AU79" s="5"/>
      <c r="AV79" s="5"/>
      <c r="AW79" s="5"/>
      <c r="AX79" s="5"/>
      <c r="AY79" s="4"/>
      <c r="AZ79" s="7"/>
      <c r="BA79" s="18"/>
      <c r="BB79" s="7"/>
      <c r="BC79" s="4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67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36"/>
      <c r="AJ80" s="5"/>
      <c r="AK80" s="5"/>
      <c r="AL80" s="5"/>
      <c r="AM80" s="5"/>
      <c r="AN80" s="5"/>
      <c r="AO80" s="5"/>
      <c r="AP80" s="5"/>
      <c r="AQ80" s="36"/>
      <c r="AR80" s="5"/>
      <c r="AS80" s="36"/>
      <c r="AT80" s="5"/>
      <c r="AU80" s="5"/>
      <c r="AV80" s="5"/>
      <c r="AW80" s="5"/>
      <c r="AX80" s="5"/>
      <c r="AY80" s="4"/>
      <c r="AZ80" s="7"/>
      <c r="BA80" s="18"/>
      <c r="BB80" s="7"/>
      <c r="BC80" s="7"/>
      <c r="BD80" s="5"/>
      <c r="BE80" s="5"/>
      <c r="BF80" s="5"/>
      <c r="BG80" s="4"/>
      <c r="BH80" s="7"/>
      <c r="BI80" s="7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54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36"/>
      <c r="AJ81" s="5"/>
      <c r="AK81" s="5"/>
      <c r="AL81" s="5"/>
      <c r="AM81" s="5"/>
      <c r="AN81" s="5"/>
      <c r="AO81" s="5"/>
      <c r="AP81" s="5"/>
      <c r="AQ81" s="36"/>
      <c r="AR81" s="5"/>
      <c r="AS81" s="36"/>
      <c r="AT81" s="5"/>
      <c r="AU81" s="5"/>
      <c r="AV81" s="5"/>
      <c r="AW81" s="5"/>
      <c r="AX81" s="5"/>
      <c r="AY81" s="4"/>
      <c r="AZ81" s="7"/>
      <c r="BA81" s="18"/>
      <c r="BB81" s="17"/>
      <c r="BC81" s="13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44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4"/>
      <c r="O82" s="4"/>
      <c r="P82" s="4"/>
      <c r="Q82" s="4"/>
      <c r="R82" s="4"/>
      <c r="S82" s="4"/>
      <c r="T82" s="4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36"/>
      <c r="AJ82" s="5"/>
      <c r="AK82" s="5"/>
      <c r="AL82" s="5"/>
      <c r="AM82" s="5"/>
      <c r="AN82" s="5"/>
      <c r="AO82" s="5"/>
      <c r="AP82" s="5"/>
      <c r="AQ82" s="36"/>
      <c r="AR82" s="5"/>
      <c r="AS82" s="36"/>
      <c r="AT82" s="5"/>
      <c r="AU82" s="5"/>
      <c r="AV82" s="5"/>
      <c r="AW82" s="5"/>
      <c r="AX82" s="5"/>
      <c r="AY82" s="4"/>
      <c r="AZ82" s="7"/>
      <c r="BA82" s="18"/>
      <c r="BB82" s="17"/>
      <c r="BC82" s="13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9.6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4"/>
      <c r="O83" s="4"/>
      <c r="P83" s="4"/>
      <c r="Q83" s="4"/>
      <c r="R83" s="4"/>
      <c r="S83" s="4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36"/>
      <c r="AJ83" s="5"/>
      <c r="AK83" s="5"/>
      <c r="AL83" s="5"/>
      <c r="AM83" s="5"/>
      <c r="AN83" s="5"/>
      <c r="AO83" s="5"/>
      <c r="AP83" s="5"/>
      <c r="AQ83" s="36"/>
      <c r="AR83" s="5"/>
      <c r="AS83" s="36"/>
      <c r="AT83" s="5"/>
      <c r="AU83" s="5"/>
      <c r="AV83" s="5"/>
      <c r="AW83" s="5"/>
      <c r="AX83" s="5"/>
      <c r="AY83" s="4"/>
      <c r="AZ83" s="4"/>
      <c r="BA83" s="4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252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4"/>
      <c r="Q84" s="4"/>
      <c r="R84" s="4"/>
      <c r="S84" s="4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36"/>
      <c r="AJ84" s="5"/>
      <c r="AK84" s="5"/>
      <c r="AL84" s="5"/>
      <c r="AM84" s="5"/>
      <c r="AN84" s="5"/>
      <c r="AO84" s="5"/>
      <c r="AP84" s="5"/>
      <c r="AQ84" s="36"/>
      <c r="AR84" s="5"/>
      <c r="AS84" s="36"/>
      <c r="AT84" s="5"/>
      <c r="AU84" s="5"/>
      <c r="AV84" s="5"/>
      <c r="AW84" s="5"/>
      <c r="AX84" s="5"/>
      <c r="AY84" s="4"/>
      <c r="AZ84" s="7"/>
      <c r="BA84" s="18"/>
      <c r="BB84" s="7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20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13"/>
      <c r="O85" s="13"/>
      <c r="P85" s="13"/>
      <c r="Q85" s="13"/>
      <c r="R85" s="13"/>
      <c r="S85" s="13"/>
      <c r="T85" s="13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36"/>
      <c r="AJ85" s="5"/>
      <c r="AK85" s="5"/>
      <c r="AL85" s="5"/>
      <c r="AM85" s="5"/>
      <c r="AN85" s="5"/>
      <c r="AO85" s="5"/>
      <c r="AP85" s="5"/>
      <c r="AQ85" s="36"/>
      <c r="AR85" s="5"/>
      <c r="AS85" s="36"/>
      <c r="AT85" s="5"/>
      <c r="AU85" s="5"/>
      <c r="AV85" s="5"/>
      <c r="AW85" s="5"/>
      <c r="AX85" s="5"/>
      <c r="AY85" s="4"/>
      <c r="AZ85" s="7"/>
      <c r="BA85" s="18"/>
      <c r="BB85" s="13"/>
      <c r="BC85" s="13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20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4"/>
      <c r="O86" s="4"/>
      <c r="P86" s="4"/>
      <c r="Q86" s="4"/>
      <c r="R86" s="4"/>
      <c r="S86" s="4"/>
      <c r="T86" s="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36"/>
      <c r="AJ86" s="5"/>
      <c r="AK86" s="5"/>
      <c r="AL86" s="5"/>
      <c r="AM86" s="5"/>
      <c r="AN86" s="5"/>
      <c r="AO86" s="5"/>
      <c r="AP86" s="5"/>
      <c r="AQ86" s="36"/>
      <c r="AR86" s="5"/>
      <c r="AS86" s="36"/>
      <c r="AT86" s="5"/>
      <c r="AU86" s="5"/>
      <c r="AV86" s="5"/>
      <c r="AW86" s="5"/>
      <c r="AX86" s="5"/>
      <c r="AY86" s="4"/>
      <c r="AZ86" s="7"/>
      <c r="BA86" s="18"/>
      <c r="BB86" s="4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20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4"/>
      <c r="O87" s="4"/>
      <c r="P87" s="4"/>
      <c r="Q87" s="4"/>
      <c r="R87" s="4"/>
      <c r="S87" s="4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36"/>
      <c r="AJ87" s="5"/>
      <c r="AK87" s="5"/>
      <c r="AL87" s="5"/>
      <c r="AM87" s="5"/>
      <c r="AN87" s="5"/>
      <c r="AO87" s="5"/>
      <c r="AP87" s="5"/>
      <c r="AQ87" s="36"/>
      <c r="AR87" s="5"/>
      <c r="AS87" s="36"/>
      <c r="AT87" s="5"/>
      <c r="AU87" s="5"/>
      <c r="AV87" s="5"/>
      <c r="AW87" s="5"/>
      <c r="AX87" s="5"/>
      <c r="AY87" s="4"/>
      <c r="AZ87" s="7"/>
      <c r="BA87" s="18"/>
      <c r="BB87" s="7"/>
      <c r="BC87" s="4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409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13"/>
      <c r="AG88" s="13"/>
      <c r="AH88" s="5"/>
      <c r="AI88" s="18"/>
      <c r="AJ88" s="13"/>
      <c r="AK88" s="13"/>
      <c r="AL88" s="5"/>
      <c r="AM88" s="5"/>
      <c r="AN88" s="5"/>
      <c r="AO88" s="5"/>
      <c r="AP88" s="5"/>
      <c r="AQ88" s="18"/>
      <c r="AR88" s="13"/>
      <c r="AS88" s="18"/>
      <c r="AT88" s="13"/>
      <c r="AU88" s="5"/>
      <c r="AV88" s="5"/>
      <c r="AW88" s="5"/>
      <c r="AX88" s="5"/>
      <c r="AY88" s="4"/>
      <c r="AZ88" s="7"/>
      <c r="BA88" s="18"/>
      <c r="BB88" s="13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44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13"/>
      <c r="AG89" s="13"/>
      <c r="AH89" s="5"/>
      <c r="AI89" s="18"/>
      <c r="AJ89" s="13"/>
      <c r="AK89" s="13"/>
      <c r="AL89" s="5"/>
      <c r="AM89" s="5"/>
      <c r="AN89" s="5"/>
      <c r="AO89" s="5"/>
      <c r="AP89" s="5"/>
      <c r="AQ89" s="18"/>
      <c r="AR89" s="13"/>
      <c r="AS89" s="18"/>
      <c r="AT89" s="13"/>
      <c r="AU89" s="5"/>
      <c r="AV89" s="5"/>
      <c r="AW89" s="5"/>
      <c r="AX89" s="5"/>
      <c r="AY89" s="4"/>
      <c r="AZ89" s="7"/>
      <c r="BA89" s="18"/>
      <c r="BB89" s="13"/>
      <c r="BC89" s="13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44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13"/>
      <c r="AG90" s="13"/>
      <c r="AH90" s="5"/>
      <c r="AI90" s="18"/>
      <c r="AJ90" s="13"/>
      <c r="AK90" s="13"/>
      <c r="AL90" s="5"/>
      <c r="AM90" s="5"/>
      <c r="AN90" s="5"/>
      <c r="AO90" s="5"/>
      <c r="AP90" s="5"/>
      <c r="AQ90" s="18"/>
      <c r="AR90" s="13"/>
      <c r="AS90" s="18"/>
      <c r="AT90" s="13"/>
      <c r="AU90" s="5"/>
      <c r="AV90" s="5"/>
      <c r="AW90" s="5"/>
      <c r="AX90" s="5"/>
      <c r="AY90" s="4"/>
      <c r="AZ90" s="7"/>
      <c r="BA90" s="18"/>
      <c r="BB90" s="13"/>
      <c r="BC90" s="13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44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13"/>
      <c r="AG91" s="13"/>
      <c r="AH91" s="5"/>
      <c r="AI91" s="18"/>
      <c r="AJ91" s="13"/>
      <c r="AK91" s="13"/>
      <c r="AL91" s="5"/>
      <c r="AM91" s="5"/>
      <c r="AN91" s="5"/>
      <c r="AO91" s="5"/>
      <c r="AP91" s="5"/>
      <c r="AQ91" s="18"/>
      <c r="AR91" s="13"/>
      <c r="AS91" s="18"/>
      <c r="AT91" s="13"/>
      <c r="AU91" s="5"/>
      <c r="AV91" s="5"/>
      <c r="AW91" s="5"/>
      <c r="AX91" s="5"/>
      <c r="AY91" s="4"/>
      <c r="AZ91" s="7"/>
      <c r="BA91" s="18"/>
      <c r="BB91" s="13"/>
      <c r="BC91" s="13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44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13"/>
      <c r="O92" s="13"/>
      <c r="P92" s="13"/>
      <c r="Q92" s="13"/>
      <c r="R92" s="13"/>
      <c r="S92" s="13"/>
      <c r="T92" s="1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13"/>
      <c r="AG92" s="13"/>
      <c r="AH92" s="5"/>
      <c r="AI92" s="18"/>
      <c r="AJ92" s="13"/>
      <c r="AK92" s="13"/>
      <c r="AL92" s="5"/>
      <c r="AM92" s="5"/>
      <c r="AN92" s="5"/>
      <c r="AO92" s="5"/>
      <c r="AP92" s="5"/>
      <c r="AQ92" s="18"/>
      <c r="AR92" s="13"/>
      <c r="AS92" s="18"/>
      <c r="AT92" s="13"/>
      <c r="AU92" s="5"/>
      <c r="AV92" s="5"/>
      <c r="AW92" s="5"/>
      <c r="AX92" s="5"/>
      <c r="AY92" s="4"/>
      <c r="AZ92" s="7"/>
      <c r="BA92" s="18"/>
      <c r="BB92" s="13"/>
      <c r="BC92" s="13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44.7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13"/>
      <c r="O93" s="13"/>
      <c r="P93" s="13"/>
      <c r="Q93" s="13"/>
      <c r="R93" s="13"/>
      <c r="S93" s="13"/>
      <c r="T93" s="13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13"/>
      <c r="AG93" s="13"/>
      <c r="AH93" s="5"/>
      <c r="AI93" s="18"/>
      <c r="AJ93" s="13"/>
      <c r="AK93" s="13"/>
      <c r="AL93" s="5"/>
      <c r="AM93" s="5"/>
      <c r="AN93" s="5"/>
      <c r="AO93" s="5"/>
      <c r="AP93" s="5"/>
      <c r="AQ93" s="18"/>
      <c r="AR93" s="13"/>
      <c r="AS93" s="18"/>
      <c r="AT93" s="13"/>
      <c r="AU93" s="5"/>
      <c r="AV93" s="5"/>
      <c r="AW93" s="5"/>
      <c r="AX93" s="5"/>
      <c r="AY93" s="4"/>
      <c r="AZ93" s="7"/>
      <c r="BA93" s="18"/>
      <c r="BB93" s="13"/>
      <c r="BC93" s="13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409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36"/>
      <c r="AJ94" s="5"/>
      <c r="AK94" s="5"/>
      <c r="AL94" s="5"/>
      <c r="AM94" s="5"/>
      <c r="AN94" s="5"/>
      <c r="AO94" s="5"/>
      <c r="AP94" s="5"/>
      <c r="AQ94" s="36"/>
      <c r="AR94" s="5"/>
      <c r="AS94" s="36"/>
      <c r="AT94" s="5"/>
      <c r="AU94" s="5"/>
      <c r="AV94" s="5"/>
      <c r="AW94" s="5"/>
      <c r="AX94" s="5"/>
      <c r="AY94" s="4"/>
      <c r="AZ94" s="7"/>
      <c r="BA94" s="18"/>
      <c r="BB94" s="17"/>
      <c r="BC94" s="13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8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36"/>
      <c r="AJ95" s="5"/>
      <c r="AK95" s="5"/>
      <c r="AL95" s="5"/>
      <c r="AM95" s="5"/>
      <c r="AN95" s="5"/>
      <c r="AO95" s="5"/>
      <c r="AP95" s="5"/>
      <c r="AQ95" s="36"/>
      <c r="AR95" s="5"/>
      <c r="AS95" s="36"/>
      <c r="AT95" s="5"/>
      <c r="AU95" s="5"/>
      <c r="AV95" s="5"/>
      <c r="AW95" s="5"/>
      <c r="AX95" s="5"/>
      <c r="AY95" s="4"/>
      <c r="AZ95" s="7"/>
      <c r="BA95" s="18"/>
      <c r="BB95" s="4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46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36"/>
      <c r="AJ96" s="5"/>
      <c r="AK96" s="5"/>
      <c r="AL96" s="5"/>
      <c r="AM96" s="5"/>
      <c r="AN96" s="5"/>
      <c r="AO96" s="5"/>
      <c r="AP96" s="5"/>
      <c r="AQ96" s="36"/>
      <c r="AR96" s="5"/>
      <c r="AS96" s="36"/>
      <c r="AT96" s="5"/>
      <c r="AU96" s="5"/>
      <c r="AV96" s="5"/>
      <c r="AW96" s="5"/>
      <c r="AX96" s="5"/>
      <c r="AY96" s="4"/>
      <c r="AZ96" s="7"/>
      <c r="BA96" s="18"/>
      <c r="BB96" s="17"/>
      <c r="BC96" s="13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408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4"/>
      <c r="O97" s="4"/>
      <c r="P97" s="4"/>
      <c r="Q97" s="4"/>
      <c r="R97" s="4"/>
      <c r="S97" s="4"/>
      <c r="T97" s="4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36"/>
      <c r="AJ97" s="5"/>
      <c r="AK97" s="5"/>
      <c r="AL97" s="5"/>
      <c r="AM97" s="5"/>
      <c r="AN97" s="5"/>
      <c r="AO97" s="5"/>
      <c r="AP97" s="5"/>
      <c r="AQ97" s="36"/>
      <c r="AR97" s="5"/>
      <c r="AS97" s="36"/>
      <c r="AT97" s="5"/>
      <c r="AU97" s="5"/>
      <c r="AV97" s="5"/>
      <c r="AW97" s="5"/>
      <c r="AX97" s="5"/>
      <c r="AY97" s="4"/>
      <c r="AZ97" s="7"/>
      <c r="BA97" s="18"/>
      <c r="BB97" s="4"/>
      <c r="BC97" s="4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56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4"/>
      <c r="O98" s="4"/>
      <c r="P98" s="4"/>
      <c r="Q98" s="4"/>
      <c r="R98" s="4"/>
      <c r="S98" s="4"/>
      <c r="T98" s="4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36"/>
      <c r="AJ98" s="5"/>
      <c r="AK98" s="5"/>
      <c r="AL98" s="5"/>
      <c r="AM98" s="5"/>
      <c r="AN98" s="5"/>
      <c r="AO98" s="5"/>
      <c r="AP98" s="5"/>
      <c r="AQ98" s="36"/>
      <c r="AR98" s="5"/>
      <c r="AS98" s="36"/>
      <c r="AT98" s="5"/>
      <c r="AU98" s="5"/>
      <c r="AV98" s="5"/>
      <c r="AW98" s="5"/>
      <c r="AX98" s="5"/>
      <c r="AY98" s="4"/>
      <c r="AZ98" s="7"/>
      <c r="BA98" s="18"/>
      <c r="BB98" s="17"/>
      <c r="BC98" s="13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32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36"/>
      <c r="AJ99" s="5"/>
      <c r="AK99" s="5"/>
      <c r="AL99" s="5"/>
      <c r="AM99" s="5"/>
      <c r="AN99" s="5"/>
      <c r="AO99" s="5"/>
      <c r="AP99" s="5"/>
      <c r="AQ99" s="36"/>
      <c r="AR99" s="5"/>
      <c r="AS99" s="36"/>
      <c r="AT99" s="5"/>
      <c r="AU99" s="5"/>
      <c r="AV99" s="5"/>
      <c r="AW99" s="5"/>
      <c r="AX99" s="5"/>
      <c r="AY99" s="4"/>
      <c r="AZ99" s="7"/>
      <c r="BA99" s="18"/>
      <c r="BB99" s="13"/>
      <c r="BC99" s="13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32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36"/>
      <c r="AJ100" s="5"/>
      <c r="AK100" s="5"/>
      <c r="AL100" s="5"/>
      <c r="AM100" s="5"/>
      <c r="AN100" s="5"/>
      <c r="AO100" s="5"/>
      <c r="AP100" s="5"/>
      <c r="AQ100" s="36"/>
      <c r="AR100" s="5"/>
      <c r="AS100" s="36"/>
      <c r="AT100" s="5"/>
      <c r="AU100" s="5"/>
      <c r="AV100" s="5"/>
      <c r="AW100" s="5"/>
      <c r="AX100" s="5"/>
      <c r="AY100" s="4"/>
      <c r="AZ100" s="7"/>
      <c r="BA100" s="18"/>
      <c r="BB100" s="17"/>
      <c r="BC100" s="13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246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7"/>
      <c r="O101" s="4"/>
      <c r="P101" s="7"/>
      <c r="Q101" s="7"/>
      <c r="R101" s="7"/>
      <c r="S101" s="7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36"/>
      <c r="AJ101" s="5"/>
      <c r="AK101" s="5"/>
      <c r="AL101" s="5"/>
      <c r="AM101" s="5"/>
      <c r="AN101" s="5"/>
      <c r="AO101" s="5"/>
      <c r="AP101" s="5"/>
      <c r="AQ101" s="36"/>
      <c r="AR101" s="5"/>
      <c r="AS101" s="36"/>
      <c r="AT101" s="5"/>
      <c r="AU101" s="5"/>
      <c r="AV101" s="5"/>
      <c r="AW101" s="5"/>
      <c r="AX101" s="5"/>
      <c r="AY101" s="4"/>
      <c r="AZ101" s="7"/>
      <c r="BA101" s="18"/>
      <c r="BB101" s="7"/>
      <c r="BC101" s="7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184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7"/>
      <c r="O102" s="7"/>
      <c r="P102" s="7"/>
      <c r="Q102" s="7"/>
      <c r="R102" s="7"/>
      <c r="S102" s="7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36"/>
      <c r="AJ102" s="5"/>
      <c r="AK102" s="5"/>
      <c r="AL102" s="5"/>
      <c r="AM102" s="5"/>
      <c r="AN102" s="5"/>
      <c r="AO102" s="5"/>
      <c r="AP102" s="5"/>
      <c r="AQ102" s="36"/>
      <c r="AR102" s="5"/>
      <c r="AS102" s="36"/>
      <c r="AT102" s="5"/>
      <c r="AU102" s="5"/>
      <c r="AV102" s="5"/>
      <c r="AW102" s="5"/>
      <c r="AX102" s="5"/>
      <c r="AY102" s="4"/>
      <c r="AZ102" s="7"/>
      <c r="BA102" s="19"/>
      <c r="BB102" s="20"/>
      <c r="BC102" s="13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184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18"/>
      <c r="N103" s="12"/>
      <c r="O103" s="2"/>
      <c r="P103" s="12"/>
      <c r="Q103" s="12"/>
      <c r="R103" s="12"/>
      <c r="S103" s="12"/>
      <c r="T103" s="12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36"/>
      <c r="AJ103" s="5"/>
      <c r="AK103" s="5"/>
      <c r="AL103" s="5"/>
      <c r="AM103" s="5"/>
      <c r="AN103" s="5"/>
      <c r="AO103" s="5"/>
      <c r="AP103" s="5"/>
      <c r="AQ103" s="36"/>
      <c r="AR103" s="5"/>
      <c r="AS103" s="36"/>
      <c r="AT103" s="5"/>
      <c r="AU103" s="5"/>
      <c r="AV103" s="5"/>
      <c r="AW103" s="5"/>
      <c r="AX103" s="5"/>
      <c r="AY103" s="4"/>
      <c r="AZ103" s="7"/>
      <c r="BA103" s="19"/>
      <c r="BB103" s="20"/>
      <c r="BC103" s="13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18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36"/>
      <c r="AJ104" s="5"/>
      <c r="AK104" s="5"/>
      <c r="AL104" s="5"/>
      <c r="AM104" s="5"/>
      <c r="AN104" s="5"/>
      <c r="AO104" s="5"/>
      <c r="AP104" s="5"/>
      <c r="AQ104" s="36"/>
      <c r="AR104" s="5"/>
      <c r="AS104" s="36"/>
      <c r="AT104" s="5"/>
      <c r="AU104" s="5"/>
      <c r="AV104" s="5"/>
      <c r="AW104" s="5"/>
      <c r="AX104" s="5"/>
      <c r="AY104" s="4"/>
      <c r="AZ104" s="7"/>
      <c r="BA104" s="18"/>
      <c r="BB104" s="4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84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36"/>
      <c r="AJ105" s="5"/>
      <c r="AK105" s="5"/>
      <c r="AL105" s="5"/>
      <c r="AM105" s="5"/>
      <c r="AN105" s="5"/>
      <c r="AO105" s="5"/>
      <c r="AP105" s="5"/>
      <c r="AQ105" s="36"/>
      <c r="AR105" s="5"/>
      <c r="AS105" s="36"/>
      <c r="AT105" s="5"/>
      <c r="AU105" s="5"/>
      <c r="AV105" s="5"/>
      <c r="AW105" s="5"/>
      <c r="AX105" s="5"/>
      <c r="AY105" s="4"/>
      <c r="AZ105" s="7"/>
      <c r="BA105" s="19"/>
      <c r="BB105" s="20"/>
      <c r="BC105" s="4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89.7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7"/>
      <c r="O106" s="17"/>
      <c r="P106" s="17"/>
      <c r="Q106" s="17"/>
      <c r="R106" s="17"/>
      <c r="S106" s="17"/>
      <c r="T106" s="1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36"/>
      <c r="AJ106" s="5"/>
      <c r="AK106" s="5"/>
      <c r="AL106" s="5"/>
      <c r="AM106" s="5"/>
      <c r="AN106" s="5"/>
      <c r="AO106" s="5"/>
      <c r="AP106" s="5"/>
      <c r="AQ106" s="36"/>
      <c r="AR106" s="5"/>
      <c r="AS106" s="36"/>
      <c r="AT106" s="5"/>
      <c r="AU106" s="5"/>
      <c r="AV106" s="5"/>
      <c r="AW106" s="5"/>
      <c r="AX106" s="5"/>
      <c r="AY106" s="4"/>
      <c r="AZ106" s="7"/>
      <c r="BA106" s="19"/>
      <c r="BB106" s="20"/>
      <c r="BC106" s="4"/>
      <c r="BD106" s="5"/>
      <c r="BE106" s="5"/>
      <c r="BF106" s="5"/>
      <c r="BG106" s="5"/>
      <c r="BH106" s="5"/>
      <c r="BI106" s="5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184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36"/>
      <c r="AJ107" s="5"/>
      <c r="AK107" s="5"/>
      <c r="AL107" s="5"/>
      <c r="AM107" s="5"/>
      <c r="AN107" s="5"/>
      <c r="AO107" s="5"/>
      <c r="AP107" s="5"/>
      <c r="AQ107" s="36"/>
      <c r="AR107" s="5"/>
      <c r="AS107" s="36"/>
      <c r="AT107" s="5"/>
      <c r="AU107" s="5"/>
      <c r="AV107" s="5"/>
      <c r="AW107" s="5"/>
      <c r="AX107" s="5"/>
      <c r="AY107" s="4"/>
      <c r="AZ107" s="7"/>
      <c r="BA107" s="18"/>
      <c r="BB107" s="4"/>
      <c r="BC107" s="4"/>
      <c r="BD107" s="5"/>
      <c r="BE107" s="5"/>
      <c r="BF107" s="5"/>
      <c r="BG107" s="4"/>
      <c r="BH107" s="7"/>
      <c r="BI107" s="7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84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36"/>
      <c r="AJ108" s="5"/>
      <c r="AK108" s="5"/>
      <c r="AL108" s="5"/>
      <c r="AM108" s="5"/>
      <c r="AN108" s="5"/>
      <c r="AO108" s="5"/>
      <c r="AP108" s="5"/>
      <c r="AQ108" s="36"/>
      <c r="AR108" s="5"/>
      <c r="AS108" s="36"/>
      <c r="AT108" s="5"/>
      <c r="AU108" s="5"/>
      <c r="AV108" s="5"/>
      <c r="AW108" s="5"/>
      <c r="AX108" s="5"/>
      <c r="AY108" s="4"/>
      <c r="AZ108" s="7"/>
      <c r="BA108" s="21"/>
      <c r="BB108" s="20"/>
      <c r="BC108" s="4"/>
      <c r="BD108" s="5"/>
      <c r="BE108" s="5"/>
      <c r="BF108" s="5"/>
      <c r="BG108" s="4"/>
      <c r="BH108" s="7"/>
      <c r="BI108" s="7"/>
      <c r="BJ108" s="5"/>
      <c r="BK108" s="37"/>
      <c r="BL108" s="8"/>
      <c r="BM108" s="5"/>
      <c r="BN108" s="5"/>
      <c r="BO108" s="7"/>
      <c r="BP108" s="7"/>
      <c r="BQ108" s="8"/>
      <c r="BR108" s="9"/>
    </row>
    <row r="109" spans="1:70" s="6" customFormat="1" ht="184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36"/>
      <c r="AJ109" s="5"/>
      <c r="AK109" s="5"/>
      <c r="AL109" s="5"/>
      <c r="AM109" s="5"/>
      <c r="AN109" s="5"/>
      <c r="AO109" s="5"/>
      <c r="AP109" s="5"/>
      <c r="AQ109" s="36"/>
      <c r="AR109" s="5"/>
      <c r="AS109" s="36"/>
      <c r="AT109" s="5"/>
      <c r="AU109" s="5"/>
      <c r="AV109" s="5"/>
      <c r="AW109" s="5"/>
      <c r="AX109" s="5"/>
      <c r="AY109" s="4"/>
      <c r="AZ109" s="7"/>
      <c r="BA109" s="18"/>
      <c r="BB109" s="13"/>
      <c r="BC109" s="13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8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36"/>
      <c r="AJ110" s="5"/>
      <c r="AK110" s="5"/>
      <c r="AL110" s="5"/>
      <c r="AM110" s="5"/>
      <c r="AN110" s="5"/>
      <c r="AO110" s="5"/>
      <c r="AP110" s="5"/>
      <c r="AQ110" s="36"/>
      <c r="AR110" s="5"/>
      <c r="AS110" s="36"/>
      <c r="AT110" s="5"/>
      <c r="AU110" s="5"/>
      <c r="AV110" s="5"/>
      <c r="AW110" s="5"/>
      <c r="AX110" s="5"/>
      <c r="AY110" s="4"/>
      <c r="AZ110" s="7"/>
      <c r="BA110" s="18"/>
      <c r="BB110" s="7"/>
      <c r="BC110" s="4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84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36"/>
      <c r="AJ111" s="5"/>
      <c r="AK111" s="5"/>
      <c r="AL111" s="5"/>
      <c r="AM111" s="5"/>
      <c r="AN111" s="5"/>
      <c r="AO111" s="5"/>
      <c r="AP111" s="5"/>
      <c r="AQ111" s="36"/>
      <c r="AR111" s="5"/>
      <c r="AS111" s="36"/>
      <c r="AT111" s="5"/>
      <c r="AU111" s="5"/>
      <c r="AV111" s="5"/>
      <c r="AW111" s="5"/>
      <c r="AX111" s="5"/>
      <c r="AY111" s="4"/>
      <c r="AZ111" s="7"/>
      <c r="BA111" s="18"/>
      <c r="BB111" s="13"/>
      <c r="BC111" s="13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84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13"/>
      <c r="O112" s="13"/>
      <c r="P112" s="13"/>
      <c r="Q112" s="13"/>
      <c r="R112" s="13"/>
      <c r="S112" s="13"/>
      <c r="T112" s="13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36"/>
      <c r="AJ112" s="5"/>
      <c r="AK112" s="5"/>
      <c r="AL112" s="5"/>
      <c r="AM112" s="5"/>
      <c r="AN112" s="5"/>
      <c r="AO112" s="5"/>
      <c r="AP112" s="5"/>
      <c r="AQ112" s="36"/>
      <c r="AR112" s="5"/>
      <c r="AS112" s="36"/>
      <c r="AT112" s="5"/>
      <c r="AU112" s="5"/>
      <c r="AV112" s="5"/>
      <c r="AW112" s="5"/>
      <c r="AX112" s="5"/>
      <c r="AY112" s="4"/>
      <c r="AZ112" s="7"/>
      <c r="BA112" s="18"/>
      <c r="BB112" s="7"/>
      <c r="BC112" s="4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212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8"/>
      <c r="BB113" s="7"/>
      <c r="BC113" s="7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409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7"/>
      <c r="O114" s="4"/>
      <c r="P114" s="7"/>
      <c r="Q114" s="7"/>
      <c r="R114" s="7"/>
      <c r="S114" s="7"/>
      <c r="T114" s="7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18"/>
      <c r="BB114" s="7"/>
      <c r="BC114" s="7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86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18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36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22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18"/>
      <c r="BB116" s="7"/>
      <c r="BC116" s="7"/>
      <c r="BD116" s="5"/>
      <c r="BE116" s="5"/>
      <c r="BF116" s="5"/>
      <c r="BG116" s="5"/>
      <c r="BH116" s="5"/>
      <c r="BI116" s="4"/>
      <c r="BJ116" s="7"/>
      <c r="BK116" s="7"/>
      <c r="BL116" s="8"/>
      <c r="BM116" s="5"/>
      <c r="BN116" s="5"/>
      <c r="BO116" s="7"/>
      <c r="BP116" s="7"/>
      <c r="BQ116" s="8"/>
      <c r="BR116" s="9"/>
    </row>
    <row r="117" spans="1:70" s="6" customFormat="1" ht="222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36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22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4"/>
      <c r="O118" s="4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36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257.2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7"/>
      <c r="O119" s="4"/>
      <c r="P119" s="7"/>
      <c r="Q119" s="7"/>
      <c r="R119" s="7"/>
      <c r="S119" s="7"/>
      <c r="T119" s="7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18"/>
      <c r="BB119" s="7"/>
      <c r="BC119" s="7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82.2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18"/>
      <c r="N120" s="12"/>
      <c r="O120" s="2"/>
      <c r="P120" s="12"/>
      <c r="Q120" s="12"/>
      <c r="R120" s="12"/>
      <c r="S120" s="12"/>
      <c r="T120" s="12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36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229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36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409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4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7"/>
      <c r="AG122" s="7"/>
      <c r="AH122" s="7"/>
      <c r="AI122" s="18"/>
      <c r="AJ122" s="7"/>
      <c r="AK122" s="7"/>
      <c r="AL122" s="5"/>
      <c r="AM122" s="5"/>
      <c r="AN122" s="5"/>
      <c r="AO122" s="5"/>
      <c r="AP122" s="5"/>
      <c r="AQ122" s="18"/>
      <c r="AR122" s="7"/>
      <c r="AS122" s="18"/>
      <c r="AT122" s="7"/>
      <c r="AU122" s="5"/>
      <c r="AV122" s="5"/>
      <c r="AW122" s="5"/>
      <c r="AX122" s="5"/>
      <c r="AY122" s="4"/>
      <c r="AZ122" s="7"/>
      <c r="BA122" s="18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4"/>
      <c r="AH123" s="7"/>
      <c r="AI123" s="7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4"/>
      <c r="AZ123" s="7"/>
      <c r="BA123" s="18"/>
      <c r="BB123" s="7"/>
      <c r="BC123" s="7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4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18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4"/>
      <c r="AH124" s="7"/>
      <c r="AI124" s="7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4"/>
      <c r="AZ124" s="7"/>
      <c r="BA124" s="18"/>
      <c r="BB124" s="7"/>
      <c r="BC124" s="7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18"/>
      <c r="N125" s="7"/>
      <c r="O125" s="7"/>
      <c r="P125" s="7"/>
      <c r="Q125" s="7"/>
      <c r="R125" s="7"/>
      <c r="S125" s="7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4"/>
      <c r="AH125" s="7"/>
      <c r="AI125" s="7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4"/>
      <c r="AZ125" s="7"/>
      <c r="BA125" s="18"/>
      <c r="BB125" s="7"/>
      <c r="BC125" s="7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41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18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4"/>
      <c r="AH126" s="7"/>
      <c r="AI126" s="7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4"/>
      <c r="AZ126" s="7"/>
      <c r="BA126" s="18"/>
      <c r="BB126" s="7"/>
      <c r="BC126" s="7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41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18"/>
      <c r="N127" s="12"/>
      <c r="O127" s="2"/>
      <c r="P127" s="12"/>
      <c r="Q127" s="12"/>
      <c r="R127" s="12"/>
      <c r="S127" s="12"/>
      <c r="T127" s="12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4"/>
      <c r="AH127" s="7"/>
      <c r="AI127" s="7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4"/>
      <c r="AZ127" s="7"/>
      <c r="BA127" s="18"/>
      <c r="BB127" s="7"/>
      <c r="BC127" s="7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20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4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18"/>
      <c r="BB128" s="7"/>
      <c r="BC128" s="7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201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18"/>
      <c r="N129" s="12"/>
      <c r="O129" s="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36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01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4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18"/>
      <c r="BB130" s="7"/>
      <c r="BC130" s="7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201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18"/>
      <c r="N131" s="12"/>
      <c r="O131" s="2"/>
      <c r="P131" s="12"/>
      <c r="Q131" s="12"/>
      <c r="R131" s="12"/>
      <c r="S131" s="12"/>
      <c r="T131" s="12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36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409.6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4"/>
      <c r="P132" s="4"/>
      <c r="Q132" s="4"/>
      <c r="R132" s="4"/>
      <c r="S132" s="4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36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01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4"/>
      <c r="P133" s="4"/>
      <c r="Q133" s="4"/>
      <c r="R133" s="4"/>
      <c r="S133" s="4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36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201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4"/>
      <c r="P134" s="7"/>
      <c r="Q134" s="7"/>
      <c r="R134" s="7"/>
      <c r="S134" s="7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4"/>
      <c r="AH134" s="7"/>
      <c r="AI134" s="7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4"/>
      <c r="AZ134" s="7"/>
      <c r="BA134" s="18"/>
      <c r="BB134" s="7"/>
      <c r="BC134" s="7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201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7"/>
      <c r="O135" s="4"/>
      <c r="P135" s="12"/>
      <c r="Q135" s="12"/>
      <c r="R135" s="12"/>
      <c r="S135" s="12"/>
      <c r="T135" s="12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6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201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7"/>
      <c r="O136" s="4"/>
      <c r="P136" s="4"/>
      <c r="Q136" s="4"/>
      <c r="R136" s="4"/>
      <c r="S136" s="4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36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201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18"/>
      <c r="N137" s="12"/>
      <c r="O137" s="2"/>
      <c r="P137" s="12"/>
      <c r="Q137" s="12"/>
      <c r="R137" s="12"/>
      <c r="S137" s="12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36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259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18"/>
      <c r="BB138" s="13"/>
      <c r="BC138" s="13"/>
      <c r="BD138" s="5"/>
      <c r="BE138" s="5"/>
      <c r="BF138" s="5"/>
      <c r="BG138" s="4"/>
      <c r="BH138" s="17"/>
      <c r="BI138" s="13"/>
      <c r="BJ138" s="5"/>
      <c r="BK138" s="37"/>
      <c r="BL138" s="8"/>
      <c r="BM138" s="5"/>
      <c r="BN138" s="5"/>
      <c r="BO138" s="7"/>
      <c r="BP138" s="7"/>
      <c r="BQ138" s="8"/>
      <c r="BR138" s="9"/>
    </row>
    <row r="139" spans="1:70" s="6" customFormat="1" ht="24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4"/>
      <c r="O139" s="4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18"/>
      <c r="BB139" s="22"/>
      <c r="BC139" s="13"/>
      <c r="BD139" s="5"/>
      <c r="BE139" s="5"/>
      <c r="BF139" s="5"/>
      <c r="BG139" s="4"/>
      <c r="BH139" s="17"/>
      <c r="BI139" s="13"/>
      <c r="BJ139" s="5"/>
      <c r="BK139" s="37"/>
      <c r="BL139" s="8"/>
      <c r="BM139" s="5"/>
      <c r="BN139" s="5"/>
      <c r="BO139" s="7"/>
      <c r="BP139" s="7"/>
      <c r="BQ139" s="8"/>
      <c r="BR139" s="9"/>
    </row>
    <row r="140" spans="1:70" s="6" customFormat="1" ht="219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7"/>
      <c r="O140" s="17"/>
      <c r="P140" s="17"/>
      <c r="Q140" s="17"/>
      <c r="R140" s="17"/>
      <c r="S140" s="17"/>
      <c r="T140" s="17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21"/>
      <c r="BB140" s="23"/>
      <c r="BC140" s="24"/>
      <c r="BD140" s="5"/>
      <c r="BE140" s="5"/>
      <c r="BF140" s="5"/>
      <c r="BG140" s="5"/>
      <c r="BH140" s="5"/>
      <c r="BI140" s="5"/>
      <c r="BJ140" s="5"/>
      <c r="BK140" s="37"/>
      <c r="BL140" s="8"/>
      <c r="BM140" s="5"/>
      <c r="BN140" s="5"/>
      <c r="BO140" s="7"/>
      <c r="BP140" s="7"/>
      <c r="BQ140" s="8"/>
      <c r="BR140" s="9"/>
    </row>
    <row r="141" spans="1:70" s="6" customFormat="1" ht="219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18"/>
      <c r="BB141" s="13"/>
      <c r="BC141" s="13"/>
      <c r="BD141" s="5"/>
      <c r="BE141" s="5"/>
      <c r="BF141" s="5"/>
      <c r="BG141" s="5"/>
      <c r="BH141" s="5"/>
      <c r="BI141" s="5"/>
      <c r="BJ141" s="5"/>
      <c r="BK141" s="37"/>
      <c r="BL141" s="8"/>
      <c r="BM141" s="5"/>
      <c r="BN141" s="5"/>
      <c r="BO141" s="7"/>
      <c r="BP141" s="7"/>
      <c r="BQ141" s="8"/>
      <c r="BR141" s="9"/>
    </row>
    <row r="142" spans="1:70" s="6" customFormat="1" ht="219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21"/>
      <c r="BB142" s="23"/>
      <c r="BC142" s="24"/>
      <c r="BD142" s="5"/>
      <c r="BE142" s="5"/>
      <c r="BF142" s="5"/>
      <c r="BG142" s="5"/>
      <c r="BH142" s="5"/>
      <c r="BI142" s="5"/>
      <c r="BJ142" s="5"/>
      <c r="BK142" s="37"/>
      <c r="BL142" s="8"/>
      <c r="BM142" s="5"/>
      <c r="BN142" s="5"/>
      <c r="BO142" s="7"/>
      <c r="BP142" s="7"/>
      <c r="BQ142" s="8"/>
      <c r="BR142" s="9"/>
    </row>
    <row r="143" spans="1:70" s="6" customFormat="1" ht="409.6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18"/>
      <c r="BB143" s="13"/>
      <c r="BC143" s="4"/>
      <c r="BD143" s="5"/>
      <c r="BE143" s="5"/>
      <c r="BF143" s="5"/>
      <c r="BG143" s="5"/>
      <c r="BH143" s="5"/>
      <c r="BI143" s="5"/>
      <c r="BJ143" s="5"/>
      <c r="BK143" s="37"/>
      <c r="BL143" s="8"/>
      <c r="BM143" s="5"/>
      <c r="BN143" s="5"/>
      <c r="BO143" s="7"/>
      <c r="BP143" s="7"/>
      <c r="BQ143" s="8"/>
      <c r="BR143" s="9"/>
    </row>
    <row r="144" spans="1:70" s="6" customFormat="1" ht="409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4"/>
      <c r="AF144" s="13"/>
      <c r="AG144" s="13"/>
      <c r="AH144" s="5"/>
      <c r="AI144" s="18"/>
      <c r="AJ144" s="13"/>
      <c r="AK144" s="13"/>
      <c r="AL144" s="5"/>
      <c r="AM144" s="5"/>
      <c r="AN144" s="5"/>
      <c r="AO144" s="5"/>
      <c r="AP144" s="5"/>
      <c r="AQ144" s="18"/>
      <c r="AR144" s="13"/>
      <c r="AS144" s="18"/>
      <c r="AT144" s="13"/>
      <c r="AU144" s="5"/>
      <c r="AV144" s="5"/>
      <c r="AW144" s="5"/>
      <c r="AX144" s="5"/>
      <c r="AY144" s="5"/>
      <c r="AZ144" s="5"/>
      <c r="BA144" s="18"/>
      <c r="BB144" s="13"/>
      <c r="BC144" s="13"/>
      <c r="BD144" s="5"/>
      <c r="BE144" s="5"/>
      <c r="BF144" s="5"/>
      <c r="BG144" s="5"/>
      <c r="BH144" s="5"/>
      <c r="BI144" s="5"/>
      <c r="BJ144" s="5"/>
      <c r="BK144" s="37"/>
      <c r="BL144" s="8"/>
      <c r="BM144" s="5"/>
      <c r="BN144" s="5"/>
      <c r="BO144" s="7"/>
      <c r="BP144" s="7"/>
      <c r="BQ144" s="8"/>
      <c r="BR144" s="9"/>
    </row>
    <row r="145" spans="1:72" s="6" customFormat="1" ht="137.2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1"/>
      <c r="BB145" s="23"/>
      <c r="BC145" s="24"/>
      <c r="BD145" s="5"/>
      <c r="BE145" s="5"/>
      <c r="BF145" s="5"/>
      <c r="BG145" s="5"/>
      <c r="BH145" s="5"/>
      <c r="BI145" s="5"/>
      <c r="BJ145" s="5"/>
      <c r="BK145" s="37"/>
      <c r="BL145" s="8"/>
      <c r="BM145" s="5"/>
      <c r="BN145" s="5"/>
      <c r="BO145" s="7"/>
      <c r="BP145" s="7"/>
      <c r="BQ145" s="8"/>
      <c r="BR145" s="9"/>
    </row>
    <row r="146" spans="1:72" s="6" customFormat="1" ht="137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21"/>
      <c r="BB146" s="23"/>
      <c r="BC146" s="24"/>
      <c r="BD146" s="5"/>
      <c r="BE146" s="5"/>
      <c r="BF146" s="5"/>
      <c r="BG146" s="5"/>
      <c r="BH146" s="5"/>
      <c r="BI146" s="5"/>
      <c r="BJ146" s="5"/>
      <c r="BK146" s="37"/>
      <c r="BL146" s="8"/>
      <c r="BM146" s="5"/>
      <c r="BN146" s="5"/>
      <c r="BO146" s="7"/>
      <c r="BP146" s="7"/>
      <c r="BQ146" s="8"/>
      <c r="BR146" s="9"/>
    </row>
    <row r="147" spans="1:72" s="6" customFormat="1" ht="13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13"/>
      <c r="O147" s="13"/>
      <c r="P147" s="13"/>
      <c r="Q147" s="13"/>
      <c r="R147" s="13"/>
      <c r="S147" s="13"/>
      <c r="T147" s="13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21"/>
      <c r="BB147" s="23"/>
      <c r="BC147" s="24"/>
      <c r="BD147" s="5"/>
      <c r="BE147" s="5"/>
      <c r="BF147" s="5"/>
      <c r="BG147" s="5"/>
      <c r="BH147" s="5"/>
      <c r="BI147" s="5"/>
      <c r="BJ147" s="5"/>
      <c r="BK147" s="37"/>
      <c r="BL147" s="8"/>
      <c r="BM147" s="5"/>
      <c r="BN147" s="5"/>
      <c r="BO147" s="7"/>
      <c r="BP147" s="7"/>
      <c r="BQ147" s="8"/>
      <c r="BR147" s="9"/>
    </row>
    <row r="148" spans="1:72" s="6" customFormat="1" ht="137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13"/>
      <c r="O148" s="13"/>
      <c r="P148" s="13"/>
      <c r="Q148" s="13"/>
      <c r="R148" s="13"/>
      <c r="S148" s="13"/>
      <c r="T148" s="13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21"/>
      <c r="BB148" s="23"/>
      <c r="BC148" s="24"/>
      <c r="BD148" s="5"/>
      <c r="BE148" s="5"/>
      <c r="BF148" s="5"/>
      <c r="BG148" s="5"/>
      <c r="BH148" s="5"/>
      <c r="BI148" s="5"/>
      <c r="BJ148" s="5"/>
      <c r="BK148" s="37"/>
      <c r="BL148" s="8"/>
      <c r="BM148" s="5"/>
      <c r="BN148" s="5"/>
      <c r="BO148" s="7"/>
      <c r="BP148" s="7"/>
      <c r="BQ148" s="8"/>
      <c r="BR148" s="9"/>
    </row>
    <row r="149" spans="1:72" s="6" customFormat="1" ht="137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13"/>
      <c r="O149" s="13"/>
      <c r="P149" s="13"/>
      <c r="Q149" s="13"/>
      <c r="R149" s="13"/>
      <c r="S149" s="13"/>
      <c r="T149" s="13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21"/>
      <c r="BB149" s="23"/>
      <c r="BC149" s="24"/>
      <c r="BD149" s="5"/>
      <c r="BE149" s="5"/>
      <c r="BF149" s="5"/>
      <c r="BG149" s="5"/>
      <c r="BH149" s="5"/>
      <c r="BI149" s="5"/>
      <c r="BJ149" s="5"/>
      <c r="BK149" s="37"/>
      <c r="BL149" s="8"/>
      <c r="BM149" s="5"/>
      <c r="BN149" s="5"/>
      <c r="BO149" s="7"/>
      <c r="BP149" s="7"/>
      <c r="BQ149" s="8"/>
      <c r="BR149" s="9"/>
    </row>
    <row r="150" spans="1:72" s="6" customFormat="1" ht="291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13"/>
      <c r="O150" s="13"/>
      <c r="P150" s="13"/>
      <c r="Q150" s="13"/>
      <c r="R150" s="13"/>
      <c r="S150" s="13"/>
      <c r="T150" s="13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4"/>
      <c r="AZ150" s="5"/>
      <c r="BA150" s="18"/>
      <c r="BB150" s="13"/>
      <c r="BC150" s="4"/>
      <c r="BD150" s="7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2" s="6" customFormat="1" ht="291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13"/>
      <c r="O151" s="13"/>
      <c r="P151" s="13"/>
      <c r="Q151" s="13"/>
      <c r="R151" s="13"/>
      <c r="S151" s="13"/>
      <c r="T151" s="13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4"/>
      <c r="AZ151" s="5"/>
      <c r="BA151" s="18"/>
      <c r="BB151" s="25"/>
      <c r="BC151" s="4"/>
      <c r="BD151" s="7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2" s="6" customFormat="1" ht="197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7"/>
      <c r="P152" s="7"/>
      <c r="Q152" s="7"/>
      <c r="R152" s="7"/>
      <c r="S152" s="7"/>
      <c r="T152" s="4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18"/>
      <c r="BB152" s="4"/>
      <c r="BC152" s="4"/>
      <c r="BD152" s="5"/>
      <c r="BE152" s="5"/>
      <c r="BF152" s="5"/>
      <c r="BG152" s="5"/>
      <c r="BH152" s="5"/>
      <c r="BI152" s="5"/>
      <c r="BJ152" s="5"/>
      <c r="BK152" s="37"/>
      <c r="BL152" s="8"/>
      <c r="BM152" s="5"/>
      <c r="BN152" s="5"/>
      <c r="BO152" s="7"/>
      <c r="BP152" s="7"/>
      <c r="BQ152" s="8"/>
      <c r="BR152" s="9"/>
    </row>
    <row r="153" spans="1:72" s="6" customFormat="1" ht="197.2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7"/>
      <c r="P153" s="7"/>
      <c r="Q153" s="7"/>
      <c r="R153" s="7"/>
      <c r="S153" s="7"/>
      <c r="T153" s="4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19"/>
      <c r="BB153" s="24"/>
      <c r="BC153" s="24"/>
      <c r="BD153" s="5"/>
      <c r="BE153" s="5"/>
      <c r="BF153" s="5"/>
      <c r="BG153" s="5"/>
      <c r="BH153" s="5"/>
      <c r="BI153" s="5"/>
      <c r="BJ153" s="5"/>
      <c r="BK153" s="37"/>
      <c r="BL153" s="8"/>
      <c r="BM153" s="5"/>
      <c r="BN153" s="5"/>
      <c r="BO153" s="7"/>
      <c r="BP153" s="7"/>
      <c r="BQ153" s="8"/>
      <c r="BR153" s="9"/>
    </row>
    <row r="154" spans="1:72" s="6" customFormat="1" ht="279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26"/>
      <c r="O154" s="26"/>
      <c r="P154" s="26"/>
      <c r="Q154" s="26"/>
      <c r="R154" s="26"/>
      <c r="S154" s="26"/>
      <c r="T154" s="26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18"/>
      <c r="BB154" s="17"/>
      <c r="BC154" s="1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2" s="6" customFormat="1" ht="17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7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18"/>
      <c r="BB155" s="7"/>
      <c r="BC155" s="7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2" s="6" customFormat="1" ht="129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7"/>
      <c r="P156" s="7"/>
      <c r="Q156" s="7"/>
      <c r="R156" s="7"/>
      <c r="S156" s="7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27"/>
      <c r="BB156" s="13"/>
      <c r="BC156" s="13"/>
      <c r="BD156" s="5"/>
      <c r="BE156" s="5"/>
      <c r="BF156" s="5"/>
      <c r="BG156" s="5"/>
      <c r="BH156" s="5"/>
      <c r="BI156" s="5"/>
      <c r="BJ156" s="5"/>
      <c r="BK156" s="37"/>
      <c r="BL156" s="8"/>
      <c r="BM156" s="5"/>
      <c r="BN156" s="5"/>
      <c r="BO156" s="7"/>
      <c r="BP156" s="7"/>
      <c r="BQ156" s="8"/>
      <c r="BR156" s="9"/>
    </row>
    <row r="157" spans="1:72" s="6" customFormat="1" ht="187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13"/>
      <c r="N157" s="13"/>
      <c r="O157" s="13"/>
      <c r="P157" s="13"/>
      <c r="Q157" s="13"/>
      <c r="R157" s="13"/>
      <c r="S157" s="13"/>
      <c r="T157" s="13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18"/>
      <c r="BB157" s="7"/>
      <c r="BC157" s="7"/>
      <c r="BD157" s="5"/>
      <c r="BE157" s="5"/>
      <c r="BF157" s="5"/>
      <c r="BG157" s="5"/>
      <c r="BH157" s="5"/>
      <c r="BI157" s="5"/>
      <c r="BJ157" s="7"/>
      <c r="BK157" s="7"/>
      <c r="BL157" s="8"/>
      <c r="BM157" s="5"/>
      <c r="BN157" s="5"/>
      <c r="BO157" s="5"/>
      <c r="BP157" s="5"/>
      <c r="BQ157" s="7"/>
      <c r="BR157" s="8"/>
      <c r="BS157" s="9"/>
      <c r="BT157" s="14"/>
    </row>
    <row r="158" spans="1:72" s="6" customFormat="1" ht="187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18"/>
      <c r="N158" s="12"/>
      <c r="O158" s="2"/>
      <c r="P158" s="12"/>
      <c r="Q158" s="12"/>
      <c r="R158" s="12"/>
      <c r="S158" s="12"/>
      <c r="T158" s="12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7"/>
      <c r="BK158" s="7"/>
      <c r="BL158" s="8"/>
      <c r="BM158" s="9"/>
      <c r="BN158" s="5"/>
      <c r="BO158" s="5"/>
      <c r="BP158" s="5"/>
      <c r="BQ158" s="7"/>
      <c r="BR158" s="8"/>
      <c r="BS158" s="9"/>
      <c r="BT158" s="14"/>
    </row>
    <row r="159" spans="1:72" s="6" customFormat="1" ht="409.6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7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7"/>
      <c r="AS159" s="5"/>
      <c r="AT159" s="7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7"/>
      <c r="BK159" s="7"/>
      <c r="BL159" s="8"/>
      <c r="BM159" s="9"/>
      <c r="BN159" s="5"/>
      <c r="BO159" s="5"/>
      <c r="BP159" s="5"/>
      <c r="BQ159" s="7"/>
      <c r="BR159" s="8"/>
      <c r="BS159" s="9"/>
      <c r="BT159" s="14"/>
    </row>
    <row r="160" spans="1:72" s="6" customFormat="1" ht="409.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7"/>
      <c r="P160" s="7"/>
      <c r="Q160" s="7"/>
      <c r="R160" s="7"/>
      <c r="S160" s="7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18"/>
      <c r="BB160" s="7"/>
      <c r="BC160" s="7"/>
      <c r="BD160" s="5"/>
      <c r="BE160" s="5"/>
      <c r="BF160" s="5"/>
      <c r="BG160" s="5"/>
      <c r="BH160" s="5"/>
      <c r="BI160" s="5"/>
      <c r="BJ160" s="7"/>
      <c r="BK160" s="7"/>
      <c r="BL160" s="8"/>
      <c r="BM160" s="9"/>
      <c r="BN160" s="5"/>
      <c r="BO160" s="5"/>
      <c r="BP160" s="5"/>
      <c r="BQ160" s="7"/>
      <c r="BR160" s="8"/>
      <c r="BS160" s="9"/>
      <c r="BT160" s="14"/>
    </row>
    <row r="161" spans="1:72" s="6" customFormat="1" ht="194.2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18"/>
      <c r="N161" s="12"/>
      <c r="O161" s="2"/>
      <c r="P161" s="12"/>
      <c r="Q161" s="12"/>
      <c r="R161" s="12"/>
      <c r="S161" s="12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7"/>
      <c r="BK161" s="7"/>
      <c r="BL161" s="8"/>
      <c r="BM161" s="9"/>
      <c r="BN161" s="15"/>
      <c r="BO161" s="15"/>
      <c r="BP161" s="15"/>
      <c r="BQ161" s="16"/>
      <c r="BR161" s="10"/>
      <c r="BS161" s="15"/>
      <c r="BT161" s="14"/>
    </row>
    <row r="162" spans="1:72" s="6" customFormat="1" ht="219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7"/>
      <c r="BL162" s="8"/>
      <c r="BM162" s="9"/>
      <c r="BN162" s="15"/>
      <c r="BO162" s="15"/>
      <c r="BP162" s="15"/>
      <c r="BQ162" s="16"/>
      <c r="BR162" s="10"/>
      <c r="BS162" s="15"/>
      <c r="BT162" s="14"/>
    </row>
    <row r="163" spans="1:72" s="6" customFormat="1" ht="198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25"/>
      <c r="O163" s="25"/>
      <c r="P163" s="25"/>
      <c r="Q163" s="25"/>
      <c r="R163" s="25"/>
      <c r="S163" s="25"/>
      <c r="T163" s="2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7"/>
      <c r="BK163" s="13"/>
      <c r="BL163" s="8"/>
      <c r="BM163" s="9"/>
      <c r="BN163" s="5"/>
      <c r="BO163" s="5"/>
      <c r="BP163" s="5"/>
      <c r="BQ163" s="7"/>
      <c r="BR163" s="8"/>
      <c r="BS163" s="9"/>
      <c r="BT163" s="14"/>
    </row>
    <row r="164" spans="1:72" s="6" customFormat="1" ht="198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7"/>
      <c r="O164" s="7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7"/>
      <c r="BK164" s="13"/>
      <c r="BL164" s="8"/>
      <c r="BM164" s="9"/>
      <c r="BN164" s="5"/>
      <c r="BO164" s="5"/>
      <c r="BP164" s="5"/>
      <c r="BQ164" s="7"/>
      <c r="BR164" s="8"/>
      <c r="BS164" s="9"/>
      <c r="BT164" s="14"/>
    </row>
    <row r="165" spans="1:72" s="6" customFormat="1" ht="198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12"/>
      <c r="O165" s="2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7"/>
      <c r="BK165" s="13"/>
      <c r="BL165" s="8"/>
      <c r="BM165" s="9"/>
      <c r="BN165" s="5"/>
      <c r="BO165" s="5"/>
      <c r="BP165" s="5"/>
      <c r="BQ165" s="7"/>
      <c r="BR165" s="8"/>
      <c r="BS165" s="9"/>
      <c r="BT165" s="14"/>
    </row>
    <row r="166" spans="1:72" s="6" customFormat="1" ht="146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12"/>
      <c r="O166" s="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7"/>
      <c r="BK166" s="13"/>
      <c r="BL166" s="8"/>
      <c r="BM166" s="9"/>
      <c r="BN166" s="5"/>
      <c r="BO166" s="5"/>
      <c r="BP166" s="5"/>
      <c r="BQ166" s="7"/>
      <c r="BR166" s="8"/>
      <c r="BS166" s="9"/>
      <c r="BT166" s="14"/>
    </row>
    <row r="167" spans="1:72" s="6" customFormat="1" ht="227.2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7"/>
      <c r="BK167" s="13"/>
      <c r="BL167" s="8"/>
      <c r="BM167" s="9"/>
      <c r="BN167" s="5"/>
      <c r="BO167" s="5"/>
      <c r="BP167" s="5"/>
      <c r="BQ167" s="7"/>
      <c r="BR167" s="8"/>
      <c r="BS167" s="9"/>
      <c r="BT167" s="14"/>
    </row>
    <row r="168" spans="1:72" s="6" customFormat="1" ht="154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12"/>
      <c r="O168" s="12"/>
      <c r="P168" s="12"/>
      <c r="Q168" s="12"/>
      <c r="R168" s="12"/>
      <c r="S168" s="12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7"/>
      <c r="BK168" s="13"/>
      <c r="BL168" s="8"/>
      <c r="BM168" s="9"/>
      <c r="BN168" s="5"/>
      <c r="BO168" s="5"/>
      <c r="BP168" s="5"/>
      <c r="BQ168" s="7"/>
      <c r="BR168" s="8"/>
      <c r="BS168" s="9"/>
      <c r="BT168" s="14"/>
    </row>
    <row r="169" spans="1:72" s="6" customFormat="1" ht="154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4"/>
      <c r="M169" s="5"/>
      <c r="N169" s="12"/>
      <c r="O169" s="2"/>
      <c r="P169" s="12"/>
      <c r="Q169" s="12"/>
      <c r="R169" s="12"/>
      <c r="S169" s="12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7"/>
      <c r="BK169" s="13"/>
      <c r="BL169" s="8"/>
      <c r="BM169" s="9"/>
      <c r="BN169" s="15"/>
      <c r="BO169" s="15"/>
      <c r="BP169" s="15"/>
      <c r="BQ169" s="16"/>
      <c r="BR169" s="10"/>
      <c r="BS169" s="15"/>
      <c r="BT169" s="14"/>
    </row>
    <row r="170" spans="1:72" s="6" customFormat="1" ht="182.2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7"/>
      <c r="O170" s="7"/>
      <c r="P170" s="7"/>
      <c r="Q170" s="7"/>
      <c r="R170" s="7"/>
      <c r="S170" s="7"/>
      <c r="T170" s="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7"/>
      <c r="BJ170" s="5"/>
      <c r="BK170" s="7"/>
      <c r="BL170" s="8"/>
      <c r="BM170" s="9"/>
      <c r="BN170" s="15"/>
      <c r="BO170" s="15"/>
      <c r="BP170" s="15"/>
      <c r="BQ170" s="16"/>
      <c r="BR170" s="10"/>
      <c r="BS170" s="15"/>
      <c r="BT170" s="14"/>
    </row>
    <row r="171" spans="1:72" s="6" customFormat="1" ht="182.2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5"/>
      <c r="N171" s="7"/>
      <c r="O171" s="7"/>
      <c r="P171" s="7"/>
      <c r="Q171" s="7"/>
      <c r="R171" s="7"/>
      <c r="S171" s="7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7"/>
      <c r="BL171" s="8"/>
      <c r="BM171" s="9"/>
      <c r="BN171" s="15"/>
      <c r="BO171" s="15"/>
      <c r="BP171" s="15"/>
      <c r="BQ171" s="16"/>
      <c r="BR171" s="10"/>
      <c r="BS171" s="15"/>
      <c r="BT171" s="14"/>
    </row>
    <row r="172" spans="1:72" s="6" customFormat="1" ht="312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12"/>
      <c r="O172" s="12"/>
      <c r="P172" s="12"/>
      <c r="Q172" s="12"/>
      <c r="R172" s="12"/>
      <c r="S172" s="12"/>
      <c r="T172" s="12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36"/>
      <c r="BB172" s="5"/>
      <c r="BC172" s="5"/>
      <c r="BD172" s="7"/>
      <c r="BE172" s="5"/>
      <c r="BF172" s="5"/>
      <c r="BG172" s="5"/>
      <c r="BH172" s="5"/>
      <c r="BI172" s="7"/>
      <c r="BJ172" s="5"/>
      <c r="BK172" s="13"/>
      <c r="BL172" s="8"/>
      <c r="BM172" s="9"/>
      <c r="BN172" s="10"/>
    </row>
    <row r="173" spans="1:72" s="6" customFormat="1" ht="174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12"/>
      <c r="O173" s="2"/>
      <c r="P173" s="12"/>
      <c r="Q173" s="12"/>
      <c r="R173" s="12"/>
      <c r="S173" s="12"/>
      <c r="T173" s="12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7"/>
      <c r="BE173" s="5"/>
      <c r="BF173" s="5"/>
      <c r="BG173" s="5"/>
      <c r="BH173" s="5"/>
      <c r="BI173" s="7"/>
      <c r="BJ173" s="5"/>
      <c r="BK173" s="13"/>
      <c r="BL173" s="8"/>
      <c r="BM173" s="9"/>
      <c r="BN173" s="10"/>
    </row>
    <row r="174" spans="1:72" s="6" customFormat="1" ht="167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7"/>
      <c r="O174" s="7"/>
      <c r="P174" s="7"/>
      <c r="Q174" s="7"/>
      <c r="R174" s="7"/>
      <c r="S174" s="7"/>
      <c r="T174" s="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36"/>
      <c r="BB174" s="5"/>
      <c r="BC174" s="5"/>
      <c r="BD174" s="7"/>
      <c r="BE174" s="5"/>
      <c r="BF174" s="5"/>
      <c r="BG174" s="5"/>
      <c r="BH174" s="5"/>
      <c r="BI174" s="7"/>
      <c r="BJ174" s="5"/>
      <c r="BK174" s="13"/>
      <c r="BL174" s="8"/>
      <c r="BM174" s="9"/>
      <c r="BN174" s="10"/>
    </row>
    <row r="175" spans="1:72" s="6" customFormat="1" ht="167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2"/>
      <c r="L175" s="4"/>
      <c r="M175" s="5"/>
      <c r="N175" s="7"/>
      <c r="O175" s="7"/>
      <c r="P175" s="7"/>
      <c r="Q175" s="7"/>
      <c r="R175" s="7"/>
      <c r="S175" s="7"/>
      <c r="T175" s="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7"/>
      <c r="BE175" s="5"/>
      <c r="BF175" s="5"/>
      <c r="BG175" s="5"/>
      <c r="BH175" s="5"/>
      <c r="BI175" s="7"/>
      <c r="BJ175" s="5"/>
      <c r="BK175" s="13"/>
      <c r="BL175" s="8"/>
      <c r="BM175" s="9"/>
      <c r="BN175" s="10"/>
    </row>
    <row r="176" spans="1:72" s="6" customFormat="1" ht="16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2"/>
      <c r="L176" s="4"/>
      <c r="M176" s="5"/>
      <c r="N176" s="7"/>
      <c r="O176" s="7"/>
      <c r="P176" s="12"/>
      <c r="Q176" s="12"/>
      <c r="R176" s="12"/>
      <c r="S176" s="12"/>
      <c r="T176" s="12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7"/>
      <c r="BE176" s="5"/>
      <c r="BF176" s="5"/>
      <c r="BG176" s="5"/>
      <c r="BH176" s="5"/>
      <c r="BI176" s="7"/>
      <c r="BJ176" s="5"/>
      <c r="BK176" s="13"/>
      <c r="BL176" s="8"/>
      <c r="BM176" s="9"/>
      <c r="BN176" s="10"/>
    </row>
    <row r="177" spans="1:70" s="6" customFormat="1" ht="372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2"/>
      <c r="L177" s="4"/>
      <c r="M177" s="5"/>
      <c r="N177" s="2"/>
      <c r="O177" s="2"/>
      <c r="P177" s="2"/>
      <c r="Q177" s="2"/>
      <c r="R177" s="2"/>
      <c r="S177" s="2"/>
      <c r="T177" s="2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5"/>
      <c r="BP177" s="5"/>
    </row>
    <row r="178" spans="1:70" s="6" customFormat="1" ht="257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2"/>
      <c r="L178" s="4"/>
      <c r="M178" s="5"/>
      <c r="N178" s="2"/>
      <c r="O178" s="2"/>
      <c r="P178" s="11"/>
      <c r="Q178" s="11"/>
      <c r="R178" s="11"/>
      <c r="S178" s="11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5"/>
      <c r="BP178" s="5"/>
    </row>
    <row r="179" spans="1:70" s="6" customFormat="1" ht="254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4"/>
      <c r="M179" s="5"/>
      <c r="N179" s="2"/>
      <c r="O179" s="2"/>
      <c r="P179" s="11"/>
      <c r="Q179" s="11"/>
      <c r="R179" s="11"/>
      <c r="S179" s="11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5"/>
      <c r="BP179" s="5"/>
    </row>
    <row r="180" spans="1:70" s="6" customFormat="1" ht="319.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2"/>
      <c r="L180" s="4"/>
      <c r="M180" s="5"/>
      <c r="N180" s="7"/>
      <c r="O180" s="7"/>
      <c r="P180" s="7"/>
      <c r="Q180" s="7"/>
      <c r="R180" s="7"/>
      <c r="S180" s="7"/>
      <c r="T180" s="12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5"/>
      <c r="BP180" s="5"/>
    </row>
    <row r="181" spans="1:70" s="6" customFormat="1" ht="409.6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2"/>
      <c r="L181" s="2"/>
      <c r="M181" s="2"/>
      <c r="N181" s="12"/>
      <c r="O181" s="2"/>
      <c r="P181" s="12"/>
      <c r="Q181" s="12"/>
      <c r="R181" s="12"/>
      <c r="S181" s="12"/>
      <c r="T181" s="12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5"/>
      <c r="BP181" s="5"/>
    </row>
    <row r="182" spans="1:70" s="6" customFormat="1" ht="141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2"/>
      <c r="L182" s="4"/>
      <c r="M182" s="5"/>
      <c r="N182" s="7"/>
      <c r="O182" s="7"/>
      <c r="P182" s="7"/>
      <c r="Q182" s="7"/>
      <c r="R182" s="7"/>
      <c r="S182" s="7"/>
      <c r="T182" s="12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5"/>
      <c r="BP182" s="5"/>
    </row>
    <row r="183" spans="1:70" s="6" customFormat="1" ht="141.7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2"/>
      <c r="L183" s="4"/>
      <c r="M183" s="2"/>
      <c r="N183" s="7"/>
      <c r="O183" s="7"/>
      <c r="P183" s="7"/>
      <c r="Q183" s="7"/>
      <c r="R183" s="7"/>
      <c r="S183" s="7"/>
      <c r="T183" s="7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8"/>
      <c r="BM183" s="5"/>
      <c r="BN183" s="5"/>
      <c r="BO183" s="5"/>
      <c r="BP183" s="5"/>
    </row>
    <row r="184" spans="1:70" s="6" customFormat="1" ht="292.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2"/>
      <c r="L184" s="4"/>
      <c r="M184" s="5"/>
      <c r="N184" s="11"/>
      <c r="O184" s="2"/>
      <c r="P184" s="11"/>
      <c r="Q184" s="11"/>
      <c r="R184" s="11"/>
      <c r="S184" s="11"/>
      <c r="T184" s="11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8"/>
      <c r="BM184" s="5"/>
      <c r="BN184" s="5"/>
      <c r="BO184" s="5"/>
      <c r="BP184" s="8"/>
      <c r="BQ184" s="9"/>
      <c r="BR184" s="10"/>
    </row>
    <row r="185" spans="1:70" s="6" customFormat="1" ht="177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2"/>
      <c r="L185" s="4"/>
      <c r="M185" s="5"/>
      <c r="N185" s="2"/>
      <c r="O185" s="2"/>
      <c r="P185" s="11"/>
      <c r="Q185" s="11"/>
      <c r="R185" s="11"/>
      <c r="S185" s="11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8"/>
      <c r="BQ185" s="9"/>
      <c r="BR185" s="10"/>
    </row>
  </sheetData>
  <autoFilter ref="A2:BM157"/>
  <pageMargins left="0" right="0" top="0" bottom="0" header="0" footer="0"/>
  <pageSetup paperSize="9" scale="11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83"/>
  <sheetViews>
    <sheetView view="pageBreakPreview" zoomScale="30" zoomScaleNormal="70" zoomScaleSheetLayoutView="30" workbookViewId="0">
      <pane ySplit="2" topLeftCell="A3" activePane="bottomLeft" state="frozen"/>
      <selection pane="bottomLeft" activeCell="BB7" sqref="BB7"/>
    </sheetView>
  </sheetViews>
  <sheetFormatPr defaultRowHeight="34.5" x14ac:dyDescent="0.45"/>
  <cols>
    <col min="1" max="1" width="50.7109375" style="28" customWidth="1"/>
    <col min="2" max="2" width="25.5703125" style="28" customWidth="1"/>
    <col min="3" max="3" width="46.42578125" style="28" customWidth="1"/>
    <col min="4" max="4" width="36.85546875" style="28" hidden="1" customWidth="1"/>
    <col min="5" max="5" width="16.42578125" style="28" customWidth="1"/>
    <col min="6" max="6" width="53.7109375" style="28" customWidth="1"/>
    <col min="7" max="7" width="23.5703125" style="28" customWidth="1"/>
    <col min="8" max="8" width="53.5703125" style="28" customWidth="1"/>
    <col min="9" max="9" width="209.85546875" style="28" customWidth="1"/>
    <col min="10" max="10" width="175" style="28" customWidth="1"/>
    <col min="11" max="11" width="38.140625" style="28" customWidth="1"/>
    <col min="12" max="12" width="42.5703125" style="28" customWidth="1"/>
    <col min="13" max="13" width="44.85546875" style="28" customWidth="1"/>
    <col min="14" max="14" width="40.7109375" style="28" customWidth="1"/>
    <col min="15" max="15" width="0.7109375" style="28" hidden="1" customWidth="1"/>
    <col min="16" max="16" width="36.5703125" style="28" customWidth="1"/>
    <col min="17" max="17" width="33.28515625" style="28" customWidth="1"/>
    <col min="18" max="18" width="23.140625" style="28" customWidth="1"/>
    <col min="19" max="19" width="29.85546875" style="28" customWidth="1"/>
    <col min="20" max="20" width="33.7109375" style="28" customWidth="1"/>
    <col min="21" max="21" width="12.42578125" style="28" hidden="1" customWidth="1"/>
    <col min="22" max="22" width="9.140625" style="28" hidden="1" customWidth="1"/>
    <col min="23" max="24" width="10.140625" style="28" hidden="1" customWidth="1"/>
    <col min="25" max="27" width="17" style="28" hidden="1" customWidth="1"/>
    <col min="28" max="28" width="24.85546875" style="28" hidden="1" customWidth="1"/>
    <col min="29" max="29" width="25.7109375" style="28" hidden="1" customWidth="1"/>
    <col min="30" max="30" width="19.7109375" style="28" hidden="1" customWidth="1"/>
    <col min="31" max="31" width="21" style="28" hidden="1" customWidth="1"/>
    <col min="32" max="32" width="20.140625" style="28" hidden="1" customWidth="1"/>
    <col min="33" max="33" width="37.7109375" style="28" hidden="1" customWidth="1"/>
    <col min="34" max="34" width="21" style="28" hidden="1" customWidth="1"/>
    <col min="35" max="35" width="13.42578125" style="28" hidden="1" customWidth="1"/>
    <col min="36" max="36" width="23" style="28" hidden="1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9.140625" style="28" hidden="1" customWidth="1"/>
    <col min="41" max="41" width="9.5703125" style="28" hidden="1" customWidth="1"/>
    <col min="42" max="42" width="9.140625" style="28" hidden="1" customWidth="1"/>
    <col min="43" max="43" width="27.140625" style="28" hidden="1" customWidth="1"/>
    <col min="44" max="44" width="22" style="28" hidden="1" customWidth="1"/>
    <col min="45" max="45" width="21.42578125" style="28" hidden="1" customWidth="1"/>
    <col min="46" max="46" width="23.42578125" style="28" hidden="1" customWidth="1"/>
    <col min="47" max="50" width="9.140625" style="28" hidden="1" customWidth="1"/>
    <col min="51" max="51" width="41.140625" style="28" customWidth="1"/>
    <col min="52" max="52" width="24.28515625" style="28" customWidth="1"/>
    <col min="53" max="53" width="29" style="28" customWidth="1"/>
    <col min="54" max="54" width="28" style="28" customWidth="1"/>
    <col min="55" max="55" width="23.140625" style="28" hidden="1" customWidth="1"/>
    <col min="56" max="56" width="18.140625" style="28" hidden="1" customWidth="1"/>
    <col min="57" max="57" width="22.5703125" style="28" hidden="1" customWidth="1"/>
    <col min="58" max="58" width="24.140625" style="28" hidden="1" customWidth="1"/>
    <col min="59" max="59" width="29.140625" style="28" customWidth="1"/>
    <col min="60" max="60" width="18.5703125" style="28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5" width="41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16384" width="9.140625" style="28"/>
  </cols>
  <sheetData>
    <row r="1" spans="1:70" ht="35.25" x14ac:dyDescent="0.5">
      <c r="C1" s="29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33" t="s">
        <v>34</v>
      </c>
      <c r="M2" s="33" t="s">
        <v>35</v>
      </c>
      <c r="N2" s="33" t="s">
        <v>36</v>
      </c>
      <c r="O2" s="33"/>
      <c r="P2" s="33" t="s">
        <v>37</v>
      </c>
      <c r="Q2" s="33" t="s">
        <v>38</v>
      </c>
      <c r="R2" s="33" t="s">
        <v>39</v>
      </c>
      <c r="S2" s="33" t="s">
        <v>40</v>
      </c>
      <c r="T2" s="33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34" t="s">
        <v>19</v>
      </c>
      <c r="BN2" s="35"/>
    </row>
    <row r="3" spans="1:70" s="97" customFormat="1" ht="249.75" customHeight="1" x14ac:dyDescent="0.25">
      <c r="A3" s="87" t="s">
        <v>160</v>
      </c>
      <c r="B3" s="88" t="s">
        <v>43</v>
      </c>
      <c r="C3" s="89">
        <v>38966.620000000003</v>
      </c>
      <c r="D3" s="89">
        <v>3896.6619999999998</v>
      </c>
      <c r="E3" s="90">
        <v>60</v>
      </c>
      <c r="F3" s="88" t="s">
        <v>44</v>
      </c>
      <c r="G3" s="88" t="s">
        <v>45</v>
      </c>
      <c r="H3" s="88" t="s">
        <v>48</v>
      </c>
      <c r="I3" s="88" t="s">
        <v>50</v>
      </c>
      <c r="J3" s="88" t="s">
        <v>51</v>
      </c>
      <c r="K3" s="90" t="s">
        <v>163</v>
      </c>
      <c r="L3" s="90"/>
      <c r="M3" s="94"/>
      <c r="N3" s="100">
        <f>N4+N5</f>
        <v>14.55</v>
      </c>
      <c r="O3" s="100">
        <f t="shared" ref="O3:S3" si="0">O4+O5</f>
        <v>0</v>
      </c>
      <c r="P3" s="100">
        <f t="shared" si="0"/>
        <v>1.1408</v>
      </c>
      <c r="Q3" s="100">
        <f t="shared" si="0"/>
        <v>10.0486</v>
      </c>
      <c r="R3" s="100">
        <f t="shared" si="0"/>
        <v>2.7</v>
      </c>
      <c r="S3" s="100">
        <f t="shared" si="0"/>
        <v>0.66059999999999997</v>
      </c>
      <c r="T3" s="100">
        <f t="shared" ref="T3:T4" si="1">P3+Q3+R3+S3</f>
        <v>14.550000000000002</v>
      </c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 t="s">
        <v>161</v>
      </c>
      <c r="AZ3" s="92">
        <f>T4</f>
        <v>3.54</v>
      </c>
      <c r="BA3" s="94">
        <v>0.01</v>
      </c>
      <c r="BB3" s="98">
        <f>T5</f>
        <v>11.010000000000002</v>
      </c>
      <c r="BC3" s="91"/>
      <c r="BD3" s="90"/>
      <c r="BE3" s="90"/>
      <c r="BF3" s="91"/>
      <c r="BG3" s="90"/>
      <c r="BH3" s="90"/>
      <c r="BI3" s="91"/>
      <c r="BJ3" s="92"/>
      <c r="BK3" s="92">
        <f>AZ3+BB3</f>
        <v>14.55</v>
      </c>
      <c r="BL3" s="95">
        <v>42746</v>
      </c>
      <c r="BM3" s="92"/>
      <c r="BN3" s="92"/>
      <c r="BO3" s="91"/>
      <c r="BP3" s="91"/>
      <c r="BQ3" s="95"/>
      <c r="BR3" s="96"/>
    </row>
    <row r="4" spans="1:70" s="50" customFormat="1" ht="169.5" customHeight="1" x14ac:dyDescent="0.25">
      <c r="A4" s="38"/>
      <c r="B4" s="39"/>
      <c r="C4" s="40"/>
      <c r="D4" s="40"/>
      <c r="E4" s="41"/>
      <c r="F4" s="39"/>
      <c r="G4" s="39"/>
      <c r="H4" s="39"/>
      <c r="I4" s="39"/>
      <c r="J4" s="39"/>
      <c r="K4" s="41"/>
      <c r="L4" s="41" t="s">
        <v>15</v>
      </c>
      <c r="M4" s="47" t="str">
        <f>AY3</f>
        <v>Монтаж автоматического выключателя 0,4 кВ (до 63 А) - 1 шт.</v>
      </c>
      <c r="N4" s="43">
        <v>3.54</v>
      </c>
      <c r="O4" s="43"/>
      <c r="P4" s="43">
        <v>0.26</v>
      </c>
      <c r="Q4" s="43">
        <v>0.57999999999999996</v>
      </c>
      <c r="R4" s="43">
        <v>2.7</v>
      </c>
      <c r="S4" s="43"/>
      <c r="T4" s="43">
        <f t="shared" si="1"/>
        <v>3.54</v>
      </c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2"/>
      <c r="BB4" s="45"/>
      <c r="BC4" s="46"/>
      <c r="BD4" s="41"/>
      <c r="BE4" s="41"/>
      <c r="BF4" s="46"/>
      <c r="BG4" s="41"/>
      <c r="BH4" s="41"/>
      <c r="BI4" s="46"/>
      <c r="BJ4" s="44"/>
      <c r="BK4" s="47"/>
      <c r="BL4" s="48"/>
      <c r="BM4" s="44"/>
      <c r="BN4" s="44"/>
      <c r="BO4" s="46"/>
      <c r="BP4" s="46"/>
      <c r="BQ4" s="48"/>
      <c r="BR4" s="49"/>
    </row>
    <row r="5" spans="1:70" s="50" customFormat="1" ht="141.75" customHeight="1" x14ac:dyDescent="0.25">
      <c r="A5" s="38"/>
      <c r="B5" s="39"/>
      <c r="C5" s="40"/>
      <c r="D5" s="40"/>
      <c r="E5" s="41"/>
      <c r="F5" s="39"/>
      <c r="G5" s="39"/>
      <c r="H5" s="39"/>
      <c r="I5" s="39"/>
      <c r="J5" s="39"/>
      <c r="K5" s="41"/>
      <c r="L5" s="41" t="s">
        <v>16</v>
      </c>
      <c r="M5" s="42">
        <f>BA3</f>
        <v>0.01</v>
      </c>
      <c r="N5" s="43">
        <f>1101*M5</f>
        <v>11.01</v>
      </c>
      <c r="O5" s="43"/>
      <c r="P5" s="43">
        <f>0.08*N5</f>
        <v>0.88080000000000003</v>
      </c>
      <c r="Q5" s="43">
        <f>0.86*N5</f>
        <v>9.4686000000000003</v>
      </c>
      <c r="R5" s="43"/>
      <c r="S5" s="43">
        <f>0.06*N5</f>
        <v>0.66059999999999997</v>
      </c>
      <c r="T5" s="43">
        <f>P5+Q5+R5+S5</f>
        <v>11.010000000000002</v>
      </c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2"/>
      <c r="BB5" s="45"/>
      <c r="BC5" s="46"/>
      <c r="BD5" s="41"/>
      <c r="BE5" s="41"/>
      <c r="BF5" s="46"/>
      <c r="BG5" s="41"/>
      <c r="BH5" s="41"/>
      <c r="BI5" s="46"/>
      <c r="BJ5" s="44"/>
      <c r="BK5" s="47"/>
      <c r="BL5" s="48"/>
      <c r="BM5" s="44"/>
      <c r="BN5" s="44"/>
      <c r="BO5" s="46"/>
      <c r="BP5" s="46"/>
      <c r="BQ5" s="48"/>
      <c r="BR5" s="49"/>
    </row>
    <row r="6" spans="1:70" s="97" customFormat="1" ht="274.5" customHeight="1" x14ac:dyDescent="0.25">
      <c r="A6" s="87" t="s">
        <v>56</v>
      </c>
      <c r="B6" s="88" t="s">
        <v>71</v>
      </c>
      <c r="C6" s="89">
        <v>466.1</v>
      </c>
      <c r="D6" s="89">
        <v>466.1</v>
      </c>
      <c r="E6" s="90">
        <v>15</v>
      </c>
      <c r="F6" s="88" t="s">
        <v>85</v>
      </c>
      <c r="G6" s="88" t="s">
        <v>46</v>
      </c>
      <c r="H6" s="88" t="s">
        <v>104</v>
      </c>
      <c r="I6" s="88" t="s">
        <v>118</v>
      </c>
      <c r="J6" s="88" t="s">
        <v>131</v>
      </c>
      <c r="K6" s="90" t="s">
        <v>151</v>
      </c>
      <c r="L6" s="90"/>
      <c r="M6" s="90"/>
      <c r="N6" s="90">
        <f>N7</f>
        <v>33.03</v>
      </c>
      <c r="O6" s="90"/>
      <c r="P6" s="90">
        <f t="shared" ref="P6:S6" si="2">P7</f>
        <v>2.6424000000000003</v>
      </c>
      <c r="Q6" s="90">
        <f t="shared" si="2"/>
        <v>28.405799999999999</v>
      </c>
      <c r="R6" s="90">
        <f t="shared" si="2"/>
        <v>0</v>
      </c>
      <c r="S6" s="90">
        <f t="shared" si="2"/>
        <v>1.9818</v>
      </c>
      <c r="T6" s="90">
        <f>T7</f>
        <v>33.03</v>
      </c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4">
        <v>0.03</v>
      </c>
      <c r="BB6" s="90">
        <f>T7</f>
        <v>33.03</v>
      </c>
      <c r="BC6" s="90"/>
      <c r="BD6" s="92"/>
      <c r="BE6" s="92"/>
      <c r="BF6" s="92"/>
      <c r="BG6" s="92"/>
      <c r="BH6" s="92"/>
      <c r="BI6" s="92"/>
      <c r="BJ6" s="92"/>
      <c r="BK6" s="99">
        <f>BB6</f>
        <v>33.03</v>
      </c>
      <c r="BL6" s="95">
        <v>42579</v>
      </c>
      <c r="BM6" s="92" t="s">
        <v>152</v>
      </c>
      <c r="BN6" s="92"/>
      <c r="BO6" s="91"/>
      <c r="BP6" s="91"/>
      <c r="BQ6" s="95"/>
      <c r="BR6" s="96"/>
    </row>
    <row r="7" spans="1:70" s="6" customFormat="1" ht="167.2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16</v>
      </c>
      <c r="M7" s="18">
        <v>0.03</v>
      </c>
      <c r="N7" s="4">
        <f>1101*M7</f>
        <v>33.03</v>
      </c>
      <c r="O7" s="4"/>
      <c r="P7" s="4">
        <f>0.08*N7</f>
        <v>2.6424000000000003</v>
      </c>
      <c r="Q7" s="4">
        <f>0.86*N7</f>
        <v>28.405799999999999</v>
      </c>
      <c r="R7" s="4"/>
      <c r="S7" s="4">
        <f>0.06*N7</f>
        <v>1.9818</v>
      </c>
      <c r="T7" s="4">
        <f>P7+Q7+R7+S7</f>
        <v>33.03</v>
      </c>
      <c r="U7" s="5"/>
      <c r="V7" s="5"/>
      <c r="W7" s="5"/>
      <c r="X7" s="5"/>
      <c r="Y7" s="5"/>
      <c r="Z7" s="5"/>
      <c r="AA7" s="5"/>
      <c r="AB7" s="5"/>
      <c r="AC7" s="36"/>
      <c r="AD7" s="5"/>
      <c r="AE7" s="5"/>
      <c r="AF7" s="5"/>
      <c r="AG7" s="5"/>
      <c r="AH7" s="5"/>
      <c r="AI7" s="36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36"/>
      <c r="BB7" s="36"/>
      <c r="BC7" s="5"/>
      <c r="BD7" s="5"/>
      <c r="BE7" s="5"/>
      <c r="BF7" s="5"/>
      <c r="BG7" s="5"/>
      <c r="BH7" s="5"/>
      <c r="BI7" s="5"/>
      <c r="BJ7" s="5"/>
      <c r="BK7" s="36"/>
      <c r="BL7" s="8"/>
      <c r="BM7" s="5"/>
      <c r="BN7" s="5"/>
      <c r="BO7" s="7"/>
      <c r="BP7" s="7"/>
      <c r="BQ7" s="8"/>
      <c r="BR7" s="9"/>
    </row>
    <row r="8" spans="1:70" s="97" customFormat="1" ht="222" customHeight="1" x14ac:dyDescent="0.25">
      <c r="A8" s="87" t="s">
        <v>63</v>
      </c>
      <c r="B8" s="88" t="s">
        <v>77</v>
      </c>
      <c r="C8" s="89">
        <v>466.1</v>
      </c>
      <c r="D8" s="89"/>
      <c r="E8" s="90">
        <v>4</v>
      </c>
      <c r="F8" s="88" t="s">
        <v>92</v>
      </c>
      <c r="G8" s="88" t="s">
        <v>47</v>
      </c>
      <c r="H8" s="88" t="s">
        <v>111</v>
      </c>
      <c r="I8" s="88" t="s">
        <v>125</v>
      </c>
      <c r="J8" s="88" t="s">
        <v>134</v>
      </c>
      <c r="K8" s="90" t="s">
        <v>162</v>
      </c>
      <c r="L8" s="90"/>
      <c r="M8" s="90"/>
      <c r="N8" s="90">
        <f>N9</f>
        <v>77.070000000000007</v>
      </c>
      <c r="O8" s="90">
        <f t="shared" ref="O8:T8" si="3">O9</f>
        <v>0</v>
      </c>
      <c r="P8" s="90">
        <f t="shared" si="3"/>
        <v>6.1656000000000004</v>
      </c>
      <c r="Q8" s="90">
        <f t="shared" si="3"/>
        <v>66.280200000000008</v>
      </c>
      <c r="R8" s="90">
        <f t="shared" si="3"/>
        <v>0</v>
      </c>
      <c r="S8" s="90">
        <f t="shared" si="3"/>
        <v>4.6242000000000001</v>
      </c>
      <c r="T8" s="90">
        <f t="shared" si="3"/>
        <v>77.070000000000007</v>
      </c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4">
        <v>7.0000000000000007E-2</v>
      </c>
      <c r="BB8" s="98">
        <f>T8</f>
        <v>77.070000000000007</v>
      </c>
      <c r="BC8" s="91"/>
      <c r="BD8" s="90"/>
      <c r="BE8" s="90"/>
      <c r="BF8" s="93"/>
      <c r="BG8" s="90"/>
      <c r="BH8" s="93"/>
      <c r="BI8" s="90"/>
      <c r="BJ8" s="90"/>
      <c r="BK8" s="92">
        <f>BB8</f>
        <v>77.070000000000007</v>
      </c>
      <c r="BL8" s="95">
        <v>42586</v>
      </c>
      <c r="BM8" s="92"/>
      <c r="BN8" s="92"/>
      <c r="BO8" s="91"/>
      <c r="BP8" s="91"/>
      <c r="BQ8" s="95"/>
      <c r="BR8" s="96"/>
    </row>
    <row r="9" spans="1:70" s="50" customFormat="1" ht="189.75" customHeight="1" x14ac:dyDescent="0.25">
      <c r="A9" s="38"/>
      <c r="B9" s="39"/>
      <c r="C9" s="40"/>
      <c r="D9" s="40"/>
      <c r="E9" s="41"/>
      <c r="F9" s="39"/>
      <c r="G9" s="39"/>
      <c r="H9" s="39"/>
      <c r="I9" s="39"/>
      <c r="J9" s="39"/>
      <c r="K9" s="41"/>
      <c r="L9" s="41" t="s">
        <v>16</v>
      </c>
      <c r="M9" s="41">
        <f>BA8</f>
        <v>7.0000000000000007E-2</v>
      </c>
      <c r="N9" s="41">
        <f>M9*1101</f>
        <v>77.070000000000007</v>
      </c>
      <c r="O9" s="41"/>
      <c r="P9" s="41">
        <f>N9*0.08</f>
        <v>6.1656000000000004</v>
      </c>
      <c r="Q9" s="41">
        <f>N9*0.86</f>
        <v>66.280200000000008</v>
      </c>
      <c r="R9" s="41">
        <v>0</v>
      </c>
      <c r="S9" s="41">
        <f>N9*0.06</f>
        <v>4.6242000000000001</v>
      </c>
      <c r="T9" s="41">
        <f t="shared" ref="T9" si="4">SUM(P9:S9)</f>
        <v>77.070000000000007</v>
      </c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2"/>
      <c r="BB9" s="45"/>
      <c r="BC9" s="46"/>
      <c r="BD9" s="41"/>
      <c r="BE9" s="41"/>
      <c r="BF9" s="51"/>
      <c r="BG9" s="41"/>
      <c r="BH9" s="51"/>
      <c r="BI9" s="41"/>
      <c r="BJ9" s="41"/>
      <c r="BK9" s="44"/>
      <c r="BL9" s="48"/>
      <c r="BM9" s="44"/>
      <c r="BN9" s="44"/>
      <c r="BO9" s="46"/>
      <c r="BP9" s="46"/>
      <c r="BQ9" s="48"/>
      <c r="BR9" s="49"/>
    </row>
    <row r="10" spans="1:70" s="97" customFormat="1" ht="187.5" customHeight="1" x14ac:dyDescent="0.25">
      <c r="A10" s="87" t="s">
        <v>68</v>
      </c>
      <c r="B10" s="88" t="s">
        <v>82</v>
      </c>
      <c r="C10" s="89">
        <v>466.1</v>
      </c>
      <c r="D10" s="89"/>
      <c r="E10" s="90">
        <v>15</v>
      </c>
      <c r="F10" s="88" t="s">
        <v>97</v>
      </c>
      <c r="G10" s="88" t="s">
        <v>46</v>
      </c>
      <c r="H10" s="88" t="s">
        <v>116</v>
      </c>
      <c r="I10" s="88" t="s">
        <v>129</v>
      </c>
      <c r="J10" s="88" t="s">
        <v>52</v>
      </c>
      <c r="K10" s="90" t="s">
        <v>154</v>
      </c>
      <c r="L10" s="90"/>
      <c r="M10" s="90"/>
      <c r="N10" s="90">
        <f>N11</f>
        <v>154.14000000000001</v>
      </c>
      <c r="O10" s="90"/>
      <c r="P10" s="91">
        <f t="shared" ref="P10:T10" si="5">P11</f>
        <v>12.331200000000001</v>
      </c>
      <c r="Q10" s="91">
        <f t="shared" si="5"/>
        <v>132.56040000000002</v>
      </c>
      <c r="R10" s="91">
        <f t="shared" si="5"/>
        <v>0</v>
      </c>
      <c r="S10" s="91">
        <f t="shared" si="5"/>
        <v>9.2484000000000002</v>
      </c>
      <c r="T10" s="91">
        <f t="shared" si="5"/>
        <v>154.14000000000001</v>
      </c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0"/>
      <c r="AF10" s="93"/>
      <c r="AG10" s="93"/>
      <c r="AH10" s="92"/>
      <c r="AI10" s="94"/>
      <c r="AJ10" s="93"/>
      <c r="AK10" s="93"/>
      <c r="AL10" s="92"/>
      <c r="AM10" s="92"/>
      <c r="AN10" s="92"/>
      <c r="AO10" s="92"/>
      <c r="AP10" s="92"/>
      <c r="AQ10" s="94"/>
      <c r="AR10" s="93"/>
      <c r="AS10" s="94"/>
      <c r="AT10" s="93"/>
      <c r="AU10" s="92"/>
      <c r="AV10" s="92"/>
      <c r="AW10" s="92"/>
      <c r="AX10" s="92"/>
      <c r="AY10" s="92"/>
      <c r="AZ10" s="92"/>
      <c r="BA10" s="94">
        <v>0.14000000000000001</v>
      </c>
      <c r="BB10" s="90">
        <f>T11</f>
        <v>154.14000000000001</v>
      </c>
      <c r="BC10" s="90"/>
      <c r="BD10" s="90"/>
      <c r="BE10" s="90"/>
      <c r="BF10" s="91"/>
      <c r="BG10" s="90"/>
      <c r="BH10" s="90"/>
      <c r="BI10" s="91"/>
      <c r="BJ10" s="92"/>
      <c r="BK10" s="92">
        <f>BB10</f>
        <v>154.14000000000001</v>
      </c>
      <c r="BL10" s="95">
        <v>42585</v>
      </c>
      <c r="BM10" s="92"/>
      <c r="BN10" s="92"/>
      <c r="BO10" s="91"/>
      <c r="BP10" s="91"/>
      <c r="BQ10" s="95"/>
      <c r="BR10" s="96"/>
    </row>
    <row r="11" spans="1:70" s="6" customFormat="1" ht="187.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18">
        <v>0.14000000000000001</v>
      </c>
      <c r="N11" s="4">
        <f>1101*M11</f>
        <v>154.14000000000001</v>
      </c>
      <c r="O11" s="4"/>
      <c r="P11" s="4">
        <f>0.08*N11</f>
        <v>12.331200000000001</v>
      </c>
      <c r="Q11" s="4">
        <f>0.86*N11</f>
        <v>132.56040000000002</v>
      </c>
      <c r="R11" s="4"/>
      <c r="S11" s="4">
        <f>0.06*N11</f>
        <v>9.2484000000000002</v>
      </c>
      <c r="T11" s="4">
        <f>P11+Q11+R11+S11</f>
        <v>154.14000000000001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4"/>
      <c r="AF11" s="13"/>
      <c r="AG11" s="13"/>
      <c r="AH11" s="5"/>
      <c r="AI11" s="18"/>
      <c r="AJ11" s="13"/>
      <c r="AK11" s="13"/>
      <c r="AL11" s="5"/>
      <c r="AM11" s="5"/>
      <c r="AN11" s="5"/>
      <c r="AO11" s="5"/>
      <c r="AP11" s="5"/>
      <c r="AQ11" s="18"/>
      <c r="AR11" s="13"/>
      <c r="AS11" s="18"/>
      <c r="AT11" s="13"/>
      <c r="AU11" s="5"/>
      <c r="AV11" s="5"/>
      <c r="AW11" s="5"/>
      <c r="AX11" s="5"/>
      <c r="AY11" s="5"/>
      <c r="AZ11" s="5"/>
      <c r="BA11" s="18"/>
      <c r="BB11" s="27"/>
      <c r="BC11" s="13"/>
      <c r="BD11" s="4"/>
      <c r="BE11" s="4"/>
      <c r="BF11" s="7"/>
      <c r="BG11" s="4"/>
      <c r="BH11" s="4"/>
      <c r="BI11" s="7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97" customFormat="1" ht="198.75" customHeight="1" x14ac:dyDescent="0.25">
      <c r="A12" s="87" t="s">
        <v>69</v>
      </c>
      <c r="B12" s="88" t="s">
        <v>83</v>
      </c>
      <c r="C12" s="89">
        <v>466.1</v>
      </c>
      <c r="D12" s="89"/>
      <c r="E12" s="90">
        <v>15</v>
      </c>
      <c r="F12" s="88" t="s">
        <v>98</v>
      </c>
      <c r="G12" s="88" t="s">
        <v>102</v>
      </c>
      <c r="H12" s="88" t="s">
        <v>117</v>
      </c>
      <c r="I12" s="88" t="s">
        <v>49</v>
      </c>
      <c r="J12" s="88" t="s">
        <v>139</v>
      </c>
      <c r="K12" s="90" t="s">
        <v>148</v>
      </c>
      <c r="L12" s="90"/>
      <c r="M12" s="90"/>
      <c r="N12" s="91">
        <f>N13</f>
        <v>55.521599999999999</v>
      </c>
      <c r="O12" s="90"/>
      <c r="P12" s="91">
        <f t="shared" ref="P12:T12" si="6">P13</f>
        <v>4.1135999999999999</v>
      </c>
      <c r="Q12" s="91">
        <f t="shared" si="6"/>
        <v>51.407999999999994</v>
      </c>
      <c r="R12" s="91">
        <f t="shared" si="6"/>
        <v>0</v>
      </c>
      <c r="S12" s="91">
        <f t="shared" si="6"/>
        <v>0</v>
      </c>
      <c r="T12" s="91">
        <f t="shared" si="6"/>
        <v>55.521599999999992</v>
      </c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4"/>
      <c r="BB12" s="94"/>
      <c r="BC12" s="90"/>
      <c r="BD12" s="90"/>
      <c r="BE12" s="90"/>
      <c r="BF12" s="91"/>
      <c r="BG12" s="90">
        <v>0.24</v>
      </c>
      <c r="BH12" s="91">
        <f>T13</f>
        <v>55.521599999999992</v>
      </c>
      <c r="BI12" s="91"/>
      <c r="BJ12" s="92"/>
      <c r="BK12" s="92">
        <f>BH12</f>
        <v>55.521599999999992</v>
      </c>
      <c r="BL12" s="95">
        <v>42578</v>
      </c>
      <c r="BM12" s="92"/>
      <c r="BN12" s="92"/>
      <c r="BO12" s="91"/>
      <c r="BP12" s="91"/>
      <c r="BQ12" s="95"/>
      <c r="BR12" s="96"/>
    </row>
    <row r="13" spans="1:70" s="6" customFormat="1" ht="211.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149</v>
      </c>
      <c r="M13" s="4">
        <v>0.24</v>
      </c>
      <c r="N13" s="12">
        <f>M13*231.34</f>
        <v>55.521599999999999</v>
      </c>
      <c r="O13" s="12"/>
      <c r="P13" s="12">
        <f>M13*17.14</f>
        <v>4.1135999999999999</v>
      </c>
      <c r="Q13" s="12">
        <f>M13*214.2</f>
        <v>51.407999999999994</v>
      </c>
      <c r="R13" s="12">
        <v>0</v>
      </c>
      <c r="S13" s="12">
        <v>0</v>
      </c>
      <c r="T13" s="12">
        <f>SUM(P13:S13)</f>
        <v>55.521599999999992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18"/>
      <c r="BB13" s="4"/>
      <c r="BC13" s="4"/>
      <c r="BD13" s="4"/>
      <c r="BE13" s="4"/>
      <c r="BF13" s="7"/>
      <c r="BG13" s="4"/>
      <c r="BH13" s="4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0" customFormat="1" ht="216" customHeight="1" x14ac:dyDescent="0.25">
      <c r="A14" s="52"/>
      <c r="B14" s="53"/>
      <c r="C14" s="54"/>
      <c r="D14" s="54"/>
      <c r="E14" s="55"/>
      <c r="F14" s="53"/>
      <c r="G14" s="53"/>
      <c r="H14" s="53"/>
      <c r="I14" s="53"/>
      <c r="J14" s="61" t="s">
        <v>166</v>
      </c>
      <c r="K14" s="55"/>
      <c r="L14" s="55"/>
      <c r="M14" s="55"/>
      <c r="N14" s="62">
        <f>N3+N6+N8+N10+N12</f>
        <v>334.3116</v>
      </c>
      <c r="O14" s="62">
        <f t="shared" ref="O14:BK14" si="7">O3+O6+O8+O10+O12</f>
        <v>0</v>
      </c>
      <c r="P14" s="62">
        <f t="shared" si="7"/>
        <v>26.393599999999999</v>
      </c>
      <c r="Q14" s="62">
        <f t="shared" si="7"/>
        <v>288.70300000000003</v>
      </c>
      <c r="R14" s="62">
        <f t="shared" si="7"/>
        <v>2.7</v>
      </c>
      <c r="S14" s="62">
        <f t="shared" si="7"/>
        <v>16.515000000000001</v>
      </c>
      <c r="T14" s="62">
        <f t="shared" si="7"/>
        <v>334.3116</v>
      </c>
      <c r="U14" s="62">
        <f t="shared" si="7"/>
        <v>0</v>
      </c>
      <c r="V14" s="62">
        <f t="shared" si="7"/>
        <v>0</v>
      </c>
      <c r="W14" s="62">
        <f t="shared" si="7"/>
        <v>0</v>
      </c>
      <c r="X14" s="62">
        <f t="shared" si="7"/>
        <v>0</v>
      </c>
      <c r="Y14" s="62">
        <f t="shared" si="7"/>
        <v>0</v>
      </c>
      <c r="Z14" s="62">
        <f t="shared" si="7"/>
        <v>0</v>
      </c>
      <c r="AA14" s="62">
        <f t="shared" si="7"/>
        <v>0</v>
      </c>
      <c r="AB14" s="62">
        <f t="shared" si="7"/>
        <v>0</v>
      </c>
      <c r="AC14" s="62">
        <f t="shared" si="7"/>
        <v>0</v>
      </c>
      <c r="AD14" s="62">
        <f t="shared" si="7"/>
        <v>0</v>
      </c>
      <c r="AE14" s="62"/>
      <c r="AF14" s="62">
        <f t="shared" si="7"/>
        <v>0</v>
      </c>
      <c r="AG14" s="62">
        <f t="shared" si="7"/>
        <v>0</v>
      </c>
      <c r="AH14" s="62">
        <f t="shared" si="7"/>
        <v>0</v>
      </c>
      <c r="AI14" s="62"/>
      <c r="AJ14" s="62">
        <f t="shared" si="7"/>
        <v>0</v>
      </c>
      <c r="AK14" s="62">
        <f t="shared" si="7"/>
        <v>0</v>
      </c>
      <c r="AL14" s="62">
        <f t="shared" si="7"/>
        <v>0</v>
      </c>
      <c r="AM14" s="62">
        <f t="shared" si="7"/>
        <v>0</v>
      </c>
      <c r="AN14" s="62">
        <f t="shared" si="7"/>
        <v>0</v>
      </c>
      <c r="AO14" s="62">
        <f t="shared" si="7"/>
        <v>0</v>
      </c>
      <c r="AP14" s="62">
        <f t="shared" si="7"/>
        <v>0</v>
      </c>
      <c r="AQ14" s="62"/>
      <c r="AR14" s="62">
        <f t="shared" si="7"/>
        <v>0</v>
      </c>
      <c r="AS14" s="62"/>
      <c r="AT14" s="62">
        <f t="shared" si="7"/>
        <v>0</v>
      </c>
      <c r="AU14" s="62">
        <f t="shared" si="7"/>
        <v>0</v>
      </c>
      <c r="AV14" s="62">
        <f t="shared" si="7"/>
        <v>0</v>
      </c>
      <c r="AW14" s="62">
        <f t="shared" si="7"/>
        <v>0</v>
      </c>
      <c r="AX14" s="62">
        <f t="shared" si="7"/>
        <v>0</v>
      </c>
      <c r="AY14" s="62"/>
      <c r="AZ14" s="62">
        <f t="shared" si="7"/>
        <v>3.54</v>
      </c>
      <c r="BA14" s="62"/>
      <c r="BB14" s="62">
        <f t="shared" si="7"/>
        <v>275.25</v>
      </c>
      <c r="BC14" s="62">
        <f t="shared" si="7"/>
        <v>0</v>
      </c>
      <c r="BD14" s="62">
        <f t="shared" si="7"/>
        <v>0</v>
      </c>
      <c r="BE14" s="62">
        <f t="shared" si="7"/>
        <v>0</v>
      </c>
      <c r="BF14" s="62">
        <f t="shared" si="7"/>
        <v>0</v>
      </c>
      <c r="BG14" s="62"/>
      <c r="BH14" s="62">
        <f t="shared" si="7"/>
        <v>55.521599999999992</v>
      </c>
      <c r="BI14" s="62">
        <f t="shared" si="7"/>
        <v>0</v>
      </c>
      <c r="BJ14" s="62">
        <f t="shared" si="7"/>
        <v>0</v>
      </c>
      <c r="BK14" s="62">
        <f t="shared" si="7"/>
        <v>334.3116</v>
      </c>
      <c r="BL14" s="58"/>
      <c r="BM14" s="56"/>
      <c r="BN14" s="56"/>
      <c r="BO14" s="57"/>
      <c r="BP14" s="57"/>
      <c r="BQ14" s="58"/>
      <c r="BR14" s="59"/>
    </row>
    <row r="15" spans="1:70" s="6" customFormat="1" ht="22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/>
      <c r="M15" s="4"/>
      <c r="N15" s="13"/>
      <c r="O15" s="13"/>
      <c r="P15" s="13"/>
      <c r="Q15" s="13"/>
      <c r="R15" s="13"/>
      <c r="S15" s="13"/>
      <c r="T15" s="13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18"/>
      <c r="BB15" s="18"/>
      <c r="BC15" s="4"/>
      <c r="BD15" s="4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" customFormat="1" ht="246.7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/>
      <c r="M16" s="4"/>
      <c r="N16" s="4"/>
      <c r="O16" s="4"/>
      <c r="P16" s="4"/>
      <c r="Q16" s="4"/>
      <c r="R16" s="4"/>
      <c r="S16" s="4"/>
      <c r="T16" s="4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8"/>
      <c r="BB16" s="25"/>
      <c r="BC16" s="7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244.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/>
      <c r="M17" s="4"/>
      <c r="N17" s="13"/>
      <c r="O17" s="13"/>
      <c r="P17" s="13"/>
      <c r="Q17" s="13"/>
      <c r="R17" s="13"/>
      <c r="S17" s="13"/>
      <c r="T17" s="13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36"/>
      <c r="AJ17" s="5"/>
      <c r="AK17" s="5"/>
      <c r="AL17" s="5"/>
      <c r="AM17" s="5"/>
      <c r="AN17" s="5"/>
      <c r="AO17" s="5"/>
      <c r="AP17" s="5"/>
      <c r="AQ17" s="36"/>
      <c r="AR17" s="5"/>
      <c r="AS17" s="36"/>
      <c r="AT17" s="5"/>
      <c r="AU17" s="5"/>
      <c r="AV17" s="5"/>
      <c r="AW17" s="5"/>
      <c r="AX17" s="5"/>
      <c r="AY17" s="4"/>
      <c r="AZ17" s="13"/>
      <c r="BA17" s="13"/>
      <c r="BB17" s="13"/>
      <c r="BC17" s="13"/>
      <c r="BD17" s="5"/>
      <c r="BE17" s="5"/>
      <c r="BF17" s="5"/>
      <c r="BG17" s="5"/>
      <c r="BH17" s="5"/>
      <c r="BI17" s="5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409.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/>
      <c r="M18" s="4"/>
      <c r="N18" s="7"/>
      <c r="O18" s="4"/>
      <c r="P18" s="7"/>
      <c r="Q18" s="7"/>
      <c r="R18" s="7"/>
      <c r="S18" s="7"/>
      <c r="T18" s="7"/>
      <c r="U18" s="5"/>
      <c r="V18" s="5"/>
      <c r="W18" s="5"/>
      <c r="X18" s="5"/>
      <c r="Y18" s="5"/>
      <c r="Z18" s="5"/>
      <c r="AA18" s="5"/>
      <c r="AB18" s="5"/>
      <c r="AC18" s="4"/>
      <c r="AD18" s="7"/>
      <c r="AE18" s="7"/>
      <c r="AF18" s="13"/>
      <c r="AG18" s="13"/>
      <c r="AH18" s="5"/>
      <c r="AI18" s="18"/>
      <c r="AJ18" s="7"/>
      <c r="AK18" s="7"/>
      <c r="AL18" s="5"/>
      <c r="AM18" s="5"/>
      <c r="AN18" s="5"/>
      <c r="AO18" s="5"/>
      <c r="AP18" s="5"/>
      <c r="AQ18" s="18"/>
      <c r="AR18" s="7"/>
      <c r="AS18" s="18"/>
      <c r="AT18" s="7"/>
      <c r="AU18" s="5"/>
      <c r="AV18" s="5"/>
      <c r="AW18" s="5"/>
      <c r="AX18" s="5"/>
      <c r="AY18" s="4"/>
      <c r="AZ18" s="7"/>
      <c r="BA18" s="18"/>
      <c r="BB18" s="7"/>
      <c r="BC18" s="7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26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4"/>
      <c r="N19" s="12"/>
      <c r="O19" s="2"/>
      <c r="P19" s="12"/>
      <c r="Q19" s="12"/>
      <c r="R19" s="12"/>
      <c r="S19" s="12"/>
      <c r="T19" s="12"/>
      <c r="U19" s="5"/>
      <c r="V19" s="5"/>
      <c r="W19" s="5"/>
      <c r="X19" s="5"/>
      <c r="Y19" s="5"/>
      <c r="Z19" s="5"/>
      <c r="AA19" s="5"/>
      <c r="AB19" s="5"/>
      <c r="AC19" s="36"/>
      <c r="AD19" s="5"/>
      <c r="AE19" s="4"/>
      <c r="AF19" s="13"/>
      <c r="AG19" s="13"/>
      <c r="AH19" s="5"/>
      <c r="AI19" s="18"/>
      <c r="AJ19" s="13"/>
      <c r="AK19" s="13"/>
      <c r="AL19" s="5"/>
      <c r="AM19" s="5"/>
      <c r="AN19" s="5"/>
      <c r="AO19" s="5"/>
      <c r="AP19" s="5"/>
      <c r="AQ19" s="18"/>
      <c r="AR19" s="13"/>
      <c r="AS19" s="18"/>
      <c r="AT19" s="13"/>
      <c r="AU19" s="5"/>
      <c r="AV19" s="5"/>
      <c r="AW19" s="5"/>
      <c r="AX19" s="5"/>
      <c r="AY19" s="4"/>
      <c r="AZ19" s="7"/>
      <c r="BA19" s="18"/>
      <c r="BB19" s="13"/>
      <c r="BC19" s="13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26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18"/>
      <c r="N20" s="12"/>
      <c r="O20" s="2"/>
      <c r="P20" s="12"/>
      <c r="Q20" s="12"/>
      <c r="R20" s="12"/>
      <c r="S20" s="12"/>
      <c r="T20" s="12"/>
      <c r="U20" s="5"/>
      <c r="V20" s="5"/>
      <c r="W20" s="5"/>
      <c r="X20" s="5"/>
      <c r="Y20" s="5"/>
      <c r="Z20" s="5"/>
      <c r="AA20" s="5"/>
      <c r="AB20" s="5"/>
      <c r="AC20" s="36"/>
      <c r="AD20" s="5"/>
      <c r="AE20" s="4"/>
      <c r="AF20" s="13"/>
      <c r="AG20" s="13"/>
      <c r="AH20" s="5"/>
      <c r="AI20" s="18"/>
      <c r="AJ20" s="13"/>
      <c r="AK20" s="13"/>
      <c r="AL20" s="5"/>
      <c r="AM20" s="5"/>
      <c r="AN20" s="5"/>
      <c r="AO20" s="5"/>
      <c r="AP20" s="5"/>
      <c r="AQ20" s="18"/>
      <c r="AR20" s="13"/>
      <c r="AS20" s="18"/>
      <c r="AT20" s="13"/>
      <c r="AU20" s="5"/>
      <c r="AV20" s="5"/>
      <c r="AW20" s="5"/>
      <c r="AX20" s="5"/>
      <c r="AY20" s="4"/>
      <c r="AZ20" s="7"/>
      <c r="BA20" s="18"/>
      <c r="BB20" s="13"/>
      <c r="BC20" s="13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26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18"/>
      <c r="N21" s="12"/>
      <c r="O21" s="2"/>
      <c r="P21" s="12"/>
      <c r="Q21" s="12"/>
      <c r="R21" s="12"/>
      <c r="S21" s="12"/>
      <c r="T21" s="12"/>
      <c r="U21" s="5"/>
      <c r="V21" s="5"/>
      <c r="W21" s="5"/>
      <c r="X21" s="5"/>
      <c r="Y21" s="5"/>
      <c r="Z21" s="5"/>
      <c r="AA21" s="5"/>
      <c r="AB21" s="5"/>
      <c r="AC21" s="36"/>
      <c r="AD21" s="5"/>
      <c r="AE21" s="4"/>
      <c r="AF21" s="13"/>
      <c r="AG21" s="13"/>
      <c r="AH21" s="5"/>
      <c r="AI21" s="18"/>
      <c r="AJ21" s="13"/>
      <c r="AK21" s="13"/>
      <c r="AL21" s="5"/>
      <c r="AM21" s="5"/>
      <c r="AN21" s="5"/>
      <c r="AO21" s="5"/>
      <c r="AP21" s="5"/>
      <c r="AQ21" s="18"/>
      <c r="AR21" s="13"/>
      <c r="AS21" s="18"/>
      <c r="AT21" s="13"/>
      <c r="AU21" s="5"/>
      <c r="AV21" s="5"/>
      <c r="AW21" s="5"/>
      <c r="AX21" s="5"/>
      <c r="AY21" s="4"/>
      <c r="AZ21" s="7"/>
      <c r="BA21" s="18"/>
      <c r="BB21" s="13"/>
      <c r="BC21" s="13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26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18"/>
      <c r="N22" s="12"/>
      <c r="O22" s="2"/>
      <c r="P22" s="12"/>
      <c r="Q22" s="12"/>
      <c r="R22" s="12"/>
      <c r="S22" s="12"/>
      <c r="T22" s="12"/>
      <c r="U22" s="5"/>
      <c r="V22" s="5"/>
      <c r="W22" s="5"/>
      <c r="X22" s="5"/>
      <c r="Y22" s="5"/>
      <c r="Z22" s="5"/>
      <c r="AA22" s="5"/>
      <c r="AB22" s="5"/>
      <c r="AC22" s="36"/>
      <c r="AD22" s="5"/>
      <c r="AE22" s="4"/>
      <c r="AF22" s="13"/>
      <c r="AG22" s="13"/>
      <c r="AH22" s="5"/>
      <c r="AI22" s="18"/>
      <c r="AJ22" s="13"/>
      <c r="AK22" s="13"/>
      <c r="AL22" s="5"/>
      <c r="AM22" s="5"/>
      <c r="AN22" s="5"/>
      <c r="AO22" s="5"/>
      <c r="AP22" s="5"/>
      <c r="AQ22" s="18"/>
      <c r="AR22" s="13"/>
      <c r="AS22" s="18"/>
      <c r="AT22" s="13"/>
      <c r="AU22" s="5"/>
      <c r="AV22" s="5"/>
      <c r="AW22" s="5"/>
      <c r="AX22" s="5"/>
      <c r="AY22" s="4"/>
      <c r="AZ22" s="7"/>
      <c r="BA22" s="18"/>
      <c r="BB22" s="13"/>
      <c r="BC22" s="13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26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18"/>
      <c r="N23" s="12"/>
      <c r="O23" s="2"/>
      <c r="P23" s="12"/>
      <c r="Q23" s="12"/>
      <c r="R23" s="12"/>
      <c r="S23" s="12"/>
      <c r="T23" s="12"/>
      <c r="U23" s="5"/>
      <c r="V23" s="5"/>
      <c r="W23" s="5"/>
      <c r="X23" s="5"/>
      <c r="Y23" s="5"/>
      <c r="Z23" s="5"/>
      <c r="AA23" s="5"/>
      <c r="AB23" s="5"/>
      <c r="AC23" s="36"/>
      <c r="AD23" s="5"/>
      <c r="AE23" s="4"/>
      <c r="AF23" s="13"/>
      <c r="AG23" s="13"/>
      <c r="AH23" s="5"/>
      <c r="AI23" s="18"/>
      <c r="AJ23" s="13"/>
      <c r="AK23" s="13"/>
      <c r="AL23" s="5"/>
      <c r="AM23" s="5"/>
      <c r="AN23" s="5"/>
      <c r="AO23" s="5"/>
      <c r="AP23" s="5"/>
      <c r="AQ23" s="18"/>
      <c r="AR23" s="13"/>
      <c r="AS23" s="18"/>
      <c r="AT23" s="13"/>
      <c r="AU23" s="5"/>
      <c r="AV23" s="5"/>
      <c r="AW23" s="5"/>
      <c r="AX23" s="5"/>
      <c r="AY23" s="4"/>
      <c r="AZ23" s="7"/>
      <c r="BA23" s="18"/>
      <c r="BB23" s="13"/>
      <c r="BC23" s="13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244.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4"/>
      <c r="N24" s="13"/>
      <c r="O24" s="13"/>
      <c r="P24" s="13"/>
      <c r="Q24" s="13"/>
      <c r="R24" s="13"/>
      <c r="S24" s="13"/>
      <c r="T24" s="13"/>
      <c r="U24" s="5"/>
      <c r="V24" s="5"/>
      <c r="W24" s="5"/>
      <c r="X24" s="5"/>
      <c r="Y24" s="5"/>
      <c r="Z24" s="5"/>
      <c r="AA24" s="5"/>
      <c r="AB24" s="5"/>
      <c r="AC24" s="18"/>
      <c r="AD24" s="13"/>
      <c r="AE24" s="13"/>
      <c r="AF24" s="5"/>
      <c r="AG24" s="5"/>
      <c r="AH24" s="5"/>
      <c r="AI24" s="18"/>
      <c r="AJ24" s="13"/>
      <c r="AK24" s="13"/>
      <c r="AL24" s="5"/>
      <c r="AM24" s="5"/>
      <c r="AN24" s="5"/>
      <c r="AO24" s="5"/>
      <c r="AP24" s="5"/>
      <c r="AQ24" s="18"/>
      <c r="AR24" s="13"/>
      <c r="AS24" s="18"/>
      <c r="AT24" s="13"/>
      <c r="AU24" s="5"/>
      <c r="AV24" s="5"/>
      <c r="AW24" s="5"/>
      <c r="AX24" s="5"/>
      <c r="AY24" s="4"/>
      <c r="AZ24" s="7"/>
      <c r="BA24" s="18"/>
      <c r="BB24" s="13"/>
      <c r="BC24" s="13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298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4"/>
      <c r="N25" s="7"/>
      <c r="O25" s="4"/>
      <c r="P25" s="7"/>
      <c r="Q25" s="7"/>
      <c r="R25" s="7"/>
      <c r="S25" s="7"/>
      <c r="T25" s="7"/>
      <c r="U25" s="5"/>
      <c r="V25" s="5"/>
      <c r="W25" s="5"/>
      <c r="X25" s="5"/>
      <c r="Y25" s="5"/>
      <c r="Z25" s="5"/>
      <c r="AA25" s="5"/>
      <c r="AB25" s="5"/>
      <c r="AC25" s="18"/>
      <c r="AD25" s="17"/>
      <c r="AE25" s="17"/>
      <c r="AF25" s="5"/>
      <c r="AG25" s="5"/>
      <c r="AH25" s="5"/>
      <c r="AI25" s="18"/>
      <c r="AJ25" s="17"/>
      <c r="AK25" s="17"/>
      <c r="AL25" s="5"/>
      <c r="AM25" s="5"/>
      <c r="AN25" s="5"/>
      <c r="AO25" s="5"/>
      <c r="AP25" s="5"/>
      <c r="AQ25" s="18"/>
      <c r="AR25" s="13"/>
      <c r="AS25" s="18"/>
      <c r="AT25" s="7"/>
      <c r="AU25" s="5"/>
      <c r="AV25" s="5"/>
      <c r="AW25" s="5"/>
      <c r="AX25" s="5"/>
      <c r="AY25" s="4"/>
      <c r="AZ25" s="7"/>
      <c r="BA25" s="18"/>
      <c r="BB25" s="7"/>
      <c r="BC25" s="7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31.2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4"/>
      <c r="N26" s="7"/>
      <c r="O26" s="4"/>
      <c r="P26" s="4"/>
      <c r="Q26" s="4"/>
      <c r="R26" s="4"/>
      <c r="S26" s="4"/>
      <c r="T26" s="7"/>
      <c r="U26" s="5"/>
      <c r="V26" s="5"/>
      <c r="W26" s="5"/>
      <c r="X26" s="5"/>
      <c r="Y26" s="5"/>
      <c r="Z26" s="5"/>
      <c r="AA26" s="5"/>
      <c r="AB26" s="5"/>
      <c r="AC26" s="18"/>
      <c r="AD26" s="17"/>
      <c r="AE26" s="17"/>
      <c r="AF26" s="5"/>
      <c r="AG26" s="5"/>
      <c r="AH26" s="5"/>
      <c r="AI26" s="18"/>
      <c r="AJ26" s="17"/>
      <c r="AK26" s="17"/>
      <c r="AL26" s="5"/>
      <c r="AM26" s="5"/>
      <c r="AN26" s="5"/>
      <c r="AO26" s="5"/>
      <c r="AP26" s="5"/>
      <c r="AQ26" s="18"/>
      <c r="AR26" s="13"/>
      <c r="AS26" s="18"/>
      <c r="AT26" s="7"/>
      <c r="AU26" s="5"/>
      <c r="AV26" s="5"/>
      <c r="AW26" s="5"/>
      <c r="AX26" s="5"/>
      <c r="AY26" s="4"/>
      <c r="AZ26" s="7"/>
      <c r="BA26" s="18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56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18"/>
      <c r="N27" s="12"/>
      <c r="O27" s="2"/>
      <c r="P27" s="12"/>
      <c r="Q27" s="12"/>
      <c r="R27" s="12"/>
      <c r="S27" s="12"/>
      <c r="T27" s="12"/>
      <c r="U27" s="5"/>
      <c r="V27" s="5"/>
      <c r="W27" s="5"/>
      <c r="X27" s="5"/>
      <c r="Y27" s="5"/>
      <c r="Z27" s="5"/>
      <c r="AA27" s="5"/>
      <c r="AB27" s="5"/>
      <c r="AC27" s="18"/>
      <c r="AD27" s="17"/>
      <c r="AE27" s="17"/>
      <c r="AF27" s="5"/>
      <c r="AG27" s="5"/>
      <c r="AH27" s="5"/>
      <c r="AI27" s="18"/>
      <c r="AJ27" s="17"/>
      <c r="AK27" s="17"/>
      <c r="AL27" s="5"/>
      <c r="AM27" s="5"/>
      <c r="AN27" s="5"/>
      <c r="AO27" s="5"/>
      <c r="AP27" s="5"/>
      <c r="AQ27" s="18"/>
      <c r="AR27" s="13"/>
      <c r="AS27" s="18"/>
      <c r="AT27" s="7"/>
      <c r="AU27" s="5"/>
      <c r="AV27" s="5"/>
      <c r="AW27" s="5"/>
      <c r="AX27" s="5"/>
      <c r="AY27" s="4"/>
      <c r="AZ27" s="7"/>
      <c r="BA27" s="18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233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4"/>
      <c r="N28" s="4"/>
      <c r="O28" s="4"/>
      <c r="P28" s="4"/>
      <c r="Q28" s="4"/>
      <c r="R28" s="4"/>
      <c r="S28" s="4"/>
      <c r="T28" s="4"/>
      <c r="U28" s="5"/>
      <c r="V28" s="5"/>
      <c r="W28" s="5"/>
      <c r="X28" s="5"/>
      <c r="Y28" s="5"/>
      <c r="Z28" s="5"/>
      <c r="AA28" s="5"/>
      <c r="AB28" s="5"/>
      <c r="AC28" s="18"/>
      <c r="AD28" s="17"/>
      <c r="AE28" s="4"/>
      <c r="AF28" s="5"/>
      <c r="AG28" s="5"/>
      <c r="AH28" s="5"/>
      <c r="AI28" s="18"/>
      <c r="AJ28" s="17"/>
      <c r="AK28" s="4"/>
      <c r="AL28" s="5"/>
      <c r="AM28" s="5"/>
      <c r="AN28" s="5"/>
      <c r="AO28" s="5"/>
      <c r="AP28" s="5"/>
      <c r="AQ28" s="18"/>
      <c r="AR28" s="7"/>
      <c r="AS28" s="18"/>
      <c r="AT28" s="7"/>
      <c r="AU28" s="5"/>
      <c r="AV28" s="5"/>
      <c r="AW28" s="5"/>
      <c r="AX28" s="5"/>
      <c r="AY28" s="4"/>
      <c r="AZ28" s="7"/>
      <c r="BA28" s="18"/>
      <c r="BB28" s="13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63.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4"/>
      <c r="N29" s="13"/>
      <c r="O29" s="13"/>
      <c r="P29" s="13"/>
      <c r="Q29" s="13"/>
      <c r="R29" s="13"/>
      <c r="S29" s="13"/>
      <c r="T29" s="13"/>
      <c r="U29" s="5"/>
      <c r="V29" s="5"/>
      <c r="W29" s="5"/>
      <c r="X29" s="5"/>
      <c r="Y29" s="5"/>
      <c r="Z29" s="5"/>
      <c r="AA29" s="5"/>
      <c r="AB29" s="5"/>
      <c r="AC29" s="18"/>
      <c r="AD29" s="17"/>
      <c r="AE29" s="4"/>
      <c r="AF29" s="5"/>
      <c r="AG29" s="5"/>
      <c r="AH29" s="5"/>
      <c r="AI29" s="18"/>
      <c r="AJ29" s="17"/>
      <c r="AK29" s="4"/>
      <c r="AL29" s="5"/>
      <c r="AM29" s="5"/>
      <c r="AN29" s="5"/>
      <c r="AO29" s="5"/>
      <c r="AP29" s="5"/>
      <c r="AQ29" s="18"/>
      <c r="AR29" s="7"/>
      <c r="AS29" s="18"/>
      <c r="AT29" s="7"/>
      <c r="AU29" s="5"/>
      <c r="AV29" s="5"/>
      <c r="AW29" s="5"/>
      <c r="AX29" s="5"/>
      <c r="AY29" s="4"/>
      <c r="AZ29" s="7"/>
      <c r="BA29" s="18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258.7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18"/>
      <c r="N30" s="17"/>
      <c r="O30" s="17"/>
      <c r="P30" s="17"/>
      <c r="Q30" s="17"/>
      <c r="R30" s="17"/>
      <c r="S30" s="17"/>
      <c r="T30" s="17"/>
      <c r="U30" s="5"/>
      <c r="V30" s="5"/>
      <c r="W30" s="5"/>
      <c r="X30" s="5"/>
      <c r="Y30" s="5"/>
      <c r="Z30" s="5"/>
      <c r="AA30" s="5"/>
      <c r="AB30" s="5"/>
      <c r="AC30" s="18"/>
      <c r="AD30" s="17"/>
      <c r="AE30" s="4"/>
      <c r="AF30" s="5"/>
      <c r="AG30" s="5"/>
      <c r="AH30" s="5"/>
      <c r="AI30" s="18"/>
      <c r="AJ30" s="17"/>
      <c r="AK30" s="4"/>
      <c r="AL30" s="5"/>
      <c r="AM30" s="5"/>
      <c r="AN30" s="5"/>
      <c r="AO30" s="5"/>
      <c r="AP30" s="5"/>
      <c r="AQ30" s="18"/>
      <c r="AR30" s="7"/>
      <c r="AS30" s="18"/>
      <c r="AT30" s="7"/>
      <c r="AU30" s="5"/>
      <c r="AV30" s="5"/>
      <c r="AW30" s="5"/>
      <c r="AX30" s="5"/>
      <c r="AY30" s="4"/>
      <c r="AZ30" s="7"/>
      <c r="BA30" s="18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201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18"/>
      <c r="N31" s="13"/>
      <c r="O31" s="13"/>
      <c r="P31" s="13"/>
      <c r="Q31" s="13"/>
      <c r="R31" s="13"/>
      <c r="S31" s="13"/>
      <c r="T31" s="13"/>
      <c r="U31" s="5"/>
      <c r="V31" s="5"/>
      <c r="W31" s="5"/>
      <c r="X31" s="5"/>
      <c r="Y31" s="5"/>
      <c r="Z31" s="5"/>
      <c r="AA31" s="5"/>
      <c r="AB31" s="5"/>
      <c r="AC31" s="18"/>
      <c r="AD31" s="17"/>
      <c r="AE31" s="4"/>
      <c r="AF31" s="5"/>
      <c r="AG31" s="5"/>
      <c r="AH31" s="5"/>
      <c r="AI31" s="18"/>
      <c r="AJ31" s="17"/>
      <c r="AK31" s="4"/>
      <c r="AL31" s="5"/>
      <c r="AM31" s="5"/>
      <c r="AN31" s="5"/>
      <c r="AO31" s="5"/>
      <c r="AP31" s="5"/>
      <c r="AQ31" s="18"/>
      <c r="AR31" s="7"/>
      <c r="AS31" s="18"/>
      <c r="AT31" s="7"/>
      <c r="AU31" s="5"/>
      <c r="AV31" s="5"/>
      <c r="AW31" s="5"/>
      <c r="AX31" s="5"/>
      <c r="AY31" s="4"/>
      <c r="AZ31" s="7"/>
      <c r="BA31" s="18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91.2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4"/>
      <c r="N32" s="7"/>
      <c r="O32" s="4"/>
      <c r="P32" s="7"/>
      <c r="Q32" s="7"/>
      <c r="R32" s="7"/>
      <c r="S32" s="7"/>
      <c r="T32" s="7"/>
      <c r="U32" s="5"/>
      <c r="V32" s="5"/>
      <c r="W32" s="5"/>
      <c r="X32" s="5"/>
      <c r="Y32" s="5"/>
      <c r="Z32" s="5"/>
      <c r="AA32" s="5"/>
      <c r="AB32" s="5"/>
      <c r="AC32" s="18"/>
      <c r="AD32" s="17"/>
      <c r="AE32" s="4"/>
      <c r="AF32" s="5"/>
      <c r="AG32" s="5"/>
      <c r="AH32" s="5"/>
      <c r="AI32" s="18"/>
      <c r="AJ32" s="17"/>
      <c r="AK32" s="4"/>
      <c r="AL32" s="5"/>
      <c r="AM32" s="5"/>
      <c r="AN32" s="5"/>
      <c r="AO32" s="5"/>
      <c r="AP32" s="5"/>
      <c r="AQ32" s="18"/>
      <c r="AR32" s="7"/>
      <c r="AS32" s="18"/>
      <c r="AT32" s="7"/>
      <c r="AU32" s="5"/>
      <c r="AV32" s="5"/>
      <c r="AW32" s="5"/>
      <c r="AX32" s="5"/>
      <c r="AY32" s="4"/>
      <c r="AZ32" s="7"/>
      <c r="BA32" s="18"/>
      <c r="BB32" s="7"/>
      <c r="BC32" s="7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91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18"/>
      <c r="N33" s="12"/>
      <c r="O33" s="2"/>
      <c r="P33" s="12"/>
      <c r="Q33" s="12"/>
      <c r="R33" s="12"/>
      <c r="S33" s="12"/>
      <c r="T33" s="12"/>
      <c r="U33" s="5"/>
      <c r="V33" s="5"/>
      <c r="W33" s="5"/>
      <c r="X33" s="5"/>
      <c r="Y33" s="5"/>
      <c r="Z33" s="5"/>
      <c r="AA33" s="5"/>
      <c r="AB33" s="5"/>
      <c r="AC33" s="18"/>
      <c r="AD33" s="17"/>
      <c r="AE33" s="4"/>
      <c r="AF33" s="5"/>
      <c r="AG33" s="5"/>
      <c r="AH33" s="5"/>
      <c r="AI33" s="18"/>
      <c r="AJ33" s="17"/>
      <c r="AK33" s="4"/>
      <c r="AL33" s="5"/>
      <c r="AM33" s="5"/>
      <c r="AN33" s="5"/>
      <c r="AO33" s="5"/>
      <c r="AP33" s="5"/>
      <c r="AQ33" s="18"/>
      <c r="AR33" s="7"/>
      <c r="AS33" s="18"/>
      <c r="AT33" s="7"/>
      <c r="AU33" s="5"/>
      <c r="AV33" s="5"/>
      <c r="AW33" s="5"/>
      <c r="AX33" s="5"/>
      <c r="AY33" s="4"/>
      <c r="AZ33" s="7"/>
      <c r="BA33" s="18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247.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18"/>
      <c r="N34" s="7"/>
      <c r="O34" s="7"/>
      <c r="P34" s="7"/>
      <c r="Q34" s="7"/>
      <c r="R34" s="7"/>
      <c r="S34" s="7"/>
      <c r="T34" s="12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8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271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18"/>
      <c r="N35" s="12"/>
      <c r="O35" s="2"/>
      <c r="P35" s="12"/>
      <c r="Q35" s="12"/>
      <c r="R35" s="12"/>
      <c r="S35" s="12"/>
      <c r="T35" s="12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6"/>
      <c r="AJ35" s="5"/>
      <c r="AK35" s="5"/>
      <c r="AL35" s="5"/>
      <c r="AM35" s="5"/>
      <c r="AN35" s="5"/>
      <c r="AO35" s="5"/>
      <c r="AP35" s="5"/>
      <c r="AQ35" s="36"/>
      <c r="AR35" s="5"/>
      <c r="AS35" s="36"/>
      <c r="AT35" s="5"/>
      <c r="AU35" s="5"/>
      <c r="AV35" s="5"/>
      <c r="AW35" s="5"/>
      <c r="AX35" s="5"/>
      <c r="AY35" s="4"/>
      <c r="AZ35" s="7"/>
      <c r="BA35" s="18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261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18"/>
      <c r="N36" s="12"/>
      <c r="O36" s="2"/>
      <c r="P36" s="12"/>
      <c r="Q36" s="12"/>
      <c r="R36" s="12"/>
      <c r="S36" s="12"/>
      <c r="T36" s="1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8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04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4"/>
      <c r="O37" s="4"/>
      <c r="P37" s="4"/>
      <c r="Q37" s="4"/>
      <c r="R37" s="4"/>
      <c r="S37" s="4"/>
      <c r="T37" s="4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8"/>
      <c r="BB37" s="4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04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18"/>
      <c r="N38" s="4"/>
      <c r="O38" s="4"/>
      <c r="P38" s="4"/>
      <c r="Q38" s="4"/>
      <c r="R38" s="4"/>
      <c r="S38" s="4"/>
      <c r="T38" s="4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8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204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18"/>
      <c r="N39" s="12"/>
      <c r="O39" s="2"/>
      <c r="P39" s="12"/>
      <c r="Q39" s="12"/>
      <c r="R39" s="12"/>
      <c r="S39" s="12"/>
      <c r="T39" s="12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36"/>
      <c r="AJ39" s="5"/>
      <c r="AK39" s="5"/>
      <c r="AL39" s="5"/>
      <c r="AM39" s="5"/>
      <c r="AN39" s="5"/>
      <c r="AO39" s="5"/>
      <c r="AP39" s="5"/>
      <c r="AQ39" s="36"/>
      <c r="AR39" s="5"/>
      <c r="AS39" s="36"/>
      <c r="AT39" s="5"/>
      <c r="AU39" s="5"/>
      <c r="AV39" s="5"/>
      <c r="AW39" s="5"/>
      <c r="AX39" s="5"/>
      <c r="AY39" s="4"/>
      <c r="AZ39" s="7"/>
      <c r="BA39" s="18"/>
      <c r="BB39" s="7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283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7"/>
      <c r="O40" s="4"/>
      <c r="P40" s="7"/>
      <c r="Q40" s="7"/>
      <c r="R40" s="7"/>
      <c r="S40" s="7"/>
      <c r="T40" s="7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6"/>
      <c r="AJ40" s="5"/>
      <c r="AK40" s="5"/>
      <c r="AL40" s="5"/>
      <c r="AM40" s="5"/>
      <c r="AN40" s="5"/>
      <c r="AO40" s="5"/>
      <c r="AP40" s="5"/>
      <c r="AQ40" s="36"/>
      <c r="AR40" s="5"/>
      <c r="AS40" s="36"/>
      <c r="AT40" s="5"/>
      <c r="AU40" s="5"/>
      <c r="AV40" s="5"/>
      <c r="AW40" s="5"/>
      <c r="AX40" s="5"/>
      <c r="AY40" s="4"/>
      <c r="AZ40" s="7"/>
      <c r="BA40" s="18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409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7"/>
      <c r="O41" s="4"/>
      <c r="P41" s="7"/>
      <c r="Q41" s="7"/>
      <c r="R41" s="7"/>
      <c r="S41" s="7"/>
      <c r="T41" s="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7"/>
      <c r="AG41" s="7"/>
      <c r="AH41" s="5"/>
      <c r="AI41" s="18"/>
      <c r="AJ41" s="7"/>
      <c r="AK41" s="7"/>
      <c r="AL41" s="5"/>
      <c r="AM41" s="5"/>
      <c r="AN41" s="5"/>
      <c r="AO41" s="5"/>
      <c r="AP41" s="5"/>
      <c r="AQ41" s="18"/>
      <c r="AR41" s="7"/>
      <c r="AS41" s="18"/>
      <c r="AT41" s="7"/>
      <c r="AU41" s="5"/>
      <c r="AV41" s="5"/>
      <c r="AW41" s="5"/>
      <c r="AX41" s="5"/>
      <c r="AY41" s="4"/>
      <c r="AZ41" s="7"/>
      <c r="BA41" s="18"/>
      <c r="BB41" s="7"/>
      <c r="BC41" s="7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14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12"/>
      <c r="O42" s="2"/>
      <c r="P42" s="12"/>
      <c r="Q42" s="12"/>
      <c r="R42" s="12"/>
      <c r="S42" s="12"/>
      <c r="T42" s="12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36"/>
      <c r="AJ42" s="5"/>
      <c r="AK42" s="5"/>
      <c r="AL42" s="5"/>
      <c r="AM42" s="5"/>
      <c r="AN42" s="5"/>
      <c r="AO42" s="5"/>
      <c r="AP42" s="5"/>
      <c r="AQ42" s="36"/>
      <c r="AR42" s="5"/>
      <c r="AS42" s="36"/>
      <c r="AT42" s="5"/>
      <c r="AU42" s="5"/>
      <c r="AV42" s="5"/>
      <c r="AW42" s="5"/>
      <c r="AX42" s="5"/>
      <c r="AY42" s="4"/>
      <c r="AZ42" s="7"/>
      <c r="BA42" s="18"/>
      <c r="BB42" s="7"/>
      <c r="BC42" s="4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1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18"/>
      <c r="N43" s="12"/>
      <c r="O43" s="2"/>
      <c r="P43" s="12"/>
      <c r="Q43" s="12"/>
      <c r="R43" s="12"/>
      <c r="S43" s="12"/>
      <c r="T43" s="12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36"/>
      <c r="AJ43" s="5"/>
      <c r="AK43" s="5"/>
      <c r="AL43" s="5"/>
      <c r="AM43" s="5"/>
      <c r="AN43" s="5"/>
      <c r="AO43" s="5"/>
      <c r="AP43" s="5"/>
      <c r="AQ43" s="36"/>
      <c r="AR43" s="5"/>
      <c r="AS43" s="36"/>
      <c r="AT43" s="5"/>
      <c r="AU43" s="5"/>
      <c r="AV43" s="5"/>
      <c r="AW43" s="5"/>
      <c r="AX43" s="5"/>
      <c r="AY43" s="4"/>
      <c r="AZ43" s="7"/>
      <c r="BA43" s="18"/>
      <c r="BB43" s="7"/>
      <c r="BC43" s="4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1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18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36"/>
      <c r="AJ44" s="5"/>
      <c r="AK44" s="5"/>
      <c r="AL44" s="5"/>
      <c r="AM44" s="5"/>
      <c r="AN44" s="5"/>
      <c r="AO44" s="5"/>
      <c r="AP44" s="5"/>
      <c r="AQ44" s="36"/>
      <c r="AR44" s="5"/>
      <c r="AS44" s="36"/>
      <c r="AT44" s="5"/>
      <c r="AU44" s="5"/>
      <c r="AV44" s="5"/>
      <c r="AW44" s="5"/>
      <c r="AX44" s="5"/>
      <c r="AY44" s="4"/>
      <c r="AZ44" s="7"/>
      <c r="BA44" s="18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1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18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8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14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18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8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204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7"/>
      <c r="O47" s="4"/>
      <c r="P47" s="7"/>
      <c r="Q47" s="7"/>
      <c r="R47" s="7"/>
      <c r="S47" s="7"/>
      <c r="T47" s="7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8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04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18"/>
      <c r="N48" s="12"/>
      <c r="O48" s="2"/>
      <c r="P48" s="12"/>
      <c r="Q48" s="12"/>
      <c r="R48" s="12"/>
      <c r="S48" s="12"/>
      <c r="T48" s="12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36"/>
      <c r="AJ48" s="5"/>
      <c r="AK48" s="5"/>
      <c r="AL48" s="5"/>
      <c r="AM48" s="5"/>
      <c r="AN48" s="5"/>
      <c r="AO48" s="5"/>
      <c r="AP48" s="5"/>
      <c r="AQ48" s="36"/>
      <c r="AR48" s="5"/>
      <c r="AS48" s="36"/>
      <c r="AT48" s="5"/>
      <c r="AU48" s="5"/>
      <c r="AV48" s="5"/>
      <c r="AW48" s="5"/>
      <c r="AX48" s="5"/>
      <c r="AY48" s="4"/>
      <c r="AZ48" s="7"/>
      <c r="BA48" s="18"/>
      <c r="BB48" s="7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16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4"/>
      <c r="O49" s="4"/>
      <c r="P49" s="4"/>
      <c r="Q49" s="4"/>
      <c r="R49" s="4"/>
      <c r="S49" s="4"/>
      <c r="T49" s="4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4"/>
      <c r="AH49" s="17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17"/>
      <c r="BA49" s="18"/>
      <c r="BB49" s="1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58.2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17"/>
      <c r="O50" s="17"/>
      <c r="P50" s="17"/>
      <c r="Q50" s="17"/>
      <c r="R50" s="17"/>
      <c r="S50" s="17"/>
      <c r="T50" s="17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36"/>
      <c r="AJ50" s="5"/>
      <c r="AK50" s="5"/>
      <c r="AL50" s="5"/>
      <c r="AM50" s="5"/>
      <c r="AN50" s="5"/>
      <c r="AO50" s="5"/>
      <c r="AP50" s="5"/>
      <c r="AQ50" s="36"/>
      <c r="AR50" s="5"/>
      <c r="AS50" s="36"/>
      <c r="AT50" s="5"/>
      <c r="AU50" s="5"/>
      <c r="AV50" s="5"/>
      <c r="AW50" s="5"/>
      <c r="AX50" s="5"/>
      <c r="AY50" s="4"/>
      <c r="AZ50" s="7"/>
      <c r="BA50" s="18"/>
      <c r="BB50" s="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41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17"/>
      <c r="O51" s="17"/>
      <c r="P51" s="17"/>
      <c r="Q51" s="17"/>
      <c r="R51" s="17"/>
      <c r="S51" s="17"/>
      <c r="T51" s="1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8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256.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7"/>
      <c r="O52" s="4"/>
      <c r="P52" s="7"/>
      <c r="Q52" s="7"/>
      <c r="R52" s="7"/>
      <c r="S52" s="7"/>
      <c r="T52" s="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4"/>
      <c r="AF52" s="7"/>
      <c r="AG52" s="7"/>
      <c r="AH52" s="5"/>
      <c r="AI52" s="18"/>
      <c r="AJ52" s="7"/>
      <c r="AK52" s="7"/>
      <c r="AL52" s="5"/>
      <c r="AM52" s="5"/>
      <c r="AN52" s="5"/>
      <c r="AO52" s="5"/>
      <c r="AP52" s="5"/>
      <c r="AQ52" s="18"/>
      <c r="AR52" s="13"/>
      <c r="AS52" s="18"/>
      <c r="AT52" s="7"/>
      <c r="AU52" s="5"/>
      <c r="AV52" s="5"/>
      <c r="AW52" s="5"/>
      <c r="AX52" s="5"/>
      <c r="AY52" s="4"/>
      <c r="AZ52" s="7"/>
      <c r="BA52" s="18"/>
      <c r="BB52" s="7"/>
      <c r="BC52" s="7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53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7"/>
      <c r="O53" s="7"/>
      <c r="P53" s="7"/>
      <c r="Q53" s="7"/>
      <c r="R53" s="7"/>
      <c r="S53" s="7"/>
      <c r="T53" s="7"/>
      <c r="U53" s="5"/>
      <c r="V53" s="5"/>
      <c r="W53" s="5"/>
      <c r="X53" s="5"/>
      <c r="Y53" s="5"/>
      <c r="Z53" s="5"/>
      <c r="AA53" s="5"/>
      <c r="AB53" s="5"/>
      <c r="AC53" s="5"/>
      <c r="AD53" s="5"/>
      <c r="AE53" s="4"/>
      <c r="AF53" s="7"/>
      <c r="AG53" s="7"/>
      <c r="AH53" s="5"/>
      <c r="AI53" s="18"/>
      <c r="AJ53" s="7"/>
      <c r="AK53" s="7"/>
      <c r="AL53" s="5"/>
      <c r="AM53" s="5"/>
      <c r="AN53" s="5"/>
      <c r="AO53" s="5"/>
      <c r="AP53" s="5"/>
      <c r="AQ53" s="18"/>
      <c r="AR53" s="13"/>
      <c r="AS53" s="18"/>
      <c r="AT53" s="7"/>
      <c r="AU53" s="5"/>
      <c r="AV53" s="5"/>
      <c r="AW53" s="5"/>
      <c r="AX53" s="5"/>
      <c r="AY53" s="4"/>
      <c r="AZ53" s="7"/>
      <c r="BA53" s="18"/>
      <c r="BB53" s="7"/>
      <c r="BC53" s="4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64.2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18"/>
      <c r="N54" s="12"/>
      <c r="O54" s="2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7"/>
      <c r="AG54" s="7"/>
      <c r="AH54" s="5"/>
      <c r="AI54" s="18"/>
      <c r="AJ54" s="7"/>
      <c r="AK54" s="7"/>
      <c r="AL54" s="5"/>
      <c r="AM54" s="5"/>
      <c r="AN54" s="5"/>
      <c r="AO54" s="5"/>
      <c r="AP54" s="5"/>
      <c r="AQ54" s="18"/>
      <c r="AR54" s="13"/>
      <c r="AS54" s="18"/>
      <c r="AT54" s="7"/>
      <c r="AU54" s="5"/>
      <c r="AV54" s="5"/>
      <c r="AW54" s="5"/>
      <c r="AX54" s="5"/>
      <c r="AY54" s="4"/>
      <c r="AZ54" s="7"/>
      <c r="BA54" s="18"/>
      <c r="BB54" s="7"/>
      <c r="BC54" s="4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389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13"/>
      <c r="O55" s="13"/>
      <c r="P55" s="13"/>
      <c r="Q55" s="13"/>
      <c r="R55" s="13"/>
      <c r="S55" s="13"/>
      <c r="T55" s="13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13"/>
      <c r="AG55" s="13"/>
      <c r="AH55" s="5"/>
      <c r="AI55" s="18"/>
      <c r="AJ55" s="13"/>
      <c r="AK55" s="13"/>
      <c r="AL55" s="5"/>
      <c r="AM55" s="5"/>
      <c r="AN55" s="5"/>
      <c r="AO55" s="5"/>
      <c r="AP55" s="5"/>
      <c r="AQ55" s="18"/>
      <c r="AR55" s="13"/>
      <c r="AS55" s="18"/>
      <c r="AT55" s="13"/>
      <c r="AU55" s="5"/>
      <c r="AV55" s="5"/>
      <c r="AW55" s="5"/>
      <c r="AX55" s="5"/>
      <c r="AY55" s="4"/>
      <c r="AZ55" s="7"/>
      <c r="BA55" s="18"/>
      <c r="BB55" s="13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121.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13"/>
      <c r="O56" s="13"/>
      <c r="P56" s="13"/>
      <c r="Q56" s="13"/>
      <c r="R56" s="13"/>
      <c r="S56" s="13"/>
      <c r="T56" s="13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7"/>
      <c r="AG56" s="7"/>
      <c r="AH56" s="5"/>
      <c r="AI56" s="18"/>
      <c r="AJ56" s="7"/>
      <c r="AK56" s="7"/>
      <c r="AL56" s="5"/>
      <c r="AM56" s="5"/>
      <c r="AN56" s="5"/>
      <c r="AO56" s="5"/>
      <c r="AP56" s="5"/>
      <c r="AQ56" s="18"/>
      <c r="AR56" s="7"/>
      <c r="AS56" s="18"/>
      <c r="AT56" s="7"/>
      <c r="AU56" s="5"/>
      <c r="AV56" s="5"/>
      <c r="AW56" s="5"/>
      <c r="AX56" s="5"/>
      <c r="AY56" s="4"/>
      <c r="AZ56" s="7"/>
      <c r="BA56" s="18"/>
      <c r="BB56" s="7"/>
      <c r="BC56" s="7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21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13"/>
      <c r="O57" s="13"/>
      <c r="P57" s="13"/>
      <c r="Q57" s="13"/>
      <c r="R57" s="13"/>
      <c r="S57" s="13"/>
      <c r="T57" s="13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18"/>
      <c r="AJ57" s="7"/>
      <c r="AK57" s="7"/>
      <c r="AL57" s="5"/>
      <c r="AM57" s="5"/>
      <c r="AN57" s="5"/>
      <c r="AO57" s="5"/>
      <c r="AP57" s="5"/>
      <c r="AQ57" s="18"/>
      <c r="AR57" s="7"/>
      <c r="AS57" s="18"/>
      <c r="AT57" s="7"/>
      <c r="AU57" s="5"/>
      <c r="AV57" s="5"/>
      <c r="AW57" s="5"/>
      <c r="AX57" s="5"/>
      <c r="AY57" s="4"/>
      <c r="AZ57" s="7"/>
      <c r="BA57" s="18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21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13"/>
      <c r="O58" s="13"/>
      <c r="P58" s="13"/>
      <c r="Q58" s="13"/>
      <c r="R58" s="13"/>
      <c r="S58" s="13"/>
      <c r="T58" s="13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18"/>
      <c r="AJ58" s="7"/>
      <c r="AK58" s="7"/>
      <c r="AL58" s="5"/>
      <c r="AM58" s="5"/>
      <c r="AN58" s="5"/>
      <c r="AO58" s="5"/>
      <c r="AP58" s="5"/>
      <c r="AQ58" s="18"/>
      <c r="AR58" s="7"/>
      <c r="AS58" s="18"/>
      <c r="AT58" s="7"/>
      <c r="AU58" s="5"/>
      <c r="AV58" s="5"/>
      <c r="AW58" s="5"/>
      <c r="AX58" s="5"/>
      <c r="AY58" s="4"/>
      <c r="AZ58" s="7"/>
      <c r="BA58" s="18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21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13"/>
      <c r="O59" s="13"/>
      <c r="P59" s="13"/>
      <c r="Q59" s="13"/>
      <c r="R59" s="13"/>
      <c r="S59" s="13"/>
      <c r="T59" s="1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18"/>
      <c r="AJ59" s="7"/>
      <c r="AK59" s="7"/>
      <c r="AL59" s="5"/>
      <c r="AM59" s="5"/>
      <c r="AN59" s="5"/>
      <c r="AO59" s="5"/>
      <c r="AP59" s="5"/>
      <c r="AQ59" s="18"/>
      <c r="AR59" s="7"/>
      <c r="AS59" s="18"/>
      <c r="AT59" s="7"/>
      <c r="AU59" s="5"/>
      <c r="AV59" s="5"/>
      <c r="AW59" s="5"/>
      <c r="AX59" s="5"/>
      <c r="AY59" s="4"/>
      <c r="AZ59" s="7"/>
      <c r="BA59" s="18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21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13"/>
      <c r="O60" s="13"/>
      <c r="P60" s="13"/>
      <c r="Q60" s="13"/>
      <c r="R60" s="13"/>
      <c r="S60" s="13"/>
      <c r="T60" s="13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18"/>
      <c r="AJ60" s="7"/>
      <c r="AK60" s="7"/>
      <c r="AL60" s="5"/>
      <c r="AM60" s="5"/>
      <c r="AN60" s="5"/>
      <c r="AO60" s="5"/>
      <c r="AP60" s="5"/>
      <c r="AQ60" s="18"/>
      <c r="AR60" s="7"/>
      <c r="AS60" s="18"/>
      <c r="AT60" s="7"/>
      <c r="AU60" s="5"/>
      <c r="AV60" s="5"/>
      <c r="AW60" s="5"/>
      <c r="AX60" s="5"/>
      <c r="AY60" s="4"/>
      <c r="AZ60" s="7"/>
      <c r="BA60" s="18"/>
      <c r="BB60" s="7"/>
      <c r="BC60" s="7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409.6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7"/>
      <c r="O61" s="4"/>
      <c r="P61" s="7"/>
      <c r="Q61" s="7"/>
      <c r="R61" s="7"/>
      <c r="S61" s="7"/>
      <c r="T61" s="7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36"/>
      <c r="AJ61" s="5"/>
      <c r="AK61" s="5"/>
      <c r="AL61" s="5"/>
      <c r="AM61" s="5"/>
      <c r="AN61" s="5"/>
      <c r="AO61" s="5"/>
      <c r="AP61" s="5"/>
      <c r="AQ61" s="36"/>
      <c r="AR61" s="5"/>
      <c r="AS61" s="36"/>
      <c r="AT61" s="5"/>
      <c r="AU61" s="5"/>
      <c r="AV61" s="5"/>
      <c r="AW61" s="5"/>
      <c r="AX61" s="5"/>
      <c r="AY61" s="4"/>
      <c r="AZ61" s="7"/>
      <c r="BA61" s="18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409.6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18"/>
      <c r="N62" s="17"/>
      <c r="O62" s="17"/>
      <c r="P62" s="17"/>
      <c r="Q62" s="17"/>
      <c r="R62" s="17"/>
      <c r="S62" s="17"/>
      <c r="T62" s="17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36"/>
      <c r="AJ62" s="5"/>
      <c r="AK62" s="5"/>
      <c r="AL62" s="5"/>
      <c r="AM62" s="5"/>
      <c r="AN62" s="5"/>
      <c r="AO62" s="5"/>
      <c r="AP62" s="5"/>
      <c r="AQ62" s="36"/>
      <c r="AR62" s="5"/>
      <c r="AS62" s="36"/>
      <c r="AT62" s="5"/>
      <c r="AU62" s="5"/>
      <c r="AV62" s="5"/>
      <c r="AW62" s="5"/>
      <c r="AX62" s="5"/>
      <c r="AY62" s="4"/>
      <c r="AZ62" s="7"/>
      <c r="BA62" s="18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409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13"/>
      <c r="O63" s="13"/>
      <c r="P63" s="13"/>
      <c r="Q63" s="13"/>
      <c r="R63" s="13"/>
      <c r="S63" s="13"/>
      <c r="T63" s="13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36"/>
      <c r="AJ63" s="5"/>
      <c r="AK63" s="5"/>
      <c r="AL63" s="5"/>
      <c r="AM63" s="5"/>
      <c r="AN63" s="5"/>
      <c r="AO63" s="5"/>
      <c r="AP63" s="5"/>
      <c r="AQ63" s="36"/>
      <c r="AR63" s="5"/>
      <c r="AS63" s="36"/>
      <c r="AT63" s="5"/>
      <c r="AU63" s="5"/>
      <c r="AV63" s="5"/>
      <c r="AW63" s="5"/>
      <c r="AX63" s="5"/>
      <c r="AY63" s="4"/>
      <c r="AZ63" s="7"/>
      <c r="BA63" s="18"/>
      <c r="BB63" s="13"/>
      <c r="BC63" s="13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409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4"/>
      <c r="O64" s="4"/>
      <c r="P64" s="4"/>
      <c r="Q64" s="4"/>
      <c r="R64" s="4"/>
      <c r="S64" s="4"/>
      <c r="T64" s="4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18"/>
      <c r="BB64" s="4"/>
      <c r="BC64" s="4"/>
      <c r="BD64" s="4"/>
      <c r="BE64" s="4"/>
      <c r="BF64" s="7"/>
      <c r="BG64" s="4"/>
      <c r="BH64" s="4"/>
      <c r="BI64" s="7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71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4"/>
      <c r="O65" s="4"/>
      <c r="P65" s="4"/>
      <c r="Q65" s="4"/>
      <c r="R65" s="4"/>
      <c r="S65" s="4"/>
      <c r="T65" s="4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18"/>
      <c r="BB65" s="18"/>
      <c r="BC65" s="4"/>
      <c r="BD65" s="4"/>
      <c r="BE65" s="4"/>
      <c r="BF65" s="7"/>
      <c r="BG65" s="4"/>
      <c r="BH65" s="4"/>
      <c r="BI65" s="7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51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18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7"/>
      <c r="AG66" s="7"/>
      <c r="AH66" s="5"/>
      <c r="AI66" s="18"/>
      <c r="AJ66" s="7"/>
      <c r="AK66" s="7"/>
      <c r="AL66" s="5"/>
      <c r="AM66" s="5"/>
      <c r="AN66" s="5"/>
      <c r="AO66" s="5"/>
      <c r="AP66" s="5"/>
      <c r="AQ66" s="18"/>
      <c r="AR66" s="7"/>
      <c r="AS66" s="18"/>
      <c r="AT66" s="7"/>
      <c r="AU66" s="5"/>
      <c r="AV66" s="5"/>
      <c r="AW66" s="5"/>
      <c r="AX66" s="5"/>
      <c r="AY66" s="4"/>
      <c r="AZ66" s="7"/>
      <c r="BA66" s="18"/>
      <c r="BB66" s="7"/>
      <c r="BC66" s="7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409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7"/>
      <c r="O67" s="4"/>
      <c r="P67" s="7"/>
      <c r="Q67" s="7"/>
      <c r="R67" s="7"/>
      <c r="S67" s="7"/>
      <c r="T67" s="7"/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7"/>
      <c r="AG67" s="7"/>
      <c r="AH67" s="5"/>
      <c r="AI67" s="18"/>
      <c r="AJ67" s="7"/>
      <c r="AK67" s="7"/>
      <c r="AL67" s="5"/>
      <c r="AM67" s="5"/>
      <c r="AN67" s="5"/>
      <c r="AO67" s="5"/>
      <c r="AP67" s="5"/>
      <c r="AQ67" s="18"/>
      <c r="AR67" s="7"/>
      <c r="AS67" s="18"/>
      <c r="AT67" s="7"/>
      <c r="AU67" s="5"/>
      <c r="AV67" s="5"/>
      <c r="AW67" s="5"/>
      <c r="AX67" s="5"/>
      <c r="AY67" s="4"/>
      <c r="AZ67" s="7"/>
      <c r="BA67" s="18"/>
      <c r="BB67" s="7"/>
      <c r="BC67" s="7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09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18"/>
      <c r="N68" s="12"/>
      <c r="O68" s="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4"/>
      <c r="AF68" s="7"/>
      <c r="AG68" s="7"/>
      <c r="AH68" s="5"/>
      <c r="AI68" s="18"/>
      <c r="AJ68" s="7"/>
      <c r="AK68" s="7"/>
      <c r="AL68" s="5"/>
      <c r="AM68" s="5"/>
      <c r="AN68" s="5"/>
      <c r="AO68" s="5"/>
      <c r="AP68" s="5"/>
      <c r="AQ68" s="18"/>
      <c r="AR68" s="7"/>
      <c r="AS68" s="18"/>
      <c r="AT68" s="7"/>
      <c r="AU68" s="5"/>
      <c r="AV68" s="5"/>
      <c r="AW68" s="5"/>
      <c r="AX68" s="5"/>
      <c r="AY68" s="4"/>
      <c r="AZ68" s="7"/>
      <c r="BA68" s="18"/>
      <c r="BB68" s="7"/>
      <c r="BC68" s="7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198.7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18"/>
      <c r="N69" s="12"/>
      <c r="O69" s="2"/>
      <c r="P69" s="12"/>
      <c r="Q69" s="12"/>
      <c r="R69" s="12"/>
      <c r="S69" s="12"/>
      <c r="T69" s="12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6"/>
      <c r="AJ69" s="5"/>
      <c r="AK69" s="5"/>
      <c r="AL69" s="5"/>
      <c r="AM69" s="5"/>
      <c r="AN69" s="5"/>
      <c r="AO69" s="5"/>
      <c r="AP69" s="5"/>
      <c r="AQ69" s="36"/>
      <c r="AR69" s="5"/>
      <c r="AS69" s="36"/>
      <c r="AT69" s="5"/>
      <c r="AU69" s="5"/>
      <c r="AV69" s="5"/>
      <c r="AW69" s="5"/>
      <c r="AX69" s="5"/>
      <c r="AY69" s="4"/>
      <c r="AZ69" s="7"/>
      <c r="BA69" s="18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408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18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36"/>
      <c r="AJ70" s="5"/>
      <c r="AK70" s="5"/>
      <c r="AL70" s="5"/>
      <c r="AM70" s="5"/>
      <c r="AN70" s="5"/>
      <c r="AO70" s="5"/>
      <c r="AP70" s="5"/>
      <c r="AQ70" s="36"/>
      <c r="AR70" s="5"/>
      <c r="AS70" s="36"/>
      <c r="AT70" s="5"/>
      <c r="AU70" s="5"/>
      <c r="AV70" s="5"/>
      <c r="AW70" s="5"/>
      <c r="AX70" s="5"/>
      <c r="AY70" s="4"/>
      <c r="AZ70" s="7"/>
      <c r="BA70" s="18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54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18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18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61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13"/>
      <c r="O72" s="13"/>
      <c r="P72" s="13"/>
      <c r="Q72" s="13"/>
      <c r="R72" s="13"/>
      <c r="S72" s="13"/>
      <c r="T72" s="13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36"/>
      <c r="AJ72" s="5"/>
      <c r="AK72" s="5"/>
      <c r="AL72" s="5"/>
      <c r="AM72" s="5"/>
      <c r="AN72" s="5"/>
      <c r="AO72" s="5"/>
      <c r="AP72" s="5"/>
      <c r="AQ72" s="36"/>
      <c r="AR72" s="5"/>
      <c r="AS72" s="36"/>
      <c r="AT72" s="5"/>
      <c r="AU72" s="5"/>
      <c r="AV72" s="5"/>
      <c r="AW72" s="5"/>
      <c r="AX72" s="5"/>
      <c r="AY72" s="4"/>
      <c r="AZ72" s="7"/>
      <c r="BA72" s="18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49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8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49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18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36"/>
      <c r="AJ74" s="5"/>
      <c r="AK74" s="5"/>
      <c r="AL74" s="5"/>
      <c r="AM74" s="5"/>
      <c r="AN74" s="5"/>
      <c r="AO74" s="5"/>
      <c r="AP74" s="5"/>
      <c r="AQ74" s="36"/>
      <c r="AR74" s="5"/>
      <c r="AS74" s="36"/>
      <c r="AT74" s="5"/>
      <c r="AU74" s="5"/>
      <c r="AV74" s="5"/>
      <c r="AW74" s="5"/>
      <c r="AX74" s="5"/>
      <c r="AY74" s="4"/>
      <c r="AZ74" s="7"/>
      <c r="BA74" s="18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49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18"/>
      <c r="N75" s="7"/>
      <c r="O75" s="7"/>
      <c r="P75" s="7"/>
      <c r="Q75" s="7"/>
      <c r="R75" s="7"/>
      <c r="S75" s="7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36"/>
      <c r="AJ75" s="5"/>
      <c r="AK75" s="5"/>
      <c r="AL75" s="5"/>
      <c r="AM75" s="5"/>
      <c r="AN75" s="5"/>
      <c r="AO75" s="5"/>
      <c r="AP75" s="5"/>
      <c r="AQ75" s="36"/>
      <c r="AR75" s="5"/>
      <c r="AS75" s="36"/>
      <c r="AT75" s="5"/>
      <c r="AU75" s="5"/>
      <c r="AV75" s="5"/>
      <c r="AW75" s="5"/>
      <c r="AX75" s="5"/>
      <c r="AY75" s="4"/>
      <c r="AZ75" s="7"/>
      <c r="BA75" s="18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49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8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36"/>
      <c r="AJ76" s="5"/>
      <c r="AK76" s="5"/>
      <c r="AL76" s="5"/>
      <c r="AM76" s="5"/>
      <c r="AN76" s="5"/>
      <c r="AO76" s="5"/>
      <c r="AP76" s="5"/>
      <c r="AQ76" s="36"/>
      <c r="AR76" s="5"/>
      <c r="AS76" s="36"/>
      <c r="AT76" s="5"/>
      <c r="AU76" s="5"/>
      <c r="AV76" s="5"/>
      <c r="AW76" s="5"/>
      <c r="AX76" s="5"/>
      <c r="AY76" s="4"/>
      <c r="AZ76" s="7"/>
      <c r="BA76" s="18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49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8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36"/>
      <c r="AJ77" s="5"/>
      <c r="AK77" s="5"/>
      <c r="AL77" s="5"/>
      <c r="AM77" s="5"/>
      <c r="AN77" s="5"/>
      <c r="AO77" s="5"/>
      <c r="AP77" s="5"/>
      <c r="AQ77" s="36"/>
      <c r="AR77" s="5"/>
      <c r="AS77" s="36"/>
      <c r="AT77" s="5"/>
      <c r="AU77" s="5"/>
      <c r="AV77" s="5"/>
      <c r="AW77" s="5"/>
      <c r="AX77" s="5"/>
      <c r="AY77" s="4"/>
      <c r="AZ77" s="7"/>
      <c r="BA77" s="18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67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4"/>
      <c r="Q78" s="4"/>
      <c r="R78" s="4"/>
      <c r="S78" s="4"/>
      <c r="T78" s="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36"/>
      <c r="AJ78" s="5"/>
      <c r="AK78" s="5"/>
      <c r="AL78" s="5"/>
      <c r="AM78" s="5"/>
      <c r="AN78" s="5"/>
      <c r="AO78" s="5"/>
      <c r="AP78" s="5"/>
      <c r="AQ78" s="36"/>
      <c r="AR78" s="5"/>
      <c r="AS78" s="36"/>
      <c r="AT78" s="5"/>
      <c r="AU78" s="5"/>
      <c r="AV78" s="5"/>
      <c r="AW78" s="5"/>
      <c r="AX78" s="5"/>
      <c r="AY78" s="4"/>
      <c r="AZ78" s="7"/>
      <c r="BA78" s="18"/>
      <c r="BB78" s="7"/>
      <c r="BC78" s="7"/>
      <c r="BD78" s="5"/>
      <c r="BE78" s="5"/>
      <c r="BF78" s="5"/>
      <c r="BG78" s="4"/>
      <c r="BH78" s="7"/>
      <c r="BI78" s="7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54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4"/>
      <c r="Q79" s="4"/>
      <c r="R79" s="4"/>
      <c r="S79" s="4"/>
      <c r="T79" s="4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36"/>
      <c r="AJ79" s="5"/>
      <c r="AK79" s="5"/>
      <c r="AL79" s="5"/>
      <c r="AM79" s="5"/>
      <c r="AN79" s="5"/>
      <c r="AO79" s="5"/>
      <c r="AP79" s="5"/>
      <c r="AQ79" s="36"/>
      <c r="AR79" s="5"/>
      <c r="AS79" s="36"/>
      <c r="AT79" s="5"/>
      <c r="AU79" s="5"/>
      <c r="AV79" s="5"/>
      <c r="AW79" s="5"/>
      <c r="AX79" s="5"/>
      <c r="AY79" s="4"/>
      <c r="AZ79" s="7"/>
      <c r="BA79" s="18"/>
      <c r="BB79" s="17"/>
      <c r="BC79" s="13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4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36"/>
      <c r="AJ80" s="5"/>
      <c r="AK80" s="5"/>
      <c r="AL80" s="5"/>
      <c r="AM80" s="5"/>
      <c r="AN80" s="5"/>
      <c r="AO80" s="5"/>
      <c r="AP80" s="5"/>
      <c r="AQ80" s="36"/>
      <c r="AR80" s="5"/>
      <c r="AS80" s="36"/>
      <c r="AT80" s="5"/>
      <c r="AU80" s="5"/>
      <c r="AV80" s="5"/>
      <c r="AW80" s="5"/>
      <c r="AX80" s="5"/>
      <c r="AY80" s="4"/>
      <c r="AZ80" s="7"/>
      <c r="BA80" s="18"/>
      <c r="BB80" s="17"/>
      <c r="BC80" s="13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409.6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36"/>
      <c r="AJ81" s="5"/>
      <c r="AK81" s="5"/>
      <c r="AL81" s="5"/>
      <c r="AM81" s="5"/>
      <c r="AN81" s="5"/>
      <c r="AO81" s="5"/>
      <c r="AP81" s="5"/>
      <c r="AQ81" s="36"/>
      <c r="AR81" s="5"/>
      <c r="AS81" s="36"/>
      <c r="AT81" s="5"/>
      <c r="AU81" s="5"/>
      <c r="AV81" s="5"/>
      <c r="AW81" s="5"/>
      <c r="AX81" s="5"/>
      <c r="AY81" s="4"/>
      <c r="AZ81" s="4"/>
      <c r="BA81" s="4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52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4"/>
      <c r="O82" s="4"/>
      <c r="P82" s="4"/>
      <c r="Q82" s="4"/>
      <c r="R82" s="4"/>
      <c r="S82" s="4"/>
      <c r="T82" s="4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36"/>
      <c r="AJ82" s="5"/>
      <c r="AK82" s="5"/>
      <c r="AL82" s="5"/>
      <c r="AM82" s="5"/>
      <c r="AN82" s="5"/>
      <c r="AO82" s="5"/>
      <c r="AP82" s="5"/>
      <c r="AQ82" s="36"/>
      <c r="AR82" s="5"/>
      <c r="AS82" s="36"/>
      <c r="AT82" s="5"/>
      <c r="AU82" s="5"/>
      <c r="AV82" s="5"/>
      <c r="AW82" s="5"/>
      <c r="AX82" s="5"/>
      <c r="AY82" s="4"/>
      <c r="AZ82" s="7"/>
      <c r="BA82" s="18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20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36"/>
      <c r="AJ83" s="5"/>
      <c r="AK83" s="5"/>
      <c r="AL83" s="5"/>
      <c r="AM83" s="5"/>
      <c r="AN83" s="5"/>
      <c r="AO83" s="5"/>
      <c r="AP83" s="5"/>
      <c r="AQ83" s="36"/>
      <c r="AR83" s="5"/>
      <c r="AS83" s="36"/>
      <c r="AT83" s="5"/>
      <c r="AU83" s="5"/>
      <c r="AV83" s="5"/>
      <c r="AW83" s="5"/>
      <c r="AX83" s="5"/>
      <c r="AY83" s="4"/>
      <c r="AZ83" s="7"/>
      <c r="BA83" s="18"/>
      <c r="BB83" s="13"/>
      <c r="BC83" s="13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220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4"/>
      <c r="Q84" s="4"/>
      <c r="R84" s="4"/>
      <c r="S84" s="4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36"/>
      <c r="AJ84" s="5"/>
      <c r="AK84" s="5"/>
      <c r="AL84" s="5"/>
      <c r="AM84" s="5"/>
      <c r="AN84" s="5"/>
      <c r="AO84" s="5"/>
      <c r="AP84" s="5"/>
      <c r="AQ84" s="36"/>
      <c r="AR84" s="5"/>
      <c r="AS84" s="36"/>
      <c r="AT84" s="5"/>
      <c r="AU84" s="5"/>
      <c r="AV84" s="5"/>
      <c r="AW84" s="5"/>
      <c r="AX84" s="5"/>
      <c r="AY84" s="4"/>
      <c r="AZ84" s="7"/>
      <c r="BA84" s="18"/>
      <c r="BB84" s="4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20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36"/>
      <c r="AJ85" s="5"/>
      <c r="AK85" s="5"/>
      <c r="AL85" s="5"/>
      <c r="AM85" s="5"/>
      <c r="AN85" s="5"/>
      <c r="AO85" s="5"/>
      <c r="AP85" s="5"/>
      <c r="AQ85" s="36"/>
      <c r="AR85" s="5"/>
      <c r="AS85" s="36"/>
      <c r="AT85" s="5"/>
      <c r="AU85" s="5"/>
      <c r="AV85" s="5"/>
      <c r="AW85" s="5"/>
      <c r="AX85" s="5"/>
      <c r="AY85" s="4"/>
      <c r="AZ85" s="7"/>
      <c r="BA85" s="18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409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13"/>
      <c r="O86" s="13"/>
      <c r="P86" s="13"/>
      <c r="Q86" s="13"/>
      <c r="R86" s="13"/>
      <c r="S86" s="13"/>
      <c r="T86" s="13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13"/>
      <c r="AG86" s="13"/>
      <c r="AH86" s="5"/>
      <c r="AI86" s="18"/>
      <c r="AJ86" s="13"/>
      <c r="AK86" s="13"/>
      <c r="AL86" s="5"/>
      <c r="AM86" s="5"/>
      <c r="AN86" s="5"/>
      <c r="AO86" s="5"/>
      <c r="AP86" s="5"/>
      <c r="AQ86" s="18"/>
      <c r="AR86" s="13"/>
      <c r="AS86" s="18"/>
      <c r="AT86" s="13"/>
      <c r="AU86" s="5"/>
      <c r="AV86" s="5"/>
      <c r="AW86" s="5"/>
      <c r="AX86" s="5"/>
      <c r="AY86" s="4"/>
      <c r="AZ86" s="7"/>
      <c r="BA86" s="18"/>
      <c r="BB86" s="13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4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13"/>
      <c r="AG87" s="13"/>
      <c r="AH87" s="5"/>
      <c r="AI87" s="18"/>
      <c r="AJ87" s="13"/>
      <c r="AK87" s="13"/>
      <c r="AL87" s="5"/>
      <c r="AM87" s="5"/>
      <c r="AN87" s="5"/>
      <c r="AO87" s="5"/>
      <c r="AP87" s="5"/>
      <c r="AQ87" s="18"/>
      <c r="AR87" s="13"/>
      <c r="AS87" s="18"/>
      <c r="AT87" s="13"/>
      <c r="AU87" s="5"/>
      <c r="AV87" s="5"/>
      <c r="AW87" s="5"/>
      <c r="AX87" s="5"/>
      <c r="AY87" s="4"/>
      <c r="AZ87" s="7"/>
      <c r="BA87" s="18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4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13"/>
      <c r="AG88" s="13"/>
      <c r="AH88" s="5"/>
      <c r="AI88" s="18"/>
      <c r="AJ88" s="13"/>
      <c r="AK88" s="13"/>
      <c r="AL88" s="5"/>
      <c r="AM88" s="5"/>
      <c r="AN88" s="5"/>
      <c r="AO88" s="5"/>
      <c r="AP88" s="5"/>
      <c r="AQ88" s="18"/>
      <c r="AR88" s="13"/>
      <c r="AS88" s="18"/>
      <c r="AT88" s="13"/>
      <c r="AU88" s="5"/>
      <c r="AV88" s="5"/>
      <c r="AW88" s="5"/>
      <c r="AX88" s="5"/>
      <c r="AY88" s="4"/>
      <c r="AZ88" s="7"/>
      <c r="BA88" s="18"/>
      <c r="BB88" s="13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44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13"/>
      <c r="AG89" s="13"/>
      <c r="AH89" s="5"/>
      <c r="AI89" s="18"/>
      <c r="AJ89" s="13"/>
      <c r="AK89" s="13"/>
      <c r="AL89" s="5"/>
      <c r="AM89" s="5"/>
      <c r="AN89" s="5"/>
      <c r="AO89" s="5"/>
      <c r="AP89" s="5"/>
      <c r="AQ89" s="18"/>
      <c r="AR89" s="13"/>
      <c r="AS89" s="18"/>
      <c r="AT89" s="13"/>
      <c r="AU89" s="5"/>
      <c r="AV89" s="5"/>
      <c r="AW89" s="5"/>
      <c r="AX89" s="5"/>
      <c r="AY89" s="4"/>
      <c r="AZ89" s="7"/>
      <c r="BA89" s="18"/>
      <c r="BB89" s="13"/>
      <c r="BC89" s="13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44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13"/>
      <c r="AG90" s="13"/>
      <c r="AH90" s="5"/>
      <c r="AI90" s="18"/>
      <c r="AJ90" s="13"/>
      <c r="AK90" s="13"/>
      <c r="AL90" s="5"/>
      <c r="AM90" s="5"/>
      <c r="AN90" s="5"/>
      <c r="AO90" s="5"/>
      <c r="AP90" s="5"/>
      <c r="AQ90" s="18"/>
      <c r="AR90" s="13"/>
      <c r="AS90" s="18"/>
      <c r="AT90" s="13"/>
      <c r="AU90" s="5"/>
      <c r="AV90" s="5"/>
      <c r="AW90" s="5"/>
      <c r="AX90" s="5"/>
      <c r="AY90" s="4"/>
      <c r="AZ90" s="7"/>
      <c r="BA90" s="18"/>
      <c r="BB90" s="13"/>
      <c r="BC90" s="13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44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13"/>
      <c r="AG91" s="13"/>
      <c r="AH91" s="5"/>
      <c r="AI91" s="18"/>
      <c r="AJ91" s="13"/>
      <c r="AK91" s="13"/>
      <c r="AL91" s="5"/>
      <c r="AM91" s="5"/>
      <c r="AN91" s="5"/>
      <c r="AO91" s="5"/>
      <c r="AP91" s="5"/>
      <c r="AQ91" s="18"/>
      <c r="AR91" s="13"/>
      <c r="AS91" s="18"/>
      <c r="AT91" s="13"/>
      <c r="AU91" s="5"/>
      <c r="AV91" s="5"/>
      <c r="AW91" s="5"/>
      <c r="AX91" s="5"/>
      <c r="AY91" s="4"/>
      <c r="AZ91" s="7"/>
      <c r="BA91" s="18"/>
      <c r="BB91" s="13"/>
      <c r="BC91" s="13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409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13"/>
      <c r="O92" s="13"/>
      <c r="P92" s="13"/>
      <c r="Q92" s="13"/>
      <c r="R92" s="13"/>
      <c r="S92" s="13"/>
      <c r="T92" s="1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36"/>
      <c r="AJ92" s="5"/>
      <c r="AK92" s="5"/>
      <c r="AL92" s="5"/>
      <c r="AM92" s="5"/>
      <c r="AN92" s="5"/>
      <c r="AO92" s="5"/>
      <c r="AP92" s="5"/>
      <c r="AQ92" s="36"/>
      <c r="AR92" s="5"/>
      <c r="AS92" s="36"/>
      <c r="AT92" s="5"/>
      <c r="AU92" s="5"/>
      <c r="AV92" s="5"/>
      <c r="AW92" s="5"/>
      <c r="AX92" s="5"/>
      <c r="AY92" s="4"/>
      <c r="AZ92" s="7"/>
      <c r="BA92" s="18"/>
      <c r="BB92" s="17"/>
      <c r="BC92" s="13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8.7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4"/>
      <c r="O93" s="4"/>
      <c r="P93" s="4"/>
      <c r="Q93" s="4"/>
      <c r="R93" s="4"/>
      <c r="S93" s="4"/>
      <c r="T93" s="4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36"/>
      <c r="AJ93" s="5"/>
      <c r="AK93" s="5"/>
      <c r="AL93" s="5"/>
      <c r="AM93" s="5"/>
      <c r="AN93" s="5"/>
      <c r="AO93" s="5"/>
      <c r="AP93" s="5"/>
      <c r="AQ93" s="36"/>
      <c r="AR93" s="5"/>
      <c r="AS93" s="36"/>
      <c r="AT93" s="5"/>
      <c r="AU93" s="5"/>
      <c r="AV93" s="5"/>
      <c r="AW93" s="5"/>
      <c r="AX93" s="5"/>
      <c r="AY93" s="4"/>
      <c r="AZ93" s="7"/>
      <c r="BA93" s="18"/>
      <c r="BB93" s="4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46.2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4"/>
      <c r="O94" s="4"/>
      <c r="P94" s="4"/>
      <c r="Q94" s="4"/>
      <c r="R94" s="4"/>
      <c r="S94" s="4"/>
      <c r="T94" s="4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36"/>
      <c r="AJ94" s="5"/>
      <c r="AK94" s="5"/>
      <c r="AL94" s="5"/>
      <c r="AM94" s="5"/>
      <c r="AN94" s="5"/>
      <c r="AO94" s="5"/>
      <c r="AP94" s="5"/>
      <c r="AQ94" s="36"/>
      <c r="AR94" s="5"/>
      <c r="AS94" s="36"/>
      <c r="AT94" s="5"/>
      <c r="AU94" s="5"/>
      <c r="AV94" s="5"/>
      <c r="AW94" s="5"/>
      <c r="AX94" s="5"/>
      <c r="AY94" s="4"/>
      <c r="AZ94" s="7"/>
      <c r="BA94" s="18"/>
      <c r="BB94" s="17"/>
      <c r="BC94" s="13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8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36"/>
      <c r="AJ95" s="5"/>
      <c r="AK95" s="5"/>
      <c r="AL95" s="5"/>
      <c r="AM95" s="5"/>
      <c r="AN95" s="5"/>
      <c r="AO95" s="5"/>
      <c r="AP95" s="5"/>
      <c r="AQ95" s="36"/>
      <c r="AR95" s="5"/>
      <c r="AS95" s="36"/>
      <c r="AT95" s="5"/>
      <c r="AU95" s="5"/>
      <c r="AV95" s="5"/>
      <c r="AW95" s="5"/>
      <c r="AX95" s="5"/>
      <c r="AY95" s="4"/>
      <c r="AZ95" s="7"/>
      <c r="BA95" s="18"/>
      <c r="BB95" s="4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56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36"/>
      <c r="AJ96" s="5"/>
      <c r="AK96" s="5"/>
      <c r="AL96" s="5"/>
      <c r="AM96" s="5"/>
      <c r="AN96" s="5"/>
      <c r="AO96" s="5"/>
      <c r="AP96" s="5"/>
      <c r="AQ96" s="36"/>
      <c r="AR96" s="5"/>
      <c r="AS96" s="36"/>
      <c r="AT96" s="5"/>
      <c r="AU96" s="5"/>
      <c r="AV96" s="5"/>
      <c r="AW96" s="5"/>
      <c r="AX96" s="5"/>
      <c r="AY96" s="4"/>
      <c r="AZ96" s="7"/>
      <c r="BA96" s="18"/>
      <c r="BB96" s="17"/>
      <c r="BC96" s="13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32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36"/>
      <c r="AJ97" s="5"/>
      <c r="AK97" s="5"/>
      <c r="AL97" s="5"/>
      <c r="AM97" s="5"/>
      <c r="AN97" s="5"/>
      <c r="AO97" s="5"/>
      <c r="AP97" s="5"/>
      <c r="AQ97" s="36"/>
      <c r="AR97" s="5"/>
      <c r="AS97" s="36"/>
      <c r="AT97" s="5"/>
      <c r="AU97" s="5"/>
      <c r="AV97" s="5"/>
      <c r="AW97" s="5"/>
      <c r="AX97" s="5"/>
      <c r="AY97" s="4"/>
      <c r="AZ97" s="7"/>
      <c r="BA97" s="18"/>
      <c r="BB97" s="13"/>
      <c r="BC97" s="13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32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36"/>
      <c r="AJ98" s="5"/>
      <c r="AK98" s="5"/>
      <c r="AL98" s="5"/>
      <c r="AM98" s="5"/>
      <c r="AN98" s="5"/>
      <c r="AO98" s="5"/>
      <c r="AP98" s="5"/>
      <c r="AQ98" s="36"/>
      <c r="AR98" s="5"/>
      <c r="AS98" s="36"/>
      <c r="AT98" s="5"/>
      <c r="AU98" s="5"/>
      <c r="AV98" s="5"/>
      <c r="AW98" s="5"/>
      <c r="AX98" s="5"/>
      <c r="AY98" s="4"/>
      <c r="AZ98" s="7"/>
      <c r="BA98" s="18"/>
      <c r="BB98" s="17"/>
      <c r="BC98" s="13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46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4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36"/>
      <c r="AJ99" s="5"/>
      <c r="AK99" s="5"/>
      <c r="AL99" s="5"/>
      <c r="AM99" s="5"/>
      <c r="AN99" s="5"/>
      <c r="AO99" s="5"/>
      <c r="AP99" s="5"/>
      <c r="AQ99" s="36"/>
      <c r="AR99" s="5"/>
      <c r="AS99" s="36"/>
      <c r="AT99" s="5"/>
      <c r="AU99" s="5"/>
      <c r="AV99" s="5"/>
      <c r="AW99" s="5"/>
      <c r="AX99" s="5"/>
      <c r="AY99" s="4"/>
      <c r="AZ99" s="7"/>
      <c r="BA99" s="18"/>
      <c r="BB99" s="7"/>
      <c r="BC99" s="7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8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7"/>
      <c r="O100" s="7"/>
      <c r="P100" s="7"/>
      <c r="Q100" s="7"/>
      <c r="R100" s="7"/>
      <c r="S100" s="7"/>
      <c r="T100" s="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36"/>
      <c r="AJ100" s="5"/>
      <c r="AK100" s="5"/>
      <c r="AL100" s="5"/>
      <c r="AM100" s="5"/>
      <c r="AN100" s="5"/>
      <c r="AO100" s="5"/>
      <c r="AP100" s="5"/>
      <c r="AQ100" s="36"/>
      <c r="AR100" s="5"/>
      <c r="AS100" s="36"/>
      <c r="AT100" s="5"/>
      <c r="AU100" s="5"/>
      <c r="AV100" s="5"/>
      <c r="AW100" s="5"/>
      <c r="AX100" s="5"/>
      <c r="AY100" s="4"/>
      <c r="AZ100" s="7"/>
      <c r="BA100" s="19"/>
      <c r="BB100" s="20"/>
      <c r="BC100" s="13"/>
      <c r="BD100" s="5"/>
      <c r="BE100" s="5"/>
      <c r="BF100" s="5"/>
      <c r="BG100" s="5"/>
      <c r="BH100" s="5"/>
      <c r="BI100" s="5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184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18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36"/>
      <c r="AJ101" s="5"/>
      <c r="AK101" s="5"/>
      <c r="AL101" s="5"/>
      <c r="AM101" s="5"/>
      <c r="AN101" s="5"/>
      <c r="AO101" s="5"/>
      <c r="AP101" s="5"/>
      <c r="AQ101" s="36"/>
      <c r="AR101" s="5"/>
      <c r="AS101" s="36"/>
      <c r="AT101" s="5"/>
      <c r="AU101" s="5"/>
      <c r="AV101" s="5"/>
      <c r="AW101" s="5"/>
      <c r="AX101" s="5"/>
      <c r="AY101" s="4"/>
      <c r="AZ101" s="7"/>
      <c r="BA101" s="19"/>
      <c r="BB101" s="20"/>
      <c r="BC101" s="13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184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36"/>
      <c r="AJ102" s="5"/>
      <c r="AK102" s="5"/>
      <c r="AL102" s="5"/>
      <c r="AM102" s="5"/>
      <c r="AN102" s="5"/>
      <c r="AO102" s="5"/>
      <c r="AP102" s="5"/>
      <c r="AQ102" s="36"/>
      <c r="AR102" s="5"/>
      <c r="AS102" s="36"/>
      <c r="AT102" s="5"/>
      <c r="AU102" s="5"/>
      <c r="AV102" s="5"/>
      <c r="AW102" s="5"/>
      <c r="AX102" s="5"/>
      <c r="AY102" s="4"/>
      <c r="AZ102" s="7"/>
      <c r="BA102" s="18"/>
      <c r="BB102" s="4"/>
      <c r="BC102" s="4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84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36"/>
      <c r="AJ103" s="5"/>
      <c r="AK103" s="5"/>
      <c r="AL103" s="5"/>
      <c r="AM103" s="5"/>
      <c r="AN103" s="5"/>
      <c r="AO103" s="5"/>
      <c r="AP103" s="5"/>
      <c r="AQ103" s="36"/>
      <c r="AR103" s="5"/>
      <c r="AS103" s="36"/>
      <c r="AT103" s="5"/>
      <c r="AU103" s="5"/>
      <c r="AV103" s="5"/>
      <c r="AW103" s="5"/>
      <c r="AX103" s="5"/>
      <c r="AY103" s="4"/>
      <c r="AZ103" s="7"/>
      <c r="BA103" s="19"/>
      <c r="BB103" s="20"/>
      <c r="BC103" s="4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189.7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7"/>
      <c r="O104" s="17"/>
      <c r="P104" s="17"/>
      <c r="Q104" s="17"/>
      <c r="R104" s="17"/>
      <c r="S104" s="17"/>
      <c r="T104" s="17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36"/>
      <c r="AJ104" s="5"/>
      <c r="AK104" s="5"/>
      <c r="AL104" s="5"/>
      <c r="AM104" s="5"/>
      <c r="AN104" s="5"/>
      <c r="AO104" s="5"/>
      <c r="AP104" s="5"/>
      <c r="AQ104" s="36"/>
      <c r="AR104" s="5"/>
      <c r="AS104" s="36"/>
      <c r="AT104" s="5"/>
      <c r="AU104" s="5"/>
      <c r="AV104" s="5"/>
      <c r="AW104" s="5"/>
      <c r="AX104" s="5"/>
      <c r="AY104" s="4"/>
      <c r="AZ104" s="7"/>
      <c r="BA104" s="19"/>
      <c r="BB104" s="20"/>
      <c r="BC104" s="4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184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36"/>
      <c r="AJ105" s="5"/>
      <c r="AK105" s="5"/>
      <c r="AL105" s="5"/>
      <c r="AM105" s="5"/>
      <c r="AN105" s="5"/>
      <c r="AO105" s="5"/>
      <c r="AP105" s="5"/>
      <c r="AQ105" s="36"/>
      <c r="AR105" s="5"/>
      <c r="AS105" s="36"/>
      <c r="AT105" s="5"/>
      <c r="AU105" s="5"/>
      <c r="AV105" s="5"/>
      <c r="AW105" s="5"/>
      <c r="AX105" s="5"/>
      <c r="AY105" s="4"/>
      <c r="AZ105" s="7"/>
      <c r="BA105" s="18"/>
      <c r="BB105" s="4"/>
      <c r="BC105" s="4"/>
      <c r="BD105" s="5"/>
      <c r="BE105" s="5"/>
      <c r="BF105" s="5"/>
      <c r="BG105" s="4"/>
      <c r="BH105" s="7"/>
      <c r="BI105" s="7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84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36"/>
      <c r="AJ106" s="5"/>
      <c r="AK106" s="5"/>
      <c r="AL106" s="5"/>
      <c r="AM106" s="5"/>
      <c r="AN106" s="5"/>
      <c r="AO106" s="5"/>
      <c r="AP106" s="5"/>
      <c r="AQ106" s="36"/>
      <c r="AR106" s="5"/>
      <c r="AS106" s="36"/>
      <c r="AT106" s="5"/>
      <c r="AU106" s="5"/>
      <c r="AV106" s="5"/>
      <c r="AW106" s="5"/>
      <c r="AX106" s="5"/>
      <c r="AY106" s="4"/>
      <c r="AZ106" s="7"/>
      <c r="BA106" s="21"/>
      <c r="BB106" s="20"/>
      <c r="BC106" s="4"/>
      <c r="BD106" s="5"/>
      <c r="BE106" s="5"/>
      <c r="BF106" s="5"/>
      <c r="BG106" s="4"/>
      <c r="BH106" s="7"/>
      <c r="BI106" s="7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184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36"/>
      <c r="AJ107" s="5"/>
      <c r="AK107" s="5"/>
      <c r="AL107" s="5"/>
      <c r="AM107" s="5"/>
      <c r="AN107" s="5"/>
      <c r="AO107" s="5"/>
      <c r="AP107" s="5"/>
      <c r="AQ107" s="36"/>
      <c r="AR107" s="5"/>
      <c r="AS107" s="36"/>
      <c r="AT107" s="5"/>
      <c r="AU107" s="5"/>
      <c r="AV107" s="5"/>
      <c r="AW107" s="5"/>
      <c r="AX107" s="5"/>
      <c r="AY107" s="4"/>
      <c r="AZ107" s="7"/>
      <c r="BA107" s="18"/>
      <c r="BB107" s="13"/>
      <c r="BC107" s="13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84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36"/>
      <c r="AJ108" s="5"/>
      <c r="AK108" s="5"/>
      <c r="AL108" s="5"/>
      <c r="AM108" s="5"/>
      <c r="AN108" s="5"/>
      <c r="AO108" s="5"/>
      <c r="AP108" s="5"/>
      <c r="AQ108" s="36"/>
      <c r="AR108" s="5"/>
      <c r="AS108" s="36"/>
      <c r="AT108" s="5"/>
      <c r="AU108" s="5"/>
      <c r="AV108" s="5"/>
      <c r="AW108" s="5"/>
      <c r="AX108" s="5"/>
      <c r="AY108" s="4"/>
      <c r="AZ108" s="7"/>
      <c r="BA108" s="18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84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36"/>
      <c r="AJ109" s="5"/>
      <c r="AK109" s="5"/>
      <c r="AL109" s="5"/>
      <c r="AM109" s="5"/>
      <c r="AN109" s="5"/>
      <c r="AO109" s="5"/>
      <c r="AP109" s="5"/>
      <c r="AQ109" s="36"/>
      <c r="AR109" s="5"/>
      <c r="AS109" s="36"/>
      <c r="AT109" s="5"/>
      <c r="AU109" s="5"/>
      <c r="AV109" s="5"/>
      <c r="AW109" s="5"/>
      <c r="AX109" s="5"/>
      <c r="AY109" s="4"/>
      <c r="AZ109" s="7"/>
      <c r="BA109" s="18"/>
      <c r="BB109" s="13"/>
      <c r="BC109" s="13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8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36"/>
      <c r="AJ110" s="5"/>
      <c r="AK110" s="5"/>
      <c r="AL110" s="5"/>
      <c r="AM110" s="5"/>
      <c r="AN110" s="5"/>
      <c r="AO110" s="5"/>
      <c r="AP110" s="5"/>
      <c r="AQ110" s="36"/>
      <c r="AR110" s="5"/>
      <c r="AS110" s="36"/>
      <c r="AT110" s="5"/>
      <c r="AU110" s="5"/>
      <c r="AV110" s="5"/>
      <c r="AW110" s="5"/>
      <c r="AX110" s="5"/>
      <c r="AY110" s="4"/>
      <c r="AZ110" s="7"/>
      <c r="BA110" s="18"/>
      <c r="BB110" s="7"/>
      <c r="BC110" s="4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212.2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7"/>
      <c r="O111" s="7"/>
      <c r="P111" s="7"/>
      <c r="Q111" s="7"/>
      <c r="R111" s="7"/>
      <c r="S111" s="7"/>
      <c r="T111" s="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18"/>
      <c r="BB111" s="7"/>
      <c r="BC111" s="7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409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4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18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86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18"/>
      <c r="N113" s="12"/>
      <c r="O113" s="2"/>
      <c r="P113" s="12"/>
      <c r="Q113" s="12"/>
      <c r="R113" s="12"/>
      <c r="S113" s="12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36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222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18"/>
      <c r="BB114" s="7"/>
      <c r="BC114" s="7"/>
      <c r="BD114" s="5"/>
      <c r="BE114" s="5"/>
      <c r="BF114" s="5"/>
      <c r="BG114" s="5"/>
      <c r="BH114" s="5"/>
      <c r="BI114" s="4"/>
      <c r="BJ114" s="7"/>
      <c r="BK114" s="7"/>
      <c r="BL114" s="8"/>
      <c r="BM114" s="5"/>
      <c r="BN114" s="5"/>
      <c r="BO114" s="7"/>
      <c r="BP114" s="7"/>
      <c r="BQ114" s="8"/>
      <c r="BR114" s="9"/>
    </row>
    <row r="115" spans="1:70" s="6" customFormat="1" ht="222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7"/>
      <c r="Q115" s="7"/>
      <c r="R115" s="7"/>
      <c r="S115" s="7"/>
      <c r="T115" s="7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36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22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36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57.2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4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18"/>
      <c r="BB117" s="7"/>
      <c r="BC117" s="7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182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8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36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229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36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409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4"/>
      <c r="P120" s="7"/>
      <c r="Q120" s="7"/>
      <c r="R120" s="7"/>
      <c r="S120" s="7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7"/>
      <c r="AG120" s="7"/>
      <c r="AH120" s="7"/>
      <c r="AI120" s="18"/>
      <c r="AJ120" s="7"/>
      <c r="AK120" s="7"/>
      <c r="AL120" s="5"/>
      <c r="AM120" s="5"/>
      <c r="AN120" s="5"/>
      <c r="AO120" s="5"/>
      <c r="AP120" s="5"/>
      <c r="AQ120" s="18"/>
      <c r="AR120" s="7"/>
      <c r="AS120" s="18"/>
      <c r="AT120" s="7"/>
      <c r="AU120" s="5"/>
      <c r="AV120" s="5"/>
      <c r="AW120" s="5"/>
      <c r="AX120" s="5"/>
      <c r="AY120" s="4"/>
      <c r="AZ120" s="7"/>
      <c r="BA120" s="18"/>
      <c r="BB120" s="7"/>
      <c r="BC120" s="7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1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2"/>
      <c r="O121" s="2"/>
      <c r="P121" s="12"/>
      <c r="Q121" s="12"/>
      <c r="R121" s="12"/>
      <c r="S121" s="12"/>
      <c r="T121" s="12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4"/>
      <c r="AH121" s="7"/>
      <c r="AI121" s="7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4"/>
      <c r="AZ121" s="7"/>
      <c r="BA121" s="18"/>
      <c r="BB121" s="7"/>
      <c r="BC121" s="7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1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18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4"/>
      <c r="AH122" s="7"/>
      <c r="AI122" s="7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4"/>
      <c r="AZ122" s="7"/>
      <c r="BA122" s="18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18"/>
      <c r="N123" s="7"/>
      <c r="O123" s="7"/>
      <c r="P123" s="7"/>
      <c r="Q123" s="7"/>
      <c r="R123" s="7"/>
      <c r="S123" s="7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4"/>
      <c r="AH123" s="7"/>
      <c r="AI123" s="7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4"/>
      <c r="AZ123" s="7"/>
      <c r="BA123" s="18"/>
      <c r="BB123" s="7"/>
      <c r="BC123" s="7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4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18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4"/>
      <c r="AH124" s="7"/>
      <c r="AI124" s="7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4"/>
      <c r="AZ124" s="7"/>
      <c r="BA124" s="18"/>
      <c r="BB124" s="7"/>
      <c r="BC124" s="7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18"/>
      <c r="N125" s="12"/>
      <c r="O125" s="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4"/>
      <c r="AH125" s="7"/>
      <c r="AI125" s="7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4"/>
      <c r="AZ125" s="7"/>
      <c r="BA125" s="18"/>
      <c r="BB125" s="7"/>
      <c r="BC125" s="7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201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7"/>
      <c r="O126" s="4"/>
      <c r="P126" s="7"/>
      <c r="Q126" s="7"/>
      <c r="R126" s="7"/>
      <c r="S126" s="7"/>
      <c r="T126" s="7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18"/>
      <c r="BB126" s="7"/>
      <c r="BC126" s="7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201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18"/>
      <c r="N127" s="12"/>
      <c r="O127" s="2"/>
      <c r="P127" s="12"/>
      <c r="Q127" s="12"/>
      <c r="R127" s="12"/>
      <c r="S127" s="12"/>
      <c r="T127" s="12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36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20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4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18"/>
      <c r="BB128" s="7"/>
      <c r="BC128" s="7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201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18"/>
      <c r="N129" s="12"/>
      <c r="O129" s="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36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409.6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4"/>
      <c r="P130" s="4"/>
      <c r="Q130" s="4"/>
      <c r="R130" s="4"/>
      <c r="S130" s="4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36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201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4"/>
      <c r="P131" s="4"/>
      <c r="Q131" s="4"/>
      <c r="R131" s="4"/>
      <c r="S131" s="4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36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201.7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4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4"/>
      <c r="AH132" s="7"/>
      <c r="AI132" s="7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4"/>
      <c r="AZ132" s="7"/>
      <c r="BA132" s="18"/>
      <c r="BB132" s="7"/>
      <c r="BC132" s="7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01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4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36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201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4"/>
      <c r="P134" s="4"/>
      <c r="Q134" s="4"/>
      <c r="R134" s="4"/>
      <c r="S134" s="4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36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201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18"/>
      <c r="N135" s="12"/>
      <c r="O135" s="2"/>
      <c r="P135" s="12"/>
      <c r="Q135" s="12"/>
      <c r="R135" s="12"/>
      <c r="S135" s="12"/>
      <c r="T135" s="12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6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259.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18"/>
      <c r="BB136" s="13"/>
      <c r="BC136" s="13"/>
      <c r="BD136" s="5"/>
      <c r="BE136" s="5"/>
      <c r="BF136" s="5"/>
      <c r="BG136" s="4"/>
      <c r="BH136" s="17"/>
      <c r="BI136" s="13"/>
      <c r="BJ136" s="5"/>
      <c r="BK136" s="37"/>
      <c r="BL136" s="8"/>
      <c r="BM136" s="5"/>
      <c r="BN136" s="5"/>
      <c r="BO136" s="7"/>
      <c r="BP136" s="7"/>
      <c r="BQ136" s="8"/>
      <c r="BR136" s="9"/>
    </row>
    <row r="137" spans="1:70" s="6" customFormat="1" ht="244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18"/>
      <c r="BB137" s="22"/>
      <c r="BC137" s="13"/>
      <c r="BD137" s="5"/>
      <c r="BE137" s="5"/>
      <c r="BF137" s="5"/>
      <c r="BG137" s="4"/>
      <c r="BH137" s="17"/>
      <c r="BI137" s="13"/>
      <c r="BJ137" s="5"/>
      <c r="BK137" s="37"/>
      <c r="BL137" s="8"/>
      <c r="BM137" s="5"/>
      <c r="BN137" s="5"/>
      <c r="BO137" s="7"/>
      <c r="BP137" s="7"/>
      <c r="BQ137" s="8"/>
      <c r="BR137" s="9"/>
    </row>
    <row r="138" spans="1:70" s="6" customFormat="1" ht="219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7"/>
      <c r="O138" s="17"/>
      <c r="P138" s="17"/>
      <c r="Q138" s="17"/>
      <c r="R138" s="17"/>
      <c r="S138" s="17"/>
      <c r="T138" s="1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21"/>
      <c r="BB138" s="23"/>
      <c r="BC138" s="24"/>
      <c r="BD138" s="5"/>
      <c r="BE138" s="5"/>
      <c r="BF138" s="5"/>
      <c r="BG138" s="5"/>
      <c r="BH138" s="5"/>
      <c r="BI138" s="5"/>
      <c r="BJ138" s="5"/>
      <c r="BK138" s="37"/>
      <c r="BL138" s="8"/>
      <c r="BM138" s="5"/>
      <c r="BN138" s="5"/>
      <c r="BO138" s="7"/>
      <c r="BP138" s="7"/>
      <c r="BQ138" s="8"/>
      <c r="BR138" s="9"/>
    </row>
    <row r="139" spans="1:70" s="6" customFormat="1" ht="219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18"/>
      <c r="BB139" s="13"/>
      <c r="BC139" s="13"/>
      <c r="BD139" s="5"/>
      <c r="BE139" s="5"/>
      <c r="BF139" s="5"/>
      <c r="BG139" s="5"/>
      <c r="BH139" s="5"/>
      <c r="BI139" s="5"/>
      <c r="BJ139" s="5"/>
      <c r="BK139" s="37"/>
      <c r="BL139" s="8"/>
      <c r="BM139" s="5"/>
      <c r="BN139" s="5"/>
      <c r="BO139" s="7"/>
      <c r="BP139" s="7"/>
      <c r="BQ139" s="8"/>
      <c r="BR139" s="9"/>
    </row>
    <row r="140" spans="1:70" s="6" customFormat="1" ht="219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21"/>
      <c r="BB140" s="23"/>
      <c r="BC140" s="24"/>
      <c r="BD140" s="5"/>
      <c r="BE140" s="5"/>
      <c r="BF140" s="5"/>
      <c r="BG140" s="5"/>
      <c r="BH140" s="5"/>
      <c r="BI140" s="5"/>
      <c r="BJ140" s="5"/>
      <c r="BK140" s="37"/>
      <c r="BL140" s="8"/>
      <c r="BM140" s="5"/>
      <c r="BN140" s="5"/>
      <c r="BO140" s="7"/>
      <c r="BP140" s="7"/>
      <c r="BQ140" s="8"/>
      <c r="BR140" s="9"/>
    </row>
    <row r="141" spans="1:70" s="6" customFormat="1" ht="409.6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18"/>
      <c r="BB141" s="13"/>
      <c r="BC141" s="4"/>
      <c r="BD141" s="5"/>
      <c r="BE141" s="5"/>
      <c r="BF141" s="5"/>
      <c r="BG141" s="5"/>
      <c r="BH141" s="5"/>
      <c r="BI141" s="5"/>
      <c r="BJ141" s="5"/>
      <c r="BK141" s="37"/>
      <c r="BL141" s="8"/>
      <c r="BM141" s="5"/>
      <c r="BN141" s="5"/>
      <c r="BO141" s="7"/>
      <c r="BP141" s="7"/>
      <c r="BQ141" s="8"/>
      <c r="BR141" s="9"/>
    </row>
    <row r="142" spans="1:70" s="6" customFormat="1" ht="409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4"/>
      <c r="AF142" s="13"/>
      <c r="AG142" s="13"/>
      <c r="AH142" s="5"/>
      <c r="AI142" s="18"/>
      <c r="AJ142" s="13"/>
      <c r="AK142" s="13"/>
      <c r="AL142" s="5"/>
      <c r="AM142" s="5"/>
      <c r="AN142" s="5"/>
      <c r="AO142" s="5"/>
      <c r="AP142" s="5"/>
      <c r="AQ142" s="18"/>
      <c r="AR142" s="13"/>
      <c r="AS142" s="18"/>
      <c r="AT142" s="13"/>
      <c r="AU142" s="5"/>
      <c r="AV142" s="5"/>
      <c r="AW142" s="5"/>
      <c r="AX142" s="5"/>
      <c r="AY142" s="5"/>
      <c r="AZ142" s="5"/>
      <c r="BA142" s="18"/>
      <c r="BB142" s="13"/>
      <c r="BC142" s="13"/>
      <c r="BD142" s="5"/>
      <c r="BE142" s="5"/>
      <c r="BF142" s="5"/>
      <c r="BG142" s="5"/>
      <c r="BH142" s="5"/>
      <c r="BI142" s="5"/>
      <c r="BJ142" s="5"/>
      <c r="BK142" s="37"/>
      <c r="BL142" s="8"/>
      <c r="BM142" s="5"/>
      <c r="BN142" s="5"/>
      <c r="BO142" s="7"/>
      <c r="BP142" s="7"/>
      <c r="BQ142" s="8"/>
      <c r="BR142" s="9"/>
    </row>
    <row r="143" spans="1:70" s="6" customFormat="1" ht="137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21"/>
      <c r="BB143" s="23"/>
      <c r="BC143" s="24"/>
      <c r="BD143" s="5"/>
      <c r="BE143" s="5"/>
      <c r="BF143" s="5"/>
      <c r="BG143" s="5"/>
      <c r="BH143" s="5"/>
      <c r="BI143" s="5"/>
      <c r="BJ143" s="5"/>
      <c r="BK143" s="37"/>
      <c r="BL143" s="8"/>
      <c r="BM143" s="5"/>
      <c r="BN143" s="5"/>
      <c r="BO143" s="7"/>
      <c r="BP143" s="7"/>
      <c r="BQ143" s="8"/>
      <c r="BR143" s="9"/>
    </row>
    <row r="144" spans="1:70" s="6" customFormat="1" ht="137.2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21"/>
      <c r="BB144" s="23"/>
      <c r="BC144" s="24"/>
      <c r="BD144" s="5"/>
      <c r="BE144" s="5"/>
      <c r="BF144" s="5"/>
      <c r="BG144" s="5"/>
      <c r="BH144" s="5"/>
      <c r="BI144" s="5"/>
      <c r="BJ144" s="5"/>
      <c r="BK144" s="37"/>
      <c r="BL144" s="8"/>
      <c r="BM144" s="5"/>
      <c r="BN144" s="5"/>
      <c r="BO144" s="7"/>
      <c r="BP144" s="7"/>
      <c r="BQ144" s="8"/>
      <c r="BR144" s="9"/>
    </row>
    <row r="145" spans="1:72" s="6" customFormat="1" ht="137.2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1"/>
      <c r="BB145" s="23"/>
      <c r="BC145" s="24"/>
      <c r="BD145" s="5"/>
      <c r="BE145" s="5"/>
      <c r="BF145" s="5"/>
      <c r="BG145" s="5"/>
      <c r="BH145" s="5"/>
      <c r="BI145" s="5"/>
      <c r="BJ145" s="5"/>
      <c r="BK145" s="37"/>
      <c r="BL145" s="8"/>
      <c r="BM145" s="5"/>
      <c r="BN145" s="5"/>
      <c r="BO145" s="7"/>
      <c r="BP145" s="7"/>
      <c r="BQ145" s="8"/>
      <c r="BR145" s="9"/>
    </row>
    <row r="146" spans="1:72" s="6" customFormat="1" ht="137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21"/>
      <c r="BB146" s="23"/>
      <c r="BC146" s="24"/>
      <c r="BD146" s="5"/>
      <c r="BE146" s="5"/>
      <c r="BF146" s="5"/>
      <c r="BG146" s="5"/>
      <c r="BH146" s="5"/>
      <c r="BI146" s="5"/>
      <c r="BJ146" s="5"/>
      <c r="BK146" s="37"/>
      <c r="BL146" s="8"/>
      <c r="BM146" s="5"/>
      <c r="BN146" s="5"/>
      <c r="BO146" s="7"/>
      <c r="BP146" s="7"/>
      <c r="BQ146" s="8"/>
      <c r="BR146" s="9"/>
    </row>
    <row r="147" spans="1:72" s="6" customFormat="1" ht="13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13"/>
      <c r="O147" s="13"/>
      <c r="P147" s="13"/>
      <c r="Q147" s="13"/>
      <c r="R147" s="13"/>
      <c r="S147" s="13"/>
      <c r="T147" s="13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21"/>
      <c r="BB147" s="23"/>
      <c r="BC147" s="24"/>
      <c r="BD147" s="5"/>
      <c r="BE147" s="5"/>
      <c r="BF147" s="5"/>
      <c r="BG147" s="5"/>
      <c r="BH147" s="5"/>
      <c r="BI147" s="5"/>
      <c r="BJ147" s="5"/>
      <c r="BK147" s="37"/>
      <c r="BL147" s="8"/>
      <c r="BM147" s="5"/>
      <c r="BN147" s="5"/>
      <c r="BO147" s="7"/>
      <c r="BP147" s="7"/>
      <c r="BQ147" s="8"/>
      <c r="BR147" s="9"/>
    </row>
    <row r="148" spans="1:72" s="6" customFormat="1" ht="291.7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13"/>
      <c r="O148" s="13"/>
      <c r="P148" s="13"/>
      <c r="Q148" s="13"/>
      <c r="R148" s="13"/>
      <c r="S148" s="13"/>
      <c r="T148" s="13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4"/>
      <c r="AZ148" s="5"/>
      <c r="BA148" s="18"/>
      <c r="BB148" s="13"/>
      <c r="BC148" s="4"/>
      <c r="BD148" s="7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2" s="6" customFormat="1" ht="291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13"/>
      <c r="O149" s="13"/>
      <c r="P149" s="13"/>
      <c r="Q149" s="13"/>
      <c r="R149" s="13"/>
      <c r="S149" s="13"/>
      <c r="T149" s="13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4"/>
      <c r="AZ149" s="5"/>
      <c r="BA149" s="18"/>
      <c r="BB149" s="25"/>
      <c r="BC149" s="4"/>
      <c r="BD149" s="7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2" s="6" customFormat="1" ht="197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7"/>
      <c r="P150" s="7"/>
      <c r="Q150" s="7"/>
      <c r="R150" s="7"/>
      <c r="S150" s="7"/>
      <c r="T150" s="4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18"/>
      <c r="BB150" s="4"/>
      <c r="BC150" s="4"/>
      <c r="BD150" s="5"/>
      <c r="BE150" s="5"/>
      <c r="BF150" s="5"/>
      <c r="BG150" s="5"/>
      <c r="BH150" s="5"/>
      <c r="BI150" s="5"/>
      <c r="BJ150" s="5"/>
      <c r="BK150" s="37"/>
      <c r="BL150" s="8"/>
      <c r="BM150" s="5"/>
      <c r="BN150" s="5"/>
      <c r="BO150" s="7"/>
      <c r="BP150" s="7"/>
      <c r="BQ150" s="8"/>
      <c r="BR150" s="9"/>
    </row>
    <row r="151" spans="1:72" s="6" customFormat="1" ht="197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7"/>
      <c r="P151" s="7"/>
      <c r="Q151" s="7"/>
      <c r="R151" s="7"/>
      <c r="S151" s="7"/>
      <c r="T151" s="4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19"/>
      <c r="BB151" s="24"/>
      <c r="BC151" s="24"/>
      <c r="BD151" s="5"/>
      <c r="BE151" s="5"/>
      <c r="BF151" s="5"/>
      <c r="BG151" s="5"/>
      <c r="BH151" s="5"/>
      <c r="BI151" s="5"/>
      <c r="BJ151" s="5"/>
      <c r="BK151" s="37"/>
      <c r="BL151" s="8"/>
      <c r="BM151" s="5"/>
      <c r="BN151" s="5"/>
      <c r="BO151" s="7"/>
      <c r="BP151" s="7"/>
      <c r="BQ151" s="8"/>
      <c r="BR151" s="9"/>
    </row>
    <row r="152" spans="1:72" s="6" customFormat="1" ht="279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26"/>
      <c r="O152" s="26"/>
      <c r="P152" s="26"/>
      <c r="Q152" s="26"/>
      <c r="R152" s="26"/>
      <c r="S152" s="26"/>
      <c r="T152" s="26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18"/>
      <c r="BB152" s="17"/>
      <c r="BC152" s="17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2" s="6" customFormat="1" ht="171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7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18"/>
      <c r="BB153" s="7"/>
      <c r="BC153" s="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2" s="6" customFormat="1" ht="129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7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27"/>
      <c r="BB154" s="13"/>
      <c r="BC154" s="13"/>
      <c r="BD154" s="5"/>
      <c r="BE154" s="5"/>
      <c r="BF154" s="5"/>
      <c r="BG154" s="5"/>
      <c r="BH154" s="5"/>
      <c r="BI154" s="5"/>
      <c r="BJ154" s="5"/>
      <c r="BK154" s="37"/>
      <c r="BL154" s="8"/>
      <c r="BM154" s="5"/>
      <c r="BN154" s="5"/>
      <c r="BO154" s="7"/>
      <c r="BP154" s="7"/>
      <c r="BQ154" s="8"/>
      <c r="BR154" s="9"/>
    </row>
    <row r="155" spans="1:72" s="6" customFormat="1" ht="187.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13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18"/>
      <c r="BB155" s="7"/>
      <c r="BC155" s="7"/>
      <c r="BD155" s="5"/>
      <c r="BE155" s="5"/>
      <c r="BF155" s="5"/>
      <c r="BG155" s="5"/>
      <c r="BH155" s="5"/>
      <c r="BI155" s="5"/>
      <c r="BJ155" s="7"/>
      <c r="BK155" s="7"/>
      <c r="BL155" s="8"/>
      <c r="BM155" s="5"/>
      <c r="BN155" s="5"/>
      <c r="BO155" s="5"/>
      <c r="BP155" s="5"/>
      <c r="BQ155" s="7"/>
      <c r="BR155" s="8"/>
      <c r="BS155" s="9"/>
      <c r="BT155" s="14"/>
    </row>
    <row r="156" spans="1:72" s="6" customFormat="1" ht="187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18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7"/>
      <c r="BK156" s="7"/>
      <c r="BL156" s="8"/>
      <c r="BM156" s="9"/>
      <c r="BN156" s="5"/>
      <c r="BO156" s="5"/>
      <c r="BP156" s="5"/>
      <c r="BQ156" s="7"/>
      <c r="BR156" s="8"/>
      <c r="BS156" s="9"/>
      <c r="BT156" s="14"/>
    </row>
    <row r="157" spans="1:72" s="6" customFormat="1" ht="409.6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7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7"/>
      <c r="AS157" s="5"/>
      <c r="AT157" s="7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7"/>
      <c r="BK157" s="7"/>
      <c r="BL157" s="8"/>
      <c r="BM157" s="9"/>
      <c r="BN157" s="5"/>
      <c r="BO157" s="5"/>
      <c r="BP157" s="5"/>
      <c r="BQ157" s="7"/>
      <c r="BR157" s="8"/>
      <c r="BS157" s="9"/>
      <c r="BT157" s="14"/>
    </row>
    <row r="158" spans="1:72" s="6" customFormat="1" ht="409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18"/>
      <c r="BB158" s="7"/>
      <c r="BC158" s="7"/>
      <c r="BD158" s="5"/>
      <c r="BE158" s="5"/>
      <c r="BF158" s="5"/>
      <c r="BG158" s="5"/>
      <c r="BH158" s="5"/>
      <c r="BI158" s="5"/>
      <c r="BJ158" s="7"/>
      <c r="BK158" s="7"/>
      <c r="BL158" s="8"/>
      <c r="BM158" s="9"/>
      <c r="BN158" s="5"/>
      <c r="BO158" s="5"/>
      <c r="BP158" s="5"/>
      <c r="BQ158" s="7"/>
      <c r="BR158" s="8"/>
      <c r="BS158" s="9"/>
      <c r="BT158" s="14"/>
    </row>
    <row r="159" spans="1:72" s="6" customFormat="1" ht="194.2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18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7"/>
      <c r="BK159" s="7"/>
      <c r="BL159" s="8"/>
      <c r="BM159" s="9"/>
      <c r="BN159" s="15"/>
      <c r="BO159" s="15"/>
      <c r="BP159" s="15"/>
      <c r="BQ159" s="16"/>
      <c r="BR159" s="10"/>
      <c r="BS159" s="15"/>
      <c r="BT159" s="14"/>
    </row>
    <row r="160" spans="1:72" s="6" customFormat="1" ht="219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7"/>
      <c r="BL160" s="8"/>
      <c r="BM160" s="9"/>
      <c r="BN160" s="15"/>
      <c r="BO160" s="15"/>
      <c r="BP160" s="15"/>
      <c r="BQ160" s="16"/>
      <c r="BR160" s="10"/>
      <c r="BS160" s="15"/>
      <c r="BT160" s="14"/>
    </row>
    <row r="161" spans="1:72" s="6" customFormat="1" ht="198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2"/>
      <c r="L161" s="4"/>
      <c r="M161" s="5"/>
      <c r="N161" s="25"/>
      <c r="O161" s="25"/>
      <c r="P161" s="25"/>
      <c r="Q161" s="25"/>
      <c r="R161" s="25"/>
      <c r="S161" s="25"/>
      <c r="T161" s="2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7"/>
      <c r="BK161" s="13"/>
      <c r="BL161" s="8"/>
      <c r="BM161" s="9"/>
      <c r="BN161" s="5"/>
      <c r="BO161" s="5"/>
      <c r="BP161" s="5"/>
      <c r="BQ161" s="7"/>
      <c r="BR161" s="8"/>
      <c r="BS161" s="9"/>
      <c r="BT161" s="14"/>
    </row>
    <row r="162" spans="1:72" s="6" customFormat="1" ht="198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4"/>
      <c r="M162" s="5"/>
      <c r="N162" s="7"/>
      <c r="O162" s="7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7"/>
      <c r="BK162" s="13"/>
      <c r="BL162" s="8"/>
      <c r="BM162" s="9"/>
      <c r="BN162" s="5"/>
      <c r="BO162" s="5"/>
      <c r="BP162" s="5"/>
      <c r="BQ162" s="7"/>
      <c r="BR162" s="8"/>
      <c r="BS162" s="9"/>
      <c r="BT162" s="14"/>
    </row>
    <row r="163" spans="1:72" s="6" customFormat="1" ht="198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12"/>
      <c r="O163" s="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7"/>
      <c r="BK163" s="13"/>
      <c r="BL163" s="8"/>
      <c r="BM163" s="9"/>
      <c r="BN163" s="5"/>
      <c r="BO163" s="5"/>
      <c r="BP163" s="5"/>
      <c r="BQ163" s="7"/>
      <c r="BR163" s="8"/>
      <c r="BS163" s="9"/>
      <c r="BT163" s="14"/>
    </row>
    <row r="164" spans="1:72" s="6" customFormat="1" ht="146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12"/>
      <c r="O164" s="2"/>
      <c r="P164" s="12"/>
      <c r="Q164" s="12"/>
      <c r="R164" s="12"/>
      <c r="S164" s="12"/>
      <c r="T164" s="12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7"/>
      <c r="BK164" s="13"/>
      <c r="BL164" s="8"/>
      <c r="BM164" s="9"/>
      <c r="BN164" s="5"/>
      <c r="BO164" s="5"/>
      <c r="BP164" s="5"/>
      <c r="BQ164" s="7"/>
      <c r="BR164" s="8"/>
      <c r="BS164" s="9"/>
      <c r="BT164" s="14"/>
    </row>
    <row r="165" spans="1:72" s="6" customFormat="1" ht="227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12"/>
      <c r="O165" s="2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7"/>
      <c r="BK165" s="13"/>
      <c r="BL165" s="8"/>
      <c r="BM165" s="9"/>
      <c r="BN165" s="5"/>
      <c r="BO165" s="5"/>
      <c r="BP165" s="5"/>
      <c r="BQ165" s="7"/>
      <c r="BR165" s="8"/>
      <c r="BS165" s="9"/>
      <c r="BT165" s="14"/>
    </row>
    <row r="166" spans="1:72" s="6" customFormat="1" ht="154.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12"/>
      <c r="O166" s="1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7"/>
      <c r="BK166" s="13"/>
      <c r="BL166" s="8"/>
      <c r="BM166" s="9"/>
      <c r="BN166" s="5"/>
      <c r="BO166" s="5"/>
      <c r="BP166" s="5"/>
      <c r="BQ166" s="7"/>
      <c r="BR166" s="8"/>
      <c r="BS166" s="9"/>
      <c r="BT166" s="14"/>
    </row>
    <row r="167" spans="1:72" s="6" customFormat="1" ht="154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7"/>
      <c r="BK167" s="13"/>
      <c r="BL167" s="8"/>
      <c r="BM167" s="9"/>
      <c r="BN167" s="15"/>
      <c r="BO167" s="15"/>
      <c r="BP167" s="15"/>
      <c r="BQ167" s="16"/>
      <c r="BR167" s="10"/>
      <c r="BS167" s="15"/>
      <c r="BT167" s="14"/>
    </row>
    <row r="168" spans="1:72" s="6" customFormat="1" ht="182.2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7"/>
      <c r="O168" s="7"/>
      <c r="P168" s="7"/>
      <c r="Q168" s="7"/>
      <c r="R168" s="7"/>
      <c r="S168" s="7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7"/>
      <c r="BJ168" s="5"/>
      <c r="BK168" s="7"/>
      <c r="BL168" s="8"/>
      <c r="BM168" s="9"/>
      <c r="BN168" s="15"/>
      <c r="BO168" s="15"/>
      <c r="BP168" s="15"/>
      <c r="BQ168" s="16"/>
      <c r="BR168" s="10"/>
      <c r="BS168" s="15"/>
      <c r="BT168" s="14"/>
    </row>
    <row r="169" spans="1:72" s="6" customFormat="1" ht="182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4"/>
      <c r="M169" s="5"/>
      <c r="N169" s="7"/>
      <c r="O169" s="7"/>
      <c r="P169" s="7"/>
      <c r="Q169" s="7"/>
      <c r="R169" s="7"/>
      <c r="S169" s="7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7"/>
      <c r="BL169" s="8"/>
      <c r="BM169" s="9"/>
      <c r="BN169" s="15"/>
      <c r="BO169" s="15"/>
      <c r="BP169" s="15"/>
      <c r="BQ169" s="16"/>
      <c r="BR169" s="10"/>
      <c r="BS169" s="15"/>
      <c r="BT169" s="14"/>
    </row>
    <row r="170" spans="1:72" s="6" customFormat="1" ht="312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12"/>
      <c r="O170" s="12"/>
      <c r="P170" s="12"/>
      <c r="Q170" s="12"/>
      <c r="R170" s="12"/>
      <c r="S170" s="12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36"/>
      <c r="BB170" s="5"/>
      <c r="BC170" s="5"/>
      <c r="BD170" s="7"/>
      <c r="BE170" s="5"/>
      <c r="BF170" s="5"/>
      <c r="BG170" s="5"/>
      <c r="BH170" s="5"/>
      <c r="BI170" s="7"/>
      <c r="BJ170" s="5"/>
      <c r="BK170" s="13"/>
      <c r="BL170" s="8"/>
      <c r="BM170" s="9"/>
      <c r="BN170" s="10"/>
    </row>
    <row r="171" spans="1:72" s="6" customFormat="1" ht="174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5"/>
      <c r="N171" s="12"/>
      <c r="O171" s="2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7"/>
      <c r="BE171" s="5"/>
      <c r="BF171" s="5"/>
      <c r="BG171" s="5"/>
      <c r="BH171" s="5"/>
      <c r="BI171" s="7"/>
      <c r="BJ171" s="5"/>
      <c r="BK171" s="13"/>
      <c r="BL171" s="8"/>
      <c r="BM171" s="9"/>
      <c r="BN171" s="10"/>
    </row>
    <row r="172" spans="1:72" s="6" customFormat="1" ht="167.2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7"/>
      <c r="O172" s="7"/>
      <c r="P172" s="7"/>
      <c r="Q172" s="7"/>
      <c r="R172" s="7"/>
      <c r="S172" s="7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36"/>
      <c r="BB172" s="5"/>
      <c r="BC172" s="5"/>
      <c r="BD172" s="7"/>
      <c r="BE172" s="5"/>
      <c r="BF172" s="5"/>
      <c r="BG172" s="5"/>
      <c r="BH172" s="5"/>
      <c r="BI172" s="7"/>
      <c r="BJ172" s="5"/>
      <c r="BK172" s="13"/>
      <c r="BL172" s="8"/>
      <c r="BM172" s="9"/>
      <c r="BN172" s="10"/>
    </row>
    <row r="173" spans="1:72" s="6" customFormat="1" ht="167.2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7"/>
      <c r="O173" s="7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7"/>
      <c r="BE173" s="5"/>
      <c r="BF173" s="5"/>
      <c r="BG173" s="5"/>
      <c r="BH173" s="5"/>
      <c r="BI173" s="7"/>
      <c r="BJ173" s="5"/>
      <c r="BK173" s="13"/>
      <c r="BL173" s="8"/>
      <c r="BM173" s="9"/>
      <c r="BN173" s="10"/>
    </row>
    <row r="174" spans="1:72" s="6" customFormat="1" ht="167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7"/>
      <c r="O174" s="7"/>
      <c r="P174" s="12"/>
      <c r="Q174" s="12"/>
      <c r="R174" s="12"/>
      <c r="S174" s="12"/>
      <c r="T174" s="12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7"/>
      <c r="BE174" s="5"/>
      <c r="BF174" s="5"/>
      <c r="BG174" s="5"/>
      <c r="BH174" s="5"/>
      <c r="BI174" s="7"/>
      <c r="BJ174" s="5"/>
      <c r="BK174" s="13"/>
      <c r="BL174" s="8"/>
      <c r="BM174" s="9"/>
      <c r="BN174" s="10"/>
    </row>
    <row r="175" spans="1:72" s="6" customFormat="1" ht="372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2"/>
      <c r="L175" s="4"/>
      <c r="M175" s="5"/>
      <c r="N175" s="2"/>
      <c r="O175" s="2"/>
      <c r="P175" s="2"/>
      <c r="Q175" s="2"/>
      <c r="R175" s="2"/>
      <c r="S175" s="2"/>
      <c r="T175" s="2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8"/>
      <c r="BM175" s="5"/>
      <c r="BN175" s="5"/>
      <c r="BO175" s="5"/>
      <c r="BP175" s="5"/>
    </row>
    <row r="176" spans="1:72" s="6" customFormat="1" ht="25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2"/>
      <c r="L176" s="4"/>
      <c r="M176" s="5"/>
      <c r="N176" s="2"/>
      <c r="O176" s="2"/>
      <c r="P176" s="11"/>
      <c r="Q176" s="11"/>
      <c r="R176" s="11"/>
      <c r="S176" s="11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5"/>
      <c r="BP176" s="5"/>
    </row>
    <row r="177" spans="1:70" s="6" customFormat="1" ht="254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2"/>
      <c r="L177" s="4"/>
      <c r="M177" s="5"/>
      <c r="N177" s="2"/>
      <c r="O177" s="2"/>
      <c r="P177" s="11"/>
      <c r="Q177" s="11"/>
      <c r="R177" s="11"/>
      <c r="S177" s="11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5"/>
      <c r="BP177" s="5"/>
    </row>
    <row r="178" spans="1:70" s="6" customFormat="1" ht="319.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2"/>
      <c r="L178" s="4"/>
      <c r="M178" s="5"/>
      <c r="N178" s="7"/>
      <c r="O178" s="7"/>
      <c r="P178" s="7"/>
      <c r="Q178" s="7"/>
      <c r="R178" s="7"/>
      <c r="S178" s="7"/>
      <c r="T178" s="12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5"/>
      <c r="BP178" s="5"/>
    </row>
    <row r="179" spans="1:70" s="6" customFormat="1" ht="409.6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2"/>
      <c r="M179" s="2"/>
      <c r="N179" s="12"/>
      <c r="O179" s="2"/>
      <c r="P179" s="12"/>
      <c r="Q179" s="12"/>
      <c r="R179" s="12"/>
      <c r="S179" s="12"/>
      <c r="T179" s="12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5"/>
      <c r="BP179" s="5"/>
    </row>
    <row r="180" spans="1:70" s="6" customFormat="1" ht="141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2"/>
      <c r="L180" s="4"/>
      <c r="M180" s="5"/>
      <c r="N180" s="7"/>
      <c r="O180" s="7"/>
      <c r="P180" s="7"/>
      <c r="Q180" s="7"/>
      <c r="R180" s="7"/>
      <c r="S180" s="7"/>
      <c r="T180" s="12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5"/>
      <c r="BP180" s="5"/>
    </row>
    <row r="181" spans="1:70" s="6" customFormat="1" ht="141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2"/>
      <c r="L181" s="4"/>
      <c r="M181" s="2"/>
      <c r="N181" s="7"/>
      <c r="O181" s="7"/>
      <c r="P181" s="7"/>
      <c r="Q181" s="7"/>
      <c r="R181" s="7"/>
      <c r="S181" s="7"/>
      <c r="T181" s="7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5"/>
      <c r="BP181" s="5"/>
    </row>
    <row r="182" spans="1:70" s="6" customFormat="1" ht="292.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2"/>
      <c r="L182" s="4"/>
      <c r="M182" s="5"/>
      <c r="N182" s="11"/>
      <c r="O182" s="2"/>
      <c r="P182" s="11"/>
      <c r="Q182" s="11"/>
      <c r="R182" s="11"/>
      <c r="S182" s="11"/>
      <c r="T182" s="11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5"/>
      <c r="BP182" s="8"/>
      <c r="BQ182" s="9"/>
      <c r="BR182" s="10"/>
    </row>
    <row r="183" spans="1:70" s="6" customFormat="1" ht="177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2"/>
      <c r="L183" s="4"/>
      <c r="M183" s="5"/>
      <c r="N183" s="2"/>
      <c r="O183" s="2"/>
      <c r="P183" s="11"/>
      <c r="Q183" s="11"/>
      <c r="R183" s="11"/>
      <c r="S183" s="11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8"/>
      <c r="BQ183" s="9"/>
      <c r="BR183" s="10"/>
    </row>
  </sheetData>
  <autoFilter ref="A2:BM155"/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84"/>
  <sheetViews>
    <sheetView view="pageBreakPreview" zoomScale="30" zoomScaleNormal="70" zoomScaleSheetLayoutView="30" workbookViewId="0">
      <pane ySplit="2" topLeftCell="A3" activePane="bottomLeft" state="frozen"/>
      <selection pane="bottomLeft" activeCell="BG15" sqref="BG15"/>
    </sheetView>
  </sheetViews>
  <sheetFormatPr defaultRowHeight="34.5" x14ac:dyDescent="0.45"/>
  <cols>
    <col min="1" max="1" width="50.7109375" style="28" customWidth="1"/>
    <col min="2" max="2" width="25.5703125" style="28" customWidth="1"/>
    <col min="3" max="3" width="46.42578125" style="28" customWidth="1"/>
    <col min="4" max="4" width="36.85546875" style="28" hidden="1" customWidth="1"/>
    <col min="5" max="5" width="16.42578125" style="28" customWidth="1"/>
    <col min="6" max="6" width="53.7109375" style="28" customWidth="1"/>
    <col min="7" max="7" width="23.5703125" style="28" customWidth="1"/>
    <col min="8" max="8" width="53.5703125" style="28" customWidth="1"/>
    <col min="9" max="9" width="209.85546875" style="28" customWidth="1"/>
    <col min="10" max="10" width="175" style="28" customWidth="1"/>
    <col min="11" max="11" width="38.140625" style="28" customWidth="1"/>
    <col min="12" max="12" width="42.5703125" style="28" customWidth="1"/>
    <col min="13" max="13" width="44.85546875" style="28" customWidth="1"/>
    <col min="14" max="14" width="40.7109375" style="28" customWidth="1"/>
    <col min="15" max="15" width="0.7109375" style="28" hidden="1" customWidth="1"/>
    <col min="16" max="16" width="36.5703125" style="28" customWidth="1"/>
    <col min="17" max="17" width="33.28515625" style="28" customWidth="1"/>
    <col min="18" max="18" width="23.140625" style="28" customWidth="1"/>
    <col min="19" max="19" width="29.85546875" style="28" customWidth="1"/>
    <col min="20" max="20" width="33.7109375" style="28" customWidth="1"/>
    <col min="21" max="21" width="12.42578125" style="28" hidden="1" customWidth="1"/>
    <col min="22" max="22" width="9.140625" style="28" hidden="1" customWidth="1"/>
    <col min="23" max="24" width="10.140625" style="28" hidden="1" customWidth="1"/>
    <col min="25" max="27" width="17" style="28" hidden="1" customWidth="1"/>
    <col min="28" max="28" width="24.85546875" style="28" hidden="1" customWidth="1"/>
    <col min="29" max="29" width="25.7109375" style="28" hidden="1" customWidth="1"/>
    <col min="30" max="30" width="19.7109375" style="28" hidden="1" customWidth="1"/>
    <col min="31" max="31" width="21" style="28" customWidth="1"/>
    <col min="32" max="32" width="20.140625" style="28" customWidth="1"/>
    <col min="33" max="33" width="37.7109375" style="28" hidden="1" customWidth="1"/>
    <col min="34" max="34" width="21" style="28" hidden="1" customWidth="1"/>
    <col min="35" max="35" width="13.42578125" style="28" customWidth="1"/>
    <col min="36" max="36" width="23" style="28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9.140625" style="28" hidden="1" customWidth="1"/>
    <col min="41" max="41" width="9.5703125" style="28" hidden="1" customWidth="1"/>
    <col min="42" max="42" width="9.140625" style="28" hidden="1" customWidth="1"/>
    <col min="43" max="43" width="27.140625" style="28" customWidth="1"/>
    <col min="44" max="44" width="22" style="28" customWidth="1"/>
    <col min="45" max="45" width="21.42578125" style="28" customWidth="1"/>
    <col min="46" max="46" width="23.42578125" style="28" customWidth="1"/>
    <col min="47" max="50" width="9.140625" style="28" hidden="1" customWidth="1"/>
    <col min="51" max="51" width="41.140625" style="28" customWidth="1"/>
    <col min="52" max="52" width="24.28515625" style="28" customWidth="1"/>
    <col min="53" max="53" width="29" style="28" customWidth="1"/>
    <col min="54" max="54" width="28" style="28" customWidth="1"/>
    <col min="55" max="55" width="23.140625" style="28" hidden="1" customWidth="1"/>
    <col min="56" max="56" width="18.140625" style="28" hidden="1" customWidth="1"/>
    <col min="57" max="57" width="22.5703125" style="28" hidden="1" customWidth="1"/>
    <col min="58" max="58" width="24.140625" style="28" hidden="1" customWidth="1"/>
    <col min="59" max="59" width="29.140625" style="28" customWidth="1"/>
    <col min="60" max="60" width="18.5703125" style="28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5" width="41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16384" width="9.140625" style="28"/>
  </cols>
  <sheetData>
    <row r="1" spans="1:70" ht="35.25" x14ac:dyDescent="0.5">
      <c r="C1" s="29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33" t="s">
        <v>34</v>
      </c>
      <c r="M2" s="33" t="s">
        <v>35</v>
      </c>
      <c r="N2" s="33" t="s">
        <v>36</v>
      </c>
      <c r="O2" s="33"/>
      <c r="P2" s="33" t="s">
        <v>37</v>
      </c>
      <c r="Q2" s="33" t="s">
        <v>38</v>
      </c>
      <c r="R2" s="33" t="s">
        <v>39</v>
      </c>
      <c r="S2" s="33" t="s">
        <v>40</v>
      </c>
      <c r="T2" s="33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34" t="s">
        <v>19</v>
      </c>
      <c r="BN2" s="35"/>
    </row>
    <row r="3" spans="1:70" s="86" customFormat="1" ht="241.5" customHeight="1" x14ac:dyDescent="0.25">
      <c r="A3" s="75" t="s">
        <v>57</v>
      </c>
      <c r="B3" s="76" t="s">
        <v>72</v>
      </c>
      <c r="C3" s="77">
        <v>466.1</v>
      </c>
      <c r="D3" s="77">
        <v>466.1</v>
      </c>
      <c r="E3" s="78">
        <v>15</v>
      </c>
      <c r="F3" s="76" t="s">
        <v>86</v>
      </c>
      <c r="G3" s="76" t="s">
        <v>46</v>
      </c>
      <c r="H3" s="76" t="s">
        <v>105</v>
      </c>
      <c r="I3" s="76" t="s">
        <v>119</v>
      </c>
      <c r="J3" s="76" t="s">
        <v>53</v>
      </c>
      <c r="K3" s="78" t="s">
        <v>147</v>
      </c>
      <c r="L3" s="78"/>
      <c r="M3" s="79"/>
      <c r="N3" s="78">
        <f>N4</f>
        <v>198.18</v>
      </c>
      <c r="O3" s="78"/>
      <c r="P3" s="78">
        <f t="shared" ref="P3:T3" si="0">P4</f>
        <v>15.8544</v>
      </c>
      <c r="Q3" s="78">
        <f t="shared" si="0"/>
        <v>170.4348</v>
      </c>
      <c r="R3" s="78">
        <f t="shared" si="0"/>
        <v>0</v>
      </c>
      <c r="S3" s="78">
        <f t="shared" si="0"/>
        <v>11.8908</v>
      </c>
      <c r="T3" s="78">
        <f t="shared" si="0"/>
        <v>198.18</v>
      </c>
      <c r="U3" s="80"/>
      <c r="V3" s="80"/>
      <c r="W3" s="80"/>
      <c r="X3" s="80"/>
      <c r="Y3" s="80"/>
      <c r="Z3" s="80"/>
      <c r="AA3" s="80"/>
      <c r="AB3" s="80"/>
      <c r="AC3" s="79"/>
      <c r="AD3" s="81"/>
      <c r="AE3" s="78"/>
      <c r="AF3" s="80"/>
      <c r="AG3" s="80"/>
      <c r="AH3" s="80"/>
      <c r="AI3" s="79"/>
      <c r="AJ3" s="81"/>
      <c r="AK3" s="78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79">
        <v>0.18</v>
      </c>
      <c r="BB3" s="78">
        <f>T4</f>
        <v>198.18</v>
      </c>
      <c r="BC3" s="78"/>
      <c r="BD3" s="80"/>
      <c r="BE3" s="78"/>
      <c r="BF3" s="82"/>
      <c r="BG3" s="82"/>
      <c r="BH3" s="80"/>
      <c r="BI3" s="80"/>
      <c r="BJ3" s="80"/>
      <c r="BK3" s="83">
        <f>BB3</f>
        <v>198.18</v>
      </c>
      <c r="BL3" s="84">
        <v>42579</v>
      </c>
      <c r="BM3" s="80"/>
      <c r="BN3" s="80"/>
      <c r="BO3" s="82"/>
      <c r="BP3" s="82"/>
      <c r="BQ3" s="84"/>
      <c r="BR3" s="85"/>
    </row>
    <row r="4" spans="1:70" s="6" customFormat="1" ht="171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18">
        <v>0.18</v>
      </c>
      <c r="N4" s="4">
        <f>1101*M4</f>
        <v>198.18</v>
      </c>
      <c r="O4" s="4"/>
      <c r="P4" s="4">
        <f>0.08*N4</f>
        <v>15.8544</v>
      </c>
      <c r="Q4" s="4">
        <f>0.86*N4</f>
        <v>170.4348</v>
      </c>
      <c r="R4" s="4"/>
      <c r="S4" s="4">
        <f>0.06*N4</f>
        <v>11.8908</v>
      </c>
      <c r="T4" s="4">
        <f>P4+Q4+R4+S4</f>
        <v>198.18</v>
      </c>
      <c r="U4" s="5"/>
      <c r="V4" s="5"/>
      <c r="W4" s="5"/>
      <c r="X4" s="5"/>
      <c r="Y4" s="5"/>
      <c r="Z4" s="5"/>
      <c r="AA4" s="5"/>
      <c r="AB4" s="5"/>
      <c r="AC4" s="18"/>
      <c r="AD4" s="17"/>
      <c r="AE4" s="4"/>
      <c r="AF4" s="5"/>
      <c r="AG4" s="5"/>
      <c r="AH4" s="5"/>
      <c r="AI4" s="18"/>
      <c r="AJ4" s="17"/>
      <c r="AK4" s="4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36"/>
      <c r="BB4" s="36"/>
      <c r="BC4" s="5"/>
      <c r="BD4" s="5"/>
      <c r="BE4" s="4"/>
      <c r="BF4" s="7"/>
      <c r="BG4" s="7"/>
      <c r="BH4" s="5"/>
      <c r="BI4" s="5"/>
      <c r="BJ4" s="5"/>
      <c r="BK4" s="36"/>
      <c r="BL4" s="8"/>
      <c r="BM4" s="5"/>
      <c r="BN4" s="5"/>
      <c r="BO4" s="7"/>
      <c r="BP4" s="7"/>
      <c r="BQ4" s="8"/>
      <c r="BR4" s="9"/>
    </row>
    <row r="5" spans="1:70" s="86" customFormat="1" ht="204" customHeight="1" x14ac:dyDescent="0.25">
      <c r="A5" s="75" t="s">
        <v>64</v>
      </c>
      <c r="B5" s="76" t="s">
        <v>78</v>
      </c>
      <c r="C5" s="77">
        <v>466.1</v>
      </c>
      <c r="D5" s="77"/>
      <c r="E5" s="78">
        <v>10</v>
      </c>
      <c r="F5" s="76" t="s">
        <v>93</v>
      </c>
      <c r="G5" s="76" t="s">
        <v>46</v>
      </c>
      <c r="H5" s="76" t="s">
        <v>112</v>
      </c>
      <c r="I5" s="76" t="s">
        <v>126</v>
      </c>
      <c r="J5" s="76" t="s">
        <v>135</v>
      </c>
      <c r="K5" s="78" t="s">
        <v>141</v>
      </c>
      <c r="L5" s="78"/>
      <c r="M5" s="78"/>
      <c r="N5" s="78">
        <f>SUM(N6:N7)</f>
        <v>278.77999999999997</v>
      </c>
      <c r="O5" s="78">
        <f t="shared" ref="O5:T5" si="1">SUM(O6:O7)</f>
        <v>0</v>
      </c>
      <c r="P5" s="78">
        <f t="shared" si="1"/>
        <v>22.28</v>
      </c>
      <c r="Q5" s="82">
        <f t="shared" si="1"/>
        <v>237.285</v>
      </c>
      <c r="R5" s="82">
        <f t="shared" si="1"/>
        <v>2.7</v>
      </c>
      <c r="S5" s="82">
        <f t="shared" si="1"/>
        <v>16.515000000000001</v>
      </c>
      <c r="T5" s="78">
        <f t="shared" si="1"/>
        <v>278.77999999999997</v>
      </c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78" t="s">
        <v>142</v>
      </c>
      <c r="AZ5" s="78">
        <f>T6</f>
        <v>3.5300000000000002</v>
      </c>
      <c r="BA5" s="79">
        <v>0.25</v>
      </c>
      <c r="BB5" s="82">
        <f>T7</f>
        <v>275.25</v>
      </c>
      <c r="BC5" s="78"/>
      <c r="BD5" s="78"/>
      <c r="BE5" s="78"/>
      <c r="BF5" s="82"/>
      <c r="BG5" s="78"/>
      <c r="BH5" s="78"/>
      <c r="BI5" s="82"/>
      <c r="BJ5" s="80"/>
      <c r="BK5" s="80">
        <f>AZ5+BB5</f>
        <v>278.77999999999997</v>
      </c>
      <c r="BL5" s="84">
        <v>42585</v>
      </c>
      <c r="BM5" s="80"/>
      <c r="BN5" s="80"/>
      <c r="BO5" s="82"/>
      <c r="BP5" s="82"/>
      <c r="BQ5" s="84"/>
      <c r="BR5" s="85"/>
    </row>
    <row r="6" spans="1:70" s="6" customFormat="1" ht="204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15</v>
      </c>
      <c r="M6" s="4" t="str">
        <f>AY5</f>
        <v>Монтаж автоматического выключателя 0,4 кВ (до 63 А)</v>
      </c>
      <c r="N6" s="4">
        <f>T6</f>
        <v>3.5300000000000002</v>
      </c>
      <c r="O6" s="4"/>
      <c r="P6" s="4">
        <v>0.26</v>
      </c>
      <c r="Q6" s="4">
        <v>0.56999999999999995</v>
      </c>
      <c r="R6" s="4">
        <v>2.7</v>
      </c>
      <c r="S6" s="4">
        <v>0</v>
      </c>
      <c r="T6" s="4">
        <f>SUM(P6:S6)</f>
        <v>3.5300000000000002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18"/>
      <c r="BB6" s="25"/>
      <c r="BC6" s="7"/>
      <c r="BD6" s="4"/>
      <c r="BE6" s="4"/>
      <c r="BF6" s="7"/>
      <c r="BG6" s="4"/>
      <c r="BH6" s="4"/>
      <c r="BI6" s="7"/>
      <c r="BJ6" s="5"/>
      <c r="BK6" s="5"/>
      <c r="BL6" s="8"/>
      <c r="BM6" s="5"/>
      <c r="BN6" s="5"/>
      <c r="BO6" s="7"/>
      <c r="BP6" s="7"/>
      <c r="BQ6" s="8"/>
      <c r="BR6" s="9"/>
    </row>
    <row r="7" spans="1:70" s="6" customFormat="1" ht="204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16</v>
      </c>
      <c r="M7" s="4">
        <f>BA5</f>
        <v>0.25</v>
      </c>
      <c r="N7" s="4">
        <f>M7*1101</f>
        <v>275.25</v>
      </c>
      <c r="O7" s="4"/>
      <c r="P7" s="7">
        <f>N7*0.08</f>
        <v>22.02</v>
      </c>
      <c r="Q7" s="7">
        <f>N7*0.86</f>
        <v>236.715</v>
      </c>
      <c r="R7" s="7">
        <v>0</v>
      </c>
      <c r="S7" s="7">
        <f>N7*0.06</f>
        <v>16.515000000000001</v>
      </c>
      <c r="T7" s="7">
        <f t="shared" ref="T7" si="2">SUM(P7:S7)</f>
        <v>275.25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18"/>
      <c r="BB7" s="25"/>
      <c r="BC7" s="7"/>
      <c r="BD7" s="4"/>
      <c r="BE7" s="4"/>
      <c r="BF7" s="7"/>
      <c r="BG7" s="4"/>
      <c r="BH7" s="4"/>
      <c r="BI7" s="7"/>
      <c r="BJ7" s="5"/>
      <c r="BK7" s="5"/>
      <c r="BL7" s="8"/>
      <c r="BM7" s="5"/>
      <c r="BN7" s="5"/>
      <c r="BO7" s="7"/>
      <c r="BP7" s="7"/>
      <c r="BQ7" s="8"/>
      <c r="BR7" s="9"/>
    </row>
    <row r="8" spans="1:70" s="86" customFormat="1" ht="409.6" customHeight="1" x14ac:dyDescent="0.25">
      <c r="A8" s="75" t="s">
        <v>65</v>
      </c>
      <c r="B8" s="76" t="s">
        <v>79</v>
      </c>
      <c r="C8" s="77">
        <v>466.1</v>
      </c>
      <c r="D8" s="77"/>
      <c r="E8" s="78">
        <v>12</v>
      </c>
      <c r="F8" s="76" t="s">
        <v>94</v>
      </c>
      <c r="G8" s="76" t="s">
        <v>46</v>
      </c>
      <c r="H8" s="76" t="s">
        <v>113</v>
      </c>
      <c r="I8" s="76" t="s">
        <v>167</v>
      </c>
      <c r="J8" s="76" t="s">
        <v>136</v>
      </c>
      <c r="K8" s="78" t="s">
        <v>145</v>
      </c>
      <c r="L8" s="78"/>
      <c r="M8" s="78"/>
      <c r="N8" s="82">
        <f>N9+N10+N11+N12+N13</f>
        <v>1648.7099999999998</v>
      </c>
      <c r="O8" s="78"/>
      <c r="P8" s="82">
        <f t="shared" ref="P8:T8" si="3">P9+P10+P11+P12+P13</f>
        <v>103.608</v>
      </c>
      <c r="Q8" s="82">
        <f t="shared" si="3"/>
        <v>942.096</v>
      </c>
      <c r="R8" s="82">
        <f t="shared" si="3"/>
        <v>532.4899999999999</v>
      </c>
      <c r="S8" s="82">
        <f t="shared" si="3"/>
        <v>70.516000000000005</v>
      </c>
      <c r="T8" s="82">
        <f t="shared" si="3"/>
        <v>1648.7099999999998</v>
      </c>
      <c r="U8" s="80"/>
      <c r="V8" s="80"/>
      <c r="W8" s="80"/>
      <c r="X8" s="80"/>
      <c r="Y8" s="80"/>
      <c r="Z8" s="80"/>
      <c r="AA8" s="80"/>
      <c r="AB8" s="80"/>
      <c r="AC8" s="80"/>
      <c r="AD8" s="80"/>
      <c r="AE8" s="78">
        <v>0.37</v>
      </c>
      <c r="AF8" s="82">
        <f>T9</f>
        <v>526.14</v>
      </c>
      <c r="AG8" s="82"/>
      <c r="AH8" s="80"/>
      <c r="AI8" s="79">
        <v>1</v>
      </c>
      <c r="AJ8" s="82">
        <f>T10</f>
        <v>60.44</v>
      </c>
      <c r="AK8" s="82"/>
      <c r="AL8" s="80"/>
      <c r="AM8" s="80"/>
      <c r="AN8" s="80"/>
      <c r="AO8" s="80"/>
      <c r="AP8" s="80"/>
      <c r="AQ8" s="79" t="s">
        <v>146</v>
      </c>
      <c r="AR8" s="78">
        <f>T11</f>
        <v>540.30999999999995</v>
      </c>
      <c r="AS8" s="79">
        <v>1</v>
      </c>
      <c r="AT8" s="82">
        <f>T12</f>
        <v>15.36</v>
      </c>
      <c r="AU8" s="80"/>
      <c r="AV8" s="80"/>
      <c r="AW8" s="80"/>
      <c r="AX8" s="80"/>
      <c r="AY8" s="80"/>
      <c r="AZ8" s="80"/>
      <c r="BA8" s="79">
        <v>0.46</v>
      </c>
      <c r="BB8" s="78">
        <f>T13</f>
        <v>506.46000000000004</v>
      </c>
      <c r="BC8" s="78"/>
      <c r="BD8" s="78"/>
      <c r="BE8" s="78"/>
      <c r="BF8" s="82"/>
      <c r="BG8" s="78"/>
      <c r="BH8" s="78"/>
      <c r="BI8" s="82"/>
      <c r="BJ8" s="80"/>
      <c r="BK8" s="80">
        <f>AF8+AJ8+AR8+AT8+BB8</f>
        <v>1648.7099999999998</v>
      </c>
      <c r="BL8" s="84">
        <v>42587</v>
      </c>
      <c r="BM8" s="80"/>
      <c r="BN8" s="80"/>
      <c r="BO8" s="82"/>
      <c r="BP8" s="82"/>
      <c r="BQ8" s="84"/>
      <c r="BR8" s="85"/>
    </row>
    <row r="9" spans="1:70" s="6" customFormat="1" ht="167.2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7</v>
      </c>
      <c r="M9" s="4">
        <v>0.37</v>
      </c>
      <c r="N9" s="7">
        <f>1422*M9</f>
        <v>526.14</v>
      </c>
      <c r="O9" s="7"/>
      <c r="P9" s="7">
        <f>0.08*N9</f>
        <v>42.091200000000001</v>
      </c>
      <c r="Q9" s="7">
        <f>0.86*N9</f>
        <v>452.48039999999997</v>
      </c>
      <c r="R9" s="7"/>
      <c r="S9" s="7">
        <f>0.06*N9</f>
        <v>31.568399999999997</v>
      </c>
      <c r="T9" s="7">
        <f>P9+Q9+R9+S9</f>
        <v>526.14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18"/>
      <c r="BB9" s="25"/>
      <c r="BC9" s="7"/>
      <c r="BD9" s="4"/>
      <c r="BE9" s="4"/>
      <c r="BF9" s="7"/>
      <c r="BG9" s="4"/>
      <c r="BH9" s="4"/>
      <c r="BI9" s="7"/>
      <c r="BJ9" s="5"/>
      <c r="BK9" s="5"/>
      <c r="BL9" s="8"/>
      <c r="BM9" s="5"/>
      <c r="BN9" s="5"/>
      <c r="BO9" s="7"/>
      <c r="BP9" s="7"/>
      <c r="BQ9" s="8"/>
      <c r="BR9" s="9"/>
    </row>
    <row r="10" spans="1:70" s="6" customFormat="1" ht="167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9</v>
      </c>
      <c r="M10" s="18">
        <v>1</v>
      </c>
      <c r="N10" s="7">
        <f>T10</f>
        <v>60.44</v>
      </c>
      <c r="O10" s="7"/>
      <c r="P10" s="7">
        <v>4.4800000000000004</v>
      </c>
      <c r="Q10" s="7">
        <v>8.6999999999999993</v>
      </c>
      <c r="R10" s="7">
        <v>45.18</v>
      </c>
      <c r="S10" s="7">
        <v>2.08</v>
      </c>
      <c r="T10" s="7">
        <v>60.44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18"/>
      <c r="BB10" s="25"/>
      <c r="BC10" s="7"/>
      <c r="BD10" s="4"/>
      <c r="BE10" s="4"/>
      <c r="BF10" s="7"/>
      <c r="BG10" s="4"/>
      <c r="BH10" s="4"/>
      <c r="BI10" s="7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167.2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12</v>
      </c>
      <c r="M11" s="18" t="s">
        <v>146</v>
      </c>
      <c r="N11" s="4">
        <v>540.30999999999995</v>
      </c>
      <c r="O11" s="4"/>
      <c r="P11" s="4">
        <v>15.38</v>
      </c>
      <c r="Q11" s="4">
        <v>43.19</v>
      </c>
      <c r="R11" s="4">
        <v>475.26</v>
      </c>
      <c r="S11" s="4">
        <v>6.48</v>
      </c>
      <c r="T11" s="4">
        <v>540.30999999999995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18"/>
      <c r="BB11" s="25"/>
      <c r="BC11" s="7"/>
      <c r="BD11" s="4"/>
      <c r="BE11" s="4"/>
      <c r="BF11" s="7"/>
      <c r="BG11" s="4"/>
      <c r="BH11" s="4"/>
      <c r="BI11" s="7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6" customFormat="1" ht="167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27</v>
      </c>
      <c r="M12" s="18">
        <v>1</v>
      </c>
      <c r="N12" s="7">
        <f>T12</f>
        <v>15.36</v>
      </c>
      <c r="O12" s="7"/>
      <c r="P12" s="7">
        <v>1.1399999999999999</v>
      </c>
      <c r="Q12" s="7">
        <v>2.17</v>
      </c>
      <c r="R12" s="7">
        <v>12.05</v>
      </c>
      <c r="S12" s="7">
        <v>0</v>
      </c>
      <c r="T12" s="4">
        <f>P12+Q12+R12+S12</f>
        <v>15.36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18"/>
      <c r="BB12" s="25"/>
      <c r="BC12" s="7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167.2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16</v>
      </c>
      <c r="M13" s="18">
        <v>0.46</v>
      </c>
      <c r="N13" s="4">
        <f>1101*M13</f>
        <v>506.46000000000004</v>
      </c>
      <c r="O13" s="4"/>
      <c r="P13" s="4">
        <f>0.08*N13</f>
        <v>40.516800000000003</v>
      </c>
      <c r="Q13" s="4">
        <f>0.86*N13</f>
        <v>435.55560000000003</v>
      </c>
      <c r="R13" s="4"/>
      <c r="S13" s="4">
        <f>0.06*N13</f>
        <v>30.387600000000003</v>
      </c>
      <c r="T13" s="4">
        <f>P13+Q13+R13+S13</f>
        <v>506.46000000000004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18"/>
      <c r="BB13" s="25"/>
      <c r="BC13" s="7"/>
      <c r="BD13" s="4"/>
      <c r="BE13" s="4"/>
      <c r="BF13" s="7"/>
      <c r="BG13" s="4"/>
      <c r="BH13" s="4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86" customFormat="1" ht="409.6" customHeight="1" x14ac:dyDescent="0.25">
      <c r="A14" s="75" t="s">
        <v>60</v>
      </c>
      <c r="B14" s="76" t="s">
        <v>74</v>
      </c>
      <c r="C14" s="77">
        <v>466.1</v>
      </c>
      <c r="D14" s="77"/>
      <c r="E14" s="78">
        <v>12</v>
      </c>
      <c r="F14" s="76" t="s">
        <v>89</v>
      </c>
      <c r="G14" s="76" t="s">
        <v>46</v>
      </c>
      <c r="H14" s="76" t="s">
        <v>108</v>
      </c>
      <c r="I14" s="76" t="s">
        <v>122</v>
      </c>
      <c r="J14" s="76" t="s">
        <v>133</v>
      </c>
      <c r="K14" s="78" t="s">
        <v>145</v>
      </c>
      <c r="L14" s="78"/>
      <c r="M14" s="78"/>
      <c r="N14" s="78"/>
      <c r="O14" s="78"/>
      <c r="P14" s="78"/>
      <c r="Q14" s="78"/>
      <c r="R14" s="78"/>
      <c r="S14" s="78"/>
      <c r="T14" s="78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79"/>
      <c r="BB14" s="78"/>
      <c r="BC14" s="78"/>
      <c r="BD14" s="78"/>
      <c r="BE14" s="78"/>
      <c r="BF14" s="82"/>
      <c r="BG14" s="78"/>
      <c r="BH14" s="78"/>
      <c r="BI14" s="82"/>
      <c r="BJ14" s="80"/>
      <c r="BK14" s="80"/>
      <c r="BL14" s="84">
        <v>42587</v>
      </c>
      <c r="BM14" s="80" t="s">
        <v>165</v>
      </c>
      <c r="BN14" s="80"/>
      <c r="BO14" s="82"/>
      <c r="BP14" s="82"/>
      <c r="BQ14" s="84"/>
      <c r="BR14" s="85"/>
    </row>
    <row r="15" spans="1:70" s="60" customFormat="1" ht="216" customHeight="1" x14ac:dyDescent="0.25">
      <c r="A15" s="52"/>
      <c r="B15" s="53"/>
      <c r="C15" s="54"/>
      <c r="D15" s="54"/>
      <c r="E15" s="55"/>
      <c r="F15" s="53"/>
      <c r="G15" s="53"/>
      <c r="H15" s="53"/>
      <c r="I15" s="53"/>
      <c r="J15" s="61" t="s">
        <v>166</v>
      </c>
      <c r="K15" s="55"/>
      <c r="L15" s="55"/>
      <c r="M15" s="55"/>
      <c r="N15" s="62">
        <f>N3+N5+N8</f>
        <v>2125.6699999999996</v>
      </c>
      <c r="O15" s="62">
        <f t="shared" ref="O15:BK15" si="4">O3+O5+O8</f>
        <v>0</v>
      </c>
      <c r="P15" s="62">
        <f t="shared" si="4"/>
        <v>141.7424</v>
      </c>
      <c r="Q15" s="62">
        <f t="shared" si="4"/>
        <v>1349.8157999999999</v>
      </c>
      <c r="R15" s="62">
        <f t="shared" si="4"/>
        <v>535.18999999999994</v>
      </c>
      <c r="S15" s="62">
        <f t="shared" si="4"/>
        <v>98.921800000000005</v>
      </c>
      <c r="T15" s="62">
        <f t="shared" si="4"/>
        <v>2125.6699999999996</v>
      </c>
      <c r="U15" s="62">
        <f t="shared" si="4"/>
        <v>0</v>
      </c>
      <c r="V15" s="62">
        <f t="shared" si="4"/>
        <v>0</v>
      </c>
      <c r="W15" s="62">
        <f t="shared" si="4"/>
        <v>0</v>
      </c>
      <c r="X15" s="62">
        <f t="shared" si="4"/>
        <v>0</v>
      </c>
      <c r="Y15" s="62">
        <f t="shared" si="4"/>
        <v>0</v>
      </c>
      <c r="Z15" s="62">
        <f t="shared" si="4"/>
        <v>0</v>
      </c>
      <c r="AA15" s="62">
        <f t="shared" si="4"/>
        <v>0</v>
      </c>
      <c r="AB15" s="62">
        <f t="shared" si="4"/>
        <v>0</v>
      </c>
      <c r="AC15" s="62">
        <f t="shared" si="4"/>
        <v>0</v>
      </c>
      <c r="AD15" s="62">
        <f t="shared" si="4"/>
        <v>0</v>
      </c>
      <c r="AE15" s="62"/>
      <c r="AF15" s="62">
        <f t="shared" si="4"/>
        <v>526.14</v>
      </c>
      <c r="AG15" s="62">
        <f t="shared" si="4"/>
        <v>0</v>
      </c>
      <c r="AH15" s="62">
        <f t="shared" si="4"/>
        <v>0</v>
      </c>
      <c r="AI15" s="62"/>
      <c r="AJ15" s="62">
        <f t="shared" si="4"/>
        <v>60.44</v>
      </c>
      <c r="AK15" s="62">
        <f t="shared" si="4"/>
        <v>0</v>
      </c>
      <c r="AL15" s="62">
        <f t="shared" si="4"/>
        <v>0</v>
      </c>
      <c r="AM15" s="62">
        <f t="shared" si="4"/>
        <v>0</v>
      </c>
      <c r="AN15" s="62">
        <f t="shared" si="4"/>
        <v>0</v>
      </c>
      <c r="AO15" s="62">
        <f t="shared" si="4"/>
        <v>0</v>
      </c>
      <c r="AP15" s="62">
        <f t="shared" si="4"/>
        <v>0</v>
      </c>
      <c r="AQ15" s="62"/>
      <c r="AR15" s="62">
        <f t="shared" si="4"/>
        <v>540.30999999999995</v>
      </c>
      <c r="AS15" s="62"/>
      <c r="AT15" s="62">
        <f t="shared" si="4"/>
        <v>15.36</v>
      </c>
      <c r="AU15" s="62">
        <f t="shared" si="4"/>
        <v>0</v>
      </c>
      <c r="AV15" s="62">
        <f t="shared" si="4"/>
        <v>0</v>
      </c>
      <c r="AW15" s="62">
        <f t="shared" si="4"/>
        <v>0</v>
      </c>
      <c r="AX15" s="62">
        <f t="shared" si="4"/>
        <v>0</v>
      </c>
      <c r="AY15" s="62"/>
      <c r="AZ15" s="62">
        <f t="shared" si="4"/>
        <v>3.5300000000000002</v>
      </c>
      <c r="BA15" s="62"/>
      <c r="BB15" s="62">
        <f t="shared" si="4"/>
        <v>979.8900000000001</v>
      </c>
      <c r="BC15" s="62">
        <f t="shared" si="4"/>
        <v>0</v>
      </c>
      <c r="BD15" s="62">
        <f t="shared" si="4"/>
        <v>0</v>
      </c>
      <c r="BE15" s="62">
        <f t="shared" si="4"/>
        <v>0</v>
      </c>
      <c r="BF15" s="62">
        <f t="shared" si="4"/>
        <v>0</v>
      </c>
      <c r="BG15" s="62"/>
      <c r="BH15" s="62">
        <f t="shared" si="4"/>
        <v>0</v>
      </c>
      <c r="BI15" s="62">
        <f t="shared" si="4"/>
        <v>0</v>
      </c>
      <c r="BJ15" s="62">
        <f t="shared" si="4"/>
        <v>0</v>
      </c>
      <c r="BK15" s="62">
        <f t="shared" si="4"/>
        <v>2125.6699999999996</v>
      </c>
      <c r="BL15" s="58"/>
      <c r="BM15" s="56"/>
      <c r="BN15" s="56"/>
      <c r="BO15" s="57"/>
      <c r="BP15" s="57"/>
      <c r="BQ15" s="58"/>
      <c r="BR15" s="59"/>
    </row>
    <row r="16" spans="1:70" s="6" customFormat="1" ht="22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/>
      <c r="M16" s="4"/>
      <c r="N16" s="13"/>
      <c r="O16" s="13"/>
      <c r="P16" s="13"/>
      <c r="Q16" s="13"/>
      <c r="R16" s="13"/>
      <c r="S16" s="13"/>
      <c r="T16" s="13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8"/>
      <c r="BB16" s="18"/>
      <c r="BC16" s="4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246.7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/>
      <c r="M17" s="4"/>
      <c r="N17" s="4"/>
      <c r="O17" s="4"/>
      <c r="P17" s="4"/>
      <c r="Q17" s="4"/>
      <c r="R17" s="4"/>
      <c r="S17" s="4"/>
      <c r="T17" s="4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18"/>
      <c r="BB17" s="25"/>
      <c r="BC17" s="7"/>
      <c r="BD17" s="4"/>
      <c r="BE17" s="4"/>
      <c r="BF17" s="7"/>
      <c r="BG17" s="4"/>
      <c r="BH17" s="4"/>
      <c r="BI17" s="7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244.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/>
      <c r="M18" s="4"/>
      <c r="N18" s="13"/>
      <c r="O18" s="13"/>
      <c r="P18" s="13"/>
      <c r="Q18" s="13"/>
      <c r="R18" s="13"/>
      <c r="S18" s="13"/>
      <c r="T18" s="13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13"/>
      <c r="BA18" s="13"/>
      <c r="BB18" s="13"/>
      <c r="BC18" s="13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409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4"/>
      <c r="N19" s="7"/>
      <c r="O19" s="4"/>
      <c r="P19" s="7"/>
      <c r="Q19" s="7"/>
      <c r="R19" s="7"/>
      <c r="S19" s="7"/>
      <c r="T19" s="7"/>
      <c r="U19" s="5"/>
      <c r="V19" s="5"/>
      <c r="W19" s="5"/>
      <c r="X19" s="5"/>
      <c r="Y19" s="5"/>
      <c r="Z19" s="5"/>
      <c r="AA19" s="5"/>
      <c r="AB19" s="5"/>
      <c r="AC19" s="4"/>
      <c r="AD19" s="7"/>
      <c r="AE19" s="7"/>
      <c r="AF19" s="13"/>
      <c r="AG19" s="13"/>
      <c r="AH19" s="5"/>
      <c r="AI19" s="18"/>
      <c r="AJ19" s="7"/>
      <c r="AK19" s="7"/>
      <c r="AL19" s="5"/>
      <c r="AM19" s="5"/>
      <c r="AN19" s="5"/>
      <c r="AO19" s="5"/>
      <c r="AP19" s="5"/>
      <c r="AQ19" s="18"/>
      <c r="AR19" s="7"/>
      <c r="AS19" s="18"/>
      <c r="AT19" s="7"/>
      <c r="AU19" s="5"/>
      <c r="AV19" s="5"/>
      <c r="AW19" s="5"/>
      <c r="AX19" s="5"/>
      <c r="AY19" s="4"/>
      <c r="AZ19" s="7"/>
      <c r="BA19" s="18"/>
      <c r="BB19" s="7"/>
      <c r="BC19" s="7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26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4"/>
      <c r="N20" s="12"/>
      <c r="O20" s="2"/>
      <c r="P20" s="12"/>
      <c r="Q20" s="12"/>
      <c r="R20" s="12"/>
      <c r="S20" s="12"/>
      <c r="T20" s="12"/>
      <c r="U20" s="5"/>
      <c r="V20" s="5"/>
      <c r="W20" s="5"/>
      <c r="X20" s="5"/>
      <c r="Y20" s="5"/>
      <c r="Z20" s="5"/>
      <c r="AA20" s="5"/>
      <c r="AB20" s="5"/>
      <c r="AC20" s="36"/>
      <c r="AD20" s="5"/>
      <c r="AE20" s="4"/>
      <c r="AF20" s="13"/>
      <c r="AG20" s="13"/>
      <c r="AH20" s="5"/>
      <c r="AI20" s="18"/>
      <c r="AJ20" s="13"/>
      <c r="AK20" s="13"/>
      <c r="AL20" s="5"/>
      <c r="AM20" s="5"/>
      <c r="AN20" s="5"/>
      <c r="AO20" s="5"/>
      <c r="AP20" s="5"/>
      <c r="AQ20" s="18"/>
      <c r="AR20" s="13"/>
      <c r="AS20" s="18"/>
      <c r="AT20" s="13"/>
      <c r="AU20" s="5"/>
      <c r="AV20" s="5"/>
      <c r="AW20" s="5"/>
      <c r="AX20" s="5"/>
      <c r="AY20" s="4"/>
      <c r="AZ20" s="7"/>
      <c r="BA20" s="18"/>
      <c r="BB20" s="13"/>
      <c r="BC20" s="13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26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18"/>
      <c r="N21" s="12"/>
      <c r="O21" s="2"/>
      <c r="P21" s="12"/>
      <c r="Q21" s="12"/>
      <c r="R21" s="12"/>
      <c r="S21" s="12"/>
      <c r="T21" s="12"/>
      <c r="U21" s="5"/>
      <c r="V21" s="5"/>
      <c r="W21" s="5"/>
      <c r="X21" s="5"/>
      <c r="Y21" s="5"/>
      <c r="Z21" s="5"/>
      <c r="AA21" s="5"/>
      <c r="AB21" s="5"/>
      <c r="AC21" s="36"/>
      <c r="AD21" s="5"/>
      <c r="AE21" s="4"/>
      <c r="AF21" s="13"/>
      <c r="AG21" s="13"/>
      <c r="AH21" s="5"/>
      <c r="AI21" s="18"/>
      <c r="AJ21" s="13"/>
      <c r="AK21" s="13"/>
      <c r="AL21" s="5"/>
      <c r="AM21" s="5"/>
      <c r="AN21" s="5"/>
      <c r="AO21" s="5"/>
      <c r="AP21" s="5"/>
      <c r="AQ21" s="18"/>
      <c r="AR21" s="13"/>
      <c r="AS21" s="18"/>
      <c r="AT21" s="13"/>
      <c r="AU21" s="5"/>
      <c r="AV21" s="5"/>
      <c r="AW21" s="5"/>
      <c r="AX21" s="5"/>
      <c r="AY21" s="4"/>
      <c r="AZ21" s="7"/>
      <c r="BA21" s="18"/>
      <c r="BB21" s="13"/>
      <c r="BC21" s="13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26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18"/>
      <c r="N22" s="12"/>
      <c r="O22" s="2"/>
      <c r="P22" s="12"/>
      <c r="Q22" s="12"/>
      <c r="R22" s="12"/>
      <c r="S22" s="12"/>
      <c r="T22" s="12"/>
      <c r="U22" s="5"/>
      <c r="V22" s="5"/>
      <c r="W22" s="5"/>
      <c r="X22" s="5"/>
      <c r="Y22" s="5"/>
      <c r="Z22" s="5"/>
      <c r="AA22" s="5"/>
      <c r="AB22" s="5"/>
      <c r="AC22" s="36"/>
      <c r="AD22" s="5"/>
      <c r="AE22" s="4"/>
      <c r="AF22" s="13"/>
      <c r="AG22" s="13"/>
      <c r="AH22" s="5"/>
      <c r="AI22" s="18"/>
      <c r="AJ22" s="13"/>
      <c r="AK22" s="13"/>
      <c r="AL22" s="5"/>
      <c r="AM22" s="5"/>
      <c r="AN22" s="5"/>
      <c r="AO22" s="5"/>
      <c r="AP22" s="5"/>
      <c r="AQ22" s="18"/>
      <c r="AR22" s="13"/>
      <c r="AS22" s="18"/>
      <c r="AT22" s="13"/>
      <c r="AU22" s="5"/>
      <c r="AV22" s="5"/>
      <c r="AW22" s="5"/>
      <c r="AX22" s="5"/>
      <c r="AY22" s="4"/>
      <c r="AZ22" s="7"/>
      <c r="BA22" s="18"/>
      <c r="BB22" s="13"/>
      <c r="BC22" s="13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26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18"/>
      <c r="N23" s="12"/>
      <c r="O23" s="2"/>
      <c r="P23" s="12"/>
      <c r="Q23" s="12"/>
      <c r="R23" s="12"/>
      <c r="S23" s="12"/>
      <c r="T23" s="12"/>
      <c r="U23" s="5"/>
      <c r="V23" s="5"/>
      <c r="W23" s="5"/>
      <c r="X23" s="5"/>
      <c r="Y23" s="5"/>
      <c r="Z23" s="5"/>
      <c r="AA23" s="5"/>
      <c r="AB23" s="5"/>
      <c r="AC23" s="36"/>
      <c r="AD23" s="5"/>
      <c r="AE23" s="4"/>
      <c r="AF23" s="13"/>
      <c r="AG23" s="13"/>
      <c r="AH23" s="5"/>
      <c r="AI23" s="18"/>
      <c r="AJ23" s="13"/>
      <c r="AK23" s="13"/>
      <c r="AL23" s="5"/>
      <c r="AM23" s="5"/>
      <c r="AN23" s="5"/>
      <c r="AO23" s="5"/>
      <c r="AP23" s="5"/>
      <c r="AQ23" s="18"/>
      <c r="AR23" s="13"/>
      <c r="AS23" s="18"/>
      <c r="AT23" s="13"/>
      <c r="AU23" s="5"/>
      <c r="AV23" s="5"/>
      <c r="AW23" s="5"/>
      <c r="AX23" s="5"/>
      <c r="AY23" s="4"/>
      <c r="AZ23" s="7"/>
      <c r="BA23" s="18"/>
      <c r="BB23" s="13"/>
      <c r="BC23" s="13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26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18"/>
      <c r="N24" s="12"/>
      <c r="O24" s="2"/>
      <c r="P24" s="12"/>
      <c r="Q24" s="12"/>
      <c r="R24" s="12"/>
      <c r="S24" s="12"/>
      <c r="T24" s="12"/>
      <c r="U24" s="5"/>
      <c r="V24" s="5"/>
      <c r="W24" s="5"/>
      <c r="X24" s="5"/>
      <c r="Y24" s="5"/>
      <c r="Z24" s="5"/>
      <c r="AA24" s="5"/>
      <c r="AB24" s="5"/>
      <c r="AC24" s="36"/>
      <c r="AD24" s="5"/>
      <c r="AE24" s="4"/>
      <c r="AF24" s="13"/>
      <c r="AG24" s="13"/>
      <c r="AH24" s="5"/>
      <c r="AI24" s="18"/>
      <c r="AJ24" s="13"/>
      <c r="AK24" s="13"/>
      <c r="AL24" s="5"/>
      <c r="AM24" s="5"/>
      <c r="AN24" s="5"/>
      <c r="AO24" s="5"/>
      <c r="AP24" s="5"/>
      <c r="AQ24" s="18"/>
      <c r="AR24" s="13"/>
      <c r="AS24" s="18"/>
      <c r="AT24" s="13"/>
      <c r="AU24" s="5"/>
      <c r="AV24" s="5"/>
      <c r="AW24" s="5"/>
      <c r="AX24" s="5"/>
      <c r="AY24" s="4"/>
      <c r="AZ24" s="7"/>
      <c r="BA24" s="18"/>
      <c r="BB24" s="13"/>
      <c r="BC24" s="13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244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4"/>
      <c r="N25" s="13"/>
      <c r="O25" s="13"/>
      <c r="P25" s="13"/>
      <c r="Q25" s="13"/>
      <c r="R25" s="13"/>
      <c r="S25" s="13"/>
      <c r="T25" s="13"/>
      <c r="U25" s="5"/>
      <c r="V25" s="5"/>
      <c r="W25" s="5"/>
      <c r="X25" s="5"/>
      <c r="Y25" s="5"/>
      <c r="Z25" s="5"/>
      <c r="AA25" s="5"/>
      <c r="AB25" s="5"/>
      <c r="AC25" s="18"/>
      <c r="AD25" s="13"/>
      <c r="AE25" s="13"/>
      <c r="AF25" s="5"/>
      <c r="AG25" s="5"/>
      <c r="AH25" s="5"/>
      <c r="AI25" s="18"/>
      <c r="AJ25" s="13"/>
      <c r="AK25" s="13"/>
      <c r="AL25" s="5"/>
      <c r="AM25" s="5"/>
      <c r="AN25" s="5"/>
      <c r="AO25" s="5"/>
      <c r="AP25" s="5"/>
      <c r="AQ25" s="18"/>
      <c r="AR25" s="13"/>
      <c r="AS25" s="18"/>
      <c r="AT25" s="13"/>
      <c r="AU25" s="5"/>
      <c r="AV25" s="5"/>
      <c r="AW25" s="5"/>
      <c r="AX25" s="5"/>
      <c r="AY25" s="4"/>
      <c r="AZ25" s="7"/>
      <c r="BA25" s="18"/>
      <c r="BB25" s="13"/>
      <c r="BC25" s="13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298.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4"/>
      <c r="N26" s="7"/>
      <c r="O26" s="4"/>
      <c r="P26" s="7"/>
      <c r="Q26" s="7"/>
      <c r="R26" s="7"/>
      <c r="S26" s="7"/>
      <c r="T26" s="7"/>
      <c r="U26" s="5"/>
      <c r="V26" s="5"/>
      <c r="W26" s="5"/>
      <c r="X26" s="5"/>
      <c r="Y26" s="5"/>
      <c r="Z26" s="5"/>
      <c r="AA26" s="5"/>
      <c r="AB26" s="5"/>
      <c r="AC26" s="18"/>
      <c r="AD26" s="17"/>
      <c r="AE26" s="17"/>
      <c r="AF26" s="5"/>
      <c r="AG26" s="5"/>
      <c r="AH26" s="5"/>
      <c r="AI26" s="18"/>
      <c r="AJ26" s="17"/>
      <c r="AK26" s="17"/>
      <c r="AL26" s="5"/>
      <c r="AM26" s="5"/>
      <c r="AN26" s="5"/>
      <c r="AO26" s="5"/>
      <c r="AP26" s="5"/>
      <c r="AQ26" s="18"/>
      <c r="AR26" s="13"/>
      <c r="AS26" s="18"/>
      <c r="AT26" s="7"/>
      <c r="AU26" s="5"/>
      <c r="AV26" s="5"/>
      <c r="AW26" s="5"/>
      <c r="AX26" s="5"/>
      <c r="AY26" s="4"/>
      <c r="AZ26" s="7"/>
      <c r="BA26" s="18"/>
      <c r="BB26" s="7"/>
      <c r="BC26" s="7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31.2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4"/>
      <c r="N27" s="7"/>
      <c r="O27" s="4"/>
      <c r="P27" s="4"/>
      <c r="Q27" s="4"/>
      <c r="R27" s="4"/>
      <c r="S27" s="4"/>
      <c r="T27" s="7"/>
      <c r="U27" s="5"/>
      <c r="V27" s="5"/>
      <c r="W27" s="5"/>
      <c r="X27" s="5"/>
      <c r="Y27" s="5"/>
      <c r="Z27" s="5"/>
      <c r="AA27" s="5"/>
      <c r="AB27" s="5"/>
      <c r="AC27" s="18"/>
      <c r="AD27" s="17"/>
      <c r="AE27" s="17"/>
      <c r="AF27" s="5"/>
      <c r="AG27" s="5"/>
      <c r="AH27" s="5"/>
      <c r="AI27" s="18"/>
      <c r="AJ27" s="17"/>
      <c r="AK27" s="17"/>
      <c r="AL27" s="5"/>
      <c r="AM27" s="5"/>
      <c r="AN27" s="5"/>
      <c r="AO27" s="5"/>
      <c r="AP27" s="5"/>
      <c r="AQ27" s="18"/>
      <c r="AR27" s="13"/>
      <c r="AS27" s="18"/>
      <c r="AT27" s="7"/>
      <c r="AU27" s="5"/>
      <c r="AV27" s="5"/>
      <c r="AW27" s="5"/>
      <c r="AX27" s="5"/>
      <c r="AY27" s="4"/>
      <c r="AZ27" s="7"/>
      <c r="BA27" s="18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56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18"/>
      <c r="N28" s="12"/>
      <c r="O28" s="2"/>
      <c r="P28" s="12"/>
      <c r="Q28" s="12"/>
      <c r="R28" s="12"/>
      <c r="S28" s="12"/>
      <c r="T28" s="12"/>
      <c r="U28" s="5"/>
      <c r="V28" s="5"/>
      <c r="W28" s="5"/>
      <c r="X28" s="5"/>
      <c r="Y28" s="5"/>
      <c r="Z28" s="5"/>
      <c r="AA28" s="5"/>
      <c r="AB28" s="5"/>
      <c r="AC28" s="18"/>
      <c r="AD28" s="17"/>
      <c r="AE28" s="17"/>
      <c r="AF28" s="5"/>
      <c r="AG28" s="5"/>
      <c r="AH28" s="5"/>
      <c r="AI28" s="18"/>
      <c r="AJ28" s="17"/>
      <c r="AK28" s="17"/>
      <c r="AL28" s="5"/>
      <c r="AM28" s="5"/>
      <c r="AN28" s="5"/>
      <c r="AO28" s="5"/>
      <c r="AP28" s="5"/>
      <c r="AQ28" s="18"/>
      <c r="AR28" s="13"/>
      <c r="AS28" s="18"/>
      <c r="AT28" s="7"/>
      <c r="AU28" s="5"/>
      <c r="AV28" s="5"/>
      <c r="AW28" s="5"/>
      <c r="AX28" s="5"/>
      <c r="AY28" s="4"/>
      <c r="AZ28" s="7"/>
      <c r="BA28" s="18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233.2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4"/>
      <c r="N29" s="4"/>
      <c r="O29" s="4"/>
      <c r="P29" s="4"/>
      <c r="Q29" s="4"/>
      <c r="R29" s="4"/>
      <c r="S29" s="4"/>
      <c r="T29" s="4"/>
      <c r="U29" s="5"/>
      <c r="V29" s="5"/>
      <c r="W29" s="5"/>
      <c r="X29" s="5"/>
      <c r="Y29" s="5"/>
      <c r="Z29" s="5"/>
      <c r="AA29" s="5"/>
      <c r="AB29" s="5"/>
      <c r="AC29" s="18"/>
      <c r="AD29" s="17"/>
      <c r="AE29" s="4"/>
      <c r="AF29" s="5"/>
      <c r="AG29" s="5"/>
      <c r="AH29" s="5"/>
      <c r="AI29" s="18"/>
      <c r="AJ29" s="17"/>
      <c r="AK29" s="4"/>
      <c r="AL29" s="5"/>
      <c r="AM29" s="5"/>
      <c r="AN29" s="5"/>
      <c r="AO29" s="5"/>
      <c r="AP29" s="5"/>
      <c r="AQ29" s="18"/>
      <c r="AR29" s="7"/>
      <c r="AS29" s="18"/>
      <c r="AT29" s="7"/>
      <c r="AU29" s="5"/>
      <c r="AV29" s="5"/>
      <c r="AW29" s="5"/>
      <c r="AX29" s="5"/>
      <c r="AY29" s="4"/>
      <c r="AZ29" s="7"/>
      <c r="BA29" s="18"/>
      <c r="BB29" s="13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163.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4"/>
      <c r="N30" s="13"/>
      <c r="O30" s="13"/>
      <c r="P30" s="13"/>
      <c r="Q30" s="13"/>
      <c r="R30" s="13"/>
      <c r="S30" s="13"/>
      <c r="T30" s="13"/>
      <c r="U30" s="5"/>
      <c r="V30" s="5"/>
      <c r="W30" s="5"/>
      <c r="X30" s="5"/>
      <c r="Y30" s="5"/>
      <c r="Z30" s="5"/>
      <c r="AA30" s="5"/>
      <c r="AB30" s="5"/>
      <c r="AC30" s="18"/>
      <c r="AD30" s="17"/>
      <c r="AE30" s="4"/>
      <c r="AF30" s="5"/>
      <c r="AG30" s="5"/>
      <c r="AH30" s="5"/>
      <c r="AI30" s="18"/>
      <c r="AJ30" s="17"/>
      <c r="AK30" s="4"/>
      <c r="AL30" s="5"/>
      <c r="AM30" s="5"/>
      <c r="AN30" s="5"/>
      <c r="AO30" s="5"/>
      <c r="AP30" s="5"/>
      <c r="AQ30" s="18"/>
      <c r="AR30" s="7"/>
      <c r="AS30" s="18"/>
      <c r="AT30" s="7"/>
      <c r="AU30" s="5"/>
      <c r="AV30" s="5"/>
      <c r="AW30" s="5"/>
      <c r="AX30" s="5"/>
      <c r="AY30" s="4"/>
      <c r="AZ30" s="7"/>
      <c r="BA30" s="18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258.7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18"/>
      <c r="N31" s="17"/>
      <c r="O31" s="17"/>
      <c r="P31" s="17"/>
      <c r="Q31" s="17"/>
      <c r="R31" s="17"/>
      <c r="S31" s="17"/>
      <c r="T31" s="17"/>
      <c r="U31" s="5"/>
      <c r="V31" s="5"/>
      <c r="W31" s="5"/>
      <c r="X31" s="5"/>
      <c r="Y31" s="5"/>
      <c r="Z31" s="5"/>
      <c r="AA31" s="5"/>
      <c r="AB31" s="5"/>
      <c r="AC31" s="18"/>
      <c r="AD31" s="17"/>
      <c r="AE31" s="4"/>
      <c r="AF31" s="5"/>
      <c r="AG31" s="5"/>
      <c r="AH31" s="5"/>
      <c r="AI31" s="18"/>
      <c r="AJ31" s="17"/>
      <c r="AK31" s="4"/>
      <c r="AL31" s="5"/>
      <c r="AM31" s="5"/>
      <c r="AN31" s="5"/>
      <c r="AO31" s="5"/>
      <c r="AP31" s="5"/>
      <c r="AQ31" s="18"/>
      <c r="AR31" s="7"/>
      <c r="AS31" s="18"/>
      <c r="AT31" s="7"/>
      <c r="AU31" s="5"/>
      <c r="AV31" s="5"/>
      <c r="AW31" s="5"/>
      <c r="AX31" s="5"/>
      <c r="AY31" s="4"/>
      <c r="AZ31" s="7"/>
      <c r="BA31" s="18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201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18"/>
      <c r="N32" s="13"/>
      <c r="O32" s="13"/>
      <c r="P32" s="13"/>
      <c r="Q32" s="13"/>
      <c r="R32" s="13"/>
      <c r="S32" s="13"/>
      <c r="T32" s="13"/>
      <c r="U32" s="5"/>
      <c r="V32" s="5"/>
      <c r="W32" s="5"/>
      <c r="X32" s="5"/>
      <c r="Y32" s="5"/>
      <c r="Z32" s="5"/>
      <c r="AA32" s="5"/>
      <c r="AB32" s="5"/>
      <c r="AC32" s="18"/>
      <c r="AD32" s="17"/>
      <c r="AE32" s="4"/>
      <c r="AF32" s="5"/>
      <c r="AG32" s="5"/>
      <c r="AH32" s="5"/>
      <c r="AI32" s="18"/>
      <c r="AJ32" s="17"/>
      <c r="AK32" s="4"/>
      <c r="AL32" s="5"/>
      <c r="AM32" s="5"/>
      <c r="AN32" s="5"/>
      <c r="AO32" s="5"/>
      <c r="AP32" s="5"/>
      <c r="AQ32" s="18"/>
      <c r="AR32" s="7"/>
      <c r="AS32" s="18"/>
      <c r="AT32" s="7"/>
      <c r="AU32" s="5"/>
      <c r="AV32" s="5"/>
      <c r="AW32" s="5"/>
      <c r="AX32" s="5"/>
      <c r="AY32" s="4"/>
      <c r="AZ32" s="7"/>
      <c r="BA32" s="18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91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4"/>
      <c r="N33" s="7"/>
      <c r="O33" s="4"/>
      <c r="P33" s="7"/>
      <c r="Q33" s="7"/>
      <c r="R33" s="7"/>
      <c r="S33" s="7"/>
      <c r="T33" s="7"/>
      <c r="U33" s="5"/>
      <c r="V33" s="5"/>
      <c r="W33" s="5"/>
      <c r="X33" s="5"/>
      <c r="Y33" s="5"/>
      <c r="Z33" s="5"/>
      <c r="AA33" s="5"/>
      <c r="AB33" s="5"/>
      <c r="AC33" s="18"/>
      <c r="AD33" s="17"/>
      <c r="AE33" s="4"/>
      <c r="AF33" s="5"/>
      <c r="AG33" s="5"/>
      <c r="AH33" s="5"/>
      <c r="AI33" s="18"/>
      <c r="AJ33" s="17"/>
      <c r="AK33" s="4"/>
      <c r="AL33" s="5"/>
      <c r="AM33" s="5"/>
      <c r="AN33" s="5"/>
      <c r="AO33" s="5"/>
      <c r="AP33" s="5"/>
      <c r="AQ33" s="18"/>
      <c r="AR33" s="7"/>
      <c r="AS33" s="18"/>
      <c r="AT33" s="7"/>
      <c r="AU33" s="5"/>
      <c r="AV33" s="5"/>
      <c r="AW33" s="5"/>
      <c r="AX33" s="5"/>
      <c r="AY33" s="4"/>
      <c r="AZ33" s="7"/>
      <c r="BA33" s="18"/>
      <c r="BB33" s="7"/>
      <c r="BC33" s="7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91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18"/>
      <c r="N34" s="12"/>
      <c r="O34" s="2"/>
      <c r="P34" s="12"/>
      <c r="Q34" s="12"/>
      <c r="R34" s="12"/>
      <c r="S34" s="12"/>
      <c r="T34" s="12"/>
      <c r="U34" s="5"/>
      <c r="V34" s="5"/>
      <c r="W34" s="5"/>
      <c r="X34" s="5"/>
      <c r="Y34" s="5"/>
      <c r="Z34" s="5"/>
      <c r="AA34" s="5"/>
      <c r="AB34" s="5"/>
      <c r="AC34" s="18"/>
      <c r="AD34" s="17"/>
      <c r="AE34" s="4"/>
      <c r="AF34" s="5"/>
      <c r="AG34" s="5"/>
      <c r="AH34" s="5"/>
      <c r="AI34" s="18"/>
      <c r="AJ34" s="17"/>
      <c r="AK34" s="4"/>
      <c r="AL34" s="5"/>
      <c r="AM34" s="5"/>
      <c r="AN34" s="5"/>
      <c r="AO34" s="5"/>
      <c r="AP34" s="5"/>
      <c r="AQ34" s="18"/>
      <c r="AR34" s="7"/>
      <c r="AS34" s="18"/>
      <c r="AT34" s="7"/>
      <c r="AU34" s="5"/>
      <c r="AV34" s="5"/>
      <c r="AW34" s="5"/>
      <c r="AX34" s="5"/>
      <c r="AY34" s="4"/>
      <c r="AZ34" s="7"/>
      <c r="BA34" s="18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247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18"/>
      <c r="N35" s="7"/>
      <c r="O35" s="7"/>
      <c r="P35" s="7"/>
      <c r="Q35" s="7"/>
      <c r="R35" s="7"/>
      <c r="S35" s="7"/>
      <c r="T35" s="12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6"/>
      <c r="AJ35" s="5"/>
      <c r="AK35" s="5"/>
      <c r="AL35" s="5"/>
      <c r="AM35" s="5"/>
      <c r="AN35" s="5"/>
      <c r="AO35" s="5"/>
      <c r="AP35" s="5"/>
      <c r="AQ35" s="36"/>
      <c r="AR35" s="5"/>
      <c r="AS35" s="36"/>
      <c r="AT35" s="5"/>
      <c r="AU35" s="5"/>
      <c r="AV35" s="5"/>
      <c r="AW35" s="5"/>
      <c r="AX35" s="5"/>
      <c r="AY35" s="4"/>
      <c r="AZ35" s="7"/>
      <c r="BA35" s="18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271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18"/>
      <c r="N36" s="12"/>
      <c r="O36" s="2"/>
      <c r="P36" s="12"/>
      <c r="Q36" s="12"/>
      <c r="R36" s="12"/>
      <c r="S36" s="12"/>
      <c r="T36" s="1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8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61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18"/>
      <c r="N37" s="12"/>
      <c r="O37" s="2"/>
      <c r="P37" s="12"/>
      <c r="Q37" s="12"/>
      <c r="R37" s="12"/>
      <c r="S37" s="12"/>
      <c r="T37" s="12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8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04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4"/>
      <c r="O38" s="4"/>
      <c r="P38" s="4"/>
      <c r="Q38" s="4"/>
      <c r="R38" s="4"/>
      <c r="S38" s="4"/>
      <c r="T38" s="4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8"/>
      <c r="BB38" s="4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204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18"/>
      <c r="N39" s="4"/>
      <c r="O39" s="4"/>
      <c r="P39" s="4"/>
      <c r="Q39" s="4"/>
      <c r="R39" s="4"/>
      <c r="S39" s="4"/>
      <c r="T39" s="4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36"/>
      <c r="AJ39" s="5"/>
      <c r="AK39" s="5"/>
      <c r="AL39" s="5"/>
      <c r="AM39" s="5"/>
      <c r="AN39" s="5"/>
      <c r="AO39" s="5"/>
      <c r="AP39" s="5"/>
      <c r="AQ39" s="36"/>
      <c r="AR39" s="5"/>
      <c r="AS39" s="36"/>
      <c r="AT39" s="5"/>
      <c r="AU39" s="5"/>
      <c r="AV39" s="5"/>
      <c r="AW39" s="5"/>
      <c r="AX39" s="5"/>
      <c r="AY39" s="4"/>
      <c r="AZ39" s="7"/>
      <c r="BA39" s="18"/>
      <c r="BB39" s="7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204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18"/>
      <c r="N40" s="12"/>
      <c r="O40" s="2"/>
      <c r="P40" s="12"/>
      <c r="Q40" s="12"/>
      <c r="R40" s="12"/>
      <c r="S40" s="12"/>
      <c r="T40" s="12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6"/>
      <c r="AJ40" s="5"/>
      <c r="AK40" s="5"/>
      <c r="AL40" s="5"/>
      <c r="AM40" s="5"/>
      <c r="AN40" s="5"/>
      <c r="AO40" s="5"/>
      <c r="AP40" s="5"/>
      <c r="AQ40" s="36"/>
      <c r="AR40" s="5"/>
      <c r="AS40" s="36"/>
      <c r="AT40" s="5"/>
      <c r="AU40" s="5"/>
      <c r="AV40" s="5"/>
      <c r="AW40" s="5"/>
      <c r="AX40" s="5"/>
      <c r="AY40" s="4"/>
      <c r="AZ40" s="7"/>
      <c r="BA40" s="18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283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7"/>
      <c r="O41" s="4"/>
      <c r="P41" s="7"/>
      <c r="Q41" s="7"/>
      <c r="R41" s="7"/>
      <c r="S41" s="7"/>
      <c r="T41" s="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6"/>
      <c r="AJ41" s="5"/>
      <c r="AK41" s="5"/>
      <c r="AL41" s="5"/>
      <c r="AM41" s="5"/>
      <c r="AN41" s="5"/>
      <c r="AO41" s="5"/>
      <c r="AP41" s="5"/>
      <c r="AQ41" s="36"/>
      <c r="AR41" s="5"/>
      <c r="AS41" s="36"/>
      <c r="AT41" s="5"/>
      <c r="AU41" s="5"/>
      <c r="AV41" s="5"/>
      <c r="AW41" s="5"/>
      <c r="AX41" s="5"/>
      <c r="AY41" s="4"/>
      <c r="AZ41" s="7"/>
      <c r="BA41" s="18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409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7"/>
      <c r="O42" s="4"/>
      <c r="P42" s="7"/>
      <c r="Q42" s="7"/>
      <c r="R42" s="7"/>
      <c r="S42" s="7"/>
      <c r="T42" s="7"/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7"/>
      <c r="AG42" s="7"/>
      <c r="AH42" s="5"/>
      <c r="AI42" s="18"/>
      <c r="AJ42" s="7"/>
      <c r="AK42" s="7"/>
      <c r="AL42" s="5"/>
      <c r="AM42" s="5"/>
      <c r="AN42" s="5"/>
      <c r="AO42" s="5"/>
      <c r="AP42" s="5"/>
      <c r="AQ42" s="18"/>
      <c r="AR42" s="7"/>
      <c r="AS42" s="18"/>
      <c r="AT42" s="7"/>
      <c r="AU42" s="5"/>
      <c r="AV42" s="5"/>
      <c r="AW42" s="5"/>
      <c r="AX42" s="5"/>
      <c r="AY42" s="4"/>
      <c r="AZ42" s="7"/>
      <c r="BA42" s="18"/>
      <c r="BB42" s="7"/>
      <c r="BC42" s="7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1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12"/>
      <c r="O43" s="2"/>
      <c r="P43" s="12"/>
      <c r="Q43" s="12"/>
      <c r="R43" s="12"/>
      <c r="S43" s="12"/>
      <c r="T43" s="12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36"/>
      <c r="AJ43" s="5"/>
      <c r="AK43" s="5"/>
      <c r="AL43" s="5"/>
      <c r="AM43" s="5"/>
      <c r="AN43" s="5"/>
      <c r="AO43" s="5"/>
      <c r="AP43" s="5"/>
      <c r="AQ43" s="36"/>
      <c r="AR43" s="5"/>
      <c r="AS43" s="36"/>
      <c r="AT43" s="5"/>
      <c r="AU43" s="5"/>
      <c r="AV43" s="5"/>
      <c r="AW43" s="5"/>
      <c r="AX43" s="5"/>
      <c r="AY43" s="4"/>
      <c r="AZ43" s="7"/>
      <c r="BA43" s="18"/>
      <c r="BB43" s="7"/>
      <c r="BC43" s="4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1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18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36"/>
      <c r="AJ44" s="5"/>
      <c r="AK44" s="5"/>
      <c r="AL44" s="5"/>
      <c r="AM44" s="5"/>
      <c r="AN44" s="5"/>
      <c r="AO44" s="5"/>
      <c r="AP44" s="5"/>
      <c r="AQ44" s="36"/>
      <c r="AR44" s="5"/>
      <c r="AS44" s="36"/>
      <c r="AT44" s="5"/>
      <c r="AU44" s="5"/>
      <c r="AV44" s="5"/>
      <c r="AW44" s="5"/>
      <c r="AX44" s="5"/>
      <c r="AY44" s="4"/>
      <c r="AZ44" s="7"/>
      <c r="BA44" s="18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1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18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8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14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18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8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14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18"/>
      <c r="N47" s="12"/>
      <c r="O47" s="2"/>
      <c r="P47" s="12"/>
      <c r="Q47" s="12"/>
      <c r="R47" s="12"/>
      <c r="S47" s="12"/>
      <c r="T47" s="12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8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04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7"/>
      <c r="O48" s="4"/>
      <c r="P48" s="7"/>
      <c r="Q48" s="7"/>
      <c r="R48" s="7"/>
      <c r="S48" s="7"/>
      <c r="T48" s="7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36"/>
      <c r="AJ48" s="5"/>
      <c r="AK48" s="5"/>
      <c r="AL48" s="5"/>
      <c r="AM48" s="5"/>
      <c r="AN48" s="5"/>
      <c r="AO48" s="5"/>
      <c r="AP48" s="5"/>
      <c r="AQ48" s="36"/>
      <c r="AR48" s="5"/>
      <c r="AS48" s="36"/>
      <c r="AT48" s="5"/>
      <c r="AU48" s="5"/>
      <c r="AV48" s="5"/>
      <c r="AW48" s="5"/>
      <c r="AX48" s="5"/>
      <c r="AY48" s="4"/>
      <c r="AZ48" s="7"/>
      <c r="BA48" s="18"/>
      <c r="BB48" s="7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04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18"/>
      <c r="N49" s="12"/>
      <c r="O49" s="2"/>
      <c r="P49" s="12"/>
      <c r="Q49" s="12"/>
      <c r="R49" s="12"/>
      <c r="S49" s="12"/>
      <c r="T49" s="12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8"/>
      <c r="BB49" s="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16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4"/>
      <c r="O50" s="4"/>
      <c r="P50" s="4"/>
      <c r="Q50" s="4"/>
      <c r="R50" s="4"/>
      <c r="S50" s="4"/>
      <c r="T50" s="4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4"/>
      <c r="AH50" s="17"/>
      <c r="AI50" s="36"/>
      <c r="AJ50" s="5"/>
      <c r="AK50" s="5"/>
      <c r="AL50" s="5"/>
      <c r="AM50" s="5"/>
      <c r="AN50" s="5"/>
      <c r="AO50" s="5"/>
      <c r="AP50" s="5"/>
      <c r="AQ50" s="36"/>
      <c r="AR50" s="5"/>
      <c r="AS50" s="36"/>
      <c r="AT50" s="5"/>
      <c r="AU50" s="5"/>
      <c r="AV50" s="5"/>
      <c r="AW50" s="5"/>
      <c r="AX50" s="5"/>
      <c r="AY50" s="4"/>
      <c r="AZ50" s="17"/>
      <c r="BA50" s="18"/>
      <c r="BB50" s="1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58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17"/>
      <c r="O51" s="17"/>
      <c r="P51" s="17"/>
      <c r="Q51" s="17"/>
      <c r="R51" s="17"/>
      <c r="S51" s="17"/>
      <c r="T51" s="1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8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41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17"/>
      <c r="O52" s="17"/>
      <c r="P52" s="17"/>
      <c r="Q52" s="17"/>
      <c r="R52" s="17"/>
      <c r="S52" s="17"/>
      <c r="T52" s="1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36"/>
      <c r="AJ52" s="5"/>
      <c r="AK52" s="5"/>
      <c r="AL52" s="5"/>
      <c r="AM52" s="5"/>
      <c r="AN52" s="5"/>
      <c r="AO52" s="5"/>
      <c r="AP52" s="5"/>
      <c r="AQ52" s="36"/>
      <c r="AR52" s="5"/>
      <c r="AS52" s="36"/>
      <c r="AT52" s="5"/>
      <c r="AU52" s="5"/>
      <c r="AV52" s="5"/>
      <c r="AW52" s="5"/>
      <c r="AX52" s="5"/>
      <c r="AY52" s="4"/>
      <c r="AZ52" s="7"/>
      <c r="BA52" s="18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256.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7"/>
      <c r="O53" s="4"/>
      <c r="P53" s="7"/>
      <c r="Q53" s="7"/>
      <c r="R53" s="7"/>
      <c r="S53" s="7"/>
      <c r="T53" s="7"/>
      <c r="U53" s="5"/>
      <c r="V53" s="5"/>
      <c r="W53" s="5"/>
      <c r="X53" s="5"/>
      <c r="Y53" s="5"/>
      <c r="Z53" s="5"/>
      <c r="AA53" s="5"/>
      <c r="AB53" s="5"/>
      <c r="AC53" s="5"/>
      <c r="AD53" s="5"/>
      <c r="AE53" s="4"/>
      <c r="AF53" s="7"/>
      <c r="AG53" s="7"/>
      <c r="AH53" s="5"/>
      <c r="AI53" s="18"/>
      <c r="AJ53" s="7"/>
      <c r="AK53" s="7"/>
      <c r="AL53" s="5"/>
      <c r="AM53" s="5"/>
      <c r="AN53" s="5"/>
      <c r="AO53" s="5"/>
      <c r="AP53" s="5"/>
      <c r="AQ53" s="18"/>
      <c r="AR53" s="13"/>
      <c r="AS53" s="18"/>
      <c r="AT53" s="7"/>
      <c r="AU53" s="5"/>
      <c r="AV53" s="5"/>
      <c r="AW53" s="5"/>
      <c r="AX53" s="5"/>
      <c r="AY53" s="4"/>
      <c r="AZ53" s="7"/>
      <c r="BA53" s="18"/>
      <c r="BB53" s="7"/>
      <c r="BC53" s="7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53.7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7"/>
      <c r="O54" s="7"/>
      <c r="P54" s="7"/>
      <c r="Q54" s="7"/>
      <c r="R54" s="7"/>
      <c r="S54" s="7"/>
      <c r="T54" s="7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7"/>
      <c r="AG54" s="7"/>
      <c r="AH54" s="5"/>
      <c r="AI54" s="18"/>
      <c r="AJ54" s="7"/>
      <c r="AK54" s="7"/>
      <c r="AL54" s="5"/>
      <c r="AM54" s="5"/>
      <c r="AN54" s="5"/>
      <c r="AO54" s="5"/>
      <c r="AP54" s="5"/>
      <c r="AQ54" s="18"/>
      <c r="AR54" s="13"/>
      <c r="AS54" s="18"/>
      <c r="AT54" s="7"/>
      <c r="AU54" s="5"/>
      <c r="AV54" s="5"/>
      <c r="AW54" s="5"/>
      <c r="AX54" s="5"/>
      <c r="AY54" s="4"/>
      <c r="AZ54" s="7"/>
      <c r="BA54" s="18"/>
      <c r="BB54" s="7"/>
      <c r="BC54" s="4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64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18"/>
      <c r="N55" s="12"/>
      <c r="O55" s="2"/>
      <c r="P55" s="12"/>
      <c r="Q55" s="12"/>
      <c r="R55" s="12"/>
      <c r="S55" s="12"/>
      <c r="T55" s="12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7"/>
      <c r="AG55" s="7"/>
      <c r="AH55" s="5"/>
      <c r="AI55" s="18"/>
      <c r="AJ55" s="7"/>
      <c r="AK55" s="7"/>
      <c r="AL55" s="5"/>
      <c r="AM55" s="5"/>
      <c r="AN55" s="5"/>
      <c r="AO55" s="5"/>
      <c r="AP55" s="5"/>
      <c r="AQ55" s="18"/>
      <c r="AR55" s="13"/>
      <c r="AS55" s="18"/>
      <c r="AT55" s="7"/>
      <c r="AU55" s="5"/>
      <c r="AV55" s="5"/>
      <c r="AW55" s="5"/>
      <c r="AX55" s="5"/>
      <c r="AY55" s="4"/>
      <c r="AZ55" s="7"/>
      <c r="BA55" s="18"/>
      <c r="BB55" s="7"/>
      <c r="BC55" s="4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389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13"/>
      <c r="O56" s="13"/>
      <c r="P56" s="13"/>
      <c r="Q56" s="13"/>
      <c r="R56" s="13"/>
      <c r="S56" s="13"/>
      <c r="T56" s="13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13"/>
      <c r="AG56" s="13"/>
      <c r="AH56" s="5"/>
      <c r="AI56" s="18"/>
      <c r="AJ56" s="13"/>
      <c r="AK56" s="13"/>
      <c r="AL56" s="5"/>
      <c r="AM56" s="5"/>
      <c r="AN56" s="5"/>
      <c r="AO56" s="5"/>
      <c r="AP56" s="5"/>
      <c r="AQ56" s="18"/>
      <c r="AR56" s="13"/>
      <c r="AS56" s="18"/>
      <c r="AT56" s="13"/>
      <c r="AU56" s="5"/>
      <c r="AV56" s="5"/>
      <c r="AW56" s="5"/>
      <c r="AX56" s="5"/>
      <c r="AY56" s="4"/>
      <c r="AZ56" s="7"/>
      <c r="BA56" s="18"/>
      <c r="BB56" s="13"/>
      <c r="BC56" s="13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21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13"/>
      <c r="O57" s="13"/>
      <c r="P57" s="13"/>
      <c r="Q57" s="13"/>
      <c r="R57" s="13"/>
      <c r="S57" s="13"/>
      <c r="T57" s="13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18"/>
      <c r="AJ57" s="7"/>
      <c r="AK57" s="7"/>
      <c r="AL57" s="5"/>
      <c r="AM57" s="5"/>
      <c r="AN57" s="5"/>
      <c r="AO57" s="5"/>
      <c r="AP57" s="5"/>
      <c r="AQ57" s="18"/>
      <c r="AR57" s="7"/>
      <c r="AS57" s="18"/>
      <c r="AT57" s="7"/>
      <c r="AU57" s="5"/>
      <c r="AV57" s="5"/>
      <c r="AW57" s="5"/>
      <c r="AX57" s="5"/>
      <c r="AY57" s="4"/>
      <c r="AZ57" s="7"/>
      <c r="BA57" s="18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21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13"/>
      <c r="O58" s="13"/>
      <c r="P58" s="13"/>
      <c r="Q58" s="13"/>
      <c r="R58" s="13"/>
      <c r="S58" s="13"/>
      <c r="T58" s="13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18"/>
      <c r="AJ58" s="7"/>
      <c r="AK58" s="7"/>
      <c r="AL58" s="5"/>
      <c r="AM58" s="5"/>
      <c r="AN58" s="5"/>
      <c r="AO58" s="5"/>
      <c r="AP58" s="5"/>
      <c r="AQ58" s="18"/>
      <c r="AR58" s="7"/>
      <c r="AS58" s="18"/>
      <c r="AT58" s="7"/>
      <c r="AU58" s="5"/>
      <c r="AV58" s="5"/>
      <c r="AW58" s="5"/>
      <c r="AX58" s="5"/>
      <c r="AY58" s="4"/>
      <c r="AZ58" s="7"/>
      <c r="BA58" s="18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21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13"/>
      <c r="O59" s="13"/>
      <c r="P59" s="13"/>
      <c r="Q59" s="13"/>
      <c r="R59" s="13"/>
      <c r="S59" s="13"/>
      <c r="T59" s="1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18"/>
      <c r="AJ59" s="7"/>
      <c r="AK59" s="7"/>
      <c r="AL59" s="5"/>
      <c r="AM59" s="5"/>
      <c r="AN59" s="5"/>
      <c r="AO59" s="5"/>
      <c r="AP59" s="5"/>
      <c r="AQ59" s="18"/>
      <c r="AR59" s="7"/>
      <c r="AS59" s="18"/>
      <c r="AT59" s="7"/>
      <c r="AU59" s="5"/>
      <c r="AV59" s="5"/>
      <c r="AW59" s="5"/>
      <c r="AX59" s="5"/>
      <c r="AY59" s="4"/>
      <c r="AZ59" s="7"/>
      <c r="BA59" s="18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21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13"/>
      <c r="O60" s="13"/>
      <c r="P60" s="13"/>
      <c r="Q60" s="13"/>
      <c r="R60" s="13"/>
      <c r="S60" s="13"/>
      <c r="T60" s="13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18"/>
      <c r="AJ60" s="7"/>
      <c r="AK60" s="7"/>
      <c r="AL60" s="5"/>
      <c r="AM60" s="5"/>
      <c r="AN60" s="5"/>
      <c r="AO60" s="5"/>
      <c r="AP60" s="5"/>
      <c r="AQ60" s="18"/>
      <c r="AR60" s="7"/>
      <c r="AS60" s="18"/>
      <c r="AT60" s="7"/>
      <c r="AU60" s="5"/>
      <c r="AV60" s="5"/>
      <c r="AW60" s="5"/>
      <c r="AX60" s="5"/>
      <c r="AY60" s="4"/>
      <c r="AZ60" s="7"/>
      <c r="BA60" s="18"/>
      <c r="BB60" s="7"/>
      <c r="BC60" s="7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21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13"/>
      <c r="O61" s="13"/>
      <c r="P61" s="13"/>
      <c r="Q61" s="13"/>
      <c r="R61" s="13"/>
      <c r="S61" s="13"/>
      <c r="T61" s="13"/>
      <c r="U61" s="5"/>
      <c r="V61" s="5"/>
      <c r="W61" s="5"/>
      <c r="X61" s="5"/>
      <c r="Y61" s="5"/>
      <c r="Z61" s="5"/>
      <c r="AA61" s="5"/>
      <c r="AB61" s="5"/>
      <c r="AC61" s="5"/>
      <c r="AD61" s="5"/>
      <c r="AE61" s="4"/>
      <c r="AF61" s="7"/>
      <c r="AG61" s="7"/>
      <c r="AH61" s="5"/>
      <c r="AI61" s="18"/>
      <c r="AJ61" s="7"/>
      <c r="AK61" s="7"/>
      <c r="AL61" s="5"/>
      <c r="AM61" s="5"/>
      <c r="AN61" s="5"/>
      <c r="AO61" s="5"/>
      <c r="AP61" s="5"/>
      <c r="AQ61" s="18"/>
      <c r="AR61" s="7"/>
      <c r="AS61" s="18"/>
      <c r="AT61" s="7"/>
      <c r="AU61" s="5"/>
      <c r="AV61" s="5"/>
      <c r="AW61" s="5"/>
      <c r="AX61" s="5"/>
      <c r="AY61" s="4"/>
      <c r="AZ61" s="7"/>
      <c r="BA61" s="18"/>
      <c r="BB61" s="7"/>
      <c r="BC61" s="7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409.6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7"/>
      <c r="O62" s="4"/>
      <c r="P62" s="7"/>
      <c r="Q62" s="7"/>
      <c r="R62" s="7"/>
      <c r="S62" s="7"/>
      <c r="T62" s="7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36"/>
      <c r="AJ62" s="5"/>
      <c r="AK62" s="5"/>
      <c r="AL62" s="5"/>
      <c r="AM62" s="5"/>
      <c r="AN62" s="5"/>
      <c r="AO62" s="5"/>
      <c r="AP62" s="5"/>
      <c r="AQ62" s="36"/>
      <c r="AR62" s="5"/>
      <c r="AS62" s="36"/>
      <c r="AT62" s="5"/>
      <c r="AU62" s="5"/>
      <c r="AV62" s="5"/>
      <c r="AW62" s="5"/>
      <c r="AX62" s="5"/>
      <c r="AY62" s="4"/>
      <c r="AZ62" s="7"/>
      <c r="BA62" s="18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409.6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18"/>
      <c r="N63" s="17"/>
      <c r="O63" s="17"/>
      <c r="P63" s="17"/>
      <c r="Q63" s="17"/>
      <c r="R63" s="17"/>
      <c r="S63" s="17"/>
      <c r="T63" s="17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36"/>
      <c r="AJ63" s="5"/>
      <c r="AK63" s="5"/>
      <c r="AL63" s="5"/>
      <c r="AM63" s="5"/>
      <c r="AN63" s="5"/>
      <c r="AO63" s="5"/>
      <c r="AP63" s="5"/>
      <c r="AQ63" s="36"/>
      <c r="AR63" s="5"/>
      <c r="AS63" s="36"/>
      <c r="AT63" s="5"/>
      <c r="AU63" s="5"/>
      <c r="AV63" s="5"/>
      <c r="AW63" s="5"/>
      <c r="AX63" s="5"/>
      <c r="AY63" s="4"/>
      <c r="AZ63" s="7"/>
      <c r="BA63" s="18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409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13"/>
      <c r="O64" s="13"/>
      <c r="P64" s="13"/>
      <c r="Q64" s="13"/>
      <c r="R64" s="13"/>
      <c r="S64" s="13"/>
      <c r="T64" s="13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36"/>
      <c r="AJ64" s="5"/>
      <c r="AK64" s="5"/>
      <c r="AL64" s="5"/>
      <c r="AM64" s="5"/>
      <c r="AN64" s="5"/>
      <c r="AO64" s="5"/>
      <c r="AP64" s="5"/>
      <c r="AQ64" s="36"/>
      <c r="AR64" s="5"/>
      <c r="AS64" s="36"/>
      <c r="AT64" s="5"/>
      <c r="AU64" s="5"/>
      <c r="AV64" s="5"/>
      <c r="AW64" s="5"/>
      <c r="AX64" s="5"/>
      <c r="AY64" s="4"/>
      <c r="AZ64" s="7"/>
      <c r="BA64" s="18"/>
      <c r="BB64" s="13"/>
      <c r="BC64" s="13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409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4"/>
      <c r="O65" s="4"/>
      <c r="P65" s="4"/>
      <c r="Q65" s="4"/>
      <c r="R65" s="4"/>
      <c r="S65" s="4"/>
      <c r="T65" s="4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18"/>
      <c r="BB65" s="4"/>
      <c r="BC65" s="4"/>
      <c r="BD65" s="4"/>
      <c r="BE65" s="4"/>
      <c r="BF65" s="7"/>
      <c r="BG65" s="4"/>
      <c r="BH65" s="4"/>
      <c r="BI65" s="7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71.7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4"/>
      <c r="O66" s="4"/>
      <c r="P66" s="4"/>
      <c r="Q66" s="4"/>
      <c r="R66" s="4"/>
      <c r="S66" s="4"/>
      <c r="T66" s="4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18"/>
      <c r="BB66" s="18"/>
      <c r="BC66" s="4"/>
      <c r="BD66" s="4"/>
      <c r="BE66" s="4"/>
      <c r="BF66" s="7"/>
      <c r="BG66" s="4"/>
      <c r="BH66" s="4"/>
      <c r="BI66" s="7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251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18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7"/>
      <c r="AG67" s="7"/>
      <c r="AH67" s="5"/>
      <c r="AI67" s="18"/>
      <c r="AJ67" s="7"/>
      <c r="AK67" s="7"/>
      <c r="AL67" s="5"/>
      <c r="AM67" s="5"/>
      <c r="AN67" s="5"/>
      <c r="AO67" s="5"/>
      <c r="AP67" s="5"/>
      <c r="AQ67" s="18"/>
      <c r="AR67" s="7"/>
      <c r="AS67" s="18"/>
      <c r="AT67" s="7"/>
      <c r="AU67" s="5"/>
      <c r="AV67" s="5"/>
      <c r="AW67" s="5"/>
      <c r="AX67" s="5"/>
      <c r="AY67" s="4"/>
      <c r="AZ67" s="7"/>
      <c r="BA67" s="18"/>
      <c r="BB67" s="7"/>
      <c r="BC67" s="7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409.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7"/>
      <c r="O68" s="4"/>
      <c r="P68" s="7"/>
      <c r="Q68" s="7"/>
      <c r="R68" s="7"/>
      <c r="S68" s="7"/>
      <c r="T68" s="7"/>
      <c r="U68" s="5"/>
      <c r="V68" s="5"/>
      <c r="W68" s="5"/>
      <c r="X68" s="5"/>
      <c r="Y68" s="5"/>
      <c r="Z68" s="5"/>
      <c r="AA68" s="5"/>
      <c r="AB68" s="5"/>
      <c r="AC68" s="5"/>
      <c r="AD68" s="5"/>
      <c r="AE68" s="4"/>
      <c r="AF68" s="7"/>
      <c r="AG68" s="7"/>
      <c r="AH68" s="5"/>
      <c r="AI68" s="18"/>
      <c r="AJ68" s="7"/>
      <c r="AK68" s="7"/>
      <c r="AL68" s="5"/>
      <c r="AM68" s="5"/>
      <c r="AN68" s="5"/>
      <c r="AO68" s="5"/>
      <c r="AP68" s="5"/>
      <c r="AQ68" s="18"/>
      <c r="AR68" s="7"/>
      <c r="AS68" s="18"/>
      <c r="AT68" s="7"/>
      <c r="AU68" s="5"/>
      <c r="AV68" s="5"/>
      <c r="AW68" s="5"/>
      <c r="AX68" s="5"/>
      <c r="AY68" s="4"/>
      <c r="AZ68" s="7"/>
      <c r="BA68" s="18"/>
      <c r="BB68" s="7"/>
      <c r="BC68" s="7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9.2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18"/>
      <c r="N69" s="12"/>
      <c r="O69" s="2"/>
      <c r="P69" s="12"/>
      <c r="Q69" s="12"/>
      <c r="R69" s="12"/>
      <c r="S69" s="12"/>
      <c r="T69" s="12"/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7"/>
      <c r="AG69" s="7"/>
      <c r="AH69" s="5"/>
      <c r="AI69" s="18"/>
      <c r="AJ69" s="7"/>
      <c r="AK69" s="7"/>
      <c r="AL69" s="5"/>
      <c r="AM69" s="5"/>
      <c r="AN69" s="5"/>
      <c r="AO69" s="5"/>
      <c r="AP69" s="5"/>
      <c r="AQ69" s="18"/>
      <c r="AR69" s="7"/>
      <c r="AS69" s="18"/>
      <c r="AT69" s="7"/>
      <c r="AU69" s="5"/>
      <c r="AV69" s="5"/>
      <c r="AW69" s="5"/>
      <c r="AX69" s="5"/>
      <c r="AY69" s="4"/>
      <c r="AZ69" s="7"/>
      <c r="BA69" s="18"/>
      <c r="BB69" s="7"/>
      <c r="BC69" s="7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98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18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36"/>
      <c r="AJ70" s="5"/>
      <c r="AK70" s="5"/>
      <c r="AL70" s="5"/>
      <c r="AM70" s="5"/>
      <c r="AN70" s="5"/>
      <c r="AO70" s="5"/>
      <c r="AP70" s="5"/>
      <c r="AQ70" s="36"/>
      <c r="AR70" s="5"/>
      <c r="AS70" s="36"/>
      <c r="AT70" s="5"/>
      <c r="AU70" s="5"/>
      <c r="AV70" s="5"/>
      <c r="AW70" s="5"/>
      <c r="AX70" s="5"/>
      <c r="AY70" s="4"/>
      <c r="AZ70" s="7"/>
      <c r="BA70" s="18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408.7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18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18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54.2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18"/>
      <c r="N72" s="12"/>
      <c r="O72" s="2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36"/>
      <c r="AJ72" s="5"/>
      <c r="AK72" s="5"/>
      <c r="AL72" s="5"/>
      <c r="AM72" s="5"/>
      <c r="AN72" s="5"/>
      <c r="AO72" s="5"/>
      <c r="AP72" s="5"/>
      <c r="AQ72" s="36"/>
      <c r="AR72" s="5"/>
      <c r="AS72" s="36"/>
      <c r="AT72" s="5"/>
      <c r="AU72" s="5"/>
      <c r="AV72" s="5"/>
      <c r="AW72" s="5"/>
      <c r="AX72" s="5"/>
      <c r="AY72" s="4"/>
      <c r="AZ72" s="7"/>
      <c r="BA72" s="18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61.7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8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49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36"/>
      <c r="AJ74" s="5"/>
      <c r="AK74" s="5"/>
      <c r="AL74" s="5"/>
      <c r="AM74" s="5"/>
      <c r="AN74" s="5"/>
      <c r="AO74" s="5"/>
      <c r="AP74" s="5"/>
      <c r="AQ74" s="36"/>
      <c r="AR74" s="5"/>
      <c r="AS74" s="36"/>
      <c r="AT74" s="5"/>
      <c r="AU74" s="5"/>
      <c r="AV74" s="5"/>
      <c r="AW74" s="5"/>
      <c r="AX74" s="5"/>
      <c r="AY74" s="4"/>
      <c r="AZ74" s="7"/>
      <c r="BA74" s="18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49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18"/>
      <c r="N75" s="12"/>
      <c r="O75" s="2"/>
      <c r="P75" s="12"/>
      <c r="Q75" s="12"/>
      <c r="R75" s="12"/>
      <c r="S75" s="12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36"/>
      <c r="AJ75" s="5"/>
      <c r="AK75" s="5"/>
      <c r="AL75" s="5"/>
      <c r="AM75" s="5"/>
      <c r="AN75" s="5"/>
      <c r="AO75" s="5"/>
      <c r="AP75" s="5"/>
      <c r="AQ75" s="36"/>
      <c r="AR75" s="5"/>
      <c r="AS75" s="36"/>
      <c r="AT75" s="5"/>
      <c r="AU75" s="5"/>
      <c r="AV75" s="5"/>
      <c r="AW75" s="5"/>
      <c r="AX75" s="5"/>
      <c r="AY75" s="4"/>
      <c r="AZ75" s="7"/>
      <c r="BA75" s="18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49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8"/>
      <c r="N76" s="7"/>
      <c r="O76" s="7"/>
      <c r="P76" s="7"/>
      <c r="Q76" s="7"/>
      <c r="R76" s="7"/>
      <c r="S76" s="7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36"/>
      <c r="AJ76" s="5"/>
      <c r="AK76" s="5"/>
      <c r="AL76" s="5"/>
      <c r="AM76" s="5"/>
      <c r="AN76" s="5"/>
      <c r="AO76" s="5"/>
      <c r="AP76" s="5"/>
      <c r="AQ76" s="36"/>
      <c r="AR76" s="5"/>
      <c r="AS76" s="36"/>
      <c r="AT76" s="5"/>
      <c r="AU76" s="5"/>
      <c r="AV76" s="5"/>
      <c r="AW76" s="5"/>
      <c r="AX76" s="5"/>
      <c r="AY76" s="4"/>
      <c r="AZ76" s="7"/>
      <c r="BA76" s="18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49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8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36"/>
      <c r="AJ77" s="5"/>
      <c r="AK77" s="5"/>
      <c r="AL77" s="5"/>
      <c r="AM77" s="5"/>
      <c r="AN77" s="5"/>
      <c r="AO77" s="5"/>
      <c r="AP77" s="5"/>
      <c r="AQ77" s="36"/>
      <c r="AR77" s="5"/>
      <c r="AS77" s="36"/>
      <c r="AT77" s="5"/>
      <c r="AU77" s="5"/>
      <c r="AV77" s="5"/>
      <c r="AW77" s="5"/>
      <c r="AX77" s="5"/>
      <c r="AY77" s="4"/>
      <c r="AZ77" s="7"/>
      <c r="BA77" s="18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49.2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18"/>
      <c r="N78" s="12"/>
      <c r="O78" s="2"/>
      <c r="P78" s="12"/>
      <c r="Q78" s="12"/>
      <c r="R78" s="12"/>
      <c r="S78" s="12"/>
      <c r="T78" s="12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36"/>
      <c r="AJ78" s="5"/>
      <c r="AK78" s="5"/>
      <c r="AL78" s="5"/>
      <c r="AM78" s="5"/>
      <c r="AN78" s="5"/>
      <c r="AO78" s="5"/>
      <c r="AP78" s="5"/>
      <c r="AQ78" s="36"/>
      <c r="AR78" s="5"/>
      <c r="AS78" s="36"/>
      <c r="AT78" s="5"/>
      <c r="AU78" s="5"/>
      <c r="AV78" s="5"/>
      <c r="AW78" s="5"/>
      <c r="AX78" s="5"/>
      <c r="AY78" s="4"/>
      <c r="AZ78" s="7"/>
      <c r="BA78" s="18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67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4"/>
      <c r="Q79" s="4"/>
      <c r="R79" s="4"/>
      <c r="S79" s="4"/>
      <c r="T79" s="4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36"/>
      <c r="AJ79" s="5"/>
      <c r="AK79" s="5"/>
      <c r="AL79" s="5"/>
      <c r="AM79" s="5"/>
      <c r="AN79" s="5"/>
      <c r="AO79" s="5"/>
      <c r="AP79" s="5"/>
      <c r="AQ79" s="36"/>
      <c r="AR79" s="5"/>
      <c r="AS79" s="36"/>
      <c r="AT79" s="5"/>
      <c r="AU79" s="5"/>
      <c r="AV79" s="5"/>
      <c r="AW79" s="5"/>
      <c r="AX79" s="5"/>
      <c r="AY79" s="4"/>
      <c r="AZ79" s="7"/>
      <c r="BA79" s="18"/>
      <c r="BB79" s="7"/>
      <c r="BC79" s="7"/>
      <c r="BD79" s="5"/>
      <c r="BE79" s="5"/>
      <c r="BF79" s="5"/>
      <c r="BG79" s="4"/>
      <c r="BH79" s="7"/>
      <c r="BI79" s="7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54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36"/>
      <c r="AJ80" s="5"/>
      <c r="AK80" s="5"/>
      <c r="AL80" s="5"/>
      <c r="AM80" s="5"/>
      <c r="AN80" s="5"/>
      <c r="AO80" s="5"/>
      <c r="AP80" s="5"/>
      <c r="AQ80" s="36"/>
      <c r="AR80" s="5"/>
      <c r="AS80" s="36"/>
      <c r="AT80" s="5"/>
      <c r="AU80" s="5"/>
      <c r="AV80" s="5"/>
      <c r="AW80" s="5"/>
      <c r="AX80" s="5"/>
      <c r="AY80" s="4"/>
      <c r="AZ80" s="7"/>
      <c r="BA80" s="18"/>
      <c r="BB80" s="17"/>
      <c r="BC80" s="13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4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36"/>
      <c r="AJ81" s="5"/>
      <c r="AK81" s="5"/>
      <c r="AL81" s="5"/>
      <c r="AM81" s="5"/>
      <c r="AN81" s="5"/>
      <c r="AO81" s="5"/>
      <c r="AP81" s="5"/>
      <c r="AQ81" s="36"/>
      <c r="AR81" s="5"/>
      <c r="AS81" s="36"/>
      <c r="AT81" s="5"/>
      <c r="AU81" s="5"/>
      <c r="AV81" s="5"/>
      <c r="AW81" s="5"/>
      <c r="AX81" s="5"/>
      <c r="AY81" s="4"/>
      <c r="AZ81" s="7"/>
      <c r="BA81" s="18"/>
      <c r="BB81" s="17"/>
      <c r="BC81" s="13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409.6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4"/>
      <c r="O82" s="4"/>
      <c r="P82" s="4"/>
      <c r="Q82" s="4"/>
      <c r="R82" s="4"/>
      <c r="S82" s="4"/>
      <c r="T82" s="4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36"/>
      <c r="AJ82" s="5"/>
      <c r="AK82" s="5"/>
      <c r="AL82" s="5"/>
      <c r="AM82" s="5"/>
      <c r="AN82" s="5"/>
      <c r="AO82" s="5"/>
      <c r="AP82" s="5"/>
      <c r="AQ82" s="36"/>
      <c r="AR82" s="5"/>
      <c r="AS82" s="36"/>
      <c r="AT82" s="5"/>
      <c r="AU82" s="5"/>
      <c r="AV82" s="5"/>
      <c r="AW82" s="5"/>
      <c r="AX82" s="5"/>
      <c r="AY82" s="4"/>
      <c r="AZ82" s="4"/>
      <c r="BA82" s="4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52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4"/>
      <c r="O83" s="4"/>
      <c r="P83" s="4"/>
      <c r="Q83" s="4"/>
      <c r="R83" s="4"/>
      <c r="S83" s="4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36"/>
      <c r="AJ83" s="5"/>
      <c r="AK83" s="5"/>
      <c r="AL83" s="5"/>
      <c r="AM83" s="5"/>
      <c r="AN83" s="5"/>
      <c r="AO83" s="5"/>
      <c r="AP83" s="5"/>
      <c r="AQ83" s="36"/>
      <c r="AR83" s="5"/>
      <c r="AS83" s="36"/>
      <c r="AT83" s="5"/>
      <c r="AU83" s="5"/>
      <c r="AV83" s="5"/>
      <c r="AW83" s="5"/>
      <c r="AX83" s="5"/>
      <c r="AY83" s="4"/>
      <c r="AZ83" s="7"/>
      <c r="BA83" s="18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220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3"/>
      <c r="O84" s="13"/>
      <c r="P84" s="13"/>
      <c r="Q84" s="13"/>
      <c r="R84" s="13"/>
      <c r="S84" s="13"/>
      <c r="T84" s="13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36"/>
      <c r="AJ84" s="5"/>
      <c r="AK84" s="5"/>
      <c r="AL84" s="5"/>
      <c r="AM84" s="5"/>
      <c r="AN84" s="5"/>
      <c r="AO84" s="5"/>
      <c r="AP84" s="5"/>
      <c r="AQ84" s="36"/>
      <c r="AR84" s="5"/>
      <c r="AS84" s="36"/>
      <c r="AT84" s="5"/>
      <c r="AU84" s="5"/>
      <c r="AV84" s="5"/>
      <c r="AW84" s="5"/>
      <c r="AX84" s="5"/>
      <c r="AY84" s="4"/>
      <c r="AZ84" s="7"/>
      <c r="BA84" s="18"/>
      <c r="BB84" s="13"/>
      <c r="BC84" s="13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20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36"/>
      <c r="AJ85" s="5"/>
      <c r="AK85" s="5"/>
      <c r="AL85" s="5"/>
      <c r="AM85" s="5"/>
      <c r="AN85" s="5"/>
      <c r="AO85" s="5"/>
      <c r="AP85" s="5"/>
      <c r="AQ85" s="36"/>
      <c r="AR85" s="5"/>
      <c r="AS85" s="36"/>
      <c r="AT85" s="5"/>
      <c r="AU85" s="5"/>
      <c r="AV85" s="5"/>
      <c r="AW85" s="5"/>
      <c r="AX85" s="5"/>
      <c r="AY85" s="4"/>
      <c r="AZ85" s="7"/>
      <c r="BA85" s="18"/>
      <c r="BB85" s="4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20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4"/>
      <c r="O86" s="4"/>
      <c r="P86" s="4"/>
      <c r="Q86" s="4"/>
      <c r="R86" s="4"/>
      <c r="S86" s="4"/>
      <c r="T86" s="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36"/>
      <c r="AJ86" s="5"/>
      <c r="AK86" s="5"/>
      <c r="AL86" s="5"/>
      <c r="AM86" s="5"/>
      <c r="AN86" s="5"/>
      <c r="AO86" s="5"/>
      <c r="AP86" s="5"/>
      <c r="AQ86" s="36"/>
      <c r="AR86" s="5"/>
      <c r="AS86" s="36"/>
      <c r="AT86" s="5"/>
      <c r="AU86" s="5"/>
      <c r="AV86" s="5"/>
      <c r="AW86" s="5"/>
      <c r="AX86" s="5"/>
      <c r="AY86" s="4"/>
      <c r="AZ86" s="7"/>
      <c r="BA86" s="18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409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13"/>
      <c r="AG87" s="13"/>
      <c r="AH87" s="5"/>
      <c r="AI87" s="18"/>
      <c r="AJ87" s="13"/>
      <c r="AK87" s="13"/>
      <c r="AL87" s="5"/>
      <c r="AM87" s="5"/>
      <c r="AN87" s="5"/>
      <c r="AO87" s="5"/>
      <c r="AP87" s="5"/>
      <c r="AQ87" s="18"/>
      <c r="AR87" s="13"/>
      <c r="AS87" s="18"/>
      <c r="AT87" s="13"/>
      <c r="AU87" s="5"/>
      <c r="AV87" s="5"/>
      <c r="AW87" s="5"/>
      <c r="AX87" s="5"/>
      <c r="AY87" s="4"/>
      <c r="AZ87" s="7"/>
      <c r="BA87" s="18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4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13"/>
      <c r="AG88" s="13"/>
      <c r="AH88" s="5"/>
      <c r="AI88" s="18"/>
      <c r="AJ88" s="13"/>
      <c r="AK88" s="13"/>
      <c r="AL88" s="5"/>
      <c r="AM88" s="5"/>
      <c r="AN88" s="5"/>
      <c r="AO88" s="5"/>
      <c r="AP88" s="5"/>
      <c r="AQ88" s="18"/>
      <c r="AR88" s="13"/>
      <c r="AS88" s="18"/>
      <c r="AT88" s="13"/>
      <c r="AU88" s="5"/>
      <c r="AV88" s="5"/>
      <c r="AW88" s="5"/>
      <c r="AX88" s="5"/>
      <c r="AY88" s="4"/>
      <c r="AZ88" s="7"/>
      <c r="BA88" s="18"/>
      <c r="BB88" s="13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44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13"/>
      <c r="AG89" s="13"/>
      <c r="AH89" s="5"/>
      <c r="AI89" s="18"/>
      <c r="AJ89" s="13"/>
      <c r="AK89" s="13"/>
      <c r="AL89" s="5"/>
      <c r="AM89" s="5"/>
      <c r="AN89" s="5"/>
      <c r="AO89" s="5"/>
      <c r="AP89" s="5"/>
      <c r="AQ89" s="18"/>
      <c r="AR89" s="13"/>
      <c r="AS89" s="18"/>
      <c r="AT89" s="13"/>
      <c r="AU89" s="5"/>
      <c r="AV89" s="5"/>
      <c r="AW89" s="5"/>
      <c r="AX89" s="5"/>
      <c r="AY89" s="4"/>
      <c r="AZ89" s="7"/>
      <c r="BA89" s="18"/>
      <c r="BB89" s="13"/>
      <c r="BC89" s="13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44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13"/>
      <c r="AG90" s="13"/>
      <c r="AH90" s="5"/>
      <c r="AI90" s="18"/>
      <c r="AJ90" s="13"/>
      <c r="AK90" s="13"/>
      <c r="AL90" s="5"/>
      <c r="AM90" s="5"/>
      <c r="AN90" s="5"/>
      <c r="AO90" s="5"/>
      <c r="AP90" s="5"/>
      <c r="AQ90" s="18"/>
      <c r="AR90" s="13"/>
      <c r="AS90" s="18"/>
      <c r="AT90" s="13"/>
      <c r="AU90" s="5"/>
      <c r="AV90" s="5"/>
      <c r="AW90" s="5"/>
      <c r="AX90" s="5"/>
      <c r="AY90" s="4"/>
      <c r="AZ90" s="7"/>
      <c r="BA90" s="18"/>
      <c r="BB90" s="13"/>
      <c r="BC90" s="13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44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13"/>
      <c r="AG91" s="13"/>
      <c r="AH91" s="5"/>
      <c r="AI91" s="18"/>
      <c r="AJ91" s="13"/>
      <c r="AK91" s="13"/>
      <c r="AL91" s="5"/>
      <c r="AM91" s="5"/>
      <c r="AN91" s="5"/>
      <c r="AO91" s="5"/>
      <c r="AP91" s="5"/>
      <c r="AQ91" s="18"/>
      <c r="AR91" s="13"/>
      <c r="AS91" s="18"/>
      <c r="AT91" s="13"/>
      <c r="AU91" s="5"/>
      <c r="AV91" s="5"/>
      <c r="AW91" s="5"/>
      <c r="AX91" s="5"/>
      <c r="AY91" s="4"/>
      <c r="AZ91" s="7"/>
      <c r="BA91" s="18"/>
      <c r="BB91" s="13"/>
      <c r="BC91" s="13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44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13"/>
      <c r="O92" s="13"/>
      <c r="P92" s="13"/>
      <c r="Q92" s="13"/>
      <c r="R92" s="13"/>
      <c r="S92" s="13"/>
      <c r="T92" s="1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13"/>
      <c r="AG92" s="13"/>
      <c r="AH92" s="5"/>
      <c r="AI92" s="18"/>
      <c r="AJ92" s="13"/>
      <c r="AK92" s="13"/>
      <c r="AL92" s="5"/>
      <c r="AM92" s="5"/>
      <c r="AN92" s="5"/>
      <c r="AO92" s="5"/>
      <c r="AP92" s="5"/>
      <c r="AQ92" s="18"/>
      <c r="AR92" s="13"/>
      <c r="AS92" s="18"/>
      <c r="AT92" s="13"/>
      <c r="AU92" s="5"/>
      <c r="AV92" s="5"/>
      <c r="AW92" s="5"/>
      <c r="AX92" s="5"/>
      <c r="AY92" s="4"/>
      <c r="AZ92" s="7"/>
      <c r="BA92" s="18"/>
      <c r="BB92" s="13"/>
      <c r="BC92" s="13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13"/>
      <c r="O93" s="13"/>
      <c r="P93" s="13"/>
      <c r="Q93" s="13"/>
      <c r="R93" s="13"/>
      <c r="S93" s="13"/>
      <c r="T93" s="13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36"/>
      <c r="AJ93" s="5"/>
      <c r="AK93" s="5"/>
      <c r="AL93" s="5"/>
      <c r="AM93" s="5"/>
      <c r="AN93" s="5"/>
      <c r="AO93" s="5"/>
      <c r="AP93" s="5"/>
      <c r="AQ93" s="36"/>
      <c r="AR93" s="5"/>
      <c r="AS93" s="36"/>
      <c r="AT93" s="5"/>
      <c r="AU93" s="5"/>
      <c r="AV93" s="5"/>
      <c r="AW93" s="5"/>
      <c r="AX93" s="5"/>
      <c r="AY93" s="4"/>
      <c r="AZ93" s="7"/>
      <c r="BA93" s="18"/>
      <c r="BB93" s="17"/>
      <c r="BC93" s="13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408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4"/>
      <c r="O94" s="4"/>
      <c r="P94" s="4"/>
      <c r="Q94" s="4"/>
      <c r="R94" s="4"/>
      <c r="S94" s="4"/>
      <c r="T94" s="4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36"/>
      <c r="AJ94" s="5"/>
      <c r="AK94" s="5"/>
      <c r="AL94" s="5"/>
      <c r="AM94" s="5"/>
      <c r="AN94" s="5"/>
      <c r="AO94" s="5"/>
      <c r="AP94" s="5"/>
      <c r="AQ94" s="36"/>
      <c r="AR94" s="5"/>
      <c r="AS94" s="36"/>
      <c r="AT94" s="5"/>
      <c r="AU94" s="5"/>
      <c r="AV94" s="5"/>
      <c r="AW94" s="5"/>
      <c r="AX94" s="5"/>
      <c r="AY94" s="4"/>
      <c r="AZ94" s="7"/>
      <c r="BA94" s="18"/>
      <c r="BB94" s="4"/>
      <c r="BC94" s="4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146.2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36"/>
      <c r="AJ95" s="5"/>
      <c r="AK95" s="5"/>
      <c r="AL95" s="5"/>
      <c r="AM95" s="5"/>
      <c r="AN95" s="5"/>
      <c r="AO95" s="5"/>
      <c r="AP95" s="5"/>
      <c r="AQ95" s="36"/>
      <c r="AR95" s="5"/>
      <c r="AS95" s="36"/>
      <c r="AT95" s="5"/>
      <c r="AU95" s="5"/>
      <c r="AV95" s="5"/>
      <c r="AW95" s="5"/>
      <c r="AX95" s="5"/>
      <c r="AY95" s="4"/>
      <c r="AZ95" s="7"/>
      <c r="BA95" s="18"/>
      <c r="BB95" s="17"/>
      <c r="BC95" s="13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408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36"/>
      <c r="AJ96" s="5"/>
      <c r="AK96" s="5"/>
      <c r="AL96" s="5"/>
      <c r="AM96" s="5"/>
      <c r="AN96" s="5"/>
      <c r="AO96" s="5"/>
      <c r="AP96" s="5"/>
      <c r="AQ96" s="36"/>
      <c r="AR96" s="5"/>
      <c r="AS96" s="36"/>
      <c r="AT96" s="5"/>
      <c r="AU96" s="5"/>
      <c r="AV96" s="5"/>
      <c r="AW96" s="5"/>
      <c r="AX96" s="5"/>
      <c r="AY96" s="4"/>
      <c r="AZ96" s="7"/>
      <c r="BA96" s="18"/>
      <c r="BB96" s="4"/>
      <c r="BC96" s="4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56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4"/>
      <c r="O97" s="4"/>
      <c r="P97" s="4"/>
      <c r="Q97" s="4"/>
      <c r="R97" s="4"/>
      <c r="S97" s="4"/>
      <c r="T97" s="4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36"/>
      <c r="AJ97" s="5"/>
      <c r="AK97" s="5"/>
      <c r="AL97" s="5"/>
      <c r="AM97" s="5"/>
      <c r="AN97" s="5"/>
      <c r="AO97" s="5"/>
      <c r="AP97" s="5"/>
      <c r="AQ97" s="36"/>
      <c r="AR97" s="5"/>
      <c r="AS97" s="36"/>
      <c r="AT97" s="5"/>
      <c r="AU97" s="5"/>
      <c r="AV97" s="5"/>
      <c r="AW97" s="5"/>
      <c r="AX97" s="5"/>
      <c r="AY97" s="4"/>
      <c r="AZ97" s="7"/>
      <c r="BA97" s="18"/>
      <c r="BB97" s="17"/>
      <c r="BC97" s="13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32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36"/>
      <c r="AJ98" s="5"/>
      <c r="AK98" s="5"/>
      <c r="AL98" s="5"/>
      <c r="AM98" s="5"/>
      <c r="AN98" s="5"/>
      <c r="AO98" s="5"/>
      <c r="AP98" s="5"/>
      <c r="AQ98" s="36"/>
      <c r="AR98" s="5"/>
      <c r="AS98" s="36"/>
      <c r="AT98" s="5"/>
      <c r="AU98" s="5"/>
      <c r="AV98" s="5"/>
      <c r="AW98" s="5"/>
      <c r="AX98" s="5"/>
      <c r="AY98" s="4"/>
      <c r="AZ98" s="7"/>
      <c r="BA98" s="18"/>
      <c r="BB98" s="13"/>
      <c r="BC98" s="13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32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36"/>
      <c r="AJ99" s="5"/>
      <c r="AK99" s="5"/>
      <c r="AL99" s="5"/>
      <c r="AM99" s="5"/>
      <c r="AN99" s="5"/>
      <c r="AO99" s="5"/>
      <c r="AP99" s="5"/>
      <c r="AQ99" s="36"/>
      <c r="AR99" s="5"/>
      <c r="AS99" s="36"/>
      <c r="AT99" s="5"/>
      <c r="AU99" s="5"/>
      <c r="AV99" s="5"/>
      <c r="AW99" s="5"/>
      <c r="AX99" s="5"/>
      <c r="AY99" s="4"/>
      <c r="AZ99" s="7"/>
      <c r="BA99" s="18"/>
      <c r="BB99" s="17"/>
      <c r="BC99" s="13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246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7"/>
      <c r="O100" s="4"/>
      <c r="P100" s="7"/>
      <c r="Q100" s="7"/>
      <c r="R100" s="7"/>
      <c r="S100" s="7"/>
      <c r="T100" s="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36"/>
      <c r="AJ100" s="5"/>
      <c r="AK100" s="5"/>
      <c r="AL100" s="5"/>
      <c r="AM100" s="5"/>
      <c r="AN100" s="5"/>
      <c r="AO100" s="5"/>
      <c r="AP100" s="5"/>
      <c r="AQ100" s="36"/>
      <c r="AR100" s="5"/>
      <c r="AS100" s="36"/>
      <c r="AT100" s="5"/>
      <c r="AU100" s="5"/>
      <c r="AV100" s="5"/>
      <c r="AW100" s="5"/>
      <c r="AX100" s="5"/>
      <c r="AY100" s="4"/>
      <c r="AZ100" s="7"/>
      <c r="BA100" s="18"/>
      <c r="BB100" s="7"/>
      <c r="BC100" s="7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84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7"/>
      <c r="O101" s="7"/>
      <c r="P101" s="7"/>
      <c r="Q101" s="7"/>
      <c r="R101" s="7"/>
      <c r="S101" s="7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36"/>
      <c r="AJ101" s="5"/>
      <c r="AK101" s="5"/>
      <c r="AL101" s="5"/>
      <c r="AM101" s="5"/>
      <c r="AN101" s="5"/>
      <c r="AO101" s="5"/>
      <c r="AP101" s="5"/>
      <c r="AQ101" s="36"/>
      <c r="AR101" s="5"/>
      <c r="AS101" s="36"/>
      <c r="AT101" s="5"/>
      <c r="AU101" s="5"/>
      <c r="AV101" s="5"/>
      <c r="AW101" s="5"/>
      <c r="AX101" s="5"/>
      <c r="AY101" s="4"/>
      <c r="AZ101" s="7"/>
      <c r="BA101" s="19"/>
      <c r="BB101" s="20"/>
      <c r="BC101" s="13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184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18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36"/>
      <c r="AJ102" s="5"/>
      <c r="AK102" s="5"/>
      <c r="AL102" s="5"/>
      <c r="AM102" s="5"/>
      <c r="AN102" s="5"/>
      <c r="AO102" s="5"/>
      <c r="AP102" s="5"/>
      <c r="AQ102" s="36"/>
      <c r="AR102" s="5"/>
      <c r="AS102" s="36"/>
      <c r="AT102" s="5"/>
      <c r="AU102" s="5"/>
      <c r="AV102" s="5"/>
      <c r="AW102" s="5"/>
      <c r="AX102" s="5"/>
      <c r="AY102" s="4"/>
      <c r="AZ102" s="7"/>
      <c r="BA102" s="19"/>
      <c r="BB102" s="20"/>
      <c r="BC102" s="13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184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36"/>
      <c r="AJ103" s="5"/>
      <c r="AK103" s="5"/>
      <c r="AL103" s="5"/>
      <c r="AM103" s="5"/>
      <c r="AN103" s="5"/>
      <c r="AO103" s="5"/>
      <c r="AP103" s="5"/>
      <c r="AQ103" s="36"/>
      <c r="AR103" s="5"/>
      <c r="AS103" s="36"/>
      <c r="AT103" s="5"/>
      <c r="AU103" s="5"/>
      <c r="AV103" s="5"/>
      <c r="AW103" s="5"/>
      <c r="AX103" s="5"/>
      <c r="AY103" s="4"/>
      <c r="AZ103" s="7"/>
      <c r="BA103" s="18"/>
      <c r="BB103" s="4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8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36"/>
      <c r="AJ104" s="5"/>
      <c r="AK104" s="5"/>
      <c r="AL104" s="5"/>
      <c r="AM104" s="5"/>
      <c r="AN104" s="5"/>
      <c r="AO104" s="5"/>
      <c r="AP104" s="5"/>
      <c r="AQ104" s="36"/>
      <c r="AR104" s="5"/>
      <c r="AS104" s="36"/>
      <c r="AT104" s="5"/>
      <c r="AU104" s="5"/>
      <c r="AV104" s="5"/>
      <c r="AW104" s="5"/>
      <c r="AX104" s="5"/>
      <c r="AY104" s="4"/>
      <c r="AZ104" s="7"/>
      <c r="BA104" s="19"/>
      <c r="BB104" s="20"/>
      <c r="BC104" s="4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189.7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7"/>
      <c r="O105" s="17"/>
      <c r="P105" s="17"/>
      <c r="Q105" s="17"/>
      <c r="R105" s="17"/>
      <c r="S105" s="17"/>
      <c r="T105" s="1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36"/>
      <c r="AJ105" s="5"/>
      <c r="AK105" s="5"/>
      <c r="AL105" s="5"/>
      <c r="AM105" s="5"/>
      <c r="AN105" s="5"/>
      <c r="AO105" s="5"/>
      <c r="AP105" s="5"/>
      <c r="AQ105" s="36"/>
      <c r="AR105" s="5"/>
      <c r="AS105" s="36"/>
      <c r="AT105" s="5"/>
      <c r="AU105" s="5"/>
      <c r="AV105" s="5"/>
      <c r="AW105" s="5"/>
      <c r="AX105" s="5"/>
      <c r="AY105" s="4"/>
      <c r="AZ105" s="7"/>
      <c r="BA105" s="19"/>
      <c r="BB105" s="20"/>
      <c r="BC105" s="4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84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36"/>
      <c r="AJ106" s="5"/>
      <c r="AK106" s="5"/>
      <c r="AL106" s="5"/>
      <c r="AM106" s="5"/>
      <c r="AN106" s="5"/>
      <c r="AO106" s="5"/>
      <c r="AP106" s="5"/>
      <c r="AQ106" s="36"/>
      <c r="AR106" s="5"/>
      <c r="AS106" s="36"/>
      <c r="AT106" s="5"/>
      <c r="AU106" s="5"/>
      <c r="AV106" s="5"/>
      <c r="AW106" s="5"/>
      <c r="AX106" s="5"/>
      <c r="AY106" s="4"/>
      <c r="AZ106" s="7"/>
      <c r="BA106" s="18"/>
      <c r="BB106" s="4"/>
      <c r="BC106" s="4"/>
      <c r="BD106" s="5"/>
      <c r="BE106" s="5"/>
      <c r="BF106" s="5"/>
      <c r="BG106" s="4"/>
      <c r="BH106" s="7"/>
      <c r="BI106" s="7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84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36"/>
      <c r="AJ107" s="5"/>
      <c r="AK107" s="5"/>
      <c r="AL107" s="5"/>
      <c r="AM107" s="5"/>
      <c r="AN107" s="5"/>
      <c r="AO107" s="5"/>
      <c r="AP107" s="5"/>
      <c r="AQ107" s="36"/>
      <c r="AR107" s="5"/>
      <c r="AS107" s="36"/>
      <c r="AT107" s="5"/>
      <c r="AU107" s="5"/>
      <c r="AV107" s="5"/>
      <c r="AW107" s="5"/>
      <c r="AX107" s="5"/>
      <c r="AY107" s="4"/>
      <c r="AZ107" s="7"/>
      <c r="BA107" s="21"/>
      <c r="BB107" s="20"/>
      <c r="BC107" s="4"/>
      <c r="BD107" s="5"/>
      <c r="BE107" s="5"/>
      <c r="BF107" s="5"/>
      <c r="BG107" s="4"/>
      <c r="BH107" s="7"/>
      <c r="BI107" s="7"/>
      <c r="BJ107" s="5"/>
      <c r="BK107" s="37"/>
      <c r="BL107" s="8"/>
      <c r="BM107" s="5"/>
      <c r="BN107" s="5"/>
      <c r="BO107" s="7"/>
      <c r="BP107" s="7"/>
      <c r="BQ107" s="8"/>
      <c r="BR107" s="9"/>
    </row>
    <row r="108" spans="1:70" s="6" customFormat="1" ht="184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36"/>
      <c r="AJ108" s="5"/>
      <c r="AK108" s="5"/>
      <c r="AL108" s="5"/>
      <c r="AM108" s="5"/>
      <c r="AN108" s="5"/>
      <c r="AO108" s="5"/>
      <c r="AP108" s="5"/>
      <c r="AQ108" s="36"/>
      <c r="AR108" s="5"/>
      <c r="AS108" s="36"/>
      <c r="AT108" s="5"/>
      <c r="AU108" s="5"/>
      <c r="AV108" s="5"/>
      <c r="AW108" s="5"/>
      <c r="AX108" s="5"/>
      <c r="AY108" s="4"/>
      <c r="AZ108" s="7"/>
      <c r="BA108" s="18"/>
      <c r="BB108" s="13"/>
      <c r="BC108" s="13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84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36"/>
      <c r="AJ109" s="5"/>
      <c r="AK109" s="5"/>
      <c r="AL109" s="5"/>
      <c r="AM109" s="5"/>
      <c r="AN109" s="5"/>
      <c r="AO109" s="5"/>
      <c r="AP109" s="5"/>
      <c r="AQ109" s="36"/>
      <c r="AR109" s="5"/>
      <c r="AS109" s="36"/>
      <c r="AT109" s="5"/>
      <c r="AU109" s="5"/>
      <c r="AV109" s="5"/>
      <c r="AW109" s="5"/>
      <c r="AX109" s="5"/>
      <c r="AY109" s="4"/>
      <c r="AZ109" s="7"/>
      <c r="BA109" s="18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8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36"/>
      <c r="AJ110" s="5"/>
      <c r="AK110" s="5"/>
      <c r="AL110" s="5"/>
      <c r="AM110" s="5"/>
      <c r="AN110" s="5"/>
      <c r="AO110" s="5"/>
      <c r="AP110" s="5"/>
      <c r="AQ110" s="36"/>
      <c r="AR110" s="5"/>
      <c r="AS110" s="36"/>
      <c r="AT110" s="5"/>
      <c r="AU110" s="5"/>
      <c r="AV110" s="5"/>
      <c r="AW110" s="5"/>
      <c r="AX110" s="5"/>
      <c r="AY110" s="4"/>
      <c r="AZ110" s="7"/>
      <c r="BA110" s="18"/>
      <c r="BB110" s="13"/>
      <c r="BC110" s="13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84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36"/>
      <c r="AJ111" s="5"/>
      <c r="AK111" s="5"/>
      <c r="AL111" s="5"/>
      <c r="AM111" s="5"/>
      <c r="AN111" s="5"/>
      <c r="AO111" s="5"/>
      <c r="AP111" s="5"/>
      <c r="AQ111" s="36"/>
      <c r="AR111" s="5"/>
      <c r="AS111" s="36"/>
      <c r="AT111" s="5"/>
      <c r="AU111" s="5"/>
      <c r="AV111" s="5"/>
      <c r="AW111" s="5"/>
      <c r="AX111" s="5"/>
      <c r="AY111" s="4"/>
      <c r="AZ111" s="7"/>
      <c r="BA111" s="18"/>
      <c r="BB111" s="7"/>
      <c r="BC111" s="4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212.2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7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18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409.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4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8"/>
      <c r="BB113" s="7"/>
      <c r="BC113" s="7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86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18"/>
      <c r="N114" s="12"/>
      <c r="O114" s="2"/>
      <c r="P114" s="12"/>
      <c r="Q114" s="12"/>
      <c r="R114" s="12"/>
      <c r="S114" s="12"/>
      <c r="T114" s="1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36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22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18"/>
      <c r="BB115" s="7"/>
      <c r="BC115" s="7"/>
      <c r="BD115" s="5"/>
      <c r="BE115" s="5"/>
      <c r="BF115" s="5"/>
      <c r="BG115" s="5"/>
      <c r="BH115" s="5"/>
      <c r="BI115" s="4"/>
      <c r="BJ115" s="7"/>
      <c r="BK115" s="7"/>
      <c r="BL115" s="8"/>
      <c r="BM115" s="5"/>
      <c r="BN115" s="5"/>
      <c r="BO115" s="7"/>
      <c r="BP115" s="7"/>
      <c r="BQ115" s="8"/>
      <c r="BR115" s="9"/>
    </row>
    <row r="116" spans="1:70" s="6" customFormat="1" ht="222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36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22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36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57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4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18"/>
      <c r="BB118" s="7"/>
      <c r="BC118" s="7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82.2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18"/>
      <c r="N119" s="12"/>
      <c r="O119" s="2"/>
      <c r="P119" s="12"/>
      <c r="Q119" s="12"/>
      <c r="R119" s="12"/>
      <c r="S119" s="12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36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229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36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409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4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7"/>
      <c r="AG121" s="7"/>
      <c r="AH121" s="7"/>
      <c r="AI121" s="18"/>
      <c r="AJ121" s="7"/>
      <c r="AK121" s="7"/>
      <c r="AL121" s="5"/>
      <c r="AM121" s="5"/>
      <c r="AN121" s="5"/>
      <c r="AO121" s="5"/>
      <c r="AP121" s="5"/>
      <c r="AQ121" s="18"/>
      <c r="AR121" s="7"/>
      <c r="AS121" s="18"/>
      <c r="AT121" s="7"/>
      <c r="AU121" s="5"/>
      <c r="AV121" s="5"/>
      <c r="AW121" s="5"/>
      <c r="AX121" s="5"/>
      <c r="AY121" s="4"/>
      <c r="AZ121" s="7"/>
      <c r="BA121" s="18"/>
      <c r="BB121" s="7"/>
      <c r="BC121" s="7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1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4"/>
      <c r="AH122" s="7"/>
      <c r="AI122" s="7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4"/>
      <c r="AZ122" s="7"/>
      <c r="BA122" s="18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18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4"/>
      <c r="AH123" s="7"/>
      <c r="AI123" s="7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4"/>
      <c r="AZ123" s="7"/>
      <c r="BA123" s="18"/>
      <c r="BB123" s="7"/>
      <c r="BC123" s="7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4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18"/>
      <c r="N124" s="7"/>
      <c r="O124" s="7"/>
      <c r="P124" s="7"/>
      <c r="Q124" s="7"/>
      <c r="R124" s="7"/>
      <c r="S124" s="7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4"/>
      <c r="AH124" s="7"/>
      <c r="AI124" s="7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4"/>
      <c r="AZ124" s="7"/>
      <c r="BA124" s="18"/>
      <c r="BB124" s="7"/>
      <c r="BC124" s="7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18"/>
      <c r="N125" s="12"/>
      <c r="O125" s="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4"/>
      <c r="AH125" s="7"/>
      <c r="AI125" s="7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4"/>
      <c r="AZ125" s="7"/>
      <c r="BA125" s="18"/>
      <c r="BB125" s="7"/>
      <c r="BC125" s="7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41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18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4"/>
      <c r="AH126" s="7"/>
      <c r="AI126" s="7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4"/>
      <c r="AZ126" s="7"/>
      <c r="BA126" s="18"/>
      <c r="BB126" s="7"/>
      <c r="BC126" s="7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201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7"/>
      <c r="O127" s="4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18"/>
      <c r="BB127" s="7"/>
      <c r="BC127" s="7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20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18"/>
      <c r="N128" s="12"/>
      <c r="O128" s="2"/>
      <c r="P128" s="12"/>
      <c r="Q128" s="12"/>
      <c r="R128" s="12"/>
      <c r="S128" s="12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36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201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4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18"/>
      <c r="BB129" s="7"/>
      <c r="BC129" s="7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01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18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36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409.6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4"/>
      <c r="P131" s="4"/>
      <c r="Q131" s="4"/>
      <c r="R131" s="4"/>
      <c r="S131" s="4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36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201.7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4"/>
      <c r="P132" s="4"/>
      <c r="Q132" s="4"/>
      <c r="R132" s="4"/>
      <c r="S132" s="4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36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01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4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4"/>
      <c r="AH133" s="7"/>
      <c r="AI133" s="7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4"/>
      <c r="AZ133" s="7"/>
      <c r="BA133" s="18"/>
      <c r="BB133" s="7"/>
      <c r="BC133" s="7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201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4"/>
      <c r="P134" s="12"/>
      <c r="Q134" s="12"/>
      <c r="R134" s="12"/>
      <c r="S134" s="12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36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201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7"/>
      <c r="O135" s="4"/>
      <c r="P135" s="4"/>
      <c r="Q135" s="4"/>
      <c r="R135" s="4"/>
      <c r="S135" s="4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6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201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18"/>
      <c r="N136" s="12"/>
      <c r="O136" s="2"/>
      <c r="P136" s="12"/>
      <c r="Q136" s="12"/>
      <c r="R136" s="12"/>
      <c r="S136" s="12"/>
      <c r="T136" s="12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36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259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3"/>
      <c r="O137" s="13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18"/>
      <c r="BB137" s="13"/>
      <c r="BC137" s="13"/>
      <c r="BD137" s="5"/>
      <c r="BE137" s="5"/>
      <c r="BF137" s="5"/>
      <c r="BG137" s="4"/>
      <c r="BH137" s="17"/>
      <c r="BI137" s="13"/>
      <c r="BJ137" s="5"/>
      <c r="BK137" s="37"/>
      <c r="BL137" s="8"/>
      <c r="BM137" s="5"/>
      <c r="BN137" s="5"/>
      <c r="BO137" s="7"/>
      <c r="BP137" s="7"/>
      <c r="BQ137" s="8"/>
      <c r="BR137" s="9"/>
    </row>
    <row r="138" spans="1:70" s="6" customFormat="1" ht="244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18"/>
      <c r="BB138" s="22"/>
      <c r="BC138" s="13"/>
      <c r="BD138" s="5"/>
      <c r="BE138" s="5"/>
      <c r="BF138" s="5"/>
      <c r="BG138" s="4"/>
      <c r="BH138" s="17"/>
      <c r="BI138" s="13"/>
      <c r="BJ138" s="5"/>
      <c r="BK138" s="37"/>
      <c r="BL138" s="8"/>
      <c r="BM138" s="5"/>
      <c r="BN138" s="5"/>
      <c r="BO138" s="7"/>
      <c r="BP138" s="7"/>
      <c r="BQ138" s="8"/>
      <c r="BR138" s="9"/>
    </row>
    <row r="139" spans="1:70" s="6" customFormat="1" ht="219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7"/>
      <c r="O139" s="17"/>
      <c r="P139" s="17"/>
      <c r="Q139" s="17"/>
      <c r="R139" s="17"/>
      <c r="S139" s="17"/>
      <c r="T139" s="17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21"/>
      <c r="BB139" s="23"/>
      <c r="BC139" s="24"/>
      <c r="BD139" s="5"/>
      <c r="BE139" s="5"/>
      <c r="BF139" s="5"/>
      <c r="BG139" s="5"/>
      <c r="BH139" s="5"/>
      <c r="BI139" s="5"/>
      <c r="BJ139" s="5"/>
      <c r="BK139" s="37"/>
      <c r="BL139" s="8"/>
      <c r="BM139" s="5"/>
      <c r="BN139" s="5"/>
      <c r="BO139" s="7"/>
      <c r="BP139" s="7"/>
      <c r="BQ139" s="8"/>
      <c r="BR139" s="9"/>
    </row>
    <row r="140" spans="1:70" s="6" customFormat="1" ht="219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18"/>
      <c r="BB140" s="13"/>
      <c r="BC140" s="13"/>
      <c r="BD140" s="5"/>
      <c r="BE140" s="5"/>
      <c r="BF140" s="5"/>
      <c r="BG140" s="5"/>
      <c r="BH140" s="5"/>
      <c r="BI140" s="5"/>
      <c r="BJ140" s="5"/>
      <c r="BK140" s="37"/>
      <c r="BL140" s="8"/>
      <c r="BM140" s="5"/>
      <c r="BN140" s="5"/>
      <c r="BO140" s="7"/>
      <c r="BP140" s="7"/>
      <c r="BQ140" s="8"/>
      <c r="BR140" s="9"/>
    </row>
    <row r="141" spans="1:70" s="6" customFormat="1" ht="219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21"/>
      <c r="BB141" s="23"/>
      <c r="BC141" s="24"/>
      <c r="BD141" s="5"/>
      <c r="BE141" s="5"/>
      <c r="BF141" s="5"/>
      <c r="BG141" s="5"/>
      <c r="BH141" s="5"/>
      <c r="BI141" s="5"/>
      <c r="BJ141" s="5"/>
      <c r="BK141" s="37"/>
      <c r="BL141" s="8"/>
      <c r="BM141" s="5"/>
      <c r="BN141" s="5"/>
      <c r="BO141" s="7"/>
      <c r="BP141" s="7"/>
      <c r="BQ141" s="8"/>
      <c r="BR141" s="9"/>
    </row>
    <row r="142" spans="1:70" s="6" customFormat="1" ht="409.6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18"/>
      <c r="BB142" s="13"/>
      <c r="BC142" s="4"/>
      <c r="BD142" s="5"/>
      <c r="BE142" s="5"/>
      <c r="BF142" s="5"/>
      <c r="BG142" s="5"/>
      <c r="BH142" s="5"/>
      <c r="BI142" s="5"/>
      <c r="BJ142" s="5"/>
      <c r="BK142" s="37"/>
      <c r="BL142" s="8"/>
      <c r="BM142" s="5"/>
      <c r="BN142" s="5"/>
      <c r="BO142" s="7"/>
      <c r="BP142" s="7"/>
      <c r="BQ142" s="8"/>
      <c r="BR142" s="9"/>
    </row>
    <row r="143" spans="1:70" s="6" customFormat="1" ht="409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4"/>
      <c r="AF143" s="13"/>
      <c r="AG143" s="13"/>
      <c r="AH143" s="5"/>
      <c r="AI143" s="18"/>
      <c r="AJ143" s="13"/>
      <c r="AK143" s="13"/>
      <c r="AL143" s="5"/>
      <c r="AM143" s="5"/>
      <c r="AN143" s="5"/>
      <c r="AO143" s="5"/>
      <c r="AP143" s="5"/>
      <c r="AQ143" s="18"/>
      <c r="AR143" s="13"/>
      <c r="AS143" s="18"/>
      <c r="AT143" s="13"/>
      <c r="AU143" s="5"/>
      <c r="AV143" s="5"/>
      <c r="AW143" s="5"/>
      <c r="AX143" s="5"/>
      <c r="AY143" s="5"/>
      <c r="AZ143" s="5"/>
      <c r="BA143" s="18"/>
      <c r="BB143" s="13"/>
      <c r="BC143" s="13"/>
      <c r="BD143" s="5"/>
      <c r="BE143" s="5"/>
      <c r="BF143" s="5"/>
      <c r="BG143" s="5"/>
      <c r="BH143" s="5"/>
      <c r="BI143" s="5"/>
      <c r="BJ143" s="5"/>
      <c r="BK143" s="37"/>
      <c r="BL143" s="8"/>
      <c r="BM143" s="5"/>
      <c r="BN143" s="5"/>
      <c r="BO143" s="7"/>
      <c r="BP143" s="7"/>
      <c r="BQ143" s="8"/>
      <c r="BR143" s="9"/>
    </row>
    <row r="144" spans="1:70" s="6" customFormat="1" ht="137.2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21"/>
      <c r="BB144" s="23"/>
      <c r="BC144" s="24"/>
      <c r="BD144" s="5"/>
      <c r="BE144" s="5"/>
      <c r="BF144" s="5"/>
      <c r="BG144" s="5"/>
      <c r="BH144" s="5"/>
      <c r="BI144" s="5"/>
      <c r="BJ144" s="5"/>
      <c r="BK144" s="37"/>
      <c r="BL144" s="8"/>
      <c r="BM144" s="5"/>
      <c r="BN144" s="5"/>
      <c r="BO144" s="7"/>
      <c r="BP144" s="7"/>
      <c r="BQ144" s="8"/>
      <c r="BR144" s="9"/>
    </row>
    <row r="145" spans="1:72" s="6" customFormat="1" ht="137.2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1"/>
      <c r="BB145" s="23"/>
      <c r="BC145" s="24"/>
      <c r="BD145" s="5"/>
      <c r="BE145" s="5"/>
      <c r="BF145" s="5"/>
      <c r="BG145" s="5"/>
      <c r="BH145" s="5"/>
      <c r="BI145" s="5"/>
      <c r="BJ145" s="5"/>
      <c r="BK145" s="37"/>
      <c r="BL145" s="8"/>
      <c r="BM145" s="5"/>
      <c r="BN145" s="5"/>
      <c r="BO145" s="7"/>
      <c r="BP145" s="7"/>
      <c r="BQ145" s="8"/>
      <c r="BR145" s="9"/>
    </row>
    <row r="146" spans="1:72" s="6" customFormat="1" ht="137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21"/>
      <c r="BB146" s="23"/>
      <c r="BC146" s="24"/>
      <c r="BD146" s="5"/>
      <c r="BE146" s="5"/>
      <c r="BF146" s="5"/>
      <c r="BG146" s="5"/>
      <c r="BH146" s="5"/>
      <c r="BI146" s="5"/>
      <c r="BJ146" s="5"/>
      <c r="BK146" s="37"/>
      <c r="BL146" s="8"/>
      <c r="BM146" s="5"/>
      <c r="BN146" s="5"/>
      <c r="BO146" s="7"/>
      <c r="BP146" s="7"/>
      <c r="BQ146" s="8"/>
      <c r="BR146" s="9"/>
    </row>
    <row r="147" spans="1:72" s="6" customFormat="1" ht="13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13"/>
      <c r="O147" s="13"/>
      <c r="P147" s="13"/>
      <c r="Q147" s="13"/>
      <c r="R147" s="13"/>
      <c r="S147" s="13"/>
      <c r="T147" s="13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21"/>
      <c r="BB147" s="23"/>
      <c r="BC147" s="24"/>
      <c r="BD147" s="5"/>
      <c r="BE147" s="5"/>
      <c r="BF147" s="5"/>
      <c r="BG147" s="5"/>
      <c r="BH147" s="5"/>
      <c r="BI147" s="5"/>
      <c r="BJ147" s="5"/>
      <c r="BK147" s="37"/>
      <c r="BL147" s="8"/>
      <c r="BM147" s="5"/>
      <c r="BN147" s="5"/>
      <c r="BO147" s="7"/>
      <c r="BP147" s="7"/>
      <c r="BQ147" s="8"/>
      <c r="BR147" s="9"/>
    </row>
    <row r="148" spans="1:72" s="6" customFormat="1" ht="137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13"/>
      <c r="O148" s="13"/>
      <c r="P148" s="13"/>
      <c r="Q148" s="13"/>
      <c r="R148" s="13"/>
      <c r="S148" s="13"/>
      <c r="T148" s="13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21"/>
      <c r="BB148" s="23"/>
      <c r="BC148" s="24"/>
      <c r="BD148" s="5"/>
      <c r="BE148" s="5"/>
      <c r="BF148" s="5"/>
      <c r="BG148" s="5"/>
      <c r="BH148" s="5"/>
      <c r="BI148" s="5"/>
      <c r="BJ148" s="5"/>
      <c r="BK148" s="37"/>
      <c r="BL148" s="8"/>
      <c r="BM148" s="5"/>
      <c r="BN148" s="5"/>
      <c r="BO148" s="7"/>
      <c r="BP148" s="7"/>
      <c r="BQ148" s="8"/>
      <c r="BR148" s="9"/>
    </row>
    <row r="149" spans="1:72" s="6" customFormat="1" ht="291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13"/>
      <c r="O149" s="13"/>
      <c r="P149" s="13"/>
      <c r="Q149" s="13"/>
      <c r="R149" s="13"/>
      <c r="S149" s="13"/>
      <c r="T149" s="13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4"/>
      <c r="AZ149" s="5"/>
      <c r="BA149" s="18"/>
      <c r="BB149" s="13"/>
      <c r="BC149" s="4"/>
      <c r="BD149" s="7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2" s="6" customFormat="1" ht="291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13"/>
      <c r="O150" s="13"/>
      <c r="P150" s="13"/>
      <c r="Q150" s="13"/>
      <c r="R150" s="13"/>
      <c r="S150" s="13"/>
      <c r="T150" s="13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4"/>
      <c r="AZ150" s="5"/>
      <c r="BA150" s="18"/>
      <c r="BB150" s="25"/>
      <c r="BC150" s="4"/>
      <c r="BD150" s="7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2" s="6" customFormat="1" ht="197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7"/>
      <c r="P151" s="7"/>
      <c r="Q151" s="7"/>
      <c r="R151" s="7"/>
      <c r="S151" s="7"/>
      <c r="T151" s="4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18"/>
      <c r="BB151" s="4"/>
      <c r="BC151" s="4"/>
      <c r="BD151" s="5"/>
      <c r="BE151" s="5"/>
      <c r="BF151" s="5"/>
      <c r="BG151" s="5"/>
      <c r="BH151" s="5"/>
      <c r="BI151" s="5"/>
      <c r="BJ151" s="5"/>
      <c r="BK151" s="37"/>
      <c r="BL151" s="8"/>
      <c r="BM151" s="5"/>
      <c r="BN151" s="5"/>
      <c r="BO151" s="7"/>
      <c r="BP151" s="7"/>
      <c r="BQ151" s="8"/>
      <c r="BR151" s="9"/>
    </row>
    <row r="152" spans="1:72" s="6" customFormat="1" ht="197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7"/>
      <c r="P152" s="7"/>
      <c r="Q152" s="7"/>
      <c r="R152" s="7"/>
      <c r="S152" s="7"/>
      <c r="T152" s="4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19"/>
      <c r="BB152" s="24"/>
      <c r="BC152" s="24"/>
      <c r="BD152" s="5"/>
      <c r="BE152" s="5"/>
      <c r="BF152" s="5"/>
      <c r="BG152" s="5"/>
      <c r="BH152" s="5"/>
      <c r="BI152" s="5"/>
      <c r="BJ152" s="5"/>
      <c r="BK152" s="37"/>
      <c r="BL152" s="8"/>
      <c r="BM152" s="5"/>
      <c r="BN152" s="5"/>
      <c r="BO152" s="7"/>
      <c r="BP152" s="7"/>
      <c r="BQ152" s="8"/>
      <c r="BR152" s="9"/>
    </row>
    <row r="153" spans="1:72" s="6" customFormat="1" ht="279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26"/>
      <c r="O153" s="26"/>
      <c r="P153" s="26"/>
      <c r="Q153" s="26"/>
      <c r="R153" s="26"/>
      <c r="S153" s="26"/>
      <c r="T153" s="26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18"/>
      <c r="BB153" s="17"/>
      <c r="BC153" s="1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2" s="6" customFormat="1" ht="17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7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18"/>
      <c r="BB154" s="7"/>
      <c r="BC154" s="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2" s="6" customFormat="1" ht="129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7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27"/>
      <c r="BB155" s="13"/>
      <c r="BC155" s="13"/>
      <c r="BD155" s="5"/>
      <c r="BE155" s="5"/>
      <c r="BF155" s="5"/>
      <c r="BG155" s="5"/>
      <c r="BH155" s="5"/>
      <c r="BI155" s="5"/>
      <c r="BJ155" s="5"/>
      <c r="BK155" s="37"/>
      <c r="BL155" s="8"/>
      <c r="BM155" s="5"/>
      <c r="BN155" s="5"/>
      <c r="BO155" s="7"/>
      <c r="BP155" s="7"/>
      <c r="BQ155" s="8"/>
      <c r="BR155" s="9"/>
    </row>
    <row r="156" spans="1:72" s="6" customFormat="1" ht="187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13"/>
      <c r="N156" s="13"/>
      <c r="O156" s="13"/>
      <c r="P156" s="13"/>
      <c r="Q156" s="13"/>
      <c r="R156" s="13"/>
      <c r="S156" s="13"/>
      <c r="T156" s="13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18"/>
      <c r="BB156" s="7"/>
      <c r="BC156" s="7"/>
      <c r="BD156" s="5"/>
      <c r="BE156" s="5"/>
      <c r="BF156" s="5"/>
      <c r="BG156" s="5"/>
      <c r="BH156" s="5"/>
      <c r="BI156" s="5"/>
      <c r="BJ156" s="7"/>
      <c r="BK156" s="7"/>
      <c r="BL156" s="8"/>
      <c r="BM156" s="5"/>
      <c r="BN156" s="5"/>
      <c r="BO156" s="5"/>
      <c r="BP156" s="5"/>
      <c r="BQ156" s="7"/>
      <c r="BR156" s="8"/>
      <c r="BS156" s="9"/>
      <c r="BT156" s="14"/>
    </row>
    <row r="157" spans="1:72" s="6" customFormat="1" ht="187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18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7"/>
      <c r="BK157" s="7"/>
      <c r="BL157" s="8"/>
      <c r="BM157" s="9"/>
      <c r="BN157" s="5"/>
      <c r="BO157" s="5"/>
      <c r="BP157" s="5"/>
      <c r="BQ157" s="7"/>
      <c r="BR157" s="8"/>
      <c r="BS157" s="9"/>
      <c r="BT157" s="14"/>
    </row>
    <row r="158" spans="1:72" s="6" customFormat="1" ht="409.6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7"/>
      <c r="AS158" s="5"/>
      <c r="AT158" s="7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7"/>
      <c r="BK158" s="7"/>
      <c r="BL158" s="8"/>
      <c r="BM158" s="9"/>
      <c r="BN158" s="5"/>
      <c r="BO158" s="5"/>
      <c r="BP158" s="5"/>
      <c r="BQ158" s="7"/>
      <c r="BR158" s="8"/>
      <c r="BS158" s="9"/>
      <c r="BT158" s="14"/>
    </row>
    <row r="159" spans="1:72" s="6" customFormat="1" ht="409.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7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18"/>
      <c r="BB159" s="7"/>
      <c r="BC159" s="7"/>
      <c r="BD159" s="5"/>
      <c r="BE159" s="5"/>
      <c r="BF159" s="5"/>
      <c r="BG159" s="5"/>
      <c r="BH159" s="5"/>
      <c r="BI159" s="5"/>
      <c r="BJ159" s="7"/>
      <c r="BK159" s="7"/>
      <c r="BL159" s="8"/>
      <c r="BM159" s="9"/>
      <c r="BN159" s="5"/>
      <c r="BO159" s="5"/>
      <c r="BP159" s="5"/>
      <c r="BQ159" s="7"/>
      <c r="BR159" s="8"/>
      <c r="BS159" s="9"/>
      <c r="BT159" s="14"/>
    </row>
    <row r="160" spans="1:72" s="6" customFormat="1" ht="194.2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18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7"/>
      <c r="BK160" s="7"/>
      <c r="BL160" s="8"/>
      <c r="BM160" s="9"/>
      <c r="BN160" s="15"/>
      <c r="BO160" s="15"/>
      <c r="BP160" s="15"/>
      <c r="BQ160" s="16"/>
      <c r="BR160" s="10"/>
      <c r="BS160" s="15"/>
      <c r="BT160" s="14"/>
    </row>
    <row r="161" spans="1:72" s="6" customFormat="1" ht="219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7"/>
      <c r="BL161" s="8"/>
      <c r="BM161" s="9"/>
      <c r="BN161" s="15"/>
      <c r="BO161" s="15"/>
      <c r="BP161" s="15"/>
      <c r="BQ161" s="16"/>
      <c r="BR161" s="10"/>
      <c r="BS161" s="15"/>
      <c r="BT161" s="14"/>
    </row>
    <row r="162" spans="1:72" s="6" customFormat="1" ht="198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4"/>
      <c r="M162" s="5"/>
      <c r="N162" s="25"/>
      <c r="O162" s="25"/>
      <c r="P162" s="25"/>
      <c r="Q162" s="25"/>
      <c r="R162" s="25"/>
      <c r="S162" s="25"/>
      <c r="T162" s="2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7"/>
      <c r="BK162" s="13"/>
      <c r="BL162" s="8"/>
      <c r="BM162" s="9"/>
      <c r="BN162" s="5"/>
      <c r="BO162" s="5"/>
      <c r="BP162" s="5"/>
      <c r="BQ162" s="7"/>
      <c r="BR162" s="8"/>
      <c r="BS162" s="9"/>
      <c r="BT162" s="14"/>
    </row>
    <row r="163" spans="1:72" s="6" customFormat="1" ht="198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7"/>
      <c r="O163" s="7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7"/>
      <c r="BK163" s="13"/>
      <c r="BL163" s="8"/>
      <c r="BM163" s="9"/>
      <c r="BN163" s="5"/>
      <c r="BO163" s="5"/>
      <c r="BP163" s="5"/>
      <c r="BQ163" s="7"/>
      <c r="BR163" s="8"/>
      <c r="BS163" s="9"/>
      <c r="BT163" s="14"/>
    </row>
    <row r="164" spans="1:72" s="6" customFormat="1" ht="198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12"/>
      <c r="O164" s="2"/>
      <c r="P164" s="12"/>
      <c r="Q164" s="12"/>
      <c r="R164" s="12"/>
      <c r="S164" s="12"/>
      <c r="T164" s="12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7"/>
      <c r="BK164" s="13"/>
      <c r="BL164" s="8"/>
      <c r="BM164" s="9"/>
      <c r="BN164" s="5"/>
      <c r="BO164" s="5"/>
      <c r="BP164" s="5"/>
      <c r="BQ164" s="7"/>
      <c r="BR164" s="8"/>
      <c r="BS164" s="9"/>
      <c r="BT164" s="14"/>
    </row>
    <row r="165" spans="1:72" s="6" customFormat="1" ht="146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12"/>
      <c r="O165" s="2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7"/>
      <c r="BK165" s="13"/>
      <c r="BL165" s="8"/>
      <c r="BM165" s="9"/>
      <c r="BN165" s="5"/>
      <c r="BO165" s="5"/>
      <c r="BP165" s="5"/>
      <c r="BQ165" s="7"/>
      <c r="BR165" s="8"/>
      <c r="BS165" s="9"/>
      <c r="BT165" s="14"/>
    </row>
    <row r="166" spans="1:72" s="6" customFormat="1" ht="227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12"/>
      <c r="O166" s="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7"/>
      <c r="BK166" s="13"/>
      <c r="BL166" s="8"/>
      <c r="BM166" s="9"/>
      <c r="BN166" s="5"/>
      <c r="BO166" s="5"/>
      <c r="BP166" s="5"/>
      <c r="BQ166" s="7"/>
      <c r="BR166" s="8"/>
      <c r="BS166" s="9"/>
      <c r="BT166" s="14"/>
    </row>
    <row r="167" spans="1:72" s="6" customFormat="1" ht="154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12"/>
      <c r="O167" s="1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7"/>
      <c r="BK167" s="13"/>
      <c r="BL167" s="8"/>
      <c r="BM167" s="9"/>
      <c r="BN167" s="5"/>
      <c r="BO167" s="5"/>
      <c r="BP167" s="5"/>
      <c r="BQ167" s="7"/>
      <c r="BR167" s="8"/>
      <c r="BS167" s="9"/>
      <c r="BT167" s="14"/>
    </row>
    <row r="168" spans="1:72" s="6" customFormat="1" ht="154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12"/>
      <c r="O168" s="2"/>
      <c r="P168" s="12"/>
      <c r="Q168" s="12"/>
      <c r="R168" s="12"/>
      <c r="S168" s="12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7"/>
      <c r="BK168" s="13"/>
      <c r="BL168" s="8"/>
      <c r="BM168" s="9"/>
      <c r="BN168" s="15"/>
      <c r="BO168" s="15"/>
      <c r="BP168" s="15"/>
      <c r="BQ168" s="16"/>
      <c r="BR168" s="10"/>
      <c r="BS168" s="15"/>
      <c r="BT168" s="14"/>
    </row>
    <row r="169" spans="1:72" s="6" customFormat="1" ht="182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4"/>
      <c r="M169" s="5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7"/>
      <c r="BJ169" s="5"/>
      <c r="BK169" s="7"/>
      <c r="BL169" s="8"/>
      <c r="BM169" s="9"/>
      <c r="BN169" s="15"/>
      <c r="BO169" s="15"/>
      <c r="BP169" s="15"/>
      <c r="BQ169" s="16"/>
      <c r="BR169" s="10"/>
      <c r="BS169" s="15"/>
      <c r="BT169" s="14"/>
    </row>
    <row r="170" spans="1:72" s="6" customFormat="1" ht="182.2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7"/>
      <c r="O170" s="7"/>
      <c r="P170" s="7"/>
      <c r="Q170" s="7"/>
      <c r="R170" s="7"/>
      <c r="S170" s="7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7"/>
      <c r="BL170" s="8"/>
      <c r="BM170" s="9"/>
      <c r="BN170" s="15"/>
      <c r="BO170" s="15"/>
      <c r="BP170" s="15"/>
      <c r="BQ170" s="16"/>
      <c r="BR170" s="10"/>
      <c r="BS170" s="15"/>
      <c r="BT170" s="14"/>
    </row>
    <row r="171" spans="1:72" s="6" customFormat="1" ht="312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5"/>
      <c r="N171" s="12"/>
      <c r="O171" s="12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36"/>
      <c r="BB171" s="5"/>
      <c r="BC171" s="5"/>
      <c r="BD171" s="7"/>
      <c r="BE171" s="5"/>
      <c r="BF171" s="5"/>
      <c r="BG171" s="5"/>
      <c r="BH171" s="5"/>
      <c r="BI171" s="7"/>
      <c r="BJ171" s="5"/>
      <c r="BK171" s="13"/>
      <c r="BL171" s="8"/>
      <c r="BM171" s="9"/>
      <c r="BN171" s="10"/>
    </row>
    <row r="172" spans="1:72" s="6" customFormat="1" ht="174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12"/>
      <c r="O172" s="2"/>
      <c r="P172" s="12"/>
      <c r="Q172" s="12"/>
      <c r="R172" s="12"/>
      <c r="S172" s="12"/>
      <c r="T172" s="12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7"/>
      <c r="BE172" s="5"/>
      <c r="BF172" s="5"/>
      <c r="BG172" s="5"/>
      <c r="BH172" s="5"/>
      <c r="BI172" s="7"/>
      <c r="BJ172" s="5"/>
      <c r="BK172" s="13"/>
      <c r="BL172" s="8"/>
      <c r="BM172" s="9"/>
      <c r="BN172" s="10"/>
    </row>
    <row r="173" spans="1:72" s="6" customFormat="1" ht="167.2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7"/>
      <c r="O173" s="7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36"/>
      <c r="BB173" s="5"/>
      <c r="BC173" s="5"/>
      <c r="BD173" s="7"/>
      <c r="BE173" s="5"/>
      <c r="BF173" s="5"/>
      <c r="BG173" s="5"/>
      <c r="BH173" s="5"/>
      <c r="BI173" s="7"/>
      <c r="BJ173" s="5"/>
      <c r="BK173" s="13"/>
      <c r="BL173" s="8"/>
      <c r="BM173" s="9"/>
      <c r="BN173" s="10"/>
    </row>
    <row r="174" spans="1:72" s="6" customFormat="1" ht="167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7"/>
      <c r="O174" s="7"/>
      <c r="P174" s="7"/>
      <c r="Q174" s="7"/>
      <c r="R174" s="7"/>
      <c r="S174" s="7"/>
      <c r="T174" s="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7"/>
      <c r="BE174" s="5"/>
      <c r="BF174" s="5"/>
      <c r="BG174" s="5"/>
      <c r="BH174" s="5"/>
      <c r="BI174" s="7"/>
      <c r="BJ174" s="5"/>
      <c r="BK174" s="13"/>
      <c r="BL174" s="8"/>
      <c r="BM174" s="9"/>
      <c r="BN174" s="10"/>
    </row>
    <row r="175" spans="1:72" s="6" customFormat="1" ht="167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2"/>
      <c r="L175" s="4"/>
      <c r="M175" s="5"/>
      <c r="N175" s="7"/>
      <c r="O175" s="7"/>
      <c r="P175" s="12"/>
      <c r="Q175" s="12"/>
      <c r="R175" s="12"/>
      <c r="S175" s="12"/>
      <c r="T175" s="12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7"/>
      <c r="BE175" s="5"/>
      <c r="BF175" s="5"/>
      <c r="BG175" s="5"/>
      <c r="BH175" s="5"/>
      <c r="BI175" s="7"/>
      <c r="BJ175" s="5"/>
      <c r="BK175" s="13"/>
      <c r="BL175" s="8"/>
      <c r="BM175" s="9"/>
      <c r="BN175" s="10"/>
    </row>
    <row r="176" spans="1:72" s="6" customFormat="1" ht="372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2"/>
      <c r="L176" s="4"/>
      <c r="M176" s="5"/>
      <c r="N176" s="2"/>
      <c r="O176" s="2"/>
      <c r="P176" s="2"/>
      <c r="Q176" s="2"/>
      <c r="R176" s="2"/>
      <c r="S176" s="2"/>
      <c r="T176" s="2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5"/>
      <c r="BP176" s="5"/>
    </row>
    <row r="177" spans="1:70" s="6" customFormat="1" ht="257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2"/>
      <c r="L177" s="4"/>
      <c r="M177" s="5"/>
      <c r="N177" s="2"/>
      <c r="O177" s="2"/>
      <c r="P177" s="11"/>
      <c r="Q177" s="11"/>
      <c r="R177" s="11"/>
      <c r="S177" s="11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5"/>
      <c r="BP177" s="5"/>
    </row>
    <row r="178" spans="1:70" s="6" customFormat="1" ht="254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2"/>
      <c r="L178" s="4"/>
      <c r="M178" s="5"/>
      <c r="N178" s="2"/>
      <c r="O178" s="2"/>
      <c r="P178" s="11"/>
      <c r="Q178" s="11"/>
      <c r="R178" s="11"/>
      <c r="S178" s="11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5"/>
      <c r="BP178" s="5"/>
    </row>
    <row r="179" spans="1:70" s="6" customFormat="1" ht="319.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4"/>
      <c r="M179" s="5"/>
      <c r="N179" s="7"/>
      <c r="O179" s="7"/>
      <c r="P179" s="7"/>
      <c r="Q179" s="7"/>
      <c r="R179" s="7"/>
      <c r="S179" s="7"/>
      <c r="T179" s="12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5"/>
      <c r="BP179" s="5"/>
    </row>
    <row r="180" spans="1:70" s="6" customFormat="1" ht="409.6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2"/>
      <c r="L180" s="2"/>
      <c r="M180" s="2"/>
      <c r="N180" s="12"/>
      <c r="O180" s="2"/>
      <c r="P180" s="12"/>
      <c r="Q180" s="12"/>
      <c r="R180" s="12"/>
      <c r="S180" s="12"/>
      <c r="T180" s="12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5"/>
      <c r="BP180" s="5"/>
    </row>
    <row r="181" spans="1:70" s="6" customFormat="1" ht="141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2"/>
      <c r="L181" s="4"/>
      <c r="M181" s="5"/>
      <c r="N181" s="7"/>
      <c r="O181" s="7"/>
      <c r="P181" s="7"/>
      <c r="Q181" s="7"/>
      <c r="R181" s="7"/>
      <c r="S181" s="7"/>
      <c r="T181" s="12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5"/>
      <c r="BP181" s="5"/>
    </row>
    <row r="182" spans="1:70" s="6" customFormat="1" ht="141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2"/>
      <c r="L182" s="4"/>
      <c r="M182" s="2"/>
      <c r="N182" s="7"/>
      <c r="O182" s="7"/>
      <c r="P182" s="7"/>
      <c r="Q182" s="7"/>
      <c r="R182" s="7"/>
      <c r="S182" s="7"/>
      <c r="T182" s="7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5"/>
      <c r="BP182" s="5"/>
    </row>
    <row r="183" spans="1:70" s="6" customFormat="1" ht="292.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2"/>
      <c r="L183" s="4"/>
      <c r="M183" s="5"/>
      <c r="N183" s="11"/>
      <c r="O183" s="2"/>
      <c r="P183" s="11"/>
      <c r="Q183" s="11"/>
      <c r="R183" s="11"/>
      <c r="S183" s="11"/>
      <c r="T183" s="11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8"/>
      <c r="BM183" s="5"/>
      <c r="BN183" s="5"/>
      <c r="BO183" s="5"/>
      <c r="BP183" s="8"/>
      <c r="BQ183" s="9"/>
      <c r="BR183" s="10"/>
    </row>
    <row r="184" spans="1:70" s="6" customFormat="1" ht="177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2"/>
      <c r="L184" s="4"/>
      <c r="M184" s="5"/>
      <c r="N184" s="2"/>
      <c r="O184" s="2"/>
      <c r="P184" s="11"/>
      <c r="Q184" s="11"/>
      <c r="R184" s="11"/>
      <c r="S184" s="11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8"/>
      <c r="BQ184" s="9"/>
      <c r="BR184" s="10"/>
    </row>
  </sheetData>
  <autoFilter ref="A2:BM156"/>
  <pageMargins left="0" right="0" top="0" bottom="0" header="0" footer="0"/>
  <pageSetup paperSize="9" scale="10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58"/>
  <sheetViews>
    <sheetView view="pageBreakPreview" zoomScale="30" zoomScaleNormal="70" zoomScaleSheetLayoutView="30" workbookViewId="0">
      <pane ySplit="2" topLeftCell="A3" activePane="bottomLeft" state="frozen"/>
      <selection pane="bottomLeft" activeCell="I6" sqref="I6"/>
    </sheetView>
  </sheetViews>
  <sheetFormatPr defaultColWidth="23.42578125" defaultRowHeight="34.5" x14ac:dyDescent="0.45"/>
  <cols>
    <col min="1" max="1" width="23.42578125" style="28"/>
    <col min="2" max="2" width="28.7109375" style="28" customWidth="1"/>
    <col min="3" max="3" width="39.140625" style="28" customWidth="1"/>
    <col min="4" max="8" width="23.42578125" style="28"/>
    <col min="9" max="9" width="255.7109375" style="28" bestFit="1" customWidth="1"/>
    <col min="10" max="10" width="93" style="28" bestFit="1" customWidth="1"/>
    <col min="11" max="20" width="23.42578125" style="28"/>
    <col min="21" max="21" width="29.5703125" style="28" customWidth="1"/>
    <col min="22" max="22" width="23.42578125" style="28"/>
    <col min="23" max="23" width="38.7109375" style="28" customWidth="1"/>
    <col min="24" max="62" width="23.42578125" style="28"/>
    <col min="63" max="63" width="23.42578125" style="30"/>
    <col min="64" max="64" width="34.85546875" style="31" customWidth="1"/>
    <col min="65" max="65" width="23.42578125" style="28"/>
    <col min="66" max="66" width="23.42578125" style="32"/>
    <col min="67" max="16384" width="23.42578125" style="28"/>
  </cols>
  <sheetData>
    <row r="1" spans="1:70" ht="35.25" x14ac:dyDescent="0.5">
      <c r="C1" s="29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33" t="s">
        <v>34</v>
      </c>
      <c r="M2" s="33" t="s">
        <v>35</v>
      </c>
      <c r="N2" s="33" t="s">
        <v>36</v>
      </c>
      <c r="O2" s="33"/>
      <c r="P2" s="33" t="s">
        <v>37</v>
      </c>
      <c r="Q2" s="33" t="s">
        <v>38</v>
      </c>
      <c r="R2" s="33" t="s">
        <v>39</v>
      </c>
      <c r="S2" s="33" t="s">
        <v>40</v>
      </c>
      <c r="T2" s="33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34" t="s">
        <v>19</v>
      </c>
      <c r="BN2" s="35"/>
    </row>
    <row r="3" spans="1:70" s="6" customFormat="1" ht="409.6" customHeight="1" x14ac:dyDescent="0.25">
      <c r="A3" s="1" t="s">
        <v>59</v>
      </c>
      <c r="B3" s="2">
        <v>41129594</v>
      </c>
      <c r="C3" s="3">
        <v>7501322.71</v>
      </c>
      <c r="D3" s="3"/>
      <c r="E3" s="4">
        <v>1368</v>
      </c>
      <c r="F3" s="2" t="s">
        <v>88</v>
      </c>
      <c r="G3" s="2" t="s">
        <v>101</v>
      </c>
      <c r="H3" s="2" t="s">
        <v>107</v>
      </c>
      <c r="I3" s="2" t="s">
        <v>121</v>
      </c>
      <c r="J3" s="2" t="s">
        <v>157</v>
      </c>
      <c r="K3" s="4"/>
      <c r="L3" s="4"/>
      <c r="M3" s="4"/>
      <c r="N3" s="4"/>
      <c r="O3" s="4"/>
      <c r="P3" s="4"/>
      <c r="Q3" s="4"/>
      <c r="R3" s="4"/>
      <c r="S3" s="4"/>
      <c r="T3" s="4"/>
      <c r="U3" s="5" t="s">
        <v>156</v>
      </c>
      <c r="V3" s="5"/>
      <c r="W3" s="5" t="s">
        <v>158</v>
      </c>
      <c r="X3" s="5"/>
      <c r="Y3" s="5"/>
      <c r="Z3" s="5"/>
      <c r="AA3" s="5"/>
      <c r="AB3" s="5"/>
      <c r="AC3" s="5">
        <v>0.5</v>
      </c>
      <c r="AD3" s="5"/>
      <c r="AE3" s="5"/>
      <c r="AF3" s="5"/>
      <c r="AG3" s="5"/>
      <c r="AH3" s="5"/>
      <c r="AI3" s="5">
        <v>2</v>
      </c>
      <c r="AJ3" s="5"/>
      <c r="AK3" s="5" t="s">
        <v>159</v>
      </c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36"/>
      <c r="BB3" s="36"/>
      <c r="BC3" s="5"/>
      <c r="BD3" s="5"/>
      <c r="BE3" s="4"/>
      <c r="BF3" s="7"/>
      <c r="BG3" s="7"/>
      <c r="BH3" s="5"/>
      <c r="BI3" s="5"/>
      <c r="BJ3" s="5"/>
      <c r="BK3" s="36"/>
      <c r="BL3" s="8">
        <v>43134</v>
      </c>
      <c r="BM3" s="5"/>
      <c r="BN3" s="5"/>
      <c r="BO3" s="7"/>
      <c r="BP3" s="7"/>
      <c r="BQ3" s="8"/>
      <c r="BR3" s="9"/>
    </row>
    <row r="4" spans="1:70" s="6" customFormat="1" ht="163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/>
      <c r="M4" s="4"/>
      <c r="N4" s="13"/>
      <c r="O4" s="13"/>
      <c r="P4" s="13"/>
      <c r="Q4" s="13"/>
      <c r="R4" s="13"/>
      <c r="S4" s="13"/>
      <c r="T4" s="13"/>
      <c r="U4" s="5"/>
      <c r="V4" s="5"/>
      <c r="W4" s="5"/>
      <c r="X4" s="5"/>
      <c r="Y4" s="5"/>
      <c r="Z4" s="5"/>
      <c r="AA4" s="5"/>
      <c r="AB4" s="5"/>
      <c r="AC4" s="18"/>
      <c r="AD4" s="17"/>
      <c r="AE4" s="4"/>
      <c r="AF4" s="5"/>
      <c r="AG4" s="5"/>
      <c r="AH4" s="5"/>
      <c r="AI4" s="18"/>
      <c r="AJ4" s="17"/>
      <c r="AK4" s="4"/>
      <c r="AL4" s="5"/>
      <c r="AM4" s="5"/>
      <c r="AN4" s="5"/>
      <c r="AO4" s="5"/>
      <c r="AP4" s="5"/>
      <c r="AQ4" s="18"/>
      <c r="AR4" s="7"/>
      <c r="AS4" s="18"/>
      <c r="AT4" s="7"/>
      <c r="AU4" s="5"/>
      <c r="AV4" s="5"/>
      <c r="AW4" s="5"/>
      <c r="AX4" s="5"/>
      <c r="AY4" s="4"/>
      <c r="AZ4" s="7"/>
      <c r="BA4" s="18"/>
      <c r="BB4" s="7"/>
      <c r="BC4" s="4"/>
      <c r="BD4" s="5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6" customFormat="1" ht="258.75" customHeight="1" x14ac:dyDescent="0.2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4"/>
      <c r="M5" s="18"/>
      <c r="N5" s="17"/>
      <c r="O5" s="17"/>
      <c r="P5" s="17"/>
      <c r="Q5" s="17"/>
      <c r="R5" s="17"/>
      <c r="S5" s="17"/>
      <c r="T5" s="17"/>
      <c r="U5" s="5"/>
      <c r="V5" s="5"/>
      <c r="W5" s="5"/>
      <c r="X5" s="5"/>
      <c r="Y5" s="5"/>
      <c r="Z5" s="5"/>
      <c r="AA5" s="5"/>
      <c r="AB5" s="5"/>
      <c r="AC5" s="18"/>
      <c r="AD5" s="17"/>
      <c r="AE5" s="4"/>
      <c r="AF5" s="5"/>
      <c r="AG5" s="5"/>
      <c r="AH5" s="5"/>
      <c r="AI5" s="18"/>
      <c r="AJ5" s="17"/>
      <c r="AK5" s="4"/>
      <c r="AL5" s="5"/>
      <c r="AM5" s="5"/>
      <c r="AN5" s="5"/>
      <c r="AO5" s="5"/>
      <c r="AP5" s="5"/>
      <c r="AQ5" s="18"/>
      <c r="AR5" s="7"/>
      <c r="AS5" s="18"/>
      <c r="AT5" s="7"/>
      <c r="AU5" s="5"/>
      <c r="AV5" s="5"/>
      <c r="AW5" s="5"/>
      <c r="AX5" s="5"/>
      <c r="AY5" s="4"/>
      <c r="AZ5" s="7"/>
      <c r="BA5" s="18"/>
      <c r="BB5" s="7"/>
      <c r="BC5" s="4"/>
      <c r="BD5" s="5"/>
      <c r="BE5" s="5"/>
      <c r="BF5" s="5"/>
      <c r="BG5" s="5"/>
      <c r="BH5" s="5"/>
      <c r="BI5" s="5"/>
      <c r="BJ5" s="5"/>
      <c r="BK5" s="5"/>
      <c r="BL5" s="8"/>
      <c r="BM5" s="5"/>
      <c r="BN5" s="5"/>
      <c r="BO5" s="7"/>
      <c r="BP5" s="7"/>
      <c r="BQ5" s="8"/>
      <c r="BR5" s="9"/>
    </row>
    <row r="6" spans="1:70" s="6" customFormat="1" ht="201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/>
      <c r="M6" s="18"/>
      <c r="N6" s="13"/>
      <c r="O6" s="13"/>
      <c r="P6" s="13"/>
      <c r="Q6" s="13"/>
      <c r="R6" s="13"/>
      <c r="S6" s="13"/>
      <c r="T6" s="13"/>
      <c r="U6" s="5"/>
      <c r="V6" s="5"/>
      <c r="W6" s="5"/>
      <c r="X6" s="5"/>
      <c r="Y6" s="5"/>
      <c r="Z6" s="5"/>
      <c r="AA6" s="5"/>
      <c r="AB6" s="5"/>
      <c r="AC6" s="18"/>
      <c r="AD6" s="17"/>
      <c r="AE6" s="4"/>
      <c r="AF6" s="5"/>
      <c r="AG6" s="5"/>
      <c r="AH6" s="5"/>
      <c r="AI6" s="18"/>
      <c r="AJ6" s="17"/>
      <c r="AK6" s="4"/>
      <c r="AL6" s="5"/>
      <c r="AM6" s="5"/>
      <c r="AN6" s="5"/>
      <c r="AO6" s="5"/>
      <c r="AP6" s="5"/>
      <c r="AQ6" s="18"/>
      <c r="AR6" s="7"/>
      <c r="AS6" s="18"/>
      <c r="AT6" s="7"/>
      <c r="AU6" s="5"/>
      <c r="AV6" s="5"/>
      <c r="AW6" s="5"/>
      <c r="AX6" s="5"/>
      <c r="AY6" s="4"/>
      <c r="AZ6" s="7"/>
      <c r="BA6" s="18"/>
      <c r="BB6" s="7"/>
      <c r="BC6" s="4"/>
      <c r="BD6" s="5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6" customFormat="1" ht="191.2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/>
      <c r="M7" s="4"/>
      <c r="N7" s="7"/>
      <c r="O7" s="4"/>
      <c r="P7" s="7"/>
      <c r="Q7" s="7"/>
      <c r="R7" s="7"/>
      <c r="S7" s="7"/>
      <c r="T7" s="7"/>
      <c r="U7" s="5"/>
      <c r="V7" s="5"/>
      <c r="W7" s="5"/>
      <c r="X7" s="5"/>
      <c r="Y7" s="5"/>
      <c r="Z7" s="5"/>
      <c r="AA7" s="5"/>
      <c r="AB7" s="5"/>
      <c r="AC7" s="18"/>
      <c r="AD7" s="17"/>
      <c r="AE7" s="4"/>
      <c r="AF7" s="5"/>
      <c r="AG7" s="5"/>
      <c r="AH7" s="5"/>
      <c r="AI7" s="18"/>
      <c r="AJ7" s="17"/>
      <c r="AK7" s="4"/>
      <c r="AL7" s="5"/>
      <c r="AM7" s="5"/>
      <c r="AN7" s="5"/>
      <c r="AO7" s="5"/>
      <c r="AP7" s="5"/>
      <c r="AQ7" s="18"/>
      <c r="AR7" s="7"/>
      <c r="AS7" s="18"/>
      <c r="AT7" s="7"/>
      <c r="AU7" s="5"/>
      <c r="AV7" s="5"/>
      <c r="AW7" s="5"/>
      <c r="AX7" s="5"/>
      <c r="AY7" s="4"/>
      <c r="AZ7" s="7"/>
      <c r="BA7" s="18"/>
      <c r="BB7" s="7"/>
      <c r="BC7" s="7"/>
      <c r="BD7" s="5"/>
      <c r="BE7" s="5"/>
      <c r="BF7" s="5"/>
      <c r="BG7" s="5"/>
      <c r="BH7" s="5"/>
      <c r="BI7" s="5"/>
      <c r="BJ7" s="5"/>
      <c r="BK7" s="5"/>
      <c r="BL7" s="8"/>
      <c r="BM7" s="5"/>
      <c r="BN7" s="5"/>
      <c r="BO7" s="7"/>
      <c r="BP7" s="7"/>
      <c r="BQ7" s="8"/>
      <c r="BR7" s="9"/>
    </row>
    <row r="8" spans="1:70" s="6" customFormat="1" ht="191.2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/>
      <c r="M8" s="18"/>
      <c r="N8" s="12"/>
      <c r="O8" s="2"/>
      <c r="P8" s="12"/>
      <c r="Q8" s="12"/>
      <c r="R8" s="12"/>
      <c r="S8" s="12"/>
      <c r="T8" s="12"/>
      <c r="U8" s="5"/>
      <c r="V8" s="5"/>
      <c r="W8" s="5"/>
      <c r="X8" s="5"/>
      <c r="Y8" s="5"/>
      <c r="Z8" s="5"/>
      <c r="AA8" s="5"/>
      <c r="AB8" s="5"/>
      <c r="AC8" s="18"/>
      <c r="AD8" s="17"/>
      <c r="AE8" s="4"/>
      <c r="AF8" s="5"/>
      <c r="AG8" s="5"/>
      <c r="AH8" s="5"/>
      <c r="AI8" s="18"/>
      <c r="AJ8" s="17"/>
      <c r="AK8" s="4"/>
      <c r="AL8" s="5"/>
      <c r="AM8" s="5"/>
      <c r="AN8" s="5"/>
      <c r="AO8" s="5"/>
      <c r="AP8" s="5"/>
      <c r="AQ8" s="18"/>
      <c r="AR8" s="7"/>
      <c r="AS8" s="18"/>
      <c r="AT8" s="7"/>
      <c r="AU8" s="5"/>
      <c r="AV8" s="5"/>
      <c r="AW8" s="5"/>
      <c r="AX8" s="5"/>
      <c r="AY8" s="4"/>
      <c r="AZ8" s="7"/>
      <c r="BA8" s="18"/>
      <c r="BB8" s="7"/>
      <c r="BC8" s="4"/>
      <c r="BD8" s="5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247.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/>
      <c r="M9" s="18"/>
      <c r="N9" s="7"/>
      <c r="O9" s="7"/>
      <c r="P9" s="7"/>
      <c r="Q9" s="7"/>
      <c r="R9" s="7"/>
      <c r="S9" s="7"/>
      <c r="T9" s="12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36"/>
      <c r="AJ9" s="5"/>
      <c r="AK9" s="5"/>
      <c r="AL9" s="5"/>
      <c r="AM9" s="5"/>
      <c r="AN9" s="5"/>
      <c r="AO9" s="5"/>
      <c r="AP9" s="5"/>
      <c r="AQ9" s="36"/>
      <c r="AR9" s="5"/>
      <c r="AS9" s="36"/>
      <c r="AT9" s="5"/>
      <c r="AU9" s="5"/>
      <c r="AV9" s="5"/>
      <c r="AW9" s="5"/>
      <c r="AX9" s="5"/>
      <c r="AY9" s="4"/>
      <c r="AZ9" s="7"/>
      <c r="BA9" s="18"/>
      <c r="BB9" s="7"/>
      <c r="BC9" s="4"/>
      <c r="BD9" s="5"/>
      <c r="BE9" s="5"/>
      <c r="BF9" s="5"/>
      <c r="BG9" s="5"/>
      <c r="BH9" s="5"/>
      <c r="BI9" s="5"/>
      <c r="BJ9" s="5"/>
      <c r="BK9" s="5"/>
      <c r="BL9" s="8"/>
      <c r="BM9" s="5"/>
      <c r="BN9" s="5"/>
      <c r="BO9" s="7"/>
      <c r="BP9" s="7"/>
      <c r="BQ9" s="8"/>
      <c r="BR9" s="9"/>
    </row>
    <row r="10" spans="1:70" s="6" customFormat="1" ht="271.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/>
      <c r="M10" s="18"/>
      <c r="N10" s="12"/>
      <c r="O10" s="2"/>
      <c r="P10" s="12"/>
      <c r="Q10" s="12"/>
      <c r="R10" s="12"/>
      <c r="S10" s="12"/>
      <c r="T10" s="12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36"/>
      <c r="AJ10" s="5"/>
      <c r="AK10" s="5"/>
      <c r="AL10" s="5"/>
      <c r="AM10" s="5"/>
      <c r="AN10" s="5"/>
      <c r="AO10" s="5"/>
      <c r="AP10" s="5"/>
      <c r="AQ10" s="36"/>
      <c r="AR10" s="5"/>
      <c r="AS10" s="36"/>
      <c r="AT10" s="5"/>
      <c r="AU10" s="5"/>
      <c r="AV10" s="5"/>
      <c r="AW10" s="5"/>
      <c r="AX10" s="5"/>
      <c r="AY10" s="4"/>
      <c r="AZ10" s="7"/>
      <c r="BA10" s="18"/>
      <c r="BB10" s="7"/>
      <c r="BC10" s="4"/>
      <c r="BD10" s="5"/>
      <c r="BE10" s="5"/>
      <c r="BF10" s="5"/>
      <c r="BG10" s="5"/>
      <c r="BH10" s="5"/>
      <c r="BI10" s="5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261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/>
      <c r="M11" s="18"/>
      <c r="N11" s="12"/>
      <c r="O11" s="2"/>
      <c r="P11" s="12"/>
      <c r="Q11" s="12"/>
      <c r="R11" s="12"/>
      <c r="S11" s="12"/>
      <c r="T11" s="12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36"/>
      <c r="AJ11" s="5"/>
      <c r="AK11" s="5"/>
      <c r="AL11" s="5"/>
      <c r="AM11" s="5"/>
      <c r="AN11" s="5"/>
      <c r="AO11" s="5"/>
      <c r="AP11" s="5"/>
      <c r="AQ11" s="36"/>
      <c r="AR11" s="5"/>
      <c r="AS11" s="36"/>
      <c r="AT11" s="5"/>
      <c r="AU11" s="5"/>
      <c r="AV11" s="5"/>
      <c r="AW11" s="5"/>
      <c r="AX11" s="5"/>
      <c r="AY11" s="4"/>
      <c r="AZ11" s="7"/>
      <c r="BA11" s="18"/>
      <c r="BB11" s="7"/>
      <c r="BC11" s="4"/>
      <c r="BD11" s="5"/>
      <c r="BE11" s="5"/>
      <c r="BF11" s="5"/>
      <c r="BG11" s="5"/>
      <c r="BH11" s="5"/>
      <c r="BI11" s="5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6" customFormat="1" ht="204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/>
      <c r="M12" s="4"/>
      <c r="N12" s="4"/>
      <c r="O12" s="4"/>
      <c r="P12" s="4"/>
      <c r="Q12" s="4"/>
      <c r="R12" s="4"/>
      <c r="S12" s="4"/>
      <c r="T12" s="4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36"/>
      <c r="AJ12" s="5"/>
      <c r="AK12" s="5"/>
      <c r="AL12" s="5"/>
      <c r="AM12" s="5"/>
      <c r="AN12" s="5"/>
      <c r="AO12" s="5"/>
      <c r="AP12" s="5"/>
      <c r="AQ12" s="36"/>
      <c r="AR12" s="5"/>
      <c r="AS12" s="36"/>
      <c r="AT12" s="5"/>
      <c r="AU12" s="5"/>
      <c r="AV12" s="5"/>
      <c r="AW12" s="5"/>
      <c r="AX12" s="5"/>
      <c r="AY12" s="4"/>
      <c r="AZ12" s="7"/>
      <c r="BA12" s="18"/>
      <c r="BB12" s="4"/>
      <c r="BC12" s="4"/>
      <c r="BD12" s="5"/>
      <c r="BE12" s="5"/>
      <c r="BF12" s="5"/>
      <c r="BG12" s="5"/>
      <c r="BH12" s="5"/>
      <c r="BI12" s="5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204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/>
      <c r="M13" s="18"/>
      <c r="N13" s="4"/>
      <c r="O13" s="4"/>
      <c r="P13" s="4"/>
      <c r="Q13" s="4"/>
      <c r="R13" s="4"/>
      <c r="S13" s="4"/>
      <c r="T13" s="4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6"/>
      <c r="AJ13" s="5"/>
      <c r="AK13" s="5"/>
      <c r="AL13" s="5"/>
      <c r="AM13" s="5"/>
      <c r="AN13" s="5"/>
      <c r="AO13" s="5"/>
      <c r="AP13" s="5"/>
      <c r="AQ13" s="36"/>
      <c r="AR13" s="5"/>
      <c r="AS13" s="36"/>
      <c r="AT13" s="5"/>
      <c r="AU13" s="5"/>
      <c r="AV13" s="5"/>
      <c r="AW13" s="5"/>
      <c r="AX13" s="5"/>
      <c r="AY13" s="4"/>
      <c r="AZ13" s="7"/>
      <c r="BA13" s="18"/>
      <c r="BB13" s="7"/>
      <c r="BC13" s="4"/>
      <c r="BD13" s="5"/>
      <c r="BE13" s="5"/>
      <c r="BF13" s="5"/>
      <c r="BG13" s="5"/>
      <c r="BH13" s="5"/>
      <c r="BI13" s="5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" customFormat="1" ht="204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/>
      <c r="M14" s="18"/>
      <c r="N14" s="12"/>
      <c r="O14" s="2"/>
      <c r="P14" s="12"/>
      <c r="Q14" s="12"/>
      <c r="R14" s="12"/>
      <c r="S14" s="12"/>
      <c r="T14" s="12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36"/>
      <c r="AJ14" s="5"/>
      <c r="AK14" s="5"/>
      <c r="AL14" s="5"/>
      <c r="AM14" s="5"/>
      <c r="AN14" s="5"/>
      <c r="AO14" s="5"/>
      <c r="AP14" s="5"/>
      <c r="AQ14" s="36"/>
      <c r="AR14" s="5"/>
      <c r="AS14" s="36"/>
      <c r="AT14" s="5"/>
      <c r="AU14" s="5"/>
      <c r="AV14" s="5"/>
      <c r="AW14" s="5"/>
      <c r="AX14" s="5"/>
      <c r="AY14" s="4"/>
      <c r="AZ14" s="7"/>
      <c r="BA14" s="18"/>
      <c r="BB14" s="7"/>
      <c r="BC14" s="4"/>
      <c r="BD14" s="5"/>
      <c r="BE14" s="5"/>
      <c r="BF14" s="5"/>
      <c r="BG14" s="5"/>
      <c r="BH14" s="5"/>
      <c r="BI14" s="5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" customFormat="1" ht="283.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/>
      <c r="M15" s="4"/>
      <c r="N15" s="7"/>
      <c r="O15" s="4"/>
      <c r="P15" s="7"/>
      <c r="Q15" s="7"/>
      <c r="R15" s="7"/>
      <c r="S15" s="7"/>
      <c r="T15" s="7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36"/>
      <c r="AJ15" s="5"/>
      <c r="AK15" s="5"/>
      <c r="AL15" s="5"/>
      <c r="AM15" s="5"/>
      <c r="AN15" s="5"/>
      <c r="AO15" s="5"/>
      <c r="AP15" s="5"/>
      <c r="AQ15" s="36"/>
      <c r="AR15" s="5"/>
      <c r="AS15" s="36"/>
      <c r="AT15" s="5"/>
      <c r="AU15" s="5"/>
      <c r="AV15" s="5"/>
      <c r="AW15" s="5"/>
      <c r="AX15" s="5"/>
      <c r="AY15" s="4"/>
      <c r="AZ15" s="7"/>
      <c r="BA15" s="18"/>
      <c r="BB15" s="7"/>
      <c r="BC15" s="4"/>
      <c r="BD15" s="5"/>
      <c r="BE15" s="5"/>
      <c r="BF15" s="5"/>
      <c r="BG15" s="5"/>
      <c r="BH15" s="5"/>
      <c r="BI15" s="5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" customFormat="1" ht="409.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/>
      <c r="M16" s="4"/>
      <c r="N16" s="7"/>
      <c r="O16" s="4"/>
      <c r="P16" s="7"/>
      <c r="Q16" s="7"/>
      <c r="R16" s="7"/>
      <c r="S16" s="7"/>
      <c r="T16" s="7"/>
      <c r="U16" s="5"/>
      <c r="V16" s="5"/>
      <c r="W16" s="5"/>
      <c r="X16" s="5"/>
      <c r="Y16" s="5"/>
      <c r="Z16" s="5"/>
      <c r="AA16" s="5"/>
      <c r="AB16" s="5"/>
      <c r="AC16" s="5"/>
      <c r="AD16" s="5"/>
      <c r="AE16" s="4"/>
      <c r="AF16" s="7"/>
      <c r="AG16" s="7"/>
      <c r="AH16" s="5"/>
      <c r="AI16" s="18"/>
      <c r="AJ16" s="7"/>
      <c r="AK16" s="7"/>
      <c r="AL16" s="5"/>
      <c r="AM16" s="5"/>
      <c r="AN16" s="5"/>
      <c r="AO16" s="5"/>
      <c r="AP16" s="5"/>
      <c r="AQ16" s="18"/>
      <c r="AR16" s="7"/>
      <c r="AS16" s="18"/>
      <c r="AT16" s="7"/>
      <c r="AU16" s="5"/>
      <c r="AV16" s="5"/>
      <c r="AW16" s="5"/>
      <c r="AX16" s="5"/>
      <c r="AY16" s="4"/>
      <c r="AZ16" s="7"/>
      <c r="BA16" s="18"/>
      <c r="BB16" s="7"/>
      <c r="BC16" s="7"/>
      <c r="BD16" s="5"/>
      <c r="BE16" s="5"/>
      <c r="BF16" s="5"/>
      <c r="BG16" s="5"/>
      <c r="BH16" s="5"/>
      <c r="BI16" s="5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114.7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/>
      <c r="M17" s="4"/>
      <c r="N17" s="12"/>
      <c r="O17" s="2"/>
      <c r="P17" s="12"/>
      <c r="Q17" s="12"/>
      <c r="R17" s="12"/>
      <c r="S17" s="12"/>
      <c r="T17" s="12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36"/>
      <c r="AJ17" s="5"/>
      <c r="AK17" s="5"/>
      <c r="AL17" s="5"/>
      <c r="AM17" s="5"/>
      <c r="AN17" s="5"/>
      <c r="AO17" s="5"/>
      <c r="AP17" s="5"/>
      <c r="AQ17" s="36"/>
      <c r="AR17" s="5"/>
      <c r="AS17" s="36"/>
      <c r="AT17" s="5"/>
      <c r="AU17" s="5"/>
      <c r="AV17" s="5"/>
      <c r="AW17" s="5"/>
      <c r="AX17" s="5"/>
      <c r="AY17" s="4"/>
      <c r="AZ17" s="7"/>
      <c r="BA17" s="18"/>
      <c r="BB17" s="7"/>
      <c r="BC17" s="4"/>
      <c r="BD17" s="5"/>
      <c r="BE17" s="5"/>
      <c r="BF17" s="5"/>
      <c r="BG17" s="5"/>
      <c r="BH17" s="5"/>
      <c r="BI17" s="5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114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/>
      <c r="M18" s="18"/>
      <c r="N18" s="12"/>
      <c r="O18" s="2"/>
      <c r="P18" s="12"/>
      <c r="Q18" s="12"/>
      <c r="R18" s="12"/>
      <c r="S18" s="12"/>
      <c r="T18" s="12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7"/>
      <c r="BA18" s="18"/>
      <c r="BB18" s="7"/>
      <c r="BC18" s="4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14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18"/>
      <c r="N19" s="12"/>
      <c r="O19" s="2"/>
      <c r="P19" s="12"/>
      <c r="Q19" s="12"/>
      <c r="R19" s="12"/>
      <c r="S19" s="12"/>
      <c r="T19" s="12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6"/>
      <c r="AJ19" s="5"/>
      <c r="AK19" s="5"/>
      <c r="AL19" s="5"/>
      <c r="AM19" s="5"/>
      <c r="AN19" s="5"/>
      <c r="AO19" s="5"/>
      <c r="AP19" s="5"/>
      <c r="AQ19" s="36"/>
      <c r="AR19" s="5"/>
      <c r="AS19" s="36"/>
      <c r="AT19" s="5"/>
      <c r="AU19" s="5"/>
      <c r="AV19" s="5"/>
      <c r="AW19" s="5"/>
      <c r="AX19" s="5"/>
      <c r="AY19" s="4"/>
      <c r="AZ19" s="7"/>
      <c r="BA19" s="18"/>
      <c r="BB19" s="7"/>
      <c r="BC19" s="4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14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18"/>
      <c r="N20" s="12"/>
      <c r="O20" s="2"/>
      <c r="P20" s="12"/>
      <c r="Q20" s="12"/>
      <c r="R20" s="12"/>
      <c r="S20" s="12"/>
      <c r="T20" s="12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8"/>
      <c r="BB20" s="7"/>
      <c r="BC20" s="4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14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18"/>
      <c r="N21" s="12"/>
      <c r="O21" s="2"/>
      <c r="P21" s="12"/>
      <c r="Q21" s="12"/>
      <c r="R21" s="12"/>
      <c r="S21" s="12"/>
      <c r="T21" s="12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36"/>
      <c r="AJ21" s="5"/>
      <c r="AK21" s="5"/>
      <c r="AL21" s="5"/>
      <c r="AM21" s="5"/>
      <c r="AN21" s="5"/>
      <c r="AO21" s="5"/>
      <c r="AP21" s="5"/>
      <c r="AQ21" s="36"/>
      <c r="AR21" s="5"/>
      <c r="AS21" s="36"/>
      <c r="AT21" s="5"/>
      <c r="AU21" s="5"/>
      <c r="AV21" s="5"/>
      <c r="AW21" s="5"/>
      <c r="AX21" s="5"/>
      <c r="AY21" s="4"/>
      <c r="AZ21" s="7"/>
      <c r="BA21" s="18"/>
      <c r="BB21" s="7"/>
      <c r="BC21" s="4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204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4"/>
      <c r="N22" s="7"/>
      <c r="O22" s="4"/>
      <c r="P22" s="7"/>
      <c r="Q22" s="7"/>
      <c r="R22" s="7"/>
      <c r="S22" s="7"/>
      <c r="T22" s="7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8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204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18"/>
      <c r="N23" s="12"/>
      <c r="O23" s="2"/>
      <c r="P23" s="12"/>
      <c r="Q23" s="12"/>
      <c r="R23" s="12"/>
      <c r="S23" s="12"/>
      <c r="T23" s="12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36"/>
      <c r="AJ23" s="5"/>
      <c r="AK23" s="5"/>
      <c r="AL23" s="5"/>
      <c r="AM23" s="5"/>
      <c r="AN23" s="5"/>
      <c r="AO23" s="5"/>
      <c r="AP23" s="5"/>
      <c r="AQ23" s="36"/>
      <c r="AR23" s="5"/>
      <c r="AS23" s="36"/>
      <c r="AT23" s="5"/>
      <c r="AU23" s="5"/>
      <c r="AV23" s="5"/>
      <c r="AW23" s="5"/>
      <c r="AX23" s="5"/>
      <c r="AY23" s="4"/>
      <c r="AZ23" s="7"/>
      <c r="BA23" s="18"/>
      <c r="BB23" s="7"/>
      <c r="BC23" s="4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216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4"/>
      <c r="N24" s="4"/>
      <c r="O24" s="4"/>
      <c r="P24" s="4"/>
      <c r="Q24" s="4"/>
      <c r="R24" s="4"/>
      <c r="S24" s="4"/>
      <c r="T24" s="4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4"/>
      <c r="AH24" s="17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17"/>
      <c r="BA24" s="18"/>
      <c r="BB24" s="1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58.2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4"/>
      <c r="N25" s="17"/>
      <c r="O25" s="17"/>
      <c r="P25" s="17"/>
      <c r="Q25" s="17"/>
      <c r="R25" s="17"/>
      <c r="S25" s="17"/>
      <c r="T25" s="17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8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41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4"/>
      <c r="N26" s="17"/>
      <c r="O26" s="17"/>
      <c r="P26" s="17"/>
      <c r="Q26" s="17"/>
      <c r="R26" s="17"/>
      <c r="S26" s="17"/>
      <c r="T26" s="17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8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256.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4"/>
      <c r="N27" s="7"/>
      <c r="O27" s="4"/>
      <c r="P27" s="7"/>
      <c r="Q27" s="7"/>
      <c r="R27" s="7"/>
      <c r="S27" s="7"/>
      <c r="T27" s="7"/>
      <c r="U27" s="5"/>
      <c r="V27" s="5"/>
      <c r="W27" s="5"/>
      <c r="X27" s="5"/>
      <c r="Y27" s="5"/>
      <c r="Z27" s="5"/>
      <c r="AA27" s="5"/>
      <c r="AB27" s="5"/>
      <c r="AC27" s="5"/>
      <c r="AD27" s="5"/>
      <c r="AE27" s="4"/>
      <c r="AF27" s="7"/>
      <c r="AG27" s="7"/>
      <c r="AH27" s="5"/>
      <c r="AI27" s="18"/>
      <c r="AJ27" s="7"/>
      <c r="AK27" s="7"/>
      <c r="AL27" s="5"/>
      <c r="AM27" s="5"/>
      <c r="AN27" s="5"/>
      <c r="AO27" s="5"/>
      <c r="AP27" s="5"/>
      <c r="AQ27" s="18"/>
      <c r="AR27" s="13"/>
      <c r="AS27" s="18"/>
      <c r="AT27" s="7"/>
      <c r="AU27" s="5"/>
      <c r="AV27" s="5"/>
      <c r="AW27" s="5"/>
      <c r="AX27" s="5"/>
      <c r="AY27" s="4"/>
      <c r="AZ27" s="7"/>
      <c r="BA27" s="18"/>
      <c r="BB27" s="7"/>
      <c r="BC27" s="7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53.7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4"/>
      <c r="N28" s="7"/>
      <c r="O28" s="7"/>
      <c r="P28" s="7"/>
      <c r="Q28" s="7"/>
      <c r="R28" s="7"/>
      <c r="S28" s="7"/>
      <c r="T28" s="7"/>
      <c r="U28" s="5"/>
      <c r="V28" s="5"/>
      <c r="W28" s="5"/>
      <c r="X28" s="5"/>
      <c r="Y28" s="5"/>
      <c r="Z28" s="5"/>
      <c r="AA28" s="5"/>
      <c r="AB28" s="5"/>
      <c r="AC28" s="5"/>
      <c r="AD28" s="5"/>
      <c r="AE28" s="4"/>
      <c r="AF28" s="7"/>
      <c r="AG28" s="7"/>
      <c r="AH28" s="5"/>
      <c r="AI28" s="18"/>
      <c r="AJ28" s="7"/>
      <c r="AK28" s="7"/>
      <c r="AL28" s="5"/>
      <c r="AM28" s="5"/>
      <c r="AN28" s="5"/>
      <c r="AO28" s="5"/>
      <c r="AP28" s="5"/>
      <c r="AQ28" s="18"/>
      <c r="AR28" s="13"/>
      <c r="AS28" s="18"/>
      <c r="AT28" s="7"/>
      <c r="AU28" s="5"/>
      <c r="AV28" s="5"/>
      <c r="AW28" s="5"/>
      <c r="AX28" s="5"/>
      <c r="AY28" s="4"/>
      <c r="AZ28" s="7"/>
      <c r="BA28" s="18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64.2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18"/>
      <c r="N29" s="12"/>
      <c r="O29" s="2"/>
      <c r="P29" s="12"/>
      <c r="Q29" s="12"/>
      <c r="R29" s="12"/>
      <c r="S29" s="12"/>
      <c r="T29" s="12"/>
      <c r="U29" s="5"/>
      <c r="V29" s="5"/>
      <c r="W29" s="5"/>
      <c r="X29" s="5"/>
      <c r="Y29" s="5"/>
      <c r="Z29" s="5"/>
      <c r="AA29" s="5"/>
      <c r="AB29" s="5"/>
      <c r="AC29" s="5"/>
      <c r="AD29" s="5"/>
      <c r="AE29" s="4"/>
      <c r="AF29" s="7"/>
      <c r="AG29" s="7"/>
      <c r="AH29" s="5"/>
      <c r="AI29" s="18"/>
      <c r="AJ29" s="7"/>
      <c r="AK29" s="7"/>
      <c r="AL29" s="5"/>
      <c r="AM29" s="5"/>
      <c r="AN29" s="5"/>
      <c r="AO29" s="5"/>
      <c r="AP29" s="5"/>
      <c r="AQ29" s="18"/>
      <c r="AR29" s="13"/>
      <c r="AS29" s="18"/>
      <c r="AT29" s="7"/>
      <c r="AU29" s="5"/>
      <c r="AV29" s="5"/>
      <c r="AW29" s="5"/>
      <c r="AX29" s="5"/>
      <c r="AY29" s="4"/>
      <c r="AZ29" s="7"/>
      <c r="BA29" s="18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389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4"/>
      <c r="N30" s="13"/>
      <c r="O30" s="13"/>
      <c r="P30" s="13"/>
      <c r="Q30" s="13"/>
      <c r="R30" s="13"/>
      <c r="S30" s="13"/>
      <c r="T30" s="13"/>
      <c r="U30" s="5"/>
      <c r="V30" s="5"/>
      <c r="W30" s="5"/>
      <c r="X30" s="5"/>
      <c r="Y30" s="5"/>
      <c r="Z30" s="5"/>
      <c r="AA30" s="5"/>
      <c r="AB30" s="5"/>
      <c r="AC30" s="5"/>
      <c r="AD30" s="5"/>
      <c r="AE30" s="4"/>
      <c r="AF30" s="13"/>
      <c r="AG30" s="13"/>
      <c r="AH30" s="5"/>
      <c r="AI30" s="18"/>
      <c r="AJ30" s="13"/>
      <c r="AK30" s="13"/>
      <c r="AL30" s="5"/>
      <c r="AM30" s="5"/>
      <c r="AN30" s="5"/>
      <c r="AO30" s="5"/>
      <c r="AP30" s="5"/>
      <c r="AQ30" s="18"/>
      <c r="AR30" s="13"/>
      <c r="AS30" s="18"/>
      <c r="AT30" s="13"/>
      <c r="AU30" s="5"/>
      <c r="AV30" s="5"/>
      <c r="AW30" s="5"/>
      <c r="AX30" s="5"/>
      <c r="AY30" s="4"/>
      <c r="AZ30" s="7"/>
      <c r="BA30" s="18"/>
      <c r="BB30" s="13"/>
      <c r="BC30" s="13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21.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4"/>
      <c r="N31" s="13"/>
      <c r="O31" s="13"/>
      <c r="P31" s="13"/>
      <c r="Q31" s="13"/>
      <c r="R31" s="13"/>
      <c r="S31" s="13"/>
      <c r="T31" s="13"/>
      <c r="U31" s="5"/>
      <c r="V31" s="5"/>
      <c r="W31" s="5"/>
      <c r="X31" s="5"/>
      <c r="Y31" s="5"/>
      <c r="Z31" s="5"/>
      <c r="AA31" s="5"/>
      <c r="AB31" s="5"/>
      <c r="AC31" s="5"/>
      <c r="AD31" s="5"/>
      <c r="AE31" s="4"/>
      <c r="AF31" s="7"/>
      <c r="AG31" s="7"/>
      <c r="AH31" s="5"/>
      <c r="AI31" s="18"/>
      <c r="AJ31" s="7"/>
      <c r="AK31" s="7"/>
      <c r="AL31" s="5"/>
      <c r="AM31" s="5"/>
      <c r="AN31" s="5"/>
      <c r="AO31" s="5"/>
      <c r="AP31" s="5"/>
      <c r="AQ31" s="18"/>
      <c r="AR31" s="7"/>
      <c r="AS31" s="18"/>
      <c r="AT31" s="7"/>
      <c r="AU31" s="5"/>
      <c r="AV31" s="5"/>
      <c r="AW31" s="5"/>
      <c r="AX31" s="5"/>
      <c r="AY31" s="4"/>
      <c r="AZ31" s="7"/>
      <c r="BA31" s="18"/>
      <c r="BB31" s="7"/>
      <c r="BC31" s="7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21.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4"/>
      <c r="N32" s="13"/>
      <c r="O32" s="13"/>
      <c r="P32" s="13"/>
      <c r="Q32" s="13"/>
      <c r="R32" s="13"/>
      <c r="S32" s="13"/>
      <c r="T32" s="13"/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7"/>
      <c r="AG32" s="7"/>
      <c r="AH32" s="5"/>
      <c r="AI32" s="18"/>
      <c r="AJ32" s="7"/>
      <c r="AK32" s="7"/>
      <c r="AL32" s="5"/>
      <c r="AM32" s="5"/>
      <c r="AN32" s="5"/>
      <c r="AO32" s="5"/>
      <c r="AP32" s="5"/>
      <c r="AQ32" s="18"/>
      <c r="AR32" s="7"/>
      <c r="AS32" s="18"/>
      <c r="AT32" s="7"/>
      <c r="AU32" s="5"/>
      <c r="AV32" s="5"/>
      <c r="AW32" s="5"/>
      <c r="AX32" s="5"/>
      <c r="AY32" s="4"/>
      <c r="AZ32" s="7"/>
      <c r="BA32" s="18"/>
      <c r="BB32" s="7"/>
      <c r="BC32" s="7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21.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4"/>
      <c r="N33" s="13"/>
      <c r="O33" s="13"/>
      <c r="P33" s="13"/>
      <c r="Q33" s="13"/>
      <c r="R33" s="13"/>
      <c r="S33" s="13"/>
      <c r="T33" s="13"/>
      <c r="U33" s="5"/>
      <c r="V33" s="5"/>
      <c r="W33" s="5"/>
      <c r="X33" s="5"/>
      <c r="Y33" s="5"/>
      <c r="Z33" s="5"/>
      <c r="AA33" s="5"/>
      <c r="AB33" s="5"/>
      <c r="AC33" s="5"/>
      <c r="AD33" s="5"/>
      <c r="AE33" s="4"/>
      <c r="AF33" s="7"/>
      <c r="AG33" s="7"/>
      <c r="AH33" s="5"/>
      <c r="AI33" s="18"/>
      <c r="AJ33" s="7"/>
      <c r="AK33" s="7"/>
      <c r="AL33" s="5"/>
      <c r="AM33" s="5"/>
      <c r="AN33" s="5"/>
      <c r="AO33" s="5"/>
      <c r="AP33" s="5"/>
      <c r="AQ33" s="18"/>
      <c r="AR33" s="7"/>
      <c r="AS33" s="18"/>
      <c r="AT33" s="7"/>
      <c r="AU33" s="5"/>
      <c r="AV33" s="5"/>
      <c r="AW33" s="5"/>
      <c r="AX33" s="5"/>
      <c r="AY33" s="4"/>
      <c r="AZ33" s="7"/>
      <c r="BA33" s="18"/>
      <c r="BB33" s="7"/>
      <c r="BC33" s="7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21.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4"/>
      <c r="N34" s="13"/>
      <c r="O34" s="13"/>
      <c r="P34" s="13"/>
      <c r="Q34" s="13"/>
      <c r="R34" s="13"/>
      <c r="S34" s="13"/>
      <c r="T34" s="13"/>
      <c r="U34" s="5"/>
      <c r="V34" s="5"/>
      <c r="W34" s="5"/>
      <c r="X34" s="5"/>
      <c r="Y34" s="5"/>
      <c r="Z34" s="5"/>
      <c r="AA34" s="5"/>
      <c r="AB34" s="5"/>
      <c r="AC34" s="5"/>
      <c r="AD34" s="5"/>
      <c r="AE34" s="4"/>
      <c r="AF34" s="7"/>
      <c r="AG34" s="7"/>
      <c r="AH34" s="5"/>
      <c r="AI34" s="18"/>
      <c r="AJ34" s="7"/>
      <c r="AK34" s="7"/>
      <c r="AL34" s="5"/>
      <c r="AM34" s="5"/>
      <c r="AN34" s="5"/>
      <c r="AO34" s="5"/>
      <c r="AP34" s="5"/>
      <c r="AQ34" s="18"/>
      <c r="AR34" s="7"/>
      <c r="AS34" s="18"/>
      <c r="AT34" s="7"/>
      <c r="AU34" s="5"/>
      <c r="AV34" s="5"/>
      <c r="AW34" s="5"/>
      <c r="AX34" s="5"/>
      <c r="AY34" s="4"/>
      <c r="AZ34" s="7"/>
      <c r="BA34" s="18"/>
      <c r="BB34" s="7"/>
      <c r="BC34" s="7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21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4"/>
      <c r="N35" s="13"/>
      <c r="O35" s="13"/>
      <c r="P35" s="13"/>
      <c r="Q35" s="13"/>
      <c r="R35" s="13"/>
      <c r="S35" s="13"/>
      <c r="T35" s="13"/>
      <c r="U35" s="5"/>
      <c r="V35" s="5"/>
      <c r="W35" s="5"/>
      <c r="X35" s="5"/>
      <c r="Y35" s="5"/>
      <c r="Z35" s="5"/>
      <c r="AA35" s="5"/>
      <c r="AB35" s="5"/>
      <c r="AC35" s="5"/>
      <c r="AD35" s="5"/>
      <c r="AE35" s="4"/>
      <c r="AF35" s="7"/>
      <c r="AG35" s="7"/>
      <c r="AH35" s="5"/>
      <c r="AI35" s="18"/>
      <c r="AJ35" s="7"/>
      <c r="AK35" s="7"/>
      <c r="AL35" s="5"/>
      <c r="AM35" s="5"/>
      <c r="AN35" s="5"/>
      <c r="AO35" s="5"/>
      <c r="AP35" s="5"/>
      <c r="AQ35" s="18"/>
      <c r="AR35" s="7"/>
      <c r="AS35" s="18"/>
      <c r="AT35" s="7"/>
      <c r="AU35" s="5"/>
      <c r="AV35" s="5"/>
      <c r="AW35" s="5"/>
      <c r="AX35" s="5"/>
      <c r="AY35" s="4"/>
      <c r="AZ35" s="7"/>
      <c r="BA35" s="18"/>
      <c r="BB35" s="7"/>
      <c r="BC35" s="7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409.6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4"/>
      <c r="N36" s="7"/>
      <c r="O36" s="4"/>
      <c r="P36" s="7"/>
      <c r="Q36" s="7"/>
      <c r="R36" s="7"/>
      <c r="S36" s="7"/>
      <c r="T36" s="7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8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409.6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18"/>
      <c r="N37" s="17"/>
      <c r="O37" s="17"/>
      <c r="P37" s="17"/>
      <c r="Q37" s="17"/>
      <c r="R37" s="17"/>
      <c r="S37" s="17"/>
      <c r="T37" s="17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8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409.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13"/>
      <c r="O38" s="13"/>
      <c r="P38" s="13"/>
      <c r="Q38" s="13"/>
      <c r="R38" s="13"/>
      <c r="S38" s="13"/>
      <c r="T38" s="13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8"/>
      <c r="BB38" s="13"/>
      <c r="BC38" s="13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409.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4"/>
      <c r="O39" s="4"/>
      <c r="P39" s="4"/>
      <c r="Q39" s="4"/>
      <c r="R39" s="4"/>
      <c r="S39" s="4"/>
      <c r="T39" s="4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18"/>
      <c r="BB39" s="4"/>
      <c r="BC39" s="4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71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4"/>
      <c r="O40" s="4"/>
      <c r="P40" s="4"/>
      <c r="Q40" s="4"/>
      <c r="R40" s="4"/>
      <c r="S40" s="4"/>
      <c r="T40" s="4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18"/>
      <c r="BB40" s="18"/>
      <c r="BC40" s="4"/>
      <c r="BD40" s="4"/>
      <c r="BE40" s="4"/>
      <c r="BF40" s="7"/>
      <c r="BG40" s="4"/>
      <c r="BH40" s="4"/>
      <c r="BI40" s="7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251.2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18"/>
      <c r="N41" s="12"/>
      <c r="O41" s="2"/>
      <c r="P41" s="12"/>
      <c r="Q41" s="12"/>
      <c r="R41" s="12"/>
      <c r="S41" s="12"/>
      <c r="T41" s="12"/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7"/>
      <c r="AG41" s="7"/>
      <c r="AH41" s="5"/>
      <c r="AI41" s="18"/>
      <c r="AJ41" s="7"/>
      <c r="AK41" s="7"/>
      <c r="AL41" s="5"/>
      <c r="AM41" s="5"/>
      <c r="AN41" s="5"/>
      <c r="AO41" s="5"/>
      <c r="AP41" s="5"/>
      <c r="AQ41" s="18"/>
      <c r="AR41" s="7"/>
      <c r="AS41" s="18"/>
      <c r="AT41" s="7"/>
      <c r="AU41" s="5"/>
      <c r="AV41" s="5"/>
      <c r="AW41" s="5"/>
      <c r="AX41" s="5"/>
      <c r="AY41" s="4"/>
      <c r="AZ41" s="7"/>
      <c r="BA41" s="18"/>
      <c r="BB41" s="7"/>
      <c r="BC41" s="7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409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7"/>
      <c r="O42" s="4"/>
      <c r="P42" s="7"/>
      <c r="Q42" s="7"/>
      <c r="R42" s="7"/>
      <c r="S42" s="7"/>
      <c r="T42" s="7"/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7"/>
      <c r="AG42" s="7"/>
      <c r="AH42" s="5"/>
      <c r="AI42" s="18"/>
      <c r="AJ42" s="7"/>
      <c r="AK42" s="7"/>
      <c r="AL42" s="5"/>
      <c r="AM42" s="5"/>
      <c r="AN42" s="5"/>
      <c r="AO42" s="5"/>
      <c r="AP42" s="5"/>
      <c r="AQ42" s="18"/>
      <c r="AR42" s="7"/>
      <c r="AS42" s="18"/>
      <c r="AT42" s="7"/>
      <c r="AU42" s="5"/>
      <c r="AV42" s="5"/>
      <c r="AW42" s="5"/>
      <c r="AX42" s="5"/>
      <c r="AY42" s="4"/>
      <c r="AZ42" s="7"/>
      <c r="BA42" s="18"/>
      <c r="BB42" s="7"/>
      <c r="BC42" s="7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209.2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18"/>
      <c r="N43" s="12"/>
      <c r="O43" s="2"/>
      <c r="P43" s="12"/>
      <c r="Q43" s="12"/>
      <c r="R43" s="12"/>
      <c r="S43" s="12"/>
      <c r="T43" s="12"/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7"/>
      <c r="AG43" s="7"/>
      <c r="AH43" s="5"/>
      <c r="AI43" s="18"/>
      <c r="AJ43" s="7"/>
      <c r="AK43" s="7"/>
      <c r="AL43" s="5"/>
      <c r="AM43" s="5"/>
      <c r="AN43" s="5"/>
      <c r="AO43" s="5"/>
      <c r="AP43" s="5"/>
      <c r="AQ43" s="18"/>
      <c r="AR43" s="7"/>
      <c r="AS43" s="18"/>
      <c r="AT43" s="7"/>
      <c r="AU43" s="5"/>
      <c r="AV43" s="5"/>
      <c r="AW43" s="5"/>
      <c r="AX43" s="5"/>
      <c r="AY43" s="4"/>
      <c r="AZ43" s="7"/>
      <c r="BA43" s="18"/>
      <c r="BB43" s="7"/>
      <c r="BC43" s="7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98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18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36"/>
      <c r="AJ44" s="5"/>
      <c r="AK44" s="5"/>
      <c r="AL44" s="5"/>
      <c r="AM44" s="5"/>
      <c r="AN44" s="5"/>
      <c r="AO44" s="5"/>
      <c r="AP44" s="5"/>
      <c r="AQ44" s="36"/>
      <c r="AR44" s="5"/>
      <c r="AS44" s="36"/>
      <c r="AT44" s="5"/>
      <c r="AU44" s="5"/>
      <c r="AV44" s="5"/>
      <c r="AW44" s="5"/>
      <c r="AX44" s="5"/>
      <c r="AY44" s="4"/>
      <c r="AZ44" s="7"/>
      <c r="BA44" s="18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408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18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8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54.2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18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8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261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13"/>
      <c r="O47" s="13"/>
      <c r="P47" s="13"/>
      <c r="Q47" s="13"/>
      <c r="R47" s="13"/>
      <c r="S47" s="13"/>
      <c r="T47" s="13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8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49.2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2"/>
      <c r="O48" s="2"/>
      <c r="P48" s="12"/>
      <c r="Q48" s="12"/>
      <c r="R48" s="12"/>
      <c r="S48" s="12"/>
      <c r="T48" s="12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36"/>
      <c r="AJ48" s="5"/>
      <c r="AK48" s="5"/>
      <c r="AL48" s="5"/>
      <c r="AM48" s="5"/>
      <c r="AN48" s="5"/>
      <c r="AO48" s="5"/>
      <c r="AP48" s="5"/>
      <c r="AQ48" s="36"/>
      <c r="AR48" s="5"/>
      <c r="AS48" s="36"/>
      <c r="AT48" s="5"/>
      <c r="AU48" s="5"/>
      <c r="AV48" s="5"/>
      <c r="AW48" s="5"/>
      <c r="AX48" s="5"/>
      <c r="AY48" s="4"/>
      <c r="AZ48" s="7"/>
      <c r="BA48" s="18"/>
      <c r="BB48" s="7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49.2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18"/>
      <c r="N49" s="12"/>
      <c r="O49" s="2"/>
      <c r="P49" s="12"/>
      <c r="Q49" s="12"/>
      <c r="R49" s="12"/>
      <c r="S49" s="12"/>
      <c r="T49" s="12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8"/>
      <c r="BB49" s="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49.2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18"/>
      <c r="N50" s="7"/>
      <c r="O50" s="7"/>
      <c r="P50" s="7"/>
      <c r="Q50" s="7"/>
      <c r="R50" s="7"/>
      <c r="S50" s="7"/>
      <c r="T50" s="12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36"/>
      <c r="AJ50" s="5"/>
      <c r="AK50" s="5"/>
      <c r="AL50" s="5"/>
      <c r="AM50" s="5"/>
      <c r="AN50" s="5"/>
      <c r="AO50" s="5"/>
      <c r="AP50" s="5"/>
      <c r="AQ50" s="36"/>
      <c r="AR50" s="5"/>
      <c r="AS50" s="36"/>
      <c r="AT50" s="5"/>
      <c r="AU50" s="5"/>
      <c r="AV50" s="5"/>
      <c r="AW50" s="5"/>
      <c r="AX50" s="5"/>
      <c r="AY50" s="4"/>
      <c r="AZ50" s="7"/>
      <c r="BA50" s="18"/>
      <c r="BB50" s="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49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18"/>
      <c r="N51" s="12"/>
      <c r="O51" s="2"/>
      <c r="P51" s="12"/>
      <c r="Q51" s="12"/>
      <c r="R51" s="12"/>
      <c r="S51" s="12"/>
      <c r="T51" s="12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8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49.2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18"/>
      <c r="N52" s="12"/>
      <c r="O52" s="2"/>
      <c r="P52" s="12"/>
      <c r="Q52" s="12"/>
      <c r="R52" s="12"/>
      <c r="S52" s="12"/>
      <c r="T52" s="12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36"/>
      <c r="AJ52" s="5"/>
      <c r="AK52" s="5"/>
      <c r="AL52" s="5"/>
      <c r="AM52" s="5"/>
      <c r="AN52" s="5"/>
      <c r="AO52" s="5"/>
      <c r="AP52" s="5"/>
      <c r="AQ52" s="36"/>
      <c r="AR52" s="5"/>
      <c r="AS52" s="36"/>
      <c r="AT52" s="5"/>
      <c r="AU52" s="5"/>
      <c r="AV52" s="5"/>
      <c r="AW52" s="5"/>
      <c r="AX52" s="5"/>
      <c r="AY52" s="4"/>
      <c r="AZ52" s="7"/>
      <c r="BA52" s="18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267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4"/>
      <c r="O53" s="4"/>
      <c r="P53" s="4"/>
      <c r="Q53" s="4"/>
      <c r="R53" s="4"/>
      <c r="S53" s="4"/>
      <c r="T53" s="4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8"/>
      <c r="BB53" s="7"/>
      <c r="BC53" s="7"/>
      <c r="BD53" s="5"/>
      <c r="BE53" s="5"/>
      <c r="BF53" s="5"/>
      <c r="BG53" s="4"/>
      <c r="BH53" s="7"/>
      <c r="BI53" s="7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54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4"/>
      <c r="O54" s="4"/>
      <c r="P54" s="4"/>
      <c r="Q54" s="4"/>
      <c r="R54" s="4"/>
      <c r="S54" s="4"/>
      <c r="T54" s="4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36"/>
      <c r="AJ54" s="5"/>
      <c r="AK54" s="5"/>
      <c r="AL54" s="5"/>
      <c r="AM54" s="5"/>
      <c r="AN54" s="5"/>
      <c r="AO54" s="5"/>
      <c r="AP54" s="5"/>
      <c r="AQ54" s="36"/>
      <c r="AR54" s="5"/>
      <c r="AS54" s="36"/>
      <c r="AT54" s="5"/>
      <c r="AU54" s="5"/>
      <c r="AV54" s="5"/>
      <c r="AW54" s="5"/>
      <c r="AX54" s="5"/>
      <c r="AY54" s="4"/>
      <c r="AZ54" s="7"/>
      <c r="BA54" s="18"/>
      <c r="BB54" s="17"/>
      <c r="BC54" s="13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44.7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4"/>
      <c r="O55" s="4"/>
      <c r="P55" s="4"/>
      <c r="Q55" s="4"/>
      <c r="R55" s="4"/>
      <c r="S55" s="4"/>
      <c r="T55" s="4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8"/>
      <c r="BB55" s="17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409.6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4"/>
      <c r="O56" s="4"/>
      <c r="P56" s="4"/>
      <c r="Q56" s="4"/>
      <c r="R56" s="4"/>
      <c r="S56" s="4"/>
      <c r="T56" s="4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36"/>
      <c r="AJ56" s="5"/>
      <c r="AK56" s="5"/>
      <c r="AL56" s="5"/>
      <c r="AM56" s="5"/>
      <c r="AN56" s="5"/>
      <c r="AO56" s="5"/>
      <c r="AP56" s="5"/>
      <c r="AQ56" s="36"/>
      <c r="AR56" s="5"/>
      <c r="AS56" s="36"/>
      <c r="AT56" s="5"/>
      <c r="AU56" s="5"/>
      <c r="AV56" s="5"/>
      <c r="AW56" s="5"/>
      <c r="AX56" s="5"/>
      <c r="AY56" s="4"/>
      <c r="AZ56" s="4"/>
      <c r="BA56" s="4"/>
      <c r="BB56" s="7"/>
      <c r="BC56" s="4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252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4"/>
      <c r="O57" s="4"/>
      <c r="P57" s="4"/>
      <c r="Q57" s="4"/>
      <c r="R57" s="4"/>
      <c r="S57" s="4"/>
      <c r="T57" s="4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18"/>
      <c r="BB57" s="7"/>
      <c r="BC57" s="4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220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13"/>
      <c r="O58" s="13"/>
      <c r="P58" s="13"/>
      <c r="Q58" s="13"/>
      <c r="R58" s="13"/>
      <c r="S58" s="13"/>
      <c r="T58" s="13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36"/>
      <c r="AJ58" s="5"/>
      <c r="AK58" s="5"/>
      <c r="AL58" s="5"/>
      <c r="AM58" s="5"/>
      <c r="AN58" s="5"/>
      <c r="AO58" s="5"/>
      <c r="AP58" s="5"/>
      <c r="AQ58" s="36"/>
      <c r="AR58" s="5"/>
      <c r="AS58" s="36"/>
      <c r="AT58" s="5"/>
      <c r="AU58" s="5"/>
      <c r="AV58" s="5"/>
      <c r="AW58" s="5"/>
      <c r="AX58" s="5"/>
      <c r="AY58" s="4"/>
      <c r="AZ58" s="7"/>
      <c r="BA58" s="18"/>
      <c r="BB58" s="13"/>
      <c r="BC58" s="13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20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4"/>
      <c r="O59" s="4"/>
      <c r="P59" s="4"/>
      <c r="Q59" s="4"/>
      <c r="R59" s="4"/>
      <c r="S59" s="4"/>
      <c r="T59" s="4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36"/>
      <c r="AJ59" s="5"/>
      <c r="AK59" s="5"/>
      <c r="AL59" s="5"/>
      <c r="AM59" s="5"/>
      <c r="AN59" s="5"/>
      <c r="AO59" s="5"/>
      <c r="AP59" s="5"/>
      <c r="AQ59" s="36"/>
      <c r="AR59" s="5"/>
      <c r="AS59" s="36"/>
      <c r="AT59" s="5"/>
      <c r="AU59" s="5"/>
      <c r="AV59" s="5"/>
      <c r="AW59" s="5"/>
      <c r="AX59" s="5"/>
      <c r="AY59" s="4"/>
      <c r="AZ59" s="7"/>
      <c r="BA59" s="18"/>
      <c r="BB59" s="4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220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4"/>
      <c r="O60" s="4"/>
      <c r="P60" s="4"/>
      <c r="Q60" s="4"/>
      <c r="R60" s="4"/>
      <c r="S60" s="4"/>
      <c r="T60" s="4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36"/>
      <c r="AJ60" s="5"/>
      <c r="AK60" s="5"/>
      <c r="AL60" s="5"/>
      <c r="AM60" s="5"/>
      <c r="AN60" s="5"/>
      <c r="AO60" s="5"/>
      <c r="AP60" s="5"/>
      <c r="AQ60" s="36"/>
      <c r="AR60" s="5"/>
      <c r="AS60" s="36"/>
      <c r="AT60" s="5"/>
      <c r="AU60" s="5"/>
      <c r="AV60" s="5"/>
      <c r="AW60" s="5"/>
      <c r="AX60" s="5"/>
      <c r="AY60" s="4"/>
      <c r="AZ60" s="7"/>
      <c r="BA60" s="18"/>
      <c r="BB60" s="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409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13"/>
      <c r="O61" s="13"/>
      <c r="P61" s="13"/>
      <c r="Q61" s="13"/>
      <c r="R61" s="13"/>
      <c r="S61" s="13"/>
      <c r="T61" s="13"/>
      <c r="U61" s="5"/>
      <c r="V61" s="5"/>
      <c r="W61" s="5"/>
      <c r="X61" s="5"/>
      <c r="Y61" s="5"/>
      <c r="Z61" s="5"/>
      <c r="AA61" s="5"/>
      <c r="AB61" s="5"/>
      <c r="AC61" s="5"/>
      <c r="AD61" s="5"/>
      <c r="AE61" s="4"/>
      <c r="AF61" s="13"/>
      <c r="AG61" s="13"/>
      <c r="AH61" s="5"/>
      <c r="AI61" s="18"/>
      <c r="AJ61" s="13"/>
      <c r="AK61" s="13"/>
      <c r="AL61" s="5"/>
      <c r="AM61" s="5"/>
      <c r="AN61" s="5"/>
      <c r="AO61" s="5"/>
      <c r="AP61" s="5"/>
      <c r="AQ61" s="18"/>
      <c r="AR61" s="13"/>
      <c r="AS61" s="18"/>
      <c r="AT61" s="13"/>
      <c r="AU61" s="5"/>
      <c r="AV61" s="5"/>
      <c r="AW61" s="5"/>
      <c r="AX61" s="5"/>
      <c r="AY61" s="4"/>
      <c r="AZ61" s="7"/>
      <c r="BA61" s="18"/>
      <c r="BB61" s="13"/>
      <c r="BC61" s="13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144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5"/>
      <c r="AD62" s="5"/>
      <c r="AE62" s="4"/>
      <c r="AF62" s="13"/>
      <c r="AG62" s="13"/>
      <c r="AH62" s="5"/>
      <c r="AI62" s="18"/>
      <c r="AJ62" s="13"/>
      <c r="AK62" s="13"/>
      <c r="AL62" s="5"/>
      <c r="AM62" s="5"/>
      <c r="AN62" s="5"/>
      <c r="AO62" s="5"/>
      <c r="AP62" s="5"/>
      <c r="AQ62" s="18"/>
      <c r="AR62" s="13"/>
      <c r="AS62" s="18"/>
      <c r="AT62" s="13"/>
      <c r="AU62" s="5"/>
      <c r="AV62" s="5"/>
      <c r="AW62" s="5"/>
      <c r="AX62" s="5"/>
      <c r="AY62" s="4"/>
      <c r="AZ62" s="7"/>
      <c r="BA62" s="18"/>
      <c r="BB62" s="13"/>
      <c r="BC62" s="13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44.7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13"/>
      <c r="O63" s="13"/>
      <c r="P63" s="13"/>
      <c r="Q63" s="13"/>
      <c r="R63" s="13"/>
      <c r="S63" s="13"/>
      <c r="T63" s="13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13"/>
      <c r="AG63" s="13"/>
      <c r="AH63" s="5"/>
      <c r="AI63" s="18"/>
      <c r="AJ63" s="13"/>
      <c r="AK63" s="13"/>
      <c r="AL63" s="5"/>
      <c r="AM63" s="5"/>
      <c r="AN63" s="5"/>
      <c r="AO63" s="5"/>
      <c r="AP63" s="5"/>
      <c r="AQ63" s="18"/>
      <c r="AR63" s="13"/>
      <c r="AS63" s="18"/>
      <c r="AT63" s="13"/>
      <c r="AU63" s="5"/>
      <c r="AV63" s="5"/>
      <c r="AW63" s="5"/>
      <c r="AX63" s="5"/>
      <c r="AY63" s="4"/>
      <c r="AZ63" s="7"/>
      <c r="BA63" s="18"/>
      <c r="BB63" s="13"/>
      <c r="BC63" s="13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44.7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13"/>
      <c r="O64" s="13"/>
      <c r="P64" s="13"/>
      <c r="Q64" s="13"/>
      <c r="R64" s="13"/>
      <c r="S64" s="13"/>
      <c r="T64" s="13"/>
      <c r="U64" s="5"/>
      <c r="V64" s="5"/>
      <c r="W64" s="5"/>
      <c r="X64" s="5"/>
      <c r="Y64" s="5"/>
      <c r="Z64" s="5"/>
      <c r="AA64" s="5"/>
      <c r="AB64" s="5"/>
      <c r="AC64" s="5"/>
      <c r="AD64" s="5"/>
      <c r="AE64" s="4"/>
      <c r="AF64" s="13"/>
      <c r="AG64" s="13"/>
      <c r="AH64" s="5"/>
      <c r="AI64" s="18"/>
      <c r="AJ64" s="13"/>
      <c r="AK64" s="13"/>
      <c r="AL64" s="5"/>
      <c r="AM64" s="5"/>
      <c r="AN64" s="5"/>
      <c r="AO64" s="5"/>
      <c r="AP64" s="5"/>
      <c r="AQ64" s="18"/>
      <c r="AR64" s="13"/>
      <c r="AS64" s="18"/>
      <c r="AT64" s="13"/>
      <c r="AU64" s="5"/>
      <c r="AV64" s="5"/>
      <c r="AW64" s="5"/>
      <c r="AX64" s="5"/>
      <c r="AY64" s="4"/>
      <c r="AZ64" s="7"/>
      <c r="BA64" s="18"/>
      <c r="BB64" s="13"/>
      <c r="BC64" s="13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44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13"/>
      <c r="O65" s="13"/>
      <c r="P65" s="13"/>
      <c r="Q65" s="13"/>
      <c r="R65" s="13"/>
      <c r="S65" s="13"/>
      <c r="T65" s="13"/>
      <c r="U65" s="5"/>
      <c r="V65" s="5"/>
      <c r="W65" s="5"/>
      <c r="X65" s="5"/>
      <c r="Y65" s="5"/>
      <c r="Z65" s="5"/>
      <c r="AA65" s="5"/>
      <c r="AB65" s="5"/>
      <c r="AC65" s="5"/>
      <c r="AD65" s="5"/>
      <c r="AE65" s="4"/>
      <c r="AF65" s="13"/>
      <c r="AG65" s="13"/>
      <c r="AH65" s="5"/>
      <c r="AI65" s="18"/>
      <c r="AJ65" s="13"/>
      <c r="AK65" s="13"/>
      <c r="AL65" s="5"/>
      <c r="AM65" s="5"/>
      <c r="AN65" s="5"/>
      <c r="AO65" s="5"/>
      <c r="AP65" s="5"/>
      <c r="AQ65" s="18"/>
      <c r="AR65" s="13"/>
      <c r="AS65" s="18"/>
      <c r="AT65" s="13"/>
      <c r="AU65" s="5"/>
      <c r="AV65" s="5"/>
      <c r="AW65" s="5"/>
      <c r="AX65" s="5"/>
      <c r="AY65" s="4"/>
      <c r="AZ65" s="7"/>
      <c r="BA65" s="18"/>
      <c r="BB65" s="13"/>
      <c r="BC65" s="13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44.7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13"/>
      <c r="O66" s="13"/>
      <c r="P66" s="13"/>
      <c r="Q66" s="13"/>
      <c r="R66" s="13"/>
      <c r="S66" s="13"/>
      <c r="T66" s="13"/>
      <c r="U66" s="5"/>
      <c r="V66" s="5"/>
      <c r="W66" s="5"/>
      <c r="X66" s="5"/>
      <c r="Y66" s="5"/>
      <c r="Z66" s="5"/>
      <c r="AA66" s="5"/>
      <c r="AB66" s="5"/>
      <c r="AC66" s="5"/>
      <c r="AD66" s="5"/>
      <c r="AE66" s="4"/>
      <c r="AF66" s="13"/>
      <c r="AG66" s="13"/>
      <c r="AH66" s="5"/>
      <c r="AI66" s="18"/>
      <c r="AJ66" s="13"/>
      <c r="AK66" s="13"/>
      <c r="AL66" s="5"/>
      <c r="AM66" s="5"/>
      <c r="AN66" s="5"/>
      <c r="AO66" s="5"/>
      <c r="AP66" s="5"/>
      <c r="AQ66" s="18"/>
      <c r="AR66" s="13"/>
      <c r="AS66" s="18"/>
      <c r="AT66" s="13"/>
      <c r="AU66" s="5"/>
      <c r="AV66" s="5"/>
      <c r="AW66" s="5"/>
      <c r="AX66" s="5"/>
      <c r="AY66" s="4"/>
      <c r="AZ66" s="7"/>
      <c r="BA66" s="18"/>
      <c r="BB66" s="13"/>
      <c r="BC66" s="13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409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13"/>
      <c r="O67" s="13"/>
      <c r="P67" s="13"/>
      <c r="Q67" s="13"/>
      <c r="R67" s="13"/>
      <c r="S67" s="13"/>
      <c r="T67" s="13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36"/>
      <c r="AJ67" s="5"/>
      <c r="AK67" s="5"/>
      <c r="AL67" s="5"/>
      <c r="AM67" s="5"/>
      <c r="AN67" s="5"/>
      <c r="AO67" s="5"/>
      <c r="AP67" s="5"/>
      <c r="AQ67" s="36"/>
      <c r="AR67" s="5"/>
      <c r="AS67" s="36"/>
      <c r="AT67" s="5"/>
      <c r="AU67" s="5"/>
      <c r="AV67" s="5"/>
      <c r="AW67" s="5"/>
      <c r="AX67" s="5"/>
      <c r="AY67" s="4"/>
      <c r="AZ67" s="7"/>
      <c r="BA67" s="18"/>
      <c r="BB67" s="17"/>
      <c r="BC67" s="13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408.7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4"/>
      <c r="O68" s="4"/>
      <c r="P68" s="4"/>
      <c r="Q68" s="4"/>
      <c r="R68" s="4"/>
      <c r="S68" s="4"/>
      <c r="T68" s="4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6"/>
      <c r="AJ68" s="5"/>
      <c r="AK68" s="5"/>
      <c r="AL68" s="5"/>
      <c r="AM68" s="5"/>
      <c r="AN68" s="5"/>
      <c r="AO68" s="5"/>
      <c r="AP68" s="5"/>
      <c r="AQ68" s="36"/>
      <c r="AR68" s="5"/>
      <c r="AS68" s="36"/>
      <c r="AT68" s="5"/>
      <c r="AU68" s="5"/>
      <c r="AV68" s="5"/>
      <c r="AW68" s="5"/>
      <c r="AX68" s="5"/>
      <c r="AY68" s="4"/>
      <c r="AZ68" s="7"/>
      <c r="BA68" s="18"/>
      <c r="BB68" s="4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146.2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4"/>
      <c r="O69" s="4"/>
      <c r="P69" s="4"/>
      <c r="Q69" s="4"/>
      <c r="R69" s="4"/>
      <c r="S69" s="4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6"/>
      <c r="AJ69" s="5"/>
      <c r="AK69" s="5"/>
      <c r="AL69" s="5"/>
      <c r="AM69" s="5"/>
      <c r="AN69" s="5"/>
      <c r="AO69" s="5"/>
      <c r="AP69" s="5"/>
      <c r="AQ69" s="36"/>
      <c r="AR69" s="5"/>
      <c r="AS69" s="36"/>
      <c r="AT69" s="5"/>
      <c r="AU69" s="5"/>
      <c r="AV69" s="5"/>
      <c r="AW69" s="5"/>
      <c r="AX69" s="5"/>
      <c r="AY69" s="4"/>
      <c r="AZ69" s="7"/>
      <c r="BA69" s="18"/>
      <c r="BB69" s="17"/>
      <c r="BC69" s="13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408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4"/>
      <c r="O70" s="4"/>
      <c r="P70" s="4"/>
      <c r="Q70" s="4"/>
      <c r="R70" s="4"/>
      <c r="S70" s="4"/>
      <c r="T70" s="4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36"/>
      <c r="AJ70" s="5"/>
      <c r="AK70" s="5"/>
      <c r="AL70" s="5"/>
      <c r="AM70" s="5"/>
      <c r="AN70" s="5"/>
      <c r="AO70" s="5"/>
      <c r="AP70" s="5"/>
      <c r="AQ70" s="36"/>
      <c r="AR70" s="5"/>
      <c r="AS70" s="36"/>
      <c r="AT70" s="5"/>
      <c r="AU70" s="5"/>
      <c r="AV70" s="5"/>
      <c r="AW70" s="5"/>
      <c r="AX70" s="5"/>
      <c r="AY70" s="4"/>
      <c r="AZ70" s="7"/>
      <c r="BA70" s="18"/>
      <c r="BB70" s="4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156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4"/>
      <c r="O71" s="4"/>
      <c r="P71" s="4"/>
      <c r="Q71" s="4"/>
      <c r="R71" s="4"/>
      <c r="S71" s="4"/>
      <c r="T71" s="4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18"/>
      <c r="BB71" s="17"/>
      <c r="BC71" s="13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32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13"/>
      <c r="O72" s="13"/>
      <c r="P72" s="13"/>
      <c r="Q72" s="13"/>
      <c r="R72" s="13"/>
      <c r="S72" s="13"/>
      <c r="T72" s="13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36"/>
      <c r="AJ72" s="5"/>
      <c r="AK72" s="5"/>
      <c r="AL72" s="5"/>
      <c r="AM72" s="5"/>
      <c r="AN72" s="5"/>
      <c r="AO72" s="5"/>
      <c r="AP72" s="5"/>
      <c r="AQ72" s="36"/>
      <c r="AR72" s="5"/>
      <c r="AS72" s="36"/>
      <c r="AT72" s="5"/>
      <c r="AU72" s="5"/>
      <c r="AV72" s="5"/>
      <c r="AW72" s="5"/>
      <c r="AX72" s="5"/>
      <c r="AY72" s="4"/>
      <c r="AZ72" s="7"/>
      <c r="BA72" s="18"/>
      <c r="BB72" s="13"/>
      <c r="BC72" s="13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32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8"/>
      <c r="BB73" s="17"/>
      <c r="BC73" s="13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46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4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36"/>
      <c r="AJ74" s="5"/>
      <c r="AK74" s="5"/>
      <c r="AL74" s="5"/>
      <c r="AM74" s="5"/>
      <c r="AN74" s="5"/>
      <c r="AO74" s="5"/>
      <c r="AP74" s="5"/>
      <c r="AQ74" s="36"/>
      <c r="AR74" s="5"/>
      <c r="AS74" s="36"/>
      <c r="AT74" s="5"/>
      <c r="AU74" s="5"/>
      <c r="AV74" s="5"/>
      <c r="AW74" s="5"/>
      <c r="AX74" s="5"/>
      <c r="AY74" s="4"/>
      <c r="AZ74" s="7"/>
      <c r="BA74" s="18"/>
      <c r="BB74" s="7"/>
      <c r="BC74" s="7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84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7"/>
      <c r="O75" s="7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36"/>
      <c r="AJ75" s="5"/>
      <c r="AK75" s="5"/>
      <c r="AL75" s="5"/>
      <c r="AM75" s="5"/>
      <c r="AN75" s="5"/>
      <c r="AO75" s="5"/>
      <c r="AP75" s="5"/>
      <c r="AQ75" s="36"/>
      <c r="AR75" s="5"/>
      <c r="AS75" s="36"/>
      <c r="AT75" s="5"/>
      <c r="AU75" s="5"/>
      <c r="AV75" s="5"/>
      <c r="AW75" s="5"/>
      <c r="AX75" s="5"/>
      <c r="AY75" s="4"/>
      <c r="AZ75" s="7"/>
      <c r="BA75" s="19"/>
      <c r="BB75" s="20"/>
      <c r="BC75" s="13"/>
      <c r="BD75" s="5"/>
      <c r="BE75" s="5"/>
      <c r="BF75" s="5"/>
      <c r="BG75" s="5"/>
      <c r="BH75" s="5"/>
      <c r="BI75" s="5"/>
      <c r="BJ75" s="5"/>
      <c r="BK75" s="37"/>
      <c r="BL75" s="8"/>
      <c r="BM75" s="5"/>
      <c r="BN75" s="5"/>
      <c r="BO75" s="7"/>
      <c r="BP75" s="7"/>
      <c r="BQ75" s="8"/>
      <c r="BR75" s="9"/>
    </row>
    <row r="76" spans="1:70" s="6" customFormat="1" ht="184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8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36"/>
      <c r="AJ76" s="5"/>
      <c r="AK76" s="5"/>
      <c r="AL76" s="5"/>
      <c r="AM76" s="5"/>
      <c r="AN76" s="5"/>
      <c r="AO76" s="5"/>
      <c r="AP76" s="5"/>
      <c r="AQ76" s="36"/>
      <c r="AR76" s="5"/>
      <c r="AS76" s="36"/>
      <c r="AT76" s="5"/>
      <c r="AU76" s="5"/>
      <c r="AV76" s="5"/>
      <c r="AW76" s="5"/>
      <c r="AX76" s="5"/>
      <c r="AY76" s="4"/>
      <c r="AZ76" s="7"/>
      <c r="BA76" s="19"/>
      <c r="BB76" s="20"/>
      <c r="BC76" s="13"/>
      <c r="BD76" s="5"/>
      <c r="BE76" s="5"/>
      <c r="BF76" s="5"/>
      <c r="BG76" s="5"/>
      <c r="BH76" s="5"/>
      <c r="BI76" s="5"/>
      <c r="BJ76" s="5"/>
      <c r="BK76" s="37"/>
      <c r="BL76" s="8"/>
      <c r="BM76" s="5"/>
      <c r="BN76" s="5"/>
      <c r="BO76" s="7"/>
      <c r="BP76" s="7"/>
      <c r="BQ76" s="8"/>
      <c r="BR76" s="9"/>
    </row>
    <row r="77" spans="1:70" s="6" customFormat="1" ht="184.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4"/>
      <c r="Q77" s="4"/>
      <c r="R77" s="4"/>
      <c r="S77" s="4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36"/>
      <c r="AJ77" s="5"/>
      <c r="AK77" s="5"/>
      <c r="AL77" s="5"/>
      <c r="AM77" s="5"/>
      <c r="AN77" s="5"/>
      <c r="AO77" s="5"/>
      <c r="AP77" s="5"/>
      <c r="AQ77" s="36"/>
      <c r="AR77" s="5"/>
      <c r="AS77" s="36"/>
      <c r="AT77" s="5"/>
      <c r="AU77" s="5"/>
      <c r="AV77" s="5"/>
      <c r="AW77" s="5"/>
      <c r="AX77" s="5"/>
      <c r="AY77" s="4"/>
      <c r="AZ77" s="7"/>
      <c r="BA77" s="18"/>
      <c r="BB77" s="4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84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4"/>
      <c r="Q78" s="4"/>
      <c r="R78" s="4"/>
      <c r="S78" s="4"/>
      <c r="T78" s="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36"/>
      <c r="AJ78" s="5"/>
      <c r="AK78" s="5"/>
      <c r="AL78" s="5"/>
      <c r="AM78" s="5"/>
      <c r="AN78" s="5"/>
      <c r="AO78" s="5"/>
      <c r="AP78" s="5"/>
      <c r="AQ78" s="36"/>
      <c r="AR78" s="5"/>
      <c r="AS78" s="36"/>
      <c r="AT78" s="5"/>
      <c r="AU78" s="5"/>
      <c r="AV78" s="5"/>
      <c r="AW78" s="5"/>
      <c r="AX78" s="5"/>
      <c r="AY78" s="4"/>
      <c r="AZ78" s="7"/>
      <c r="BA78" s="19"/>
      <c r="BB78" s="20"/>
      <c r="BC78" s="4"/>
      <c r="BD78" s="5"/>
      <c r="BE78" s="5"/>
      <c r="BF78" s="5"/>
      <c r="BG78" s="5"/>
      <c r="BH78" s="5"/>
      <c r="BI78" s="5"/>
      <c r="BJ78" s="5"/>
      <c r="BK78" s="37"/>
      <c r="BL78" s="8"/>
      <c r="BM78" s="5"/>
      <c r="BN78" s="5"/>
      <c r="BO78" s="7"/>
      <c r="BP78" s="7"/>
      <c r="BQ78" s="8"/>
      <c r="BR78" s="9"/>
    </row>
    <row r="79" spans="1:70" s="6" customFormat="1" ht="189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17"/>
      <c r="O79" s="17"/>
      <c r="P79" s="17"/>
      <c r="Q79" s="17"/>
      <c r="R79" s="17"/>
      <c r="S79" s="17"/>
      <c r="T79" s="1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36"/>
      <c r="AJ79" s="5"/>
      <c r="AK79" s="5"/>
      <c r="AL79" s="5"/>
      <c r="AM79" s="5"/>
      <c r="AN79" s="5"/>
      <c r="AO79" s="5"/>
      <c r="AP79" s="5"/>
      <c r="AQ79" s="36"/>
      <c r="AR79" s="5"/>
      <c r="AS79" s="36"/>
      <c r="AT79" s="5"/>
      <c r="AU79" s="5"/>
      <c r="AV79" s="5"/>
      <c r="AW79" s="5"/>
      <c r="AX79" s="5"/>
      <c r="AY79" s="4"/>
      <c r="AZ79" s="7"/>
      <c r="BA79" s="19"/>
      <c r="BB79" s="20"/>
      <c r="BC79" s="4"/>
      <c r="BD79" s="5"/>
      <c r="BE79" s="5"/>
      <c r="BF79" s="5"/>
      <c r="BG79" s="5"/>
      <c r="BH79" s="5"/>
      <c r="BI79" s="5"/>
      <c r="BJ79" s="5"/>
      <c r="BK79" s="37"/>
      <c r="BL79" s="8"/>
      <c r="BM79" s="5"/>
      <c r="BN79" s="5"/>
      <c r="BO79" s="7"/>
      <c r="BP79" s="7"/>
      <c r="BQ79" s="8"/>
      <c r="BR79" s="9"/>
    </row>
    <row r="80" spans="1:70" s="6" customFormat="1" ht="184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36"/>
      <c r="AJ80" s="5"/>
      <c r="AK80" s="5"/>
      <c r="AL80" s="5"/>
      <c r="AM80" s="5"/>
      <c r="AN80" s="5"/>
      <c r="AO80" s="5"/>
      <c r="AP80" s="5"/>
      <c r="AQ80" s="36"/>
      <c r="AR80" s="5"/>
      <c r="AS80" s="36"/>
      <c r="AT80" s="5"/>
      <c r="AU80" s="5"/>
      <c r="AV80" s="5"/>
      <c r="AW80" s="5"/>
      <c r="AX80" s="5"/>
      <c r="AY80" s="4"/>
      <c r="AZ80" s="7"/>
      <c r="BA80" s="18"/>
      <c r="BB80" s="4"/>
      <c r="BC80" s="4"/>
      <c r="BD80" s="5"/>
      <c r="BE80" s="5"/>
      <c r="BF80" s="5"/>
      <c r="BG80" s="4"/>
      <c r="BH80" s="7"/>
      <c r="BI80" s="7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84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36"/>
      <c r="AJ81" s="5"/>
      <c r="AK81" s="5"/>
      <c r="AL81" s="5"/>
      <c r="AM81" s="5"/>
      <c r="AN81" s="5"/>
      <c r="AO81" s="5"/>
      <c r="AP81" s="5"/>
      <c r="AQ81" s="36"/>
      <c r="AR81" s="5"/>
      <c r="AS81" s="36"/>
      <c r="AT81" s="5"/>
      <c r="AU81" s="5"/>
      <c r="AV81" s="5"/>
      <c r="AW81" s="5"/>
      <c r="AX81" s="5"/>
      <c r="AY81" s="4"/>
      <c r="AZ81" s="7"/>
      <c r="BA81" s="21"/>
      <c r="BB81" s="20"/>
      <c r="BC81" s="4"/>
      <c r="BD81" s="5"/>
      <c r="BE81" s="5"/>
      <c r="BF81" s="5"/>
      <c r="BG81" s="4"/>
      <c r="BH81" s="7"/>
      <c r="BI81" s="7"/>
      <c r="BJ81" s="5"/>
      <c r="BK81" s="37"/>
      <c r="BL81" s="8"/>
      <c r="BM81" s="5"/>
      <c r="BN81" s="5"/>
      <c r="BO81" s="7"/>
      <c r="BP81" s="7"/>
      <c r="BQ81" s="8"/>
      <c r="BR81" s="9"/>
    </row>
    <row r="82" spans="1:70" s="6" customFormat="1" ht="184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36"/>
      <c r="AJ82" s="5"/>
      <c r="AK82" s="5"/>
      <c r="AL82" s="5"/>
      <c r="AM82" s="5"/>
      <c r="AN82" s="5"/>
      <c r="AO82" s="5"/>
      <c r="AP82" s="5"/>
      <c r="AQ82" s="36"/>
      <c r="AR82" s="5"/>
      <c r="AS82" s="36"/>
      <c r="AT82" s="5"/>
      <c r="AU82" s="5"/>
      <c r="AV82" s="5"/>
      <c r="AW82" s="5"/>
      <c r="AX82" s="5"/>
      <c r="AY82" s="4"/>
      <c r="AZ82" s="7"/>
      <c r="BA82" s="18"/>
      <c r="BB82" s="13"/>
      <c r="BC82" s="13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84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36"/>
      <c r="AJ83" s="5"/>
      <c r="AK83" s="5"/>
      <c r="AL83" s="5"/>
      <c r="AM83" s="5"/>
      <c r="AN83" s="5"/>
      <c r="AO83" s="5"/>
      <c r="AP83" s="5"/>
      <c r="AQ83" s="36"/>
      <c r="AR83" s="5"/>
      <c r="AS83" s="36"/>
      <c r="AT83" s="5"/>
      <c r="AU83" s="5"/>
      <c r="AV83" s="5"/>
      <c r="AW83" s="5"/>
      <c r="AX83" s="5"/>
      <c r="AY83" s="4"/>
      <c r="AZ83" s="7"/>
      <c r="BA83" s="18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84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3"/>
      <c r="O84" s="13"/>
      <c r="P84" s="13"/>
      <c r="Q84" s="13"/>
      <c r="R84" s="13"/>
      <c r="S84" s="13"/>
      <c r="T84" s="13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36"/>
      <c r="AJ84" s="5"/>
      <c r="AK84" s="5"/>
      <c r="AL84" s="5"/>
      <c r="AM84" s="5"/>
      <c r="AN84" s="5"/>
      <c r="AO84" s="5"/>
      <c r="AP84" s="5"/>
      <c r="AQ84" s="36"/>
      <c r="AR84" s="5"/>
      <c r="AS84" s="36"/>
      <c r="AT84" s="5"/>
      <c r="AU84" s="5"/>
      <c r="AV84" s="5"/>
      <c r="AW84" s="5"/>
      <c r="AX84" s="5"/>
      <c r="AY84" s="4"/>
      <c r="AZ84" s="7"/>
      <c r="BA84" s="18"/>
      <c r="BB84" s="13"/>
      <c r="BC84" s="13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84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13"/>
      <c r="O85" s="13"/>
      <c r="P85" s="13"/>
      <c r="Q85" s="13"/>
      <c r="R85" s="13"/>
      <c r="S85" s="13"/>
      <c r="T85" s="13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36"/>
      <c r="AJ85" s="5"/>
      <c r="AK85" s="5"/>
      <c r="AL85" s="5"/>
      <c r="AM85" s="5"/>
      <c r="AN85" s="5"/>
      <c r="AO85" s="5"/>
      <c r="AP85" s="5"/>
      <c r="AQ85" s="36"/>
      <c r="AR85" s="5"/>
      <c r="AS85" s="36"/>
      <c r="AT85" s="5"/>
      <c r="AU85" s="5"/>
      <c r="AV85" s="5"/>
      <c r="AW85" s="5"/>
      <c r="AX85" s="5"/>
      <c r="AY85" s="4"/>
      <c r="AZ85" s="7"/>
      <c r="BA85" s="18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12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7"/>
      <c r="O86" s="7"/>
      <c r="P86" s="7"/>
      <c r="Q86" s="7"/>
      <c r="R86" s="7"/>
      <c r="S86" s="7"/>
      <c r="T86" s="7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18"/>
      <c r="BB86" s="7"/>
      <c r="BC86" s="7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409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4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18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86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18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36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222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4"/>
      <c r="O89" s="4"/>
      <c r="P89" s="4"/>
      <c r="Q89" s="4"/>
      <c r="R89" s="4"/>
      <c r="S89" s="4"/>
      <c r="T89" s="4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18"/>
      <c r="BB89" s="7"/>
      <c r="BC89" s="7"/>
      <c r="BD89" s="5"/>
      <c r="BE89" s="5"/>
      <c r="BF89" s="5"/>
      <c r="BG89" s="5"/>
      <c r="BH89" s="5"/>
      <c r="BI89" s="4"/>
      <c r="BJ89" s="7"/>
      <c r="BK89" s="7"/>
      <c r="BL89" s="8"/>
      <c r="BM89" s="5"/>
      <c r="BN89" s="5"/>
      <c r="BO89" s="7"/>
      <c r="BP89" s="7"/>
      <c r="BQ89" s="8"/>
      <c r="BR89" s="9"/>
    </row>
    <row r="90" spans="1:70" s="6" customFormat="1" ht="222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4"/>
      <c r="O90" s="4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36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22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4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36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57.2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7"/>
      <c r="O92" s="4"/>
      <c r="P92" s="7"/>
      <c r="Q92" s="7"/>
      <c r="R92" s="7"/>
      <c r="S92" s="7"/>
      <c r="T92" s="7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18"/>
      <c r="BB92" s="7"/>
      <c r="BC92" s="7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82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18"/>
      <c r="N93" s="12"/>
      <c r="O93" s="2"/>
      <c r="P93" s="12"/>
      <c r="Q93" s="12"/>
      <c r="R93" s="12"/>
      <c r="S93" s="12"/>
      <c r="T93" s="12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29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36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7"/>
      <c r="O95" s="4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7"/>
      <c r="AG95" s="7"/>
      <c r="AH95" s="7"/>
      <c r="AI95" s="18"/>
      <c r="AJ95" s="7"/>
      <c r="AK95" s="7"/>
      <c r="AL95" s="5"/>
      <c r="AM95" s="5"/>
      <c r="AN95" s="5"/>
      <c r="AO95" s="5"/>
      <c r="AP95" s="5"/>
      <c r="AQ95" s="18"/>
      <c r="AR95" s="7"/>
      <c r="AS95" s="18"/>
      <c r="AT95" s="7"/>
      <c r="AU95" s="5"/>
      <c r="AV95" s="5"/>
      <c r="AW95" s="5"/>
      <c r="AX95" s="5"/>
      <c r="AY95" s="4"/>
      <c r="AZ95" s="7"/>
      <c r="BA95" s="18"/>
      <c r="BB95" s="7"/>
      <c r="BC95" s="7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41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12"/>
      <c r="O96" s="2"/>
      <c r="P96" s="12"/>
      <c r="Q96" s="12"/>
      <c r="R96" s="12"/>
      <c r="S96" s="12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4"/>
      <c r="AH96" s="7"/>
      <c r="AI96" s="7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4"/>
      <c r="AZ96" s="7"/>
      <c r="BA96" s="18"/>
      <c r="BB96" s="7"/>
      <c r="BC96" s="7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41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18"/>
      <c r="N97" s="12"/>
      <c r="O97" s="2"/>
      <c r="P97" s="12"/>
      <c r="Q97" s="12"/>
      <c r="R97" s="12"/>
      <c r="S97" s="12"/>
      <c r="T97" s="12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4"/>
      <c r="AH97" s="7"/>
      <c r="AI97" s="7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4"/>
      <c r="AZ97" s="7"/>
      <c r="BA97" s="18"/>
      <c r="BB97" s="7"/>
      <c r="BC97" s="7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41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18"/>
      <c r="N98" s="7"/>
      <c r="O98" s="7"/>
      <c r="P98" s="7"/>
      <c r="Q98" s="7"/>
      <c r="R98" s="7"/>
      <c r="S98" s="7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4"/>
      <c r="AH98" s="7"/>
      <c r="AI98" s="7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4"/>
      <c r="AZ98" s="7"/>
      <c r="BA98" s="18"/>
      <c r="BB98" s="7"/>
      <c r="BC98" s="7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41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18"/>
      <c r="N99" s="12"/>
      <c r="O99" s="2"/>
      <c r="P99" s="12"/>
      <c r="Q99" s="12"/>
      <c r="R99" s="12"/>
      <c r="S99" s="12"/>
      <c r="T99" s="12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4"/>
      <c r="AH99" s="7"/>
      <c r="AI99" s="7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4"/>
      <c r="AZ99" s="7"/>
      <c r="BA99" s="18"/>
      <c r="BB99" s="7"/>
      <c r="BC99" s="7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41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18"/>
      <c r="N100" s="12"/>
      <c r="O100" s="2"/>
      <c r="P100" s="12"/>
      <c r="Q100" s="12"/>
      <c r="R100" s="12"/>
      <c r="S100" s="12"/>
      <c r="T100" s="12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4"/>
      <c r="AH100" s="7"/>
      <c r="AI100" s="7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4"/>
      <c r="AZ100" s="7"/>
      <c r="BA100" s="18"/>
      <c r="BB100" s="7"/>
      <c r="BC100" s="7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201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7"/>
      <c r="O101" s="4"/>
      <c r="P101" s="7"/>
      <c r="Q101" s="7"/>
      <c r="R101" s="7"/>
      <c r="S101" s="7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18"/>
      <c r="BB101" s="7"/>
      <c r="BC101" s="7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201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18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36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201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7"/>
      <c r="O103" s="4"/>
      <c r="P103" s="7"/>
      <c r="Q103" s="7"/>
      <c r="R103" s="7"/>
      <c r="S103" s="7"/>
      <c r="T103" s="7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18"/>
      <c r="BB103" s="7"/>
      <c r="BC103" s="7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01.7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18"/>
      <c r="N104" s="12"/>
      <c r="O104" s="2"/>
      <c r="P104" s="12"/>
      <c r="Q104" s="12"/>
      <c r="R104" s="12"/>
      <c r="S104" s="12"/>
      <c r="T104" s="1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36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409.6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7"/>
      <c r="O105" s="4"/>
      <c r="P105" s="4"/>
      <c r="Q105" s="4"/>
      <c r="R105" s="4"/>
      <c r="S105" s="4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36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201.7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7"/>
      <c r="O106" s="4"/>
      <c r="P106" s="4"/>
      <c r="Q106" s="4"/>
      <c r="R106" s="4"/>
      <c r="S106" s="4"/>
      <c r="T106" s="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36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201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7"/>
      <c r="O107" s="4"/>
      <c r="P107" s="7"/>
      <c r="Q107" s="7"/>
      <c r="R107" s="7"/>
      <c r="S107" s="7"/>
      <c r="T107" s="7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4"/>
      <c r="AH107" s="7"/>
      <c r="AI107" s="7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4"/>
      <c r="AZ107" s="7"/>
      <c r="BA107" s="18"/>
      <c r="BB107" s="7"/>
      <c r="BC107" s="7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201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7"/>
      <c r="O108" s="4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36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201.7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4"/>
      <c r="P109" s="4"/>
      <c r="Q109" s="4"/>
      <c r="R109" s="4"/>
      <c r="S109" s="4"/>
      <c r="T109" s="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36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201.7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18"/>
      <c r="N110" s="12"/>
      <c r="O110" s="2"/>
      <c r="P110" s="12"/>
      <c r="Q110" s="12"/>
      <c r="R110" s="12"/>
      <c r="S110" s="12"/>
      <c r="T110" s="12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36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259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18"/>
      <c r="BB111" s="13"/>
      <c r="BC111" s="13"/>
      <c r="BD111" s="5"/>
      <c r="BE111" s="5"/>
      <c r="BF111" s="5"/>
      <c r="BG111" s="4"/>
      <c r="BH111" s="17"/>
      <c r="BI111" s="13"/>
      <c r="BJ111" s="5"/>
      <c r="BK111" s="37"/>
      <c r="BL111" s="8"/>
      <c r="BM111" s="5"/>
      <c r="BN111" s="5"/>
      <c r="BO111" s="7"/>
      <c r="BP111" s="7"/>
      <c r="BQ111" s="8"/>
      <c r="BR111" s="9"/>
    </row>
    <row r="112" spans="1:70" s="6" customFormat="1" ht="244.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13"/>
      <c r="Q112" s="13"/>
      <c r="R112" s="13"/>
      <c r="S112" s="13"/>
      <c r="T112" s="13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18"/>
      <c r="BB112" s="22"/>
      <c r="BC112" s="13"/>
      <c r="BD112" s="5"/>
      <c r="BE112" s="5"/>
      <c r="BF112" s="5"/>
      <c r="BG112" s="4"/>
      <c r="BH112" s="17"/>
      <c r="BI112" s="13"/>
      <c r="BJ112" s="5"/>
      <c r="BK112" s="37"/>
      <c r="BL112" s="8"/>
      <c r="BM112" s="5"/>
      <c r="BN112" s="5"/>
      <c r="BO112" s="7"/>
      <c r="BP112" s="7"/>
      <c r="BQ112" s="8"/>
      <c r="BR112" s="9"/>
    </row>
    <row r="113" spans="1:70" s="6" customFormat="1" ht="219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17"/>
      <c r="O113" s="17"/>
      <c r="P113" s="17"/>
      <c r="Q113" s="17"/>
      <c r="R113" s="17"/>
      <c r="S113" s="17"/>
      <c r="T113" s="1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21"/>
      <c r="BB113" s="23"/>
      <c r="BC113" s="24"/>
      <c r="BD113" s="5"/>
      <c r="BE113" s="5"/>
      <c r="BF113" s="5"/>
      <c r="BG113" s="5"/>
      <c r="BH113" s="5"/>
      <c r="BI113" s="5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0" s="6" customFormat="1" ht="219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18"/>
      <c r="BB114" s="13"/>
      <c r="BC114" s="13"/>
      <c r="BD114" s="5"/>
      <c r="BE114" s="5"/>
      <c r="BF114" s="5"/>
      <c r="BG114" s="5"/>
      <c r="BH114" s="5"/>
      <c r="BI114" s="5"/>
      <c r="BJ114" s="5"/>
      <c r="BK114" s="37"/>
      <c r="BL114" s="8"/>
      <c r="BM114" s="5"/>
      <c r="BN114" s="5"/>
      <c r="BO114" s="7"/>
      <c r="BP114" s="7"/>
      <c r="BQ114" s="8"/>
      <c r="BR114" s="9"/>
    </row>
    <row r="115" spans="1:70" s="6" customFormat="1" ht="219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13"/>
      <c r="O115" s="13"/>
      <c r="P115" s="13"/>
      <c r="Q115" s="13"/>
      <c r="R115" s="13"/>
      <c r="S115" s="13"/>
      <c r="T115" s="13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21"/>
      <c r="BB115" s="23"/>
      <c r="BC115" s="24"/>
      <c r="BD115" s="5"/>
      <c r="BE115" s="5"/>
      <c r="BF115" s="5"/>
      <c r="BG115" s="5"/>
      <c r="BH115" s="5"/>
      <c r="BI115" s="5"/>
      <c r="BJ115" s="5"/>
      <c r="BK115" s="37"/>
      <c r="BL115" s="8"/>
      <c r="BM115" s="5"/>
      <c r="BN115" s="5"/>
      <c r="BO115" s="7"/>
      <c r="BP115" s="7"/>
      <c r="BQ115" s="8"/>
      <c r="BR115" s="9"/>
    </row>
    <row r="116" spans="1:70" s="6" customFormat="1" ht="409.6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13"/>
      <c r="O116" s="13"/>
      <c r="P116" s="13"/>
      <c r="Q116" s="13"/>
      <c r="R116" s="13"/>
      <c r="S116" s="13"/>
      <c r="T116" s="13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18"/>
      <c r="BB116" s="13"/>
      <c r="BC116" s="4"/>
      <c r="BD116" s="5"/>
      <c r="BE116" s="5"/>
      <c r="BF116" s="5"/>
      <c r="BG116" s="5"/>
      <c r="BH116" s="5"/>
      <c r="BI116" s="5"/>
      <c r="BJ116" s="5"/>
      <c r="BK116" s="37"/>
      <c r="BL116" s="8"/>
      <c r="BM116" s="5"/>
      <c r="BN116" s="5"/>
      <c r="BO116" s="7"/>
      <c r="BP116" s="7"/>
      <c r="BQ116" s="8"/>
      <c r="BR116" s="9"/>
    </row>
    <row r="117" spans="1:70" s="6" customFormat="1" ht="40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13"/>
      <c r="O117" s="13"/>
      <c r="P117" s="13"/>
      <c r="Q117" s="13"/>
      <c r="R117" s="13"/>
      <c r="S117" s="13"/>
      <c r="T117" s="13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13"/>
      <c r="AG117" s="13"/>
      <c r="AH117" s="5"/>
      <c r="AI117" s="18"/>
      <c r="AJ117" s="13"/>
      <c r="AK117" s="13"/>
      <c r="AL117" s="5"/>
      <c r="AM117" s="5"/>
      <c r="AN117" s="5"/>
      <c r="AO117" s="5"/>
      <c r="AP117" s="5"/>
      <c r="AQ117" s="18"/>
      <c r="AR117" s="13"/>
      <c r="AS117" s="18"/>
      <c r="AT117" s="13"/>
      <c r="AU117" s="5"/>
      <c r="AV117" s="5"/>
      <c r="AW117" s="5"/>
      <c r="AX117" s="5"/>
      <c r="AY117" s="5"/>
      <c r="AZ117" s="5"/>
      <c r="BA117" s="18"/>
      <c r="BB117" s="13"/>
      <c r="BC117" s="13"/>
      <c r="BD117" s="5"/>
      <c r="BE117" s="5"/>
      <c r="BF117" s="5"/>
      <c r="BG117" s="5"/>
      <c r="BH117" s="5"/>
      <c r="BI117" s="5"/>
      <c r="BJ117" s="5"/>
      <c r="BK117" s="37"/>
      <c r="BL117" s="8"/>
      <c r="BM117" s="5"/>
      <c r="BN117" s="5"/>
      <c r="BO117" s="7"/>
      <c r="BP117" s="7"/>
      <c r="BQ117" s="8"/>
      <c r="BR117" s="9"/>
    </row>
    <row r="118" spans="1:70" s="6" customFormat="1" ht="137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21"/>
      <c r="BB118" s="23"/>
      <c r="BC118" s="24"/>
      <c r="BD118" s="5"/>
      <c r="BE118" s="5"/>
      <c r="BF118" s="5"/>
      <c r="BG118" s="5"/>
      <c r="BH118" s="5"/>
      <c r="BI118" s="5"/>
      <c r="BJ118" s="5"/>
      <c r="BK118" s="37"/>
      <c r="BL118" s="8"/>
      <c r="BM118" s="5"/>
      <c r="BN118" s="5"/>
      <c r="BO118" s="7"/>
      <c r="BP118" s="7"/>
      <c r="BQ118" s="8"/>
      <c r="BR118" s="9"/>
    </row>
    <row r="119" spans="1:70" s="6" customFormat="1" ht="137.2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21"/>
      <c r="BB119" s="23"/>
      <c r="BC119" s="24"/>
      <c r="BD119" s="5"/>
      <c r="BE119" s="5"/>
      <c r="BF119" s="5"/>
      <c r="BG119" s="5"/>
      <c r="BH119" s="5"/>
      <c r="BI119" s="5"/>
      <c r="BJ119" s="5"/>
      <c r="BK119" s="37"/>
      <c r="BL119" s="8"/>
      <c r="BM119" s="5"/>
      <c r="BN119" s="5"/>
      <c r="BO119" s="7"/>
      <c r="BP119" s="7"/>
      <c r="BQ119" s="8"/>
      <c r="BR119" s="9"/>
    </row>
    <row r="120" spans="1:70" s="6" customFormat="1" ht="137.2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21"/>
      <c r="BB120" s="23"/>
      <c r="BC120" s="24"/>
      <c r="BD120" s="5"/>
      <c r="BE120" s="5"/>
      <c r="BF120" s="5"/>
      <c r="BG120" s="5"/>
      <c r="BH120" s="5"/>
      <c r="BI120" s="5"/>
      <c r="BJ120" s="5"/>
      <c r="BK120" s="37"/>
      <c r="BL120" s="8"/>
      <c r="BM120" s="5"/>
      <c r="BN120" s="5"/>
      <c r="BO120" s="7"/>
      <c r="BP120" s="7"/>
      <c r="BQ120" s="8"/>
      <c r="BR120" s="9"/>
    </row>
    <row r="121" spans="1:70" s="6" customFormat="1" ht="137.2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21"/>
      <c r="BB121" s="23"/>
      <c r="BC121" s="24"/>
      <c r="BD121" s="5"/>
      <c r="BE121" s="5"/>
      <c r="BF121" s="5"/>
      <c r="BG121" s="5"/>
      <c r="BH121" s="5"/>
      <c r="BI121" s="5"/>
      <c r="BJ121" s="5"/>
      <c r="BK121" s="37"/>
      <c r="BL121" s="8"/>
      <c r="BM121" s="5"/>
      <c r="BN121" s="5"/>
      <c r="BO121" s="7"/>
      <c r="BP121" s="7"/>
      <c r="BQ121" s="8"/>
      <c r="BR121" s="9"/>
    </row>
    <row r="122" spans="1:70" s="6" customFormat="1" ht="137.2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3"/>
      <c r="O122" s="13"/>
      <c r="P122" s="13"/>
      <c r="Q122" s="13"/>
      <c r="R122" s="13"/>
      <c r="S122" s="13"/>
      <c r="T122" s="1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21"/>
      <c r="BB122" s="23"/>
      <c r="BC122" s="24"/>
      <c r="BD122" s="5"/>
      <c r="BE122" s="5"/>
      <c r="BF122" s="5"/>
      <c r="BG122" s="5"/>
      <c r="BH122" s="5"/>
      <c r="BI122" s="5"/>
      <c r="BJ122" s="5"/>
      <c r="BK122" s="37"/>
      <c r="BL122" s="8"/>
      <c r="BM122" s="5"/>
      <c r="BN122" s="5"/>
      <c r="BO122" s="7"/>
      <c r="BP122" s="7"/>
      <c r="BQ122" s="8"/>
      <c r="BR122" s="9"/>
    </row>
    <row r="123" spans="1:70" s="6" customFormat="1" ht="29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3"/>
      <c r="O123" s="13"/>
      <c r="P123" s="13"/>
      <c r="Q123" s="13"/>
      <c r="R123" s="13"/>
      <c r="S123" s="13"/>
      <c r="T123" s="1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4"/>
      <c r="AZ123" s="5"/>
      <c r="BA123" s="18"/>
      <c r="BB123" s="13"/>
      <c r="BC123" s="4"/>
      <c r="BD123" s="7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29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13"/>
      <c r="O124" s="13"/>
      <c r="P124" s="13"/>
      <c r="Q124" s="13"/>
      <c r="R124" s="13"/>
      <c r="S124" s="13"/>
      <c r="T124" s="1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4"/>
      <c r="AZ124" s="5"/>
      <c r="BA124" s="18"/>
      <c r="BB124" s="25"/>
      <c r="BC124" s="4"/>
      <c r="BD124" s="7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97.2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7"/>
      <c r="O125" s="7"/>
      <c r="P125" s="7"/>
      <c r="Q125" s="7"/>
      <c r="R125" s="7"/>
      <c r="S125" s="7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18"/>
      <c r="BB125" s="4"/>
      <c r="BC125" s="4"/>
      <c r="BD125" s="5"/>
      <c r="BE125" s="5"/>
      <c r="BF125" s="5"/>
      <c r="BG125" s="5"/>
      <c r="BH125" s="5"/>
      <c r="BI125" s="5"/>
      <c r="BJ125" s="5"/>
      <c r="BK125" s="37"/>
      <c r="BL125" s="8"/>
      <c r="BM125" s="5"/>
      <c r="BN125" s="5"/>
      <c r="BO125" s="7"/>
      <c r="BP125" s="7"/>
      <c r="BQ125" s="8"/>
      <c r="BR125" s="9"/>
    </row>
    <row r="126" spans="1:70" s="6" customFormat="1" ht="197.2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7"/>
      <c r="O126" s="7"/>
      <c r="P126" s="7"/>
      <c r="Q126" s="7"/>
      <c r="R126" s="7"/>
      <c r="S126" s="7"/>
      <c r="T126" s="4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19"/>
      <c r="BB126" s="24"/>
      <c r="BC126" s="24"/>
      <c r="BD126" s="5"/>
      <c r="BE126" s="5"/>
      <c r="BF126" s="5"/>
      <c r="BG126" s="5"/>
      <c r="BH126" s="5"/>
      <c r="BI126" s="5"/>
      <c r="BJ126" s="5"/>
      <c r="BK126" s="37"/>
      <c r="BL126" s="8"/>
      <c r="BM126" s="5"/>
      <c r="BN126" s="5"/>
      <c r="BO126" s="7"/>
      <c r="BP126" s="7"/>
      <c r="BQ126" s="8"/>
      <c r="BR126" s="9"/>
    </row>
    <row r="127" spans="1:70" s="6" customFormat="1" ht="279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26"/>
      <c r="O127" s="26"/>
      <c r="P127" s="26"/>
      <c r="Q127" s="26"/>
      <c r="R127" s="26"/>
      <c r="S127" s="26"/>
      <c r="T127" s="26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18"/>
      <c r="BB127" s="17"/>
      <c r="BC127" s="17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7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7"/>
      <c r="P128" s="7"/>
      <c r="Q128" s="7"/>
      <c r="R128" s="7"/>
      <c r="S128" s="7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18"/>
      <c r="BB128" s="7"/>
      <c r="BC128" s="7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2" s="6" customFormat="1" ht="129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7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27"/>
      <c r="BB129" s="13"/>
      <c r="BC129" s="13"/>
      <c r="BD129" s="5"/>
      <c r="BE129" s="5"/>
      <c r="BF129" s="5"/>
      <c r="BG129" s="5"/>
      <c r="BH129" s="5"/>
      <c r="BI129" s="5"/>
      <c r="BJ129" s="5"/>
      <c r="BK129" s="37"/>
      <c r="BL129" s="8"/>
      <c r="BM129" s="5"/>
      <c r="BN129" s="5"/>
      <c r="BO129" s="7"/>
      <c r="BP129" s="7"/>
      <c r="BQ129" s="8"/>
      <c r="BR129" s="9"/>
    </row>
    <row r="130" spans="1:72" s="6" customFormat="1" ht="187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13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18"/>
      <c r="BB130" s="7"/>
      <c r="BC130" s="7"/>
      <c r="BD130" s="5"/>
      <c r="BE130" s="5"/>
      <c r="BF130" s="5"/>
      <c r="BG130" s="5"/>
      <c r="BH130" s="5"/>
      <c r="BI130" s="5"/>
      <c r="BJ130" s="7"/>
      <c r="BK130" s="7"/>
      <c r="BL130" s="8"/>
      <c r="BM130" s="5"/>
      <c r="BN130" s="5"/>
      <c r="BO130" s="5"/>
      <c r="BP130" s="5"/>
      <c r="BQ130" s="7"/>
      <c r="BR130" s="8"/>
      <c r="BS130" s="9"/>
      <c r="BT130" s="14"/>
    </row>
    <row r="131" spans="1:72" s="6" customFormat="1" ht="187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18"/>
      <c r="N131" s="12"/>
      <c r="O131" s="2"/>
      <c r="P131" s="12"/>
      <c r="Q131" s="12"/>
      <c r="R131" s="12"/>
      <c r="S131" s="12"/>
      <c r="T131" s="12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7"/>
      <c r="BK131" s="7"/>
      <c r="BL131" s="8"/>
      <c r="BM131" s="9"/>
      <c r="BN131" s="5"/>
      <c r="BO131" s="5"/>
      <c r="BP131" s="5"/>
      <c r="BQ131" s="7"/>
      <c r="BR131" s="8"/>
      <c r="BS131" s="9"/>
      <c r="BT131" s="14"/>
    </row>
    <row r="132" spans="1:72" s="6" customFormat="1" ht="409.6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7"/>
      <c r="AS132" s="5"/>
      <c r="AT132" s="7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7"/>
      <c r="BK132" s="7"/>
      <c r="BL132" s="8"/>
      <c r="BM132" s="9"/>
      <c r="BN132" s="5"/>
      <c r="BO132" s="5"/>
      <c r="BP132" s="5"/>
      <c r="BQ132" s="7"/>
      <c r="BR132" s="8"/>
      <c r="BS132" s="9"/>
      <c r="BT132" s="14"/>
    </row>
    <row r="133" spans="1:72" s="6" customFormat="1" ht="409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7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18"/>
      <c r="BB133" s="7"/>
      <c r="BC133" s="7"/>
      <c r="BD133" s="5"/>
      <c r="BE133" s="5"/>
      <c r="BF133" s="5"/>
      <c r="BG133" s="5"/>
      <c r="BH133" s="5"/>
      <c r="BI133" s="5"/>
      <c r="BJ133" s="7"/>
      <c r="BK133" s="7"/>
      <c r="BL133" s="8"/>
      <c r="BM133" s="9"/>
      <c r="BN133" s="5"/>
      <c r="BO133" s="5"/>
      <c r="BP133" s="5"/>
      <c r="BQ133" s="7"/>
      <c r="BR133" s="8"/>
      <c r="BS133" s="9"/>
      <c r="BT133" s="14"/>
    </row>
    <row r="134" spans="1:72" s="6" customFormat="1" ht="194.2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18"/>
      <c r="N134" s="12"/>
      <c r="O134" s="2"/>
      <c r="P134" s="12"/>
      <c r="Q134" s="12"/>
      <c r="R134" s="12"/>
      <c r="S134" s="12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7"/>
      <c r="BK134" s="7"/>
      <c r="BL134" s="8"/>
      <c r="BM134" s="9"/>
      <c r="BN134" s="15"/>
      <c r="BO134" s="15"/>
      <c r="BP134" s="15"/>
      <c r="BQ134" s="16"/>
      <c r="BR134" s="10"/>
      <c r="BS134" s="15"/>
      <c r="BT134" s="14"/>
    </row>
    <row r="135" spans="1:72" s="6" customFormat="1" ht="219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7"/>
      <c r="BL135" s="8"/>
      <c r="BM135" s="9"/>
      <c r="BN135" s="15"/>
      <c r="BO135" s="15"/>
      <c r="BP135" s="15"/>
      <c r="BQ135" s="16"/>
      <c r="BR135" s="10"/>
      <c r="BS135" s="15"/>
      <c r="BT135" s="14"/>
    </row>
    <row r="136" spans="1:72" s="6" customFormat="1" ht="198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2"/>
      <c r="L136" s="4"/>
      <c r="M136" s="5"/>
      <c r="N136" s="25"/>
      <c r="O136" s="25"/>
      <c r="P136" s="25"/>
      <c r="Q136" s="25"/>
      <c r="R136" s="25"/>
      <c r="S136" s="25"/>
      <c r="T136" s="2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7"/>
      <c r="BK136" s="13"/>
      <c r="BL136" s="8"/>
      <c r="BM136" s="9"/>
      <c r="BN136" s="5"/>
      <c r="BO136" s="5"/>
      <c r="BP136" s="5"/>
      <c r="BQ136" s="7"/>
      <c r="BR136" s="8"/>
      <c r="BS136" s="9"/>
      <c r="BT136" s="14"/>
    </row>
    <row r="137" spans="1:72" s="6" customFormat="1" ht="198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2"/>
      <c r="L137" s="4"/>
      <c r="M137" s="5"/>
      <c r="N137" s="7"/>
      <c r="O137" s="7"/>
      <c r="P137" s="7"/>
      <c r="Q137" s="7"/>
      <c r="R137" s="7"/>
      <c r="S137" s="7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7"/>
      <c r="BK137" s="13"/>
      <c r="BL137" s="8"/>
      <c r="BM137" s="9"/>
      <c r="BN137" s="5"/>
      <c r="BO137" s="5"/>
      <c r="BP137" s="5"/>
      <c r="BQ137" s="7"/>
      <c r="BR137" s="8"/>
      <c r="BS137" s="9"/>
      <c r="BT137" s="14"/>
    </row>
    <row r="138" spans="1:72" s="6" customFormat="1" ht="198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2"/>
      <c r="L138" s="4"/>
      <c r="M138" s="5"/>
      <c r="N138" s="12"/>
      <c r="O138" s="2"/>
      <c r="P138" s="12"/>
      <c r="Q138" s="12"/>
      <c r="R138" s="12"/>
      <c r="S138" s="12"/>
      <c r="T138" s="1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7"/>
      <c r="BK138" s="13"/>
      <c r="BL138" s="8"/>
      <c r="BM138" s="9"/>
      <c r="BN138" s="5"/>
      <c r="BO138" s="5"/>
      <c r="BP138" s="5"/>
      <c r="BQ138" s="7"/>
      <c r="BR138" s="8"/>
      <c r="BS138" s="9"/>
      <c r="BT138" s="14"/>
    </row>
    <row r="139" spans="1:72" s="6" customFormat="1" ht="146.2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2"/>
      <c r="L139" s="4"/>
      <c r="M139" s="5"/>
      <c r="N139" s="12"/>
      <c r="O139" s="2"/>
      <c r="P139" s="12"/>
      <c r="Q139" s="12"/>
      <c r="R139" s="12"/>
      <c r="S139" s="12"/>
      <c r="T139" s="12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7"/>
      <c r="BK139" s="13"/>
      <c r="BL139" s="8"/>
      <c r="BM139" s="9"/>
      <c r="BN139" s="5"/>
      <c r="BO139" s="5"/>
      <c r="BP139" s="5"/>
      <c r="BQ139" s="7"/>
      <c r="BR139" s="8"/>
      <c r="BS139" s="9"/>
      <c r="BT139" s="14"/>
    </row>
    <row r="140" spans="1:72" s="6" customFormat="1" ht="227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2"/>
      <c r="L140" s="4"/>
      <c r="M140" s="5"/>
      <c r="N140" s="12"/>
      <c r="O140" s="2"/>
      <c r="P140" s="12"/>
      <c r="Q140" s="12"/>
      <c r="R140" s="12"/>
      <c r="S140" s="12"/>
      <c r="T140" s="12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7"/>
      <c r="BK140" s="13"/>
      <c r="BL140" s="8"/>
      <c r="BM140" s="9"/>
      <c r="BN140" s="5"/>
      <c r="BO140" s="5"/>
      <c r="BP140" s="5"/>
      <c r="BQ140" s="7"/>
      <c r="BR140" s="8"/>
      <c r="BS140" s="9"/>
      <c r="BT140" s="14"/>
    </row>
    <row r="141" spans="1:72" s="6" customFormat="1" ht="15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2"/>
      <c r="L141" s="4"/>
      <c r="M141" s="5"/>
      <c r="N141" s="12"/>
      <c r="O141" s="12"/>
      <c r="P141" s="12"/>
      <c r="Q141" s="12"/>
      <c r="R141" s="12"/>
      <c r="S141" s="12"/>
      <c r="T141" s="12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7"/>
      <c r="BK141" s="13"/>
      <c r="BL141" s="8"/>
      <c r="BM141" s="9"/>
      <c r="BN141" s="5"/>
      <c r="BO141" s="5"/>
      <c r="BP141" s="5"/>
      <c r="BQ141" s="7"/>
      <c r="BR141" s="8"/>
      <c r="BS141" s="9"/>
      <c r="BT141" s="14"/>
    </row>
    <row r="142" spans="1:72" s="6" customFormat="1" ht="154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2"/>
      <c r="L142" s="4"/>
      <c r="M142" s="5"/>
      <c r="N142" s="12"/>
      <c r="O142" s="2"/>
      <c r="P142" s="12"/>
      <c r="Q142" s="12"/>
      <c r="R142" s="12"/>
      <c r="S142" s="12"/>
      <c r="T142" s="12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7"/>
      <c r="BK142" s="13"/>
      <c r="BL142" s="8"/>
      <c r="BM142" s="9"/>
      <c r="BN142" s="15"/>
      <c r="BO142" s="15"/>
      <c r="BP142" s="15"/>
      <c r="BQ142" s="16"/>
      <c r="BR142" s="10"/>
      <c r="BS142" s="15"/>
      <c r="BT142" s="14"/>
    </row>
    <row r="143" spans="1:72" s="6" customFormat="1" ht="182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2"/>
      <c r="L143" s="4"/>
      <c r="M143" s="5"/>
      <c r="N143" s="7"/>
      <c r="O143" s="7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7"/>
      <c r="BJ143" s="5"/>
      <c r="BK143" s="7"/>
      <c r="BL143" s="8"/>
      <c r="BM143" s="9"/>
      <c r="BN143" s="15"/>
      <c r="BO143" s="15"/>
      <c r="BP143" s="15"/>
      <c r="BQ143" s="16"/>
      <c r="BR143" s="10"/>
      <c r="BS143" s="15"/>
      <c r="BT143" s="14"/>
    </row>
    <row r="144" spans="1:72" s="6" customFormat="1" ht="182.2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2"/>
      <c r="L144" s="4"/>
      <c r="M144" s="5"/>
      <c r="N144" s="7"/>
      <c r="O144" s="7"/>
      <c r="P144" s="7"/>
      <c r="Q144" s="7"/>
      <c r="R144" s="7"/>
      <c r="S144" s="7"/>
      <c r="T144" s="12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7"/>
      <c r="BL144" s="8"/>
      <c r="BM144" s="9"/>
      <c r="BN144" s="15"/>
      <c r="BO144" s="15"/>
      <c r="BP144" s="15"/>
      <c r="BQ144" s="16"/>
      <c r="BR144" s="10"/>
      <c r="BS144" s="15"/>
      <c r="BT144" s="14"/>
    </row>
    <row r="145" spans="1:70" s="6" customFormat="1" ht="312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2"/>
      <c r="L145" s="4"/>
      <c r="M145" s="5"/>
      <c r="N145" s="12"/>
      <c r="O145" s="12"/>
      <c r="P145" s="12"/>
      <c r="Q145" s="12"/>
      <c r="R145" s="12"/>
      <c r="S145" s="12"/>
      <c r="T145" s="12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36"/>
      <c r="BB145" s="5"/>
      <c r="BC145" s="5"/>
      <c r="BD145" s="7"/>
      <c r="BE145" s="5"/>
      <c r="BF145" s="5"/>
      <c r="BG145" s="5"/>
      <c r="BH145" s="5"/>
      <c r="BI145" s="7"/>
      <c r="BJ145" s="5"/>
      <c r="BK145" s="13"/>
      <c r="BL145" s="8"/>
      <c r="BM145" s="9"/>
      <c r="BN145" s="10"/>
    </row>
    <row r="146" spans="1:70" s="6" customFormat="1" ht="174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2"/>
      <c r="L146" s="4"/>
      <c r="M146" s="5"/>
      <c r="N146" s="12"/>
      <c r="O146" s="2"/>
      <c r="P146" s="12"/>
      <c r="Q146" s="12"/>
      <c r="R146" s="12"/>
      <c r="S146" s="12"/>
      <c r="T146" s="12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7"/>
      <c r="BE146" s="5"/>
      <c r="BF146" s="5"/>
      <c r="BG146" s="5"/>
      <c r="BH146" s="5"/>
      <c r="BI146" s="7"/>
      <c r="BJ146" s="5"/>
      <c r="BK146" s="13"/>
      <c r="BL146" s="8"/>
      <c r="BM146" s="9"/>
      <c r="BN146" s="10"/>
    </row>
    <row r="147" spans="1:70" s="6" customFormat="1" ht="16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2"/>
      <c r="L147" s="4"/>
      <c r="M147" s="5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36"/>
      <c r="BB147" s="5"/>
      <c r="BC147" s="5"/>
      <c r="BD147" s="7"/>
      <c r="BE147" s="5"/>
      <c r="BF147" s="5"/>
      <c r="BG147" s="5"/>
      <c r="BH147" s="5"/>
      <c r="BI147" s="7"/>
      <c r="BJ147" s="5"/>
      <c r="BK147" s="13"/>
      <c r="BL147" s="8"/>
      <c r="BM147" s="9"/>
      <c r="BN147" s="10"/>
    </row>
    <row r="148" spans="1:70" s="6" customFormat="1" ht="167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2"/>
      <c r="L148" s="4"/>
      <c r="M148" s="5"/>
      <c r="N148" s="7"/>
      <c r="O148" s="7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7"/>
      <c r="BE148" s="5"/>
      <c r="BF148" s="5"/>
      <c r="BG148" s="5"/>
      <c r="BH148" s="5"/>
      <c r="BI148" s="7"/>
      <c r="BJ148" s="5"/>
      <c r="BK148" s="13"/>
      <c r="BL148" s="8"/>
      <c r="BM148" s="9"/>
      <c r="BN148" s="10"/>
    </row>
    <row r="149" spans="1:70" s="6" customFormat="1" ht="167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2"/>
      <c r="L149" s="4"/>
      <c r="M149" s="5"/>
      <c r="N149" s="7"/>
      <c r="O149" s="7"/>
      <c r="P149" s="12"/>
      <c r="Q149" s="12"/>
      <c r="R149" s="12"/>
      <c r="S149" s="12"/>
      <c r="T149" s="12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7"/>
      <c r="BE149" s="5"/>
      <c r="BF149" s="5"/>
      <c r="BG149" s="5"/>
      <c r="BH149" s="5"/>
      <c r="BI149" s="7"/>
      <c r="BJ149" s="5"/>
      <c r="BK149" s="13"/>
      <c r="BL149" s="8"/>
      <c r="BM149" s="9"/>
      <c r="BN149" s="10"/>
    </row>
    <row r="150" spans="1:70" s="6" customFormat="1" ht="372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2"/>
      <c r="L150" s="4"/>
      <c r="M150" s="5"/>
      <c r="N150" s="2"/>
      <c r="O150" s="2"/>
      <c r="P150" s="2"/>
      <c r="Q150" s="2"/>
      <c r="R150" s="2"/>
      <c r="S150" s="2"/>
      <c r="T150" s="2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5"/>
      <c r="BP150" s="5"/>
    </row>
    <row r="151" spans="1:70" s="6" customFormat="1" ht="257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2"/>
      <c r="L151" s="4"/>
      <c r="M151" s="5"/>
      <c r="N151" s="2"/>
      <c r="O151" s="2"/>
      <c r="P151" s="11"/>
      <c r="Q151" s="11"/>
      <c r="R151" s="11"/>
      <c r="S151" s="11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5"/>
      <c r="BP151" s="5"/>
    </row>
    <row r="152" spans="1:70" s="6" customFormat="1" ht="254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2"/>
      <c r="L152" s="4"/>
      <c r="M152" s="5"/>
      <c r="N152" s="2"/>
      <c r="O152" s="2"/>
      <c r="P152" s="11"/>
      <c r="Q152" s="11"/>
      <c r="R152" s="11"/>
      <c r="S152" s="11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5"/>
      <c r="BP152" s="5"/>
    </row>
    <row r="153" spans="1:70" s="6" customFormat="1" ht="319.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2"/>
      <c r="L153" s="4"/>
      <c r="M153" s="5"/>
      <c r="N153" s="7"/>
      <c r="O153" s="7"/>
      <c r="P153" s="7"/>
      <c r="Q153" s="7"/>
      <c r="R153" s="7"/>
      <c r="S153" s="7"/>
      <c r="T153" s="12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5"/>
      <c r="BP153" s="5"/>
    </row>
    <row r="154" spans="1:70" s="6" customFormat="1" ht="409.6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2"/>
      <c r="L154" s="2"/>
      <c r="M154" s="2"/>
      <c r="N154" s="12"/>
      <c r="O154" s="2"/>
      <c r="P154" s="12"/>
      <c r="Q154" s="12"/>
      <c r="R154" s="12"/>
      <c r="S154" s="12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5"/>
      <c r="BP154" s="5"/>
    </row>
    <row r="155" spans="1:70" s="6" customFormat="1" ht="14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2"/>
      <c r="L155" s="4"/>
      <c r="M155" s="5"/>
      <c r="N155" s="7"/>
      <c r="O155" s="7"/>
      <c r="P155" s="7"/>
      <c r="Q155" s="7"/>
      <c r="R155" s="7"/>
      <c r="S155" s="7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5"/>
      <c r="BP155" s="5"/>
    </row>
    <row r="156" spans="1:70" s="6" customFormat="1" ht="14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2"/>
      <c r="L156" s="4"/>
      <c r="M156" s="2"/>
      <c r="N156" s="7"/>
      <c r="O156" s="7"/>
      <c r="P156" s="7"/>
      <c r="Q156" s="7"/>
      <c r="R156" s="7"/>
      <c r="S156" s="7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5"/>
      <c r="BP156" s="5"/>
    </row>
    <row r="157" spans="1:70" s="6" customFormat="1" ht="292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2"/>
      <c r="L157" s="4"/>
      <c r="M157" s="5"/>
      <c r="N157" s="11"/>
      <c r="O157" s="2"/>
      <c r="P157" s="11"/>
      <c r="Q157" s="11"/>
      <c r="R157" s="11"/>
      <c r="S157" s="11"/>
      <c r="T157" s="11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5"/>
      <c r="BP157" s="8"/>
      <c r="BQ157" s="9"/>
      <c r="BR157" s="10"/>
    </row>
    <row r="158" spans="1:70" s="6" customFormat="1" ht="177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2"/>
      <c r="L158" s="4"/>
      <c r="M158" s="5"/>
      <c r="N158" s="2"/>
      <c r="O158" s="2"/>
      <c r="P158" s="11"/>
      <c r="Q158" s="11"/>
      <c r="R158" s="11"/>
      <c r="S158" s="11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8"/>
      <c r="BQ158" s="9"/>
      <c r="BR158" s="10"/>
    </row>
  </sheetData>
  <autoFilter ref="A2:BM130"/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71_лот_(Северо-Восток)</vt:lpstr>
      <vt:lpstr>71_лот_(Хоз.способ)</vt:lpstr>
      <vt:lpstr>В_72_лот()</vt:lpstr>
      <vt:lpstr>71_лот_(Не_льготники)</vt:lpstr>
      <vt:lpstr>'71_лот_(Не_льготники)'!Заголовки_для_печати</vt:lpstr>
      <vt:lpstr>'71_лот_(Северо-Восток)'!Заголовки_для_печати</vt:lpstr>
      <vt:lpstr>'71_лот_(Хоз.способ)'!Заголовки_для_печати</vt:lpstr>
      <vt:lpstr>'В_72_лот()'!Заголовки_для_печати</vt:lpstr>
      <vt:lpstr>'71_лот_(Не_льготники)'!Область_печати</vt:lpstr>
      <vt:lpstr>'71_лот_(Северо-Восток)'!Область_печати</vt:lpstr>
      <vt:lpstr>'71_лот_(Хоз.способ)'!Область_печати</vt:lpstr>
      <vt:lpstr>'В_72_лот()'!Область_печати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2016-02-12T11:28:54Z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