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65" windowWidth="15120" windowHeight="735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шаблон!$A$2:$BV$134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шаблон!$A$1:$BO$64</definedName>
  </definedNames>
  <calcPr calcId="145621"/>
</workbook>
</file>

<file path=xl/calcChain.xml><?xml version="1.0" encoding="utf-8"?>
<calcChain xmlns="http://schemas.openxmlformats.org/spreadsheetml/2006/main">
  <c r="O59" i="4" l="1"/>
  <c r="P59" i="4"/>
  <c r="Q59" i="4"/>
  <c r="R59" i="4"/>
  <c r="S59" i="4"/>
  <c r="T59" i="4"/>
  <c r="N59" i="4"/>
  <c r="U59" i="4" l="1"/>
  <c r="V59" i="4"/>
  <c r="W59" i="4"/>
  <c r="X59" i="4"/>
  <c r="Y59" i="4"/>
  <c r="Z59" i="4"/>
  <c r="AA59" i="4"/>
  <c r="AB59" i="4"/>
  <c r="AC59" i="4"/>
  <c r="AD59" i="4"/>
  <c r="AE59" i="4"/>
  <c r="AF59" i="4"/>
  <c r="AG59" i="4"/>
  <c r="AI59" i="4"/>
  <c r="AJ59" i="4"/>
  <c r="AK59" i="4"/>
  <c r="AU59" i="4"/>
  <c r="AV59" i="4"/>
  <c r="AW59" i="4"/>
  <c r="AX59" i="4"/>
  <c r="AY59" i="4"/>
  <c r="AZ59" i="4"/>
  <c r="BC59" i="4"/>
  <c r="O33" i="4"/>
  <c r="R33" i="4"/>
  <c r="M34" i="4"/>
  <c r="N34" i="4" s="1"/>
  <c r="S34" i="4" l="1"/>
  <c r="S33" i="4" s="1"/>
  <c r="N33" i="4"/>
  <c r="Q34" i="4"/>
  <c r="Q33" i="4" s="1"/>
  <c r="P34" i="4"/>
  <c r="P33" i="4" s="1"/>
  <c r="T34" i="4" l="1"/>
  <c r="T46" i="4"/>
  <c r="N46" i="4" s="1"/>
  <c r="T11" i="4"/>
  <c r="N11" i="4" s="1"/>
  <c r="T6" i="4"/>
  <c r="N6" i="4" s="1"/>
  <c r="BD33" i="4" l="1"/>
  <c r="T33" i="4"/>
  <c r="M57" i="4"/>
  <c r="N57" i="4" s="1"/>
  <c r="R56" i="4"/>
  <c r="O56" i="4"/>
  <c r="M55" i="4"/>
  <c r="N55" i="4" s="1"/>
  <c r="R54" i="4"/>
  <c r="O54" i="4"/>
  <c r="M53" i="4"/>
  <c r="N53" i="4" s="1"/>
  <c r="R52" i="4"/>
  <c r="O52" i="4"/>
  <c r="M51" i="4"/>
  <c r="N51" i="4" s="1"/>
  <c r="T50" i="4"/>
  <c r="N50" i="4" s="1"/>
  <c r="M50" i="4"/>
  <c r="R49" i="4"/>
  <c r="O49" i="4"/>
  <c r="M47" i="4"/>
  <c r="N47" i="4" s="1"/>
  <c r="S47" i="4" s="1"/>
  <c r="T45" i="4"/>
  <c r="N45" i="4" s="1"/>
  <c r="M45" i="4"/>
  <c r="M44" i="4"/>
  <c r="N44" i="4" s="1"/>
  <c r="S44" i="4" s="1"/>
  <c r="R43" i="4"/>
  <c r="O43" i="4"/>
  <c r="AT43" i="4"/>
  <c r="AL43" i="4"/>
  <c r="M42" i="4"/>
  <c r="N42" i="4" s="1"/>
  <c r="R41" i="4"/>
  <c r="O41" i="4"/>
  <c r="M40" i="4"/>
  <c r="N40" i="4" s="1"/>
  <c r="R39" i="4"/>
  <c r="O39" i="4"/>
  <c r="M38" i="4"/>
  <c r="N38" i="4" s="1"/>
  <c r="R37" i="4"/>
  <c r="O37" i="4"/>
  <c r="M36" i="4"/>
  <c r="N36" i="4" s="1"/>
  <c r="R35" i="4"/>
  <c r="O35" i="4"/>
  <c r="BB49" i="4" l="1"/>
  <c r="BB59" i="4" s="1"/>
  <c r="S38" i="4"/>
  <c r="S37" i="4" s="1"/>
  <c r="N37" i="4"/>
  <c r="S55" i="4"/>
  <c r="S54" i="4" s="1"/>
  <c r="N54" i="4"/>
  <c r="N43" i="4"/>
  <c r="S57" i="4"/>
  <c r="S56" i="4" s="1"/>
  <c r="P57" i="4"/>
  <c r="Q57" i="4"/>
  <c r="Q56" i="4" s="1"/>
  <c r="N56" i="4"/>
  <c r="Q55" i="4"/>
  <c r="Q54" i="4" s="1"/>
  <c r="P55" i="4"/>
  <c r="S53" i="4"/>
  <c r="S52" i="4" s="1"/>
  <c r="P53" i="4"/>
  <c r="Q53" i="4"/>
  <c r="Q52" i="4" s="1"/>
  <c r="N52" i="4"/>
  <c r="S51" i="4"/>
  <c r="S49" i="4" s="1"/>
  <c r="P51" i="4"/>
  <c r="Q51" i="4"/>
  <c r="Q49" i="4" s="1"/>
  <c r="N49" i="4"/>
  <c r="S43" i="4"/>
  <c r="Q44" i="4"/>
  <c r="Q47" i="4"/>
  <c r="P44" i="4"/>
  <c r="P47" i="4"/>
  <c r="T47" i="4" s="1"/>
  <c r="BD43" i="4" s="1"/>
  <c r="S42" i="4"/>
  <c r="S41" i="4" s="1"/>
  <c r="P42" i="4"/>
  <c r="Q42" i="4"/>
  <c r="Q41" i="4" s="1"/>
  <c r="N41" i="4"/>
  <c r="S40" i="4"/>
  <c r="S39" i="4" s="1"/>
  <c r="P40" i="4"/>
  <c r="Q40" i="4"/>
  <c r="Q39" i="4" s="1"/>
  <c r="N39" i="4"/>
  <c r="Q38" i="4"/>
  <c r="Q37" i="4" s="1"/>
  <c r="P38" i="4"/>
  <c r="S36" i="4"/>
  <c r="S35" i="4" s="1"/>
  <c r="P36" i="4"/>
  <c r="Q36" i="4"/>
  <c r="Q35" i="4" s="1"/>
  <c r="N35" i="4"/>
  <c r="T57" i="4" l="1"/>
  <c r="P56" i="4"/>
  <c r="T55" i="4"/>
  <c r="P54" i="4"/>
  <c r="T53" i="4"/>
  <c r="P52" i="4"/>
  <c r="P49" i="4"/>
  <c r="T51" i="4"/>
  <c r="T44" i="4"/>
  <c r="P43" i="4"/>
  <c r="Q43" i="4"/>
  <c r="T42" i="4"/>
  <c r="P41" i="4"/>
  <c r="T40" i="4"/>
  <c r="P39" i="4"/>
  <c r="P37" i="4"/>
  <c r="T38" i="4"/>
  <c r="T36" i="4"/>
  <c r="P35" i="4"/>
  <c r="N32" i="4"/>
  <c r="T56" i="4" l="1"/>
  <c r="BD56" i="4"/>
  <c r="T54" i="4"/>
  <c r="BD54" i="4"/>
  <c r="T52" i="4"/>
  <c r="BD52" i="4"/>
  <c r="T49" i="4"/>
  <c r="BD49" i="4"/>
  <c r="T43" i="4"/>
  <c r="AH43" i="4"/>
  <c r="T41" i="4"/>
  <c r="BD41" i="4"/>
  <c r="T39" i="4"/>
  <c r="BD39" i="4"/>
  <c r="BD37" i="4"/>
  <c r="T37" i="4"/>
  <c r="BD35" i="4"/>
  <c r="T35" i="4"/>
  <c r="N7" i="4"/>
  <c r="Q32" i="4" l="1"/>
  <c r="Q31" i="4" s="1"/>
  <c r="P32" i="4"/>
  <c r="P31" i="4" s="1"/>
  <c r="O31" i="4"/>
  <c r="R31" i="4"/>
  <c r="S31" i="4"/>
  <c r="N31" i="4"/>
  <c r="M32" i="4"/>
  <c r="T32" i="4" l="1"/>
  <c r="T31" i="4" l="1"/>
  <c r="BL31" i="4"/>
  <c r="M30" i="4" l="1"/>
  <c r="N30" i="4" s="1"/>
  <c r="R29" i="4"/>
  <c r="O29" i="4"/>
  <c r="M26" i="4"/>
  <c r="N26" i="4" s="1"/>
  <c r="R25" i="4"/>
  <c r="O25" i="4"/>
  <c r="S26" i="4" l="1"/>
  <c r="S25" i="4" s="1"/>
  <c r="N25" i="4"/>
  <c r="S30" i="4"/>
  <c r="S29" i="4" s="1"/>
  <c r="P30" i="4"/>
  <c r="Q30" i="4"/>
  <c r="Q29" i="4" s="1"/>
  <c r="N29" i="4"/>
  <c r="Q26" i="4"/>
  <c r="Q25" i="4" s="1"/>
  <c r="P26" i="4"/>
  <c r="M21" i="4"/>
  <c r="N21" i="4" s="1"/>
  <c r="S21" i="4" s="1"/>
  <c r="T20" i="4"/>
  <c r="N20" i="4" s="1"/>
  <c r="M20" i="4"/>
  <c r="T19" i="4"/>
  <c r="N19" i="4" s="1"/>
  <c r="M19" i="4"/>
  <c r="M18" i="4"/>
  <c r="N18" i="4" s="1"/>
  <c r="S18" i="4" s="1"/>
  <c r="R17" i="4"/>
  <c r="O17" i="4"/>
  <c r="M16" i="4"/>
  <c r="N16" i="4" s="1"/>
  <c r="R15" i="4"/>
  <c r="O15" i="4"/>
  <c r="M14" i="4"/>
  <c r="N14" i="4" s="1"/>
  <c r="R13" i="4"/>
  <c r="O13" i="4"/>
  <c r="O8" i="4"/>
  <c r="R8" i="4"/>
  <c r="M12" i="4"/>
  <c r="N12" i="4" s="1"/>
  <c r="T10" i="4"/>
  <c r="AL8" i="4" s="1"/>
  <c r="M10" i="4"/>
  <c r="M9" i="4"/>
  <c r="N9" i="4" s="1"/>
  <c r="S9" i="4" s="1"/>
  <c r="P7" i="4"/>
  <c r="Q7" i="4"/>
  <c r="S17" i="4" l="1"/>
  <c r="AL17" i="4"/>
  <c r="N10" i="4"/>
  <c r="AT8" i="4"/>
  <c r="N8" i="4"/>
  <c r="N17" i="4"/>
  <c r="T30" i="4"/>
  <c r="P29" i="4"/>
  <c r="P25" i="4"/>
  <c r="T26" i="4"/>
  <c r="AT17" i="4"/>
  <c r="Q18" i="4"/>
  <c r="Q21" i="4"/>
  <c r="P18" i="4"/>
  <c r="P21" i="4"/>
  <c r="T21" i="4" s="1"/>
  <c r="BD17" i="4" s="1"/>
  <c r="S16" i="4"/>
  <c r="S15" i="4" s="1"/>
  <c r="P16" i="4"/>
  <c r="Q16" i="4"/>
  <c r="Q15" i="4" s="1"/>
  <c r="N15" i="4"/>
  <c r="S14" i="4"/>
  <c r="S13" i="4" s="1"/>
  <c r="P14" i="4"/>
  <c r="Q14" i="4"/>
  <c r="Q13" i="4" s="1"/>
  <c r="N13" i="4"/>
  <c r="S12" i="4"/>
  <c r="S8" i="4" s="1"/>
  <c r="P12" i="4"/>
  <c r="Q12" i="4"/>
  <c r="Q9" i="4"/>
  <c r="P9" i="4"/>
  <c r="T9" i="4" l="1"/>
  <c r="P8" i="4"/>
  <c r="Q8" i="4"/>
  <c r="Q17" i="4"/>
  <c r="BD29" i="4"/>
  <c r="T29" i="4"/>
  <c r="BD25" i="4"/>
  <c r="T25" i="4"/>
  <c r="T18" i="4"/>
  <c r="P17" i="4"/>
  <c r="T16" i="4"/>
  <c r="P15" i="4"/>
  <c r="T14" i="4"/>
  <c r="P13" i="4"/>
  <c r="T12" i="4"/>
  <c r="BD8" i="4" s="1"/>
  <c r="T15" i="4" l="1"/>
  <c r="BD15" i="4"/>
  <c r="BD59" i="4" s="1"/>
  <c r="T8" i="4"/>
  <c r="AH8" i="4"/>
  <c r="T17" i="4"/>
  <c r="AH17" i="4"/>
  <c r="BD13" i="4"/>
  <c r="T13" i="4"/>
  <c r="AT3" i="4" l="1"/>
  <c r="AT59" i="4" s="1"/>
  <c r="T7" i="4"/>
  <c r="BL3" i="4" s="1"/>
  <c r="BL59" i="4" s="1"/>
  <c r="T5" i="4"/>
  <c r="N5" i="4" s="1"/>
  <c r="M7" i="4"/>
  <c r="M5" i="4"/>
  <c r="O3" i="4"/>
  <c r="R3" i="4"/>
  <c r="M4" i="4"/>
  <c r="N4" i="4" s="1"/>
  <c r="N3" i="4" l="1"/>
  <c r="S4" i="4"/>
  <c r="S3" i="4" s="1"/>
  <c r="P4" i="4"/>
  <c r="Q4" i="4"/>
  <c r="Q3" i="4" s="1"/>
  <c r="AL3" i="4"/>
  <c r="AL59" i="4" s="1"/>
  <c r="BR43" i="4"/>
  <c r="BS43" i="4" s="1"/>
  <c r="BM43" i="4"/>
  <c r="P3" i="4" l="1"/>
  <c r="T4" i="4"/>
  <c r="BR3" i="4"/>
  <c r="BS3" i="4" s="1"/>
  <c r="AH3" i="4" l="1"/>
  <c r="AH59" i="4" s="1"/>
  <c r="T3" i="4"/>
  <c r="BR59" i="4"/>
  <c r="BS59" i="4" s="1"/>
  <c r="BR23" i="4"/>
  <c r="BS23" i="4" s="1"/>
  <c r="BM23" i="4"/>
  <c r="BR8" i="4"/>
  <c r="BR13" i="4"/>
  <c r="BR24" i="4" l="1"/>
  <c r="BS24" i="4" s="1"/>
  <c r="BM24" i="4"/>
  <c r="BR49" i="4"/>
  <c r="BS49" i="4" s="1"/>
  <c r="BM49" i="4"/>
  <c r="BR27" i="4"/>
  <c r="BS27" i="4" s="1"/>
  <c r="BM27" i="4"/>
  <c r="BR22" i="4"/>
  <c r="BS22" i="4" s="1"/>
  <c r="BM22" i="4"/>
  <c r="BS8" i="4"/>
  <c r="BS13" i="4"/>
  <c r="BS37" i="4"/>
  <c r="BM37" i="4"/>
  <c r="BM8" i="4"/>
  <c r="BM13" i="4"/>
  <c r="BR41" i="4"/>
  <c r="BS41" i="4" s="1"/>
  <c r="BR72" i="4"/>
  <c r="BS72" i="4" s="1"/>
  <c r="BR73" i="4"/>
  <c r="BS73" i="4" s="1"/>
  <c r="BR74" i="4"/>
  <c r="BR75" i="4"/>
  <c r="BS75" i="4" s="1"/>
  <c r="BR76" i="4"/>
  <c r="BR77" i="4"/>
  <c r="BS77" i="4" s="1"/>
  <c r="BR78" i="4"/>
  <c r="BR79" i="4"/>
  <c r="BS79" i="4" s="1"/>
  <c r="BR80" i="4"/>
  <c r="BR81" i="4"/>
  <c r="BS81" i="4" s="1"/>
  <c r="BR82" i="4"/>
  <c r="BR83" i="4"/>
  <c r="BS83" i="4" s="1"/>
  <c r="BR84" i="4"/>
  <c r="BR85" i="4"/>
  <c r="BS85" i="4" s="1"/>
  <c r="BR86" i="4"/>
  <c r="BR87" i="4"/>
  <c r="BS87" i="4" s="1"/>
  <c r="BR88" i="4"/>
  <c r="BR89" i="4"/>
  <c r="BS89" i="4" s="1"/>
  <c r="BR90" i="4"/>
  <c r="BR91" i="4"/>
  <c r="BS91" i="4" s="1"/>
  <c r="BR92" i="4"/>
  <c r="BR93" i="4"/>
  <c r="BS93" i="4" s="1"/>
  <c r="BR94" i="4"/>
  <c r="BR95" i="4"/>
  <c r="BS95" i="4" s="1"/>
  <c r="BR96" i="4"/>
  <c r="BR97" i="4"/>
  <c r="BS97" i="4" s="1"/>
  <c r="BR98" i="4"/>
  <c r="BR99" i="4"/>
  <c r="BS99" i="4" s="1"/>
  <c r="BR100" i="4"/>
  <c r="BR101" i="4"/>
  <c r="BS101" i="4" s="1"/>
  <c r="BR102" i="4"/>
  <c r="BR103" i="4"/>
  <c r="BS103" i="4" s="1"/>
  <c r="BR104" i="4"/>
  <c r="BR105" i="4"/>
  <c r="BS105" i="4" s="1"/>
  <c r="BR106" i="4"/>
  <c r="BR107" i="4"/>
  <c r="BS107" i="4" s="1"/>
  <c r="BR108" i="4"/>
  <c r="BR109" i="4"/>
  <c r="BS109" i="4" s="1"/>
  <c r="BR110" i="4"/>
  <c r="BR111" i="4"/>
  <c r="BS111" i="4" s="1"/>
  <c r="BR112" i="4"/>
  <c r="BR113" i="4"/>
  <c r="BS113" i="4" s="1"/>
  <c r="BR114" i="4"/>
  <c r="BR115" i="4"/>
  <c r="BS115" i="4" s="1"/>
  <c r="BR116" i="4"/>
  <c r="BR117" i="4"/>
  <c r="BS117" i="4" s="1"/>
  <c r="BR118" i="4"/>
  <c r="BR119" i="4"/>
  <c r="BS119" i="4" s="1"/>
  <c r="BR120" i="4"/>
  <c r="BS120" i="4" s="1"/>
  <c r="BR121" i="4"/>
  <c r="BS121" i="4" s="1"/>
  <c r="BR69" i="4"/>
  <c r="BS69" i="4" s="1"/>
  <c r="BM69" i="4"/>
  <c r="BR15" i="4"/>
  <c r="BS15" i="4" s="1"/>
  <c r="BR17" i="4"/>
  <c r="BS17" i="4" s="1"/>
  <c r="BR25" i="4"/>
  <c r="BS25" i="4" s="1"/>
  <c r="BR28" i="4"/>
  <c r="BS28" i="4" s="1"/>
  <c r="BR29" i="4"/>
  <c r="BS29" i="4" s="1"/>
  <c r="BR31" i="4"/>
  <c r="BS31" i="4" s="1"/>
  <c r="BR33" i="4"/>
  <c r="BS33" i="4" s="1"/>
  <c r="BR35" i="4"/>
  <c r="BS35" i="4" s="1"/>
  <c r="BR39" i="4"/>
  <c r="BS39" i="4" s="1"/>
  <c r="BR48" i="4"/>
  <c r="BS48" i="4" s="1"/>
  <c r="BR52" i="4"/>
  <c r="BS52" i="4" s="1"/>
  <c r="BR54" i="4"/>
  <c r="BS54" i="4" s="1"/>
  <c r="BR56" i="4"/>
  <c r="BS56" i="4" s="1"/>
  <c r="BR58" i="4"/>
  <c r="BS58" i="4" s="1"/>
  <c r="BR60" i="4"/>
  <c r="BS60" i="4" s="1"/>
  <c r="BR61" i="4"/>
  <c r="BS61" i="4" s="1"/>
  <c r="BR62" i="4"/>
  <c r="BS62" i="4" s="1"/>
  <c r="BR63" i="4"/>
  <c r="BS63" i="4" s="1"/>
  <c r="BR64" i="4"/>
  <c r="BS64" i="4" s="1"/>
  <c r="BR65" i="4"/>
  <c r="BS65" i="4" s="1"/>
  <c r="BR66" i="4"/>
  <c r="BS66" i="4" s="1"/>
  <c r="BR67" i="4"/>
  <c r="BS67" i="4" s="1"/>
  <c r="BR68" i="4"/>
  <c r="BS68" i="4" s="1"/>
  <c r="BM15" i="4"/>
  <c r="BM17" i="4"/>
  <c r="BM25" i="4"/>
  <c r="BM28" i="4"/>
  <c r="BM29" i="4"/>
  <c r="BM31" i="4"/>
  <c r="BM33" i="4"/>
  <c r="BM35" i="4"/>
  <c r="BM39" i="4"/>
  <c r="BM41" i="4"/>
  <c r="BM48" i="4"/>
  <c r="BM52" i="4"/>
  <c r="BM54" i="4"/>
  <c r="BM56" i="4"/>
  <c r="BM58" i="4"/>
  <c r="BM65" i="4"/>
  <c r="BM66" i="4"/>
  <c r="BM67" i="4"/>
  <c r="BM68" i="4"/>
  <c r="BM70" i="4"/>
  <c r="BM71" i="4"/>
  <c r="BM72" i="4"/>
  <c r="BM73" i="4"/>
  <c r="BM74" i="4"/>
  <c r="BR122" i="4"/>
  <c r="BS122" i="4" s="1"/>
  <c r="BR123" i="4"/>
  <c r="BS123" i="4" s="1"/>
  <c r="BR124" i="4"/>
  <c r="BS124" i="4" s="1"/>
  <c r="BR125" i="4"/>
  <c r="BS125" i="4" s="1"/>
  <c r="BR126" i="4"/>
  <c r="BS126" i="4" s="1"/>
  <c r="BR127" i="4"/>
  <c r="BS127" i="4" s="1"/>
  <c r="BR128" i="4"/>
  <c r="BS128" i="4" s="1"/>
  <c r="BR129" i="4"/>
  <c r="BS129" i="4" s="1"/>
  <c r="BR130" i="4"/>
  <c r="BS130" i="4" s="1"/>
  <c r="BR131" i="4"/>
  <c r="BS131" i="4" s="1"/>
  <c r="BR132" i="4"/>
  <c r="BS132" i="4" s="1"/>
  <c r="BR133" i="4"/>
  <c r="BS133" i="4" s="1"/>
  <c r="BR134" i="4"/>
  <c r="BS134" i="4" s="1"/>
  <c r="BM3" i="4"/>
  <c r="BR70" i="4"/>
  <c r="BS70" i="4" s="1"/>
  <c r="BR71" i="4"/>
  <c r="BS71" i="4" s="1"/>
  <c r="BM75" i="4"/>
  <c r="BM76" i="4"/>
  <c r="BS76" i="4"/>
  <c r="BM77" i="4"/>
  <c r="BM78" i="4"/>
  <c r="BS78" i="4"/>
  <c r="BM79" i="4"/>
  <c r="BM80" i="4"/>
  <c r="BS80" i="4"/>
  <c r="BM81" i="4"/>
  <c r="BM82" i="4"/>
  <c r="BS82" i="4"/>
  <c r="BM83" i="4"/>
  <c r="BM84" i="4"/>
  <c r="BS84" i="4"/>
  <c r="BM85" i="4"/>
  <c r="BM86" i="4"/>
  <c r="BS86" i="4"/>
  <c r="BM87" i="4"/>
  <c r="BM88" i="4"/>
  <c r="BS88" i="4"/>
  <c r="BM89" i="4"/>
  <c r="BM90" i="4"/>
  <c r="BS90" i="4"/>
  <c r="BM91" i="4"/>
  <c r="BM92" i="4"/>
  <c r="BS92" i="4"/>
  <c r="BM93" i="4"/>
  <c r="BM94" i="4"/>
  <c r="BS94" i="4"/>
  <c r="BM95" i="4"/>
  <c r="BM96" i="4"/>
  <c r="BS96" i="4"/>
  <c r="BM97" i="4"/>
  <c r="BM98" i="4"/>
  <c r="BS98" i="4"/>
  <c r="BM99" i="4"/>
  <c r="BM100" i="4"/>
  <c r="BS100" i="4"/>
  <c r="BM101" i="4"/>
  <c r="BM102" i="4"/>
  <c r="BS102" i="4"/>
  <c r="BM103" i="4"/>
  <c r="BM104" i="4"/>
  <c r="BS104" i="4"/>
  <c r="BM105" i="4"/>
  <c r="BM106" i="4"/>
  <c r="BS106" i="4"/>
  <c r="BM107" i="4"/>
  <c r="BM108" i="4"/>
  <c r="BS108" i="4"/>
  <c r="BM109" i="4"/>
  <c r="BM110" i="4"/>
  <c r="BS110" i="4"/>
  <c r="BM111" i="4"/>
  <c r="BM112" i="4"/>
  <c r="BS112" i="4"/>
  <c r="BM113" i="4"/>
  <c r="BM114" i="4"/>
  <c r="BS114" i="4"/>
  <c r="BM115" i="4"/>
  <c r="BM116" i="4"/>
  <c r="BS116" i="4"/>
  <c r="BM117" i="4"/>
  <c r="BM118" i="4"/>
  <c r="BS118" i="4"/>
  <c r="BM119" i="4"/>
  <c r="O75" i="2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P72" i="2" s="1"/>
  <c r="P70" i="2" s="1"/>
  <c r="T71" i="2"/>
  <c r="N71" i="2"/>
  <c r="N70" i="2" s="1"/>
  <c r="M71" i="2"/>
  <c r="O64" i="2"/>
  <c r="R64" i="2"/>
  <c r="M66" i="2"/>
  <c r="M65" i="2"/>
  <c r="N65" i="2" s="1"/>
  <c r="Q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 s="1"/>
  <c r="T58" i="2"/>
  <c r="AR55" i="2" s="1"/>
  <c r="M59" i="2"/>
  <c r="N59" i="2" s="1"/>
  <c r="Q59" i="2" s="1"/>
  <c r="M56" i="2"/>
  <c r="N56" i="2" s="1"/>
  <c r="Q56" i="2" s="1"/>
  <c r="O46" i="2"/>
  <c r="R46" i="2"/>
  <c r="N48" i="2"/>
  <c r="N46" i="2" s="1"/>
  <c r="N40" i="2"/>
  <c r="Q40" i="2" s="1"/>
  <c r="Q38" i="2" s="1"/>
  <c r="M48" i="2"/>
  <c r="M47" i="2"/>
  <c r="N47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P36" i="2" s="1"/>
  <c r="O29" i="2"/>
  <c r="R29" i="2"/>
  <c r="P56" i="2"/>
  <c r="P40" i="2"/>
  <c r="P38" i="2" s="1"/>
  <c r="P63" i="2"/>
  <c r="P62" i="2" s="1"/>
  <c r="Q63" i="2"/>
  <c r="Q62" i="2" s="1"/>
  <c r="P37" i="2"/>
  <c r="Q37" i="2"/>
  <c r="Q36" i="2"/>
  <c r="Q35" i="2" s="1"/>
  <c r="T31" i="2"/>
  <c r="AJ29" i="2" s="1"/>
  <c r="T32" i="2"/>
  <c r="AL29" i="2" s="1"/>
  <c r="T33" i="2"/>
  <c r="AR29" i="2" s="1"/>
  <c r="M34" i="2"/>
  <c r="N34" i="2" s="1"/>
  <c r="P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P26" i="2" s="1"/>
  <c r="P25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/>
  <c r="Q21" i="2" s="1"/>
  <c r="P10" i="2"/>
  <c r="Q9" i="2"/>
  <c r="M44" i="2"/>
  <c r="N44" i="2" s="1"/>
  <c r="R43" i="2"/>
  <c r="O43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R3" i="2"/>
  <c r="O3" i="2"/>
  <c r="AZ3" i="2"/>
  <c r="P5" i="2"/>
  <c r="P3" i="2" s="1"/>
  <c r="M86" i="2"/>
  <c r="M85" i="2"/>
  <c r="N85" i="2" s="1"/>
  <c r="N86" i="2"/>
  <c r="P86" i="2" s="1"/>
  <c r="R84" i="2"/>
  <c r="O84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R13" i="2"/>
  <c r="O13" i="2"/>
  <c r="M7" i="2"/>
  <c r="N7" i="2"/>
  <c r="P7" i="2" s="1"/>
  <c r="P6" i="2" s="1"/>
  <c r="S6" i="2"/>
  <c r="R6" i="2"/>
  <c r="O6" i="2"/>
  <c r="P20" i="2"/>
  <c r="P18" i="2" s="1"/>
  <c r="Q7" i="2"/>
  <c r="Q6" i="2" s="1"/>
  <c r="S54" i="2" l="1"/>
  <c r="S53" i="2" s="1"/>
  <c r="P54" i="2"/>
  <c r="P53" i="2" s="1"/>
  <c r="Q54" i="2"/>
  <c r="Q53" i="2" s="1"/>
  <c r="Q30" i="2"/>
  <c r="S30" i="2"/>
  <c r="S62" i="2"/>
  <c r="T63" i="2"/>
  <c r="T62" i="2" s="1"/>
  <c r="S61" i="2"/>
  <c r="S60" i="2" s="1"/>
  <c r="Q61" i="2"/>
  <c r="Q60" i="2" s="1"/>
  <c r="S24" i="2"/>
  <c r="S23" i="2" s="1"/>
  <c r="N23" i="2"/>
  <c r="N27" i="2"/>
  <c r="S28" i="2"/>
  <c r="S27" i="2" s="1"/>
  <c r="Q68" i="2"/>
  <c r="Q64" i="2" s="1"/>
  <c r="P68" i="2"/>
  <c r="N73" i="2"/>
  <c r="S74" i="2"/>
  <c r="S73" i="2" s="1"/>
  <c r="P74" i="2"/>
  <c r="P73" i="2" s="1"/>
  <c r="P35" i="2"/>
  <c r="S20" i="2"/>
  <c r="S18" i="2" s="1"/>
  <c r="Q5" i="2"/>
  <c r="Q3" i="2" s="1"/>
  <c r="N3" i="2"/>
  <c r="T79" i="2"/>
  <c r="T37" i="2"/>
  <c r="BJ35" i="2" s="1"/>
  <c r="N62" i="2"/>
  <c r="BM59" i="4"/>
  <c r="Q17" i="2"/>
  <c r="Q16" i="2" s="1"/>
  <c r="P17" i="2"/>
  <c r="P16" i="2" s="1"/>
  <c r="S85" i="2"/>
  <c r="S84" i="2" s="1"/>
  <c r="Q85" i="2"/>
  <c r="P85" i="2"/>
  <c r="S12" i="2"/>
  <c r="S11" i="2" s="1"/>
  <c r="P12" i="2"/>
  <c r="Q12" i="2"/>
  <c r="Q11" i="2" s="1"/>
  <c r="T10" i="2"/>
  <c r="BF8" i="2" s="1"/>
  <c r="T20" i="2"/>
  <c r="T18" i="2" s="1"/>
  <c r="N53" i="2"/>
  <c r="N60" i="2"/>
  <c r="N6" i="2"/>
  <c r="BD79" i="2"/>
  <c r="BK79" i="2" s="1"/>
  <c r="Q8" i="2"/>
  <c r="P22" i="2"/>
  <c r="P21" i="2" s="1"/>
  <c r="Q24" i="2"/>
  <c r="Q23" i="2" s="1"/>
  <c r="P24" i="2"/>
  <c r="Q26" i="2"/>
  <c r="Q25" i="2" s="1"/>
  <c r="Q28" i="2"/>
  <c r="Q27" i="2" s="1"/>
  <c r="P28" i="2"/>
  <c r="T40" i="2"/>
  <c r="BB38" i="2" s="1"/>
  <c r="S68" i="2"/>
  <c r="Q74" i="2"/>
  <c r="Q73" i="2" s="1"/>
  <c r="Q82" i="2"/>
  <c r="N81" i="2"/>
  <c r="S82" i="2"/>
  <c r="S81" i="2" s="1"/>
  <c r="P82" i="2"/>
  <c r="Q44" i="2"/>
  <c r="Q43" i="2" s="1"/>
  <c r="N43" i="2"/>
  <c r="S44" i="2"/>
  <c r="S43" i="2" s="1"/>
  <c r="P44" i="2"/>
  <c r="P84" i="2"/>
  <c r="S3" i="2"/>
  <c r="T5" i="2"/>
  <c r="Q52" i="2"/>
  <c r="Q51" i="2" s="1"/>
  <c r="N51" i="2"/>
  <c r="S52" i="2"/>
  <c r="S51" i="2" s="1"/>
  <c r="P52" i="2"/>
  <c r="Q83" i="2"/>
  <c r="P83" i="2"/>
  <c r="Q14" i="2"/>
  <c r="Q13" i="2" s="1"/>
  <c r="P14" i="2"/>
  <c r="N13" i="2"/>
  <c r="S14" i="2"/>
  <c r="S13" i="2" s="1"/>
  <c r="Q50" i="2"/>
  <c r="Q49" i="2" s="1"/>
  <c r="N49" i="2"/>
  <c r="S50" i="2"/>
  <c r="S49" i="2" s="1"/>
  <c r="P50" i="2"/>
  <c r="S78" i="2"/>
  <c r="S77" i="2" s="1"/>
  <c r="P78" i="2"/>
  <c r="Q78" i="2"/>
  <c r="Q77" i="2" s="1"/>
  <c r="N77" i="2"/>
  <c r="T7" i="2"/>
  <c r="T54" i="2"/>
  <c r="P61" i="2"/>
  <c r="N19" i="2"/>
  <c r="N18" i="2" s="1"/>
  <c r="Q86" i="2"/>
  <c r="N84" i="2"/>
  <c r="P9" i="2"/>
  <c r="N8" i="2"/>
  <c r="N11" i="2"/>
  <c r="S26" i="2"/>
  <c r="N25" i="2"/>
  <c r="N29" i="2"/>
  <c r="P30" i="2"/>
  <c r="Q55" i="2"/>
  <c r="S36" i="2"/>
  <c r="N35" i="2"/>
  <c r="N41" i="2"/>
  <c r="Q42" i="2"/>
  <c r="Q41" i="2" s="1"/>
  <c r="S42" i="2"/>
  <c r="S41" i="2" s="1"/>
  <c r="P42" i="2"/>
  <c r="N55" i="2"/>
  <c r="S56" i="2"/>
  <c r="N64" i="2"/>
  <c r="S65" i="2"/>
  <c r="S64" i="2" s="1"/>
  <c r="P65" i="2"/>
  <c r="Q72" i="2"/>
  <c r="S72" i="2"/>
  <c r="S70" i="2" s="1"/>
  <c r="S17" i="2"/>
  <c r="S16" i="2" s="1"/>
  <c r="N16" i="2"/>
  <c r="S34" i="2"/>
  <c r="S29" i="2" s="1"/>
  <c r="Q34" i="2"/>
  <c r="Q29" i="2" s="1"/>
  <c r="BB62" i="2"/>
  <c r="BK62" i="2" s="1"/>
  <c r="T56" i="2"/>
  <c r="AH38" i="2"/>
  <c r="T38" i="2"/>
  <c r="S47" i="2"/>
  <c r="S46" i="2" s="1"/>
  <c r="P47" i="2"/>
  <c r="Q47" i="2"/>
  <c r="Q48" i="2"/>
  <c r="P48" i="2"/>
  <c r="S59" i="2"/>
  <c r="P59" i="2"/>
  <c r="S76" i="2"/>
  <c r="S75" i="2" s="1"/>
  <c r="Q76" i="2"/>
  <c r="Q75" i="2" s="1"/>
  <c r="P76" i="2"/>
  <c r="BK38" i="2" l="1"/>
  <c r="Q84" i="2"/>
  <c r="BB18" i="2"/>
  <c r="BK18" i="2" s="1"/>
  <c r="T68" i="2"/>
  <c r="BB64" i="2" s="1"/>
  <c r="T85" i="2"/>
  <c r="BB84" i="2" s="1"/>
  <c r="T22" i="2"/>
  <c r="T74" i="2"/>
  <c r="P27" i="2"/>
  <c r="T28" i="2"/>
  <c r="T24" i="2"/>
  <c r="P23" i="2"/>
  <c r="P11" i="2"/>
  <c r="T12" i="2"/>
  <c r="P75" i="2"/>
  <c r="T76" i="2"/>
  <c r="T47" i="2"/>
  <c r="P46" i="2"/>
  <c r="AF55" i="2"/>
  <c r="Q70" i="2"/>
  <c r="T72" i="2"/>
  <c r="S55" i="2"/>
  <c r="T42" i="2"/>
  <c r="P41" i="2"/>
  <c r="S25" i="2"/>
  <c r="T26" i="2"/>
  <c r="P8" i="2"/>
  <c r="T9" i="2"/>
  <c r="T17" i="2"/>
  <c r="BB53" i="2"/>
  <c r="BK53" i="2" s="1"/>
  <c r="T53" i="2"/>
  <c r="P77" i="2"/>
  <c r="T78" i="2"/>
  <c r="T50" i="2"/>
  <c r="P49" i="2"/>
  <c r="P13" i="2"/>
  <c r="T14" i="2"/>
  <c r="T86" i="2"/>
  <c r="Q81" i="2"/>
  <c r="T59" i="2"/>
  <c r="BB55" i="2" s="1"/>
  <c r="BK55" i="2" s="1"/>
  <c r="P55" i="2"/>
  <c r="T48" i="2"/>
  <c r="BF46" i="2" s="1"/>
  <c r="Q46" i="2"/>
  <c r="T34" i="2"/>
  <c r="BB29" i="2" s="1"/>
  <c r="P64" i="2"/>
  <c r="T65" i="2"/>
  <c r="S35" i="2"/>
  <c r="T36" i="2"/>
  <c r="T30" i="2"/>
  <c r="P29" i="2"/>
  <c r="BH21" i="2"/>
  <c r="BK21" i="2" s="1"/>
  <c r="T21" i="2"/>
  <c r="P60" i="2"/>
  <c r="T61" i="2"/>
  <c r="BH6" i="2"/>
  <c r="BK6" i="2" s="1"/>
  <c r="T6" i="2"/>
  <c r="T83" i="2"/>
  <c r="BF81" i="2" s="1"/>
  <c r="T52" i="2"/>
  <c r="P51" i="2"/>
  <c r="BB3" i="2"/>
  <c r="BK3" i="2" s="1"/>
  <c r="T3" i="2"/>
  <c r="T44" i="2"/>
  <c r="P43" i="2"/>
  <c r="T82" i="2"/>
  <c r="P81" i="2"/>
  <c r="BB11" i="2" l="1"/>
  <c r="BK11" i="2" s="1"/>
  <c r="T11" i="2"/>
  <c r="BB27" i="2"/>
  <c r="BK27" i="2" s="1"/>
  <c r="T27" i="2"/>
  <c r="BB73" i="2"/>
  <c r="BK73" i="2" s="1"/>
  <c r="T73" i="2"/>
  <c r="BB23" i="2"/>
  <c r="BK23" i="2" s="1"/>
  <c r="T23" i="2"/>
  <c r="BB81" i="2"/>
  <c r="BK81" i="2" s="1"/>
  <c r="T81" i="2"/>
  <c r="T43" i="2"/>
  <c r="BB43" i="2"/>
  <c r="BK43" i="2" s="1"/>
  <c r="BB51" i="2"/>
  <c r="BK51" i="2" s="1"/>
  <c r="T51" i="2"/>
  <c r="T60" i="2"/>
  <c r="BB60" i="2"/>
  <c r="BK60" i="2" s="1"/>
  <c r="BB35" i="2"/>
  <c r="BK35" i="2" s="1"/>
  <c r="T35" i="2"/>
  <c r="T64" i="2"/>
  <c r="AF64" i="2"/>
  <c r="BK64" i="2" s="1"/>
  <c r="BF84" i="2"/>
  <c r="BK84" i="2" s="1"/>
  <c r="T84" i="2"/>
  <c r="BB77" i="2"/>
  <c r="BK77" i="2" s="1"/>
  <c r="T77" i="2"/>
  <c r="BB16" i="2"/>
  <c r="BK16" i="2" s="1"/>
  <c r="T16" i="2"/>
  <c r="BB41" i="2"/>
  <c r="BK41" i="2" s="1"/>
  <c r="T41" i="2"/>
  <c r="BB70" i="2"/>
  <c r="BK70" i="2" s="1"/>
  <c r="T70" i="2"/>
  <c r="T55" i="2"/>
  <c r="T75" i="2"/>
  <c r="BB75" i="2"/>
  <c r="BK75" i="2" s="1"/>
  <c r="AF29" i="2"/>
  <c r="BK29" i="2" s="1"/>
  <c r="T29" i="2"/>
  <c r="BB13" i="2"/>
  <c r="BK13" i="2" s="1"/>
  <c r="T13" i="2"/>
  <c r="T49" i="2"/>
  <c r="BB49" i="2"/>
  <c r="BK49" i="2" s="1"/>
  <c r="BB8" i="2"/>
  <c r="BK8" i="2" s="1"/>
  <c r="T8" i="2"/>
  <c r="BB25" i="2"/>
  <c r="BK25" i="2" s="1"/>
  <c r="T25" i="2"/>
  <c r="T46" i="2"/>
  <c r="BB46" i="2"/>
  <c r="BK46" i="2" s="1"/>
</calcChain>
</file>

<file path=xl/sharedStrings.xml><?xml version="1.0" encoding="utf-8"?>
<sst xmlns="http://schemas.openxmlformats.org/spreadsheetml/2006/main" count="741" uniqueCount="482">
  <si>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</si>
  <si>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</si>
  <si>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</si>
  <si>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</si>
  <si>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</si>
  <si>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</si>
  <si>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</si>
  <si>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</si>
  <si>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</si>
  <si>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</si>
  <si>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</si>
  <si>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</si>
  <si>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</si>
  <si>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</si>
  <si>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</si>
  <si>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</si>
  <si>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</si>
  <si>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</si>
  <si>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</si>
  <si>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</si>
  <si>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</si>
  <si>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</si>
  <si>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</si>
  <si>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</si>
  <si>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</si>
  <si>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</si>
  <si>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</si>
  <si>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</si>
  <si>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</si>
  <si>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</si>
  <si>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</si>
  <si>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</si>
  <si>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</si>
  <si>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</si>
  <si>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</si>
  <si>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</si>
  <si>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</si>
  <si>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</si>
  <si>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</si>
  <si>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</si>
  <si>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</si>
  <si>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</si>
  <si>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</si>
  <si>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</si>
  <si>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</si>
  <si>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</si>
  <si>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</si>
  <si>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</si>
  <si>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</si>
  <si>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</si>
  <si>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</si>
  <si>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</si>
  <si>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</si>
  <si>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</si>
  <si>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</si>
  <si>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</si>
  <si>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</si>
  <si>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</si>
  <si>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</si>
  <si>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</si>
  <si>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</si>
  <si>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</si>
  <si>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</si>
  <si>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</si>
  <si>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</si>
  <si>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</si>
  <si>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</si>
  <si>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</si>
  <si>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</si>
  <si>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</si>
  <si>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</si>
  <si>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</si>
  <si>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</si>
  <si>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</si>
  <si>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</si>
  <si>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</si>
  <si>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</si>
  <si>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</si>
  <si>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</si>
  <si>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</si>
  <si>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</si>
  <si>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</si>
  <si>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</si>
  <si>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</si>
  <si>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</si>
  <si>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</si>
  <si>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</si>
  <si>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</si>
  <si>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</si>
  <si>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</si>
  <si>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</si>
  <si>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</si>
  <si>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</si>
  <si>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</si>
  <si>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</si>
  <si>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</si>
  <si>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</si>
  <si>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</si>
  <si>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</si>
  <si>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</si>
  <si>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</si>
  <si>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</si>
  <si>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</si>
  <si>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</si>
  <si>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</si>
  <si>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</si>
  <si>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</si>
  <si>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</si>
  <si>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</si>
  <si>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</si>
  <si>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</si>
  <si>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</si>
  <si>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</si>
  <si>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</si>
  <si>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</si>
  <si>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</si>
  <si>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</si>
  <si>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</si>
  <si>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</si>
  <si>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</si>
  <si>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</si>
  <si>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</si>
  <si>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</si>
  <si>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</si>
  <si>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</si>
  <si>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</si>
  <si>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</si>
  <si>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</si>
  <si>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</si>
  <si>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</si>
  <si>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</si>
  <si>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</si>
  <si>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</si>
  <si>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</si>
  <si>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</si>
  <si>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</si>
  <si>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</si>
  <si>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</si>
  <si>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</si>
  <si>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</si>
  <si>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</si>
  <si>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</si>
  <si>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</si>
  <si>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</si>
  <si>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</si>
  <si>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</si>
  <si>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</si>
  <si>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</si>
  <si>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</si>
  <si>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</si>
  <si>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</si>
  <si>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</si>
  <si>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</si>
  <si>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</si>
  <si>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</si>
  <si>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</si>
  <si>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</si>
  <si>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</si>
  <si>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</si>
  <si>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</si>
  <si>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</si>
  <si>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</si>
  <si>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</si>
  <si>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</si>
  <si>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</si>
  <si>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</si>
  <si>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</si>
  <si>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</si>
  <si>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</si>
  <si>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</si>
  <si>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</si>
  <si>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</si>
  <si>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</si>
  <si>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</si>
  <si>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</si>
  <si>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</si>
  <si>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</si>
  <si>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</si>
  <si>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</si>
  <si>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</si>
  <si>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</si>
  <si>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</si>
  <si>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</si>
  <si>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</si>
  <si>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</si>
  <si>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</si>
  <si>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</si>
  <si>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</si>
  <si>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</si>
  <si>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</si>
  <si>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</si>
  <si>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</si>
  <si>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</si>
  <si>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</si>
  <si>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</si>
  <si>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</si>
  <si>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</si>
  <si>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</si>
  <si>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</si>
  <si>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</si>
  <si>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</si>
  <si>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</si>
  <si>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</si>
  <si>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</si>
  <si>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</si>
  <si>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</si>
  <si>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</si>
  <si>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</si>
  <si>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</si>
  <si>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</si>
  <si>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</si>
  <si>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</si>
  <si>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</si>
  <si>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</si>
  <si>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</si>
  <si>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</si>
  <si>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</si>
  <si>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</si>
  <si>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</si>
  <si>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</si>
  <si>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</si>
  <si>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</si>
  <si>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</si>
  <si>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</si>
  <si>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</si>
  <si>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</si>
  <si>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</si>
  <si>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</si>
  <si>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</si>
  <si>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</si>
  <si>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</si>
  <si>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</si>
  <si>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</si>
  <si>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</si>
  <si>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</si>
  <si>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</si>
  <si>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</si>
  <si>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</si>
  <si>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</si>
  <si>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</si>
  <si>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</si>
  <si>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</si>
  <si>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</si>
  <si>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</si>
  <si>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</si>
  <si>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</si>
  <si>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</si>
  <si>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</si>
  <si>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</si>
  <si>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</si>
  <si>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</si>
  <si>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</si>
  <si>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</si>
  <si>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</si>
  <si>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</si>
  <si>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</si>
  <si>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</si>
  <si>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</si>
  <si>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</si>
  <si>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</si>
  <si>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</si>
  <si>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</si>
  <si>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</si>
  <si>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</si>
  <si>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</si>
  <si>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</si>
  <si>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</si>
  <si>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</si>
  <si>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</si>
  <si>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</si>
  <si>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</si>
  <si>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</si>
  <si>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</si>
  <si>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</si>
  <si>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</si>
  <si>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</si>
  <si>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</si>
  <si>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</si>
  <si>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</si>
  <si>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</si>
  <si>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</si>
  <si>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</si>
  <si>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</si>
  <si>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</si>
  <si>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</si>
  <si>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</si>
  <si>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</si>
  <si>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</si>
  <si>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</si>
  <si>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</si>
  <si>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</si>
  <si>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</si>
  <si>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</si>
  <si>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</si>
  <si>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</si>
  <si>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</si>
  <si>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</si>
  <si>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</si>
  <si>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</si>
  <si>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</si>
  <si>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</si>
  <si>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</si>
  <si>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</si>
  <si>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</si>
  <si>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</si>
  <si>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</si>
  <si>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</si>
  <si>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</si>
  <si>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</si>
  <si>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</si>
  <si>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</si>
  <si>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</si>
  <si>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</si>
  <si>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</si>
  <si>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</si>
  <si>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</si>
  <si>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</si>
  <si>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</si>
  <si>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</si>
  <si>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</si>
  <si>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</si>
  <si>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</si>
  <si>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</si>
  <si>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</si>
  <si>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</si>
  <si>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</si>
  <si>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</si>
  <si>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</si>
  <si>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</si>
  <si>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</si>
  <si>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</si>
  <si>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ЛРЭС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</si>
  <si>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</si>
  <si>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</si>
  <si>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Курская обл., Железногорский р-н,д. Студенок</t>
  </si>
  <si>
    <t>КОНСТАНТИНОВА ГАЛИНА НИКОЛАЕВНА</t>
  </si>
  <si>
    <t>Индивидуальный предприниматель глава крестьянско-фермерского хозяйства Грудинкина Оксана Александровна</t>
  </si>
  <si>
    <t>Хнычева Любовь Викторовна</t>
  </si>
  <si>
    <t>Ланина Людмила Петровна</t>
  </si>
  <si>
    <t>Даничев Сергей Иванович</t>
  </si>
  <si>
    <t>Фисенко Николай Владимирович</t>
  </si>
  <si>
    <t>Скрипка Владимир Егорович</t>
  </si>
  <si>
    <t>Лукашова Наталия Васильевна</t>
  </si>
  <si>
    <t>Крепачева Елена Васильевна</t>
  </si>
  <si>
    <t>Фомин Николай Борисович</t>
  </si>
  <si>
    <t>Сомсикова Валентина Алексеевна</t>
  </si>
  <si>
    <t>Лукъянчиков Сергей Сергеевич</t>
  </si>
  <si>
    <t>Ерин Анатолий Андреевич</t>
  </si>
  <si>
    <t>Букреева Лариса Алексеевна</t>
  </si>
  <si>
    <t>Саргсян Аида Артуровна</t>
  </si>
  <si>
    <t>Анпилогова Нина Ивановна</t>
  </si>
  <si>
    <t>Смирнова Наталья Юрьевна</t>
  </si>
  <si>
    <t>Коваленко Лариса Ивановна</t>
  </si>
  <si>
    <t>Лесовая Надежда Петрова</t>
  </si>
  <si>
    <t>Басов Александр Сергеевич</t>
  </si>
  <si>
    <t>Сорокина Татьяна Александровна</t>
  </si>
  <si>
    <t>Ковальчук Анатолий Валерьевич</t>
  </si>
  <si>
    <t>Крупская Елена Ивановна</t>
  </si>
  <si>
    <t>Копытов Семен Викторович</t>
  </si>
  <si>
    <t>ЩРЭС</t>
  </si>
  <si>
    <t>Курская обл.,Щигровский р-он, д.Ново-Владимировка.</t>
  </si>
  <si>
    <t>Курская область, г. Льгов, ул. Примаково, д. 115.</t>
  </si>
  <si>
    <t>Курская обл., Железногорский р-н,с. Трояново, ул.Прибрежная 9</t>
  </si>
  <si>
    <t>Курская обл.,г.Железногорск,с/о" Горняк",зона "Рясник-2", уч.207</t>
  </si>
  <si>
    <t>Курская обл., Железногорский р-н, д. Студенок</t>
  </si>
  <si>
    <t>Курская обл.,  Железногорский р-н, в районе  д. Студенок,</t>
  </si>
  <si>
    <t>Курская обл., Железногорский р-н,  в районе д. Студенок ,уч.89</t>
  </si>
  <si>
    <t>Курская обл.,г.Железногорск,снт Горняк. зона  Шахтер , уч.291/4</t>
  </si>
  <si>
    <t>Курский р-н, х. Зубков, ул. Солнечная, д. 80 а</t>
  </si>
  <si>
    <t>Медвенский р-н, с.Тарусовка, уч.46:15:120502:177</t>
  </si>
  <si>
    <t>Курский р-н, д. Долгое, уч. 46:11:071002:370</t>
  </si>
  <si>
    <t>Курский р-н, д. 1-я Моква, уч. 46:11:091203:53</t>
  </si>
  <si>
    <t>г.Курск, снт "Курск", уч.1184</t>
  </si>
  <si>
    <t>г.Курск, снт "Курск", уч.1169</t>
  </si>
  <si>
    <t>Курский р-н, д.Кукуевка, уч.46:11:121203:1767</t>
  </si>
  <si>
    <t>г.Курск, с/т "Курск", уч.1143</t>
  </si>
  <si>
    <t>г. Курск, Центральный округ, (ул. Романа Каменева, д. 16) уч. 46:29:102064:134</t>
  </si>
  <si>
    <t>Курский р-н, п. Клюквинский, д. 24 б</t>
  </si>
  <si>
    <t>Курская обл., Курский р-н, с.Клюква, д.120, кв.1, уч. 46:11:070403:47</t>
  </si>
  <si>
    <t>г. Курск, тсн "Курск", уч. 1278</t>
  </si>
  <si>
    <t>Курский р-н, д. Зорино, ул. Добрая, 15</t>
  </si>
  <si>
    <t>строительство воздушной линии электропередачи 10 кВ защищенным проводом – ответвления протяженностью 0,01 км от опоры № 12 существующей ВЛ-10 кВ № 7.13.7 (инв. № 3586Г)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линейного разъединителя 10 кВ на концевой опоре проектируемого ответвления (тип и технические характеристики уточнить при проектировании);
10.2.	Строительство новых подстанций: Строительство новых подстанций: строительство трансформаторной подстации 10/0,4 кВ столбового типа с одним силовым трансформатором мощностью 16 кВА (тип, мощность ТП,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</si>
  <si>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0,35 км от опоры существующей ВЛ-0,4кВ №1(инв.№ 12017292-00) до границы земельного участка заявителя (марку и сечение провода, протяженность уточнить при проектировании) (в т.ч. 0,15 км по С-3608)</t>
  </si>
  <si>
    <t>строительство воздушной линии электропередачи 0,4 кВ самонесущим изолированным проводом – ответвления протяженностью 0,630 км от опоры № 6-5 существующей ВЛ-0,4 кВ № 2 до границы земельного участка заявителя, с увеличением протяженности существующей            ВЛ-0,4 кВ (точку врезки, марку и сечение провода, протяженность уточнить при проектировании), в том числе 0,5 км по ТУ С-3612.</t>
  </si>
  <si>
    <t>строительство воздушной линии электропередачи 10 кВ защищенным проводом – ответвления протяженностью 0,04 км от опоры существующей ВЛ-10 кВ № 16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- монтаж одного линейного разъединителя 10 кВ: на концевой опоре проектируемого ответвления от ВЛ-10 кВ № 16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столбового типа с одним силовым трансформатором мощностью до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</si>
  <si>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0,16 км от опоры № 7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</si>
  <si>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0,13 км от опоры № 4-5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проектировании), (в том числе 0,06 км по Ц-15725).</t>
  </si>
  <si>
    <t>строительство воздушной линии электропередачи 0,4 кВ самонесущим изолированным проводом – ответвления протяженностью 0,1 км от опоры №6 существующей ВЛ-0,4кВ №3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</si>
  <si>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протяженностью 0,3 км от ТП № 080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</si>
  <si>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 км от опоры № 14 существующей ВЛ-0,4 кВ № 2 до границы земельного участка заявителя, с увеличением протяженности существующей            ВЛ-0,4 кВ  (точку врезки, марку и сечение провода, протяженность уточнить при проектировании).</t>
  </si>
  <si>
    <t>строительство ВЛ-0,4 кВ самонесущим изолированным проводом - строительство ответвления протяженностью 0,18 км от опоры № 8 ВЛ-0,4 кВ № 2 (инв. № 12013951-00)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</si>
  <si>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0,11 км от опоры №10 существующей ВЛ-0,4 кВ № 3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</si>
  <si>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1 (инв. № 12010115) от существующей ТП 10/0,4 кВ №367 в части замены неизолированного провода на СИП-2 протяженностью 0,08 км в пролетах опор № 37-39 (объем реконструкции уточнить при проектировании) с переключением питания участка существующей ВЛ-0,4 кВ №1 от существующей ТП 10/0,4 кВ № 367 (пролеты опор №№ 37-40) на питание от проектируемой ТП 10/0,4 кВ (объем реконструкции уточнить при проектировании) - за счет средств тарифа на передачу  электроэнергии.</t>
  </si>
  <si>
    <t>реконструкция существующей ВЛ-10 кВ № 09 РП-01  в части монтажа ответвительной арматуры в точке врезки (объем реконструкции уточнить при проектировании) - за счет средств тарифа на передачу  электроэнергии.</t>
  </si>
  <si>
    <t>реконструкция существующей ВЛ-0,4кВ №1 (инв.№ 12017292-00)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электроэнергии.( в т.ч. по С-3608)</t>
  </si>
  <si>
    <t>реконструкция существующей ВЛ-10 кВ № 16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</si>
  <si>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16 в части монтажа ответвительной арматуры в точке врезки (объем реконструкции уточнить при проектировании), (в том числе по ТУ  С-3639).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</si>
  <si>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</si>
  <si>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ВЛ-0,4кВ №3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</si>
  <si>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
ВЛ-0,4кВ №2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</si>
  <si>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2246) в части замены провода на участке протяженностью 0,42 км от ТП-10/0,4 кВ № 024 до опоры № 15 и замена опор № 1…15 (объем реконструкции и необходимость замены опоры уточнить при проектировании) – за счет средств тарифа на передачу электроэнергии.</t>
  </si>
  <si>
    <t>реконструкция существующей ВЛ-0,4 кВ № 1 в части монтажа ответвительной арматуры в точке врезки (тип и технические характеристики уточнить при проектировании) – за счет средств тарифа на передачу электроэнергии.</t>
  </si>
  <si>
    <t>реконструкция существующей ВЛ-0,4 кВ № 3 в части монтажа ответвительной арматуры в точке врезки (тип и технические характеристики уточнить при проектировании) – за счет средств тарифа на передачу электроэнергии, (в том числе по Ц-15725).</t>
  </si>
  <si>
    <t>реконструкция существующей ТП №080 в части монтажа дополнительного линейного коммутационного аппарата 0,4 кВ (тип, технические характеристики и 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</si>
  <si>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</si>
  <si>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(инв. № 12013951-00) в части монтажа ответвительной арматуры к опоре ВЛ-0,4 кВ в точке врезки (объем реконструкции уточнить при проектировании).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</si>
  <si>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</si>
  <si>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0,085 км от опоры № 3-17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</si>
  <si>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№41615520 (В-3745) от 15.03.2018г.</t>
  </si>
  <si>
    <t>ВЛ-10 кВ № 7.13.7 (инв. № 3586Г); ВЛ-0,4 кВ № 1 (инв. № 12010115)</t>
  </si>
  <si>
    <t xml:space="preserve">реконструкция существующей ВЛ-0,4 кВ в части замены неизолированного провода А-16 на СИП-2 (50 мм2) протяженностью 0,08 км с переключением питания участка существующей ВЛ-0,4 кВ от существующей ТП 10/0,4 кВ на питание от проектируемой ТП 10/0,4 кВ </t>
  </si>
  <si>
    <t>строительство воздушной линии электропередачи 10 кВ защищенным проводом - ответвления протяженностью  0,01 км от опоры  существующей  ВЛ-10 кВ № 09 РП-01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монтаж разъединителя 10 кВ на концевой опоре проектируемого ответвления от ВЛ-10 кВ № 09 РП-01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ВЛИ-0,4 кВ протяженностью 0,07 км от проектируемой ТП-10/0,4 кВ до границы земельного участка заявителя (марку и сечение провода, протяженность уточнить при проектировании).  
строительство трансформаторной подстанции 10/0,4 кВ столбового типа с одним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</si>
  <si>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Остальной объем строительства включен в С-3608 (Очередь 109_хоз.способ) и С-3564 (Очередь 108 льготники)</t>
  </si>
  <si>
    <t>Остальной объем строительства включен в С-3612 (Очередь 110)</t>
  </si>
  <si>
    <t xml:space="preserve"> ВЛ-0,4кВ №1 (инв.№ 12017292-00)</t>
  </si>
  <si>
    <t>Объем строительства в С-3639 (Очередь111)</t>
  </si>
  <si>
    <t>Остальной объем строительства в С-3639 (Очередь111)</t>
  </si>
  <si>
    <t>Объем строительства в С-3539 (Очередь 105 Северо-Восток)</t>
  </si>
  <si>
    <t>№41596711 (Ц-15611) от 21.03.2018г.</t>
  </si>
  <si>
    <t xml:space="preserve">№41618201 (Ц-15692) от 12.03.2018г.
</t>
  </si>
  <si>
    <t>ВЛ-0,4 кВ № 1 (инв. № 2246)</t>
  </si>
  <si>
    <t>Реконструкция ВЛ-0,4 кВ в части замены провода А-25 на СИП-2 (50 мм2) на участке протяженностью 0,42 км с заменой 15-ти опор.</t>
  </si>
  <si>
    <t xml:space="preserve"> ВЛ-10 кВ № 129.12 (инв. № 15577)</t>
  </si>
  <si>
    <t>№41616129 (Ц-15775) от 13.03.2018г.</t>
  </si>
  <si>
    <t>Объем строительства включен в Ц-15325 (Очередь 105 Северо-восток)</t>
  </si>
  <si>
    <t>Реконструкция ВЛ 10-0,4 кВ со строительством ВЛИ-0,4 кВ, км</t>
  </si>
  <si>
    <t>№41616305 (Ц-15794) от 02.03.2018г.</t>
  </si>
  <si>
    <t>№41616132 (Ц-15795) от 13.03.2018г.</t>
  </si>
  <si>
    <t>Остальной объем строительства включен в Ц-15725 (Очередь 110)</t>
  </si>
  <si>
    <t>№41618059 (Ц-15806) от 06.03.2018г.</t>
  </si>
  <si>
    <t>№41617575 (Ц-15812) от19.03.2018г.</t>
  </si>
  <si>
    <t>№41619909(Ц-15848) от 14.03.2018г.</t>
  </si>
  <si>
    <t>Объем строительства в Ц-15362 (Очередь 106 льготники)</t>
  </si>
  <si>
    <t>№41619693 (Ц-15859) от 14.03.2018г.</t>
  </si>
  <si>
    <t>№41625037 (Ц-15879) от 28.03.2018г.</t>
  </si>
  <si>
    <t>№41626281 (Ц-15899) от 28.03.2018г.</t>
  </si>
  <si>
    <t>ВЛ-0,4 кВ № 2 (инв. № 12013951-00)</t>
  </si>
  <si>
    <t>№41626529 (Ц-15906) от 29.03.2018г.</t>
  </si>
  <si>
    <t>№41626487 (Ц-15907) от 29.03.2018г.</t>
  </si>
  <si>
    <t xml:space="preserve"> ВЛ-0,4 кВ № 1 (инв. № 3432)</t>
  </si>
  <si>
    <t>Объем строительства в Ц-14920 (Очередь 102 льготники)</t>
  </si>
  <si>
    <t>Лушников Виктор Павлович</t>
  </si>
  <si>
    <t>Курский р-н, снт "Монолит", уч. 60</t>
  </si>
  <si>
    <t>строительство воздушной линии электропередачи 10 кВ защищенным проводом – ответвления протяженностью 0,015 км от опоры №48 существующей ВЛ-10 кВ № 420.10 до проектируемой ТП-10/0,4 кВ (точку врезки, 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420.10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проектировании). 
строительство трансформаторной подстанции 10/0,4 кВ столбового типа с одним силовым трансформатором мощностью до 25 кВА (тип ТП, мощность трансформатора, схемы соединений РУ-10 кВ и РУ-0,4 кВ, количество и параметры оборудования уточнить при проектировании)</t>
  </si>
  <si>
    <t>реконструкция существующей ВЛ-10 кВ № 420.10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</si>
  <si>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№41616492 (Ц-15815) от 03.04.2018г.</t>
  </si>
  <si>
    <t>ИТОГО:</t>
  </si>
  <si>
    <t>СтроительствоВЛЗ-10 кВ 0,04 км(по ТУ  С-3639);
- монтаж одного линейного разъединителя 10 к(по ТУ  С-3639);
Строительство ВЛИ-0,4кВ 0,33 км (в том числе 0,33 км по ТУ  С-3639).
строительство СТП до 63 кВА(по ТУ  С-3639)</t>
  </si>
  <si>
    <t>СтроительствоВЛЗ-10 кВ 0,04 км(по ТУ  С-3639);
- монтаж одного линейного разъединителя 10 к(по ТУ  С-3639);
Строительство ВЛИ-0,4кВ 0,17 км (в том числе 0,17 км по ТУ  С-3639).
строительство СТП до 63 кВА(по ТУ  С-3639)</t>
  </si>
  <si>
    <t>СтроительствоВЛЗ-10 кВ 0,04 км(по ТУ  С-3639);
- монтаж одного линейного разъединителя 10 к(по ТУ  С-3639);
Строительство ВЛИ-0,4кВ 0,15 км (в том числе 0,15 км по ТУ  С-3639).
строительство СТП до 63 кВА(по ТУ  С-3639)</t>
  </si>
  <si>
    <t>строительство ВЛЗ-10 кВ протяженностью 0,04 км от опоры существующей ВЛ-10 кВ № 16 до проектируемой ТП-10/0,4 кВ с увеличением протяженности существующей ВЛ-10 кВ , (в том числе 0,04 км по ТУ  С-3639); монтаж одного линейного разъединителя 10 кВ: на концевой опоре проектируемого ответвления от ВЛ-10 кВ № 16(в том числе по ТУ  С-3639);
- строительство ВЛИ-0,4 кВ протяженностью 0,2 км,в том числе 0,15 км по ТУ  С-3639.
строительство СТП до 63 кВА (в том числе по ТУ  С-3639).</t>
  </si>
  <si>
    <t>строительство воздушной линии электропередачи 0,4 кВ самонесущим изолированным проводом – ответвления протяженностью 0,11 км от опоры существующей ВЛ-0,4 кВ № 1 до границы земельного участка заявителя, в том числе 0,11 км по ТУ С-3539.</t>
  </si>
  <si>
    <t>строительство воздушной линии электропередачи 0,4 кВ самонесущим изолированным проводом – ответвления протяженностью 0,135 км от опоры № СП6-14а существующей ВЛ-0,4кВ №2 до границы земельного участка заявителя .</t>
  </si>
  <si>
    <t>строительство ВЛЗ 10 кВ  0,07 км,в т.ч. 0,07 км по Ц-15325.
монтаж линейного разъединителя 10 кВ,в т.ч. по Ц-15325
строительство ВЛИ-0,4 кВ  0,26 км
Строительство СТП до 63 кВА ,в т.ч. по Ц-15325</t>
  </si>
  <si>
    <t>реконструкция существующей ВЛ-10 кВ № 129.12 (инв. № 15577) в части монтажа ответвительной арматуры в точке врезки,(в т.ч. по Ц-15325)</t>
  </si>
  <si>
    <t>строительствоВЛИ-0,4 кВ 0,09 км от опоры №7 существующей ВЛ-0,4кВ №4 до границы земельного участка заявителя (в т.ч. 0,09 км по Ц-15362)</t>
  </si>
  <si>
    <t>реконструкция существующей ВЛ-0,4кВ №4 в части монтажа ответвительной арматуры в точке врезки  – за счет средств тарифа на передачу электроэнергии (в т.ч. по Ц-15362)</t>
  </si>
  <si>
    <t>строительство ВЛИ-0,4 кВ 0,07 км от опоры № 5 существующей ВЛ-0,4 кВ № 1 (инв. № 3432)  до границы земельного участка заявителя, с увеличением протяженности существующей ВЛ-0,4 кВ, в том числе 0,07 км по ТУ Ц-14920</t>
  </si>
  <si>
    <t>реконструкция существующей ВЛ-0,4 кВ № 1 (инв. № 3432)  в части монтажа ответвительной арматуры в точке врезки, в том числе по ТУ Ц-14920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</si>
  <si>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111 Льготники»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</si>
  <si>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</si>
  <si>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</si>
  <si>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</si>
  <si>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</si>
  <si>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</si>
  <si>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</si>
  <si>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</si>
  <si>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</si>
  <si>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</si>
  <si>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СТП 63 кВА - 4 шт.</t>
  </si>
  <si>
    <t>Монтаж АВ-0,4 кВ - 1 шт.</t>
  </si>
  <si>
    <t>1) Реконструкция существующей ВЛ-0,4 кВ в части замены неизолированного провода А-16 на СИП-2 (50 мм2) протяженностью 0,08 км с переключением питания участка существующей ВЛ-0,4 кВ от существующей ТП 10/0,4 кВ на питание от проектируемой ТП 10/0,4 кВ
2)  Реконструкция ВЛ-0,4 кВ в части замены провода А-25 на СИП-2 (50 мм2) на участке протяженностью 0,42 км с заменой 15-ти опор.</t>
  </si>
  <si>
    <t>№41618402 (З-3398) от 15.03.2018 г.</t>
  </si>
  <si>
    <t>С-3621 (41615806) от 16.03.2018г.</t>
  </si>
  <si>
    <t>С-3634 (41620866) от 29.03.2018г.</t>
  </si>
  <si>
    <t>С-3639  (41621463) от 26.03.2018г.</t>
  </si>
  <si>
    <t>С-3640  (41622638) от 26.03.2018г.</t>
  </si>
  <si>
    <t>С-3641  (4141622785) от 26.03.2018г</t>
  </si>
  <si>
    <t>С-3642  (41621440) от 21.03.2018г.</t>
  </si>
  <si>
    <t>№41622874 (С-3644) от 26.03.2018г.</t>
  </si>
  <si>
    <t>№41623409 (С-3649) от 28.03.2018г.</t>
  </si>
  <si>
    <t>С-3656  (41625940) от 02.04.2018г.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</si>
</sst>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2" fontId="8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92"/>
  <sheetViews>
    <sheetView tabSelected="1" view="pageBreakPreview" zoomScale="30" zoomScaleNormal="30" zoomScaleSheetLayoutView="30" workbookViewId="0">
      <pane ySplit="2" topLeftCell="A57" activePane="bottomLeft" state="frozen"/>
      <selection pane="bottomLeft" activeCell="J54" sqref="J54:J55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33.85546875" style="176" customWidth="1"/>
    <col min="7" max="7" width="23" style="176" customWidth="1"/>
    <col min="8" max="8" width="48.42578125" style="176" customWidth="1"/>
    <col min="9" max="9" width="71" style="176" customWidth="1"/>
    <col min="10" max="10" width="53.28515625" style="176" customWidth="1"/>
    <col min="11" max="11" width="31" style="176" hidden="1" customWidth="1"/>
    <col min="12" max="12" width="57.140625" style="176" customWidth="1"/>
    <col min="13" max="13" width="72.855468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30.710937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31.28515625" style="176" hidden="1" customWidth="1"/>
    <col min="24" max="24" width="36.28515625" style="176" hidden="1" customWidth="1"/>
    <col min="25" max="25" width="28.140625" style="176" hidden="1" customWidth="1"/>
    <col min="26" max="26" width="31.42578125" style="176" hidden="1" customWidth="1"/>
    <col min="27" max="28" width="34.7109375" style="176" hidden="1" customWidth="1"/>
    <col min="29" max="29" width="33.85546875" style="176" hidden="1" customWidth="1"/>
    <col min="30" max="30" width="35.28515625" style="176" hidden="1" customWidth="1"/>
    <col min="31" max="31" width="33.85546875" style="176" hidden="1" customWidth="1"/>
    <col min="32" max="32" width="32.4257812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51.7109375" style="176" hidden="1" customWidth="1"/>
    <col min="40" max="40" width="33" style="176" hidden="1" customWidth="1"/>
    <col min="41" max="41" width="33.85546875" style="176" hidden="1" customWidth="1"/>
    <col min="42" max="42" width="27.5703125" style="176" hidden="1" customWidth="1"/>
    <col min="43" max="43" width="22.85546875" style="176" hidden="1" customWidth="1"/>
    <col min="44" max="44" width="36.7109375" style="176" hidden="1" customWidth="1"/>
    <col min="45" max="45" width="53.42578125" style="176" customWidth="1"/>
    <col min="46" max="46" width="32.57031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46.28515625" style="176" customWidth="1"/>
    <col min="54" max="54" width="24.28515625" style="176" customWidth="1"/>
    <col min="55" max="55" width="38.7109375" style="176" customWidth="1"/>
    <col min="56" max="56" width="32" style="176" customWidth="1"/>
    <col min="57" max="57" width="59.42578125" style="176" hidden="1" customWidth="1"/>
    <col min="58" max="58" width="33.7109375" style="176" hidden="1" customWidth="1"/>
    <col min="59" max="59" width="40.42578125" style="176" hidden="1" customWidth="1"/>
    <col min="60" max="60" width="35.28515625" style="176" hidden="1" customWidth="1"/>
    <col min="61" max="61" width="36.42578125" style="176" hidden="1" customWidth="1"/>
    <col min="62" max="62" width="34.28515625" style="176" hidden="1" customWidth="1"/>
    <col min="63" max="63" width="117.42578125" style="176" customWidth="1"/>
    <col min="64" max="64" width="41.85546875" style="176" customWidth="1"/>
    <col min="65" max="65" width="48.7109375" style="196" customWidth="1"/>
    <col min="66" max="66" width="3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182.25" customHeight="1" x14ac:dyDescent="0.95">
      <c r="A1" s="207" t="s">
        <v>459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</row>
    <row r="2" spans="1:71" s="22" customFormat="1" ht="273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425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382.5" customHeight="1" x14ac:dyDescent="0.25">
      <c r="A3" s="20" t="s">
        <v>408</v>
      </c>
      <c r="B3" s="192">
        <v>41615520</v>
      </c>
      <c r="C3" s="29">
        <v>466.1</v>
      </c>
      <c r="D3" s="29"/>
      <c r="E3" s="20">
        <v>11</v>
      </c>
      <c r="F3" s="20" t="s">
        <v>335</v>
      </c>
      <c r="G3" s="20" t="s">
        <v>359</v>
      </c>
      <c r="H3" s="20" t="s">
        <v>360</v>
      </c>
      <c r="I3" s="205" t="s">
        <v>381</v>
      </c>
      <c r="J3" s="205" t="s">
        <v>392</v>
      </c>
      <c r="K3" s="20" t="s">
        <v>409</v>
      </c>
      <c r="L3" s="20"/>
      <c r="M3" s="20"/>
      <c r="N3" s="21">
        <f>SUM(N4:N7)</f>
        <v>398.07759999999996</v>
      </c>
      <c r="O3" s="21">
        <f t="shared" ref="O3:T3" si="0">SUM(O4:O7)</f>
        <v>0</v>
      </c>
      <c r="P3" s="21">
        <f t="shared" si="0"/>
        <v>19.925736000000001</v>
      </c>
      <c r="Q3" s="21">
        <f t="shared" si="0"/>
        <v>104.80186399999999</v>
      </c>
      <c r="R3" s="21">
        <f t="shared" si="0"/>
        <v>266.10000000000002</v>
      </c>
      <c r="S3" s="21">
        <f t="shared" si="0"/>
        <v>7.25</v>
      </c>
      <c r="T3" s="21">
        <f t="shared" si="0"/>
        <v>398.07759999999996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>
        <v>0.01</v>
      </c>
      <c r="AH3" s="21">
        <f>T4</f>
        <v>12.8</v>
      </c>
      <c r="AI3" s="20"/>
      <c r="AJ3" s="20"/>
      <c r="AK3" s="200">
        <v>1</v>
      </c>
      <c r="AL3" s="21">
        <f>T5</f>
        <v>58.910000000000004</v>
      </c>
      <c r="AM3" s="20"/>
      <c r="AN3" s="20"/>
      <c r="AO3" s="20"/>
      <c r="AP3" s="20"/>
      <c r="AQ3" s="20"/>
      <c r="AR3" s="20"/>
      <c r="AS3" s="200" t="s">
        <v>272</v>
      </c>
      <c r="AT3" s="21">
        <f>T6</f>
        <v>286.57</v>
      </c>
      <c r="AU3" s="20"/>
      <c r="AV3" s="20"/>
      <c r="AW3" s="20"/>
      <c r="AX3" s="20"/>
      <c r="AY3" s="20"/>
      <c r="AZ3" s="20"/>
      <c r="BA3" s="20"/>
      <c r="BB3" s="21"/>
      <c r="BC3" s="200"/>
      <c r="BD3" s="21"/>
      <c r="BE3" s="20"/>
      <c r="BF3" s="21"/>
      <c r="BG3" s="20"/>
      <c r="BH3" s="29"/>
      <c r="BI3" s="29"/>
      <c r="BJ3" s="20"/>
      <c r="BK3" s="20" t="s">
        <v>410</v>
      </c>
      <c r="BL3" s="21">
        <f>T7</f>
        <v>39.797599999999996</v>
      </c>
      <c r="BM3" s="181">
        <f>V3+X3+Z3+AB3+AD3+AF3+AH3+AL3+AN3+AP3+AR3+AT3+AV3+AX3+AZ3+BB3+BD3+BF3+BH3+BJ3+BL3</f>
        <v>398.07759999999996</v>
      </c>
      <c r="BN3" s="24">
        <v>43354</v>
      </c>
      <c r="BO3" s="179"/>
      <c r="BP3" s="24">
        <v>43174</v>
      </c>
      <c r="BQ3" s="194">
        <v>6</v>
      </c>
      <c r="BR3" s="22">
        <f>BQ3*30</f>
        <v>180</v>
      </c>
      <c r="BS3" s="193">
        <f>BP3+BR3</f>
        <v>43354</v>
      </c>
    </row>
    <row r="4" spans="1:71" s="22" customFormat="1" ht="287.25" customHeight="1" x14ac:dyDescent="0.25">
      <c r="A4" s="20"/>
      <c r="B4" s="192"/>
      <c r="C4" s="29"/>
      <c r="D4" s="29"/>
      <c r="E4" s="20"/>
      <c r="F4" s="20"/>
      <c r="G4" s="20"/>
      <c r="H4" s="20"/>
      <c r="I4" s="221"/>
      <c r="J4" s="221"/>
      <c r="K4" s="20"/>
      <c r="L4" s="20" t="s">
        <v>314</v>
      </c>
      <c r="M4" s="20">
        <f>AG3</f>
        <v>0.01</v>
      </c>
      <c r="N4" s="21">
        <f>M4*1280</f>
        <v>12.8</v>
      </c>
      <c r="O4" s="21"/>
      <c r="P4" s="21">
        <f>N4*0.11</f>
        <v>1.4080000000000001</v>
      </c>
      <c r="Q4" s="21">
        <f>N4*0.84</f>
        <v>10.752000000000001</v>
      </c>
      <c r="R4" s="21">
        <v>0</v>
      </c>
      <c r="S4" s="21">
        <f>N4*0.05</f>
        <v>0.64000000000000012</v>
      </c>
      <c r="T4" s="21">
        <f>SUM(P4:S4)</f>
        <v>12.8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0"/>
      <c r="AL4" s="20"/>
      <c r="AM4" s="20"/>
      <c r="AN4" s="20"/>
      <c r="AO4" s="20"/>
      <c r="AP4" s="20"/>
      <c r="AQ4" s="20"/>
      <c r="AR4" s="20"/>
      <c r="AS4" s="200"/>
      <c r="AT4" s="20"/>
      <c r="AU4" s="20"/>
      <c r="AV4" s="20"/>
      <c r="AW4" s="20"/>
      <c r="AX4" s="20"/>
      <c r="AY4" s="20"/>
      <c r="AZ4" s="20"/>
      <c r="BA4" s="20"/>
      <c r="BB4" s="21"/>
      <c r="BC4" s="200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4"/>
      <c r="BS4" s="193"/>
    </row>
    <row r="5" spans="1:71" s="22" customFormat="1" ht="287.25" customHeight="1" x14ac:dyDescent="0.25">
      <c r="A5" s="20"/>
      <c r="B5" s="192"/>
      <c r="C5" s="29"/>
      <c r="D5" s="29"/>
      <c r="E5" s="20"/>
      <c r="F5" s="20"/>
      <c r="G5" s="20"/>
      <c r="H5" s="20"/>
      <c r="I5" s="221"/>
      <c r="J5" s="221"/>
      <c r="K5" s="20"/>
      <c r="L5" s="20" t="s">
        <v>316</v>
      </c>
      <c r="M5" s="20">
        <f>AK3</f>
        <v>1</v>
      </c>
      <c r="N5" s="21">
        <f>T5</f>
        <v>58.910000000000004</v>
      </c>
      <c r="O5" s="21"/>
      <c r="P5" s="21">
        <v>4.3600000000000003</v>
      </c>
      <c r="Q5" s="21">
        <v>7.33</v>
      </c>
      <c r="R5" s="21">
        <v>45.49</v>
      </c>
      <c r="S5" s="21">
        <v>1.73</v>
      </c>
      <c r="T5" s="21">
        <f>SUM(P5:S5)</f>
        <v>58.910000000000004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0"/>
      <c r="AL5" s="20"/>
      <c r="AM5" s="20"/>
      <c r="AN5" s="20"/>
      <c r="AO5" s="20"/>
      <c r="AP5" s="20"/>
      <c r="AQ5" s="20"/>
      <c r="AR5" s="20"/>
      <c r="AS5" s="200"/>
      <c r="AT5" s="20"/>
      <c r="AU5" s="20"/>
      <c r="AV5" s="20"/>
      <c r="AW5" s="20"/>
      <c r="AX5" s="20"/>
      <c r="AY5" s="20"/>
      <c r="AZ5" s="20"/>
      <c r="BA5" s="20"/>
      <c r="BB5" s="21"/>
      <c r="BC5" s="200"/>
      <c r="BD5" s="21"/>
      <c r="BE5" s="20"/>
      <c r="BF5" s="21"/>
      <c r="BG5" s="20"/>
      <c r="BH5" s="29"/>
      <c r="BI5" s="29"/>
      <c r="BJ5" s="20"/>
      <c r="BK5" s="20"/>
      <c r="BL5" s="20"/>
      <c r="BM5" s="181"/>
      <c r="BN5" s="24"/>
      <c r="BO5" s="179"/>
      <c r="BP5" s="24"/>
      <c r="BQ5" s="194"/>
      <c r="BS5" s="193"/>
    </row>
    <row r="6" spans="1:71" s="22" customFormat="1" ht="287.25" customHeight="1" x14ac:dyDescent="0.25">
      <c r="A6" s="20"/>
      <c r="B6" s="192"/>
      <c r="C6" s="29"/>
      <c r="D6" s="29"/>
      <c r="E6" s="20"/>
      <c r="F6" s="20"/>
      <c r="G6" s="20"/>
      <c r="H6" s="20"/>
      <c r="I6" s="221"/>
      <c r="J6" s="221"/>
      <c r="K6" s="20"/>
      <c r="L6" s="20" t="s">
        <v>318</v>
      </c>
      <c r="M6" s="20" t="s">
        <v>272</v>
      </c>
      <c r="N6" s="21">
        <f>T6</f>
        <v>286.57</v>
      </c>
      <c r="O6" s="21"/>
      <c r="P6" s="21">
        <v>9.7799999999999994</v>
      </c>
      <c r="Q6" s="21">
        <v>51.3</v>
      </c>
      <c r="R6" s="21">
        <v>220.61</v>
      </c>
      <c r="S6" s="21">
        <v>4.88</v>
      </c>
      <c r="T6" s="21">
        <f>SUM(P6:S6)</f>
        <v>286.57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0"/>
      <c r="AL6" s="20"/>
      <c r="AM6" s="20"/>
      <c r="AN6" s="20"/>
      <c r="AO6" s="20"/>
      <c r="AP6" s="20"/>
      <c r="AQ6" s="20"/>
      <c r="AR6" s="20"/>
      <c r="AS6" s="200"/>
      <c r="AT6" s="20"/>
      <c r="AU6" s="20"/>
      <c r="AV6" s="20"/>
      <c r="AW6" s="20"/>
      <c r="AX6" s="20"/>
      <c r="AY6" s="20"/>
      <c r="AZ6" s="20"/>
      <c r="BA6" s="20"/>
      <c r="BB6" s="21"/>
      <c r="BC6" s="200"/>
      <c r="BD6" s="21"/>
      <c r="BE6" s="20"/>
      <c r="BF6" s="21"/>
      <c r="BG6" s="20"/>
      <c r="BH6" s="29"/>
      <c r="BI6" s="29"/>
      <c r="BJ6" s="20"/>
      <c r="BK6" s="20"/>
      <c r="BL6" s="20"/>
      <c r="BM6" s="181"/>
      <c r="BN6" s="24"/>
      <c r="BO6" s="179"/>
      <c r="BP6" s="24"/>
      <c r="BQ6" s="194"/>
      <c r="BS6" s="193"/>
    </row>
    <row r="7" spans="1:71" s="22" customFormat="1" ht="409.5" customHeight="1" x14ac:dyDescent="0.25">
      <c r="A7" s="20"/>
      <c r="B7" s="192"/>
      <c r="C7" s="29"/>
      <c r="D7" s="29"/>
      <c r="E7" s="20"/>
      <c r="F7" s="20"/>
      <c r="G7" s="20"/>
      <c r="H7" s="20"/>
      <c r="I7" s="206"/>
      <c r="J7" s="206"/>
      <c r="K7" s="20"/>
      <c r="L7" s="20" t="s">
        <v>320</v>
      </c>
      <c r="M7" s="20" t="str">
        <f>BK3</f>
        <v xml:space="preserve">реконструкция существующей ВЛ-0,4 кВ в части замены неизолированного провода А-16 на СИП-2 (50 мм2) протяженностью 0,08 км с переключением питания участка существующей ВЛ-0,4 кВ от существующей ТП 10/0,4 кВ на питание от проектируемой ТП 10/0,4 кВ </v>
      </c>
      <c r="N7" s="21">
        <f>0.08*(488.63+8.84)</f>
        <v>39.797599999999996</v>
      </c>
      <c r="O7" s="21"/>
      <c r="P7" s="21">
        <f>N7*0.11</f>
        <v>4.3777359999999996</v>
      </c>
      <c r="Q7" s="21">
        <f>N7*0.89</f>
        <v>35.419863999999997</v>
      </c>
      <c r="R7" s="21">
        <v>0</v>
      </c>
      <c r="S7" s="21">
        <v>0</v>
      </c>
      <c r="T7" s="21">
        <f t="shared" ref="T7" si="1">SUM(P7:S7)</f>
        <v>39.797599999999996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0"/>
      <c r="AL7" s="20"/>
      <c r="AM7" s="20"/>
      <c r="AN7" s="20"/>
      <c r="AO7" s="20"/>
      <c r="AP7" s="20"/>
      <c r="AQ7" s="20"/>
      <c r="AR7" s="20"/>
      <c r="AS7" s="200"/>
      <c r="AT7" s="20"/>
      <c r="AU7" s="20"/>
      <c r="AV7" s="20"/>
      <c r="AW7" s="20"/>
      <c r="AX7" s="20"/>
      <c r="AY7" s="20"/>
      <c r="AZ7" s="20"/>
      <c r="BA7" s="20"/>
      <c r="BB7" s="21"/>
      <c r="BC7" s="200"/>
      <c r="BD7" s="21"/>
      <c r="BE7" s="20"/>
      <c r="BF7" s="21"/>
      <c r="BG7" s="20"/>
      <c r="BH7" s="29"/>
      <c r="BI7" s="29"/>
      <c r="BJ7" s="20"/>
      <c r="BK7" s="20"/>
      <c r="BL7" s="20"/>
      <c r="BM7" s="181"/>
      <c r="BN7" s="24"/>
      <c r="BO7" s="179"/>
      <c r="BP7" s="24"/>
      <c r="BQ7" s="194"/>
      <c r="BS7" s="193"/>
    </row>
    <row r="8" spans="1:71" s="22" customFormat="1" ht="364.5" customHeight="1" x14ac:dyDescent="0.25">
      <c r="A8" s="20" t="s">
        <v>472</v>
      </c>
      <c r="B8" s="192">
        <v>41618402</v>
      </c>
      <c r="C8" s="29">
        <v>11915.52</v>
      </c>
      <c r="D8" s="29"/>
      <c r="E8" s="20">
        <v>15</v>
      </c>
      <c r="F8" s="205" t="s">
        <v>336</v>
      </c>
      <c r="G8" s="20" t="s">
        <v>331</v>
      </c>
      <c r="H8" s="20" t="s">
        <v>361</v>
      </c>
      <c r="I8" s="205" t="s">
        <v>411</v>
      </c>
      <c r="J8" s="205" t="s">
        <v>393</v>
      </c>
      <c r="K8" s="20"/>
      <c r="L8" s="20"/>
      <c r="M8" s="20"/>
      <c r="N8" s="21">
        <f>SUM(N9:N12)</f>
        <v>436.96</v>
      </c>
      <c r="O8" s="21">
        <f t="shared" ref="O8:T8" si="2">SUM(O9:O12)</f>
        <v>0</v>
      </c>
      <c r="P8" s="21">
        <f t="shared" si="2"/>
        <v>24.202800000000003</v>
      </c>
      <c r="Q8" s="21">
        <f t="shared" si="2"/>
        <v>134.68639999999999</v>
      </c>
      <c r="R8" s="21">
        <f t="shared" si="2"/>
        <v>266.10000000000002</v>
      </c>
      <c r="S8" s="21">
        <f t="shared" si="2"/>
        <v>11.970800000000001</v>
      </c>
      <c r="T8" s="21">
        <f t="shared" si="2"/>
        <v>436.96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>
        <v>0.01</v>
      </c>
      <c r="AH8" s="21">
        <f>T9</f>
        <v>12.8</v>
      </c>
      <c r="AI8" s="20"/>
      <c r="AJ8" s="20"/>
      <c r="AK8" s="200">
        <v>1</v>
      </c>
      <c r="AL8" s="21">
        <f>T10</f>
        <v>58.910000000000004</v>
      </c>
      <c r="AM8" s="20"/>
      <c r="AN8" s="20"/>
      <c r="AO8" s="20"/>
      <c r="AP8" s="20"/>
      <c r="AQ8" s="20"/>
      <c r="AR8" s="20"/>
      <c r="AS8" s="200" t="s">
        <v>272</v>
      </c>
      <c r="AT8" s="21">
        <f>T11</f>
        <v>286.57</v>
      </c>
      <c r="AU8" s="20"/>
      <c r="AV8" s="20"/>
      <c r="AW8" s="20"/>
      <c r="AX8" s="20"/>
      <c r="AY8" s="20"/>
      <c r="AZ8" s="20"/>
      <c r="BA8" s="20"/>
      <c r="BB8" s="20"/>
      <c r="BC8" s="200">
        <v>7.0000000000000007E-2</v>
      </c>
      <c r="BD8" s="21">
        <f>T12</f>
        <v>78.680000000000007</v>
      </c>
      <c r="BE8" s="20"/>
      <c r="BF8" s="21"/>
      <c r="BG8" s="20"/>
      <c r="BH8" s="29"/>
      <c r="BI8" s="29"/>
      <c r="BJ8" s="20"/>
      <c r="BK8" s="20"/>
      <c r="BL8" s="20"/>
      <c r="BM8" s="181">
        <f t="shared" ref="BM8:BM74" si="3">V8+X8+Z8+AB8+AD8+AF8+AH8+AL8+AN8+AP8+AR8+AT8+AV8+AX8+AZ8+BB8+BD8+BF8+BH8+BJ8+BL8</f>
        <v>436.96</v>
      </c>
      <c r="BN8" s="24">
        <v>43534</v>
      </c>
      <c r="BO8" s="179"/>
      <c r="BP8" s="24">
        <v>43174</v>
      </c>
      <c r="BQ8" s="194">
        <v>12</v>
      </c>
      <c r="BR8" s="22">
        <f t="shared" ref="BR8:BR69" si="4">BQ8*30</f>
        <v>360</v>
      </c>
      <c r="BS8" s="193">
        <f t="shared" ref="BS8:BS60" si="5">BP8+BR8</f>
        <v>43534</v>
      </c>
    </row>
    <row r="9" spans="1:71" s="22" customFormat="1" ht="364.5" customHeight="1" x14ac:dyDescent="0.25">
      <c r="A9" s="20"/>
      <c r="B9" s="192"/>
      <c r="C9" s="29"/>
      <c r="D9" s="29"/>
      <c r="E9" s="20"/>
      <c r="F9" s="221"/>
      <c r="G9" s="20"/>
      <c r="H9" s="20"/>
      <c r="I9" s="221"/>
      <c r="J9" s="221"/>
      <c r="K9" s="20"/>
      <c r="L9" s="20" t="s">
        <v>314</v>
      </c>
      <c r="M9" s="20">
        <f>AG8</f>
        <v>0.01</v>
      </c>
      <c r="N9" s="21">
        <f>M9*1280</f>
        <v>12.8</v>
      </c>
      <c r="O9" s="21"/>
      <c r="P9" s="21">
        <f>N9*0.11</f>
        <v>1.4080000000000001</v>
      </c>
      <c r="Q9" s="21">
        <f>N9*0.84</f>
        <v>10.752000000000001</v>
      </c>
      <c r="R9" s="21">
        <v>0</v>
      </c>
      <c r="S9" s="21">
        <f>N9*0.05</f>
        <v>0.64000000000000012</v>
      </c>
      <c r="T9" s="21">
        <f>SUM(P9:S9)</f>
        <v>12.8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0"/>
      <c r="AL9" s="20"/>
      <c r="AM9" s="20"/>
      <c r="AN9" s="20"/>
      <c r="AO9" s="20"/>
      <c r="AP9" s="20"/>
      <c r="AQ9" s="20"/>
      <c r="AR9" s="20"/>
      <c r="AS9" s="200"/>
      <c r="AT9" s="20"/>
      <c r="AU9" s="20"/>
      <c r="AV9" s="20"/>
      <c r="AW9" s="20"/>
      <c r="AX9" s="20"/>
      <c r="AY9" s="20"/>
      <c r="AZ9" s="20"/>
      <c r="BA9" s="20"/>
      <c r="BB9" s="20"/>
      <c r="BC9" s="200"/>
      <c r="BD9" s="21"/>
      <c r="BE9" s="20"/>
      <c r="BF9" s="21"/>
      <c r="BG9" s="20"/>
      <c r="BH9" s="29"/>
      <c r="BI9" s="29"/>
      <c r="BJ9" s="20"/>
      <c r="BK9" s="20"/>
      <c r="BL9" s="20"/>
      <c r="BM9" s="181"/>
      <c r="BN9" s="24"/>
      <c r="BO9" s="179"/>
      <c r="BP9" s="24"/>
      <c r="BQ9" s="194"/>
      <c r="BS9" s="193"/>
    </row>
    <row r="10" spans="1:71" s="22" customFormat="1" ht="364.5" customHeight="1" x14ac:dyDescent="0.25">
      <c r="A10" s="20"/>
      <c r="B10" s="192"/>
      <c r="C10" s="29"/>
      <c r="D10" s="29"/>
      <c r="E10" s="20"/>
      <c r="F10" s="221"/>
      <c r="G10" s="20"/>
      <c r="H10" s="20"/>
      <c r="I10" s="221"/>
      <c r="J10" s="221"/>
      <c r="K10" s="20"/>
      <c r="L10" s="20" t="s">
        <v>316</v>
      </c>
      <c r="M10" s="20">
        <f>AK8</f>
        <v>1</v>
      </c>
      <c r="N10" s="21">
        <f>T10</f>
        <v>58.910000000000004</v>
      </c>
      <c r="O10" s="21"/>
      <c r="P10" s="21">
        <v>4.3600000000000003</v>
      </c>
      <c r="Q10" s="21">
        <v>7.33</v>
      </c>
      <c r="R10" s="21">
        <v>45.49</v>
      </c>
      <c r="S10" s="21">
        <v>1.73</v>
      </c>
      <c r="T10" s="21">
        <f>SUM(P10:S10)</f>
        <v>58.910000000000004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0"/>
      <c r="AL10" s="20"/>
      <c r="AM10" s="20"/>
      <c r="AN10" s="20"/>
      <c r="AO10" s="20"/>
      <c r="AP10" s="20"/>
      <c r="AQ10" s="20"/>
      <c r="AR10" s="20"/>
      <c r="AS10" s="200"/>
      <c r="AT10" s="20"/>
      <c r="AU10" s="20"/>
      <c r="AV10" s="20"/>
      <c r="AW10" s="20"/>
      <c r="AX10" s="20"/>
      <c r="AY10" s="20"/>
      <c r="AZ10" s="20"/>
      <c r="BA10" s="20"/>
      <c r="BB10" s="20"/>
      <c r="BC10" s="200"/>
      <c r="BD10" s="21"/>
      <c r="BE10" s="20"/>
      <c r="BF10" s="21"/>
      <c r="BG10" s="20"/>
      <c r="BH10" s="29"/>
      <c r="BI10" s="29"/>
      <c r="BJ10" s="20"/>
      <c r="BK10" s="20"/>
      <c r="BL10" s="20"/>
      <c r="BM10" s="181"/>
      <c r="BN10" s="24"/>
      <c r="BO10" s="179"/>
      <c r="BP10" s="24"/>
      <c r="BQ10" s="194"/>
      <c r="BS10" s="193"/>
    </row>
    <row r="11" spans="1:71" s="22" customFormat="1" ht="364.5" customHeight="1" x14ac:dyDescent="0.25">
      <c r="A11" s="20"/>
      <c r="B11" s="192"/>
      <c r="C11" s="29"/>
      <c r="D11" s="29"/>
      <c r="E11" s="20"/>
      <c r="F11" s="221"/>
      <c r="G11" s="20"/>
      <c r="H11" s="20"/>
      <c r="I11" s="221"/>
      <c r="J11" s="221"/>
      <c r="K11" s="20"/>
      <c r="L11" s="20" t="s">
        <v>318</v>
      </c>
      <c r="M11" s="20" t="s">
        <v>272</v>
      </c>
      <c r="N11" s="21">
        <f>T11</f>
        <v>286.57</v>
      </c>
      <c r="O11" s="21"/>
      <c r="P11" s="21">
        <v>9.7799999999999994</v>
      </c>
      <c r="Q11" s="21">
        <v>51.3</v>
      </c>
      <c r="R11" s="21">
        <v>220.61</v>
      </c>
      <c r="S11" s="21">
        <v>4.88</v>
      </c>
      <c r="T11" s="21">
        <f>SUM(P11:S11)</f>
        <v>286.57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0"/>
      <c r="AL11" s="20"/>
      <c r="AM11" s="20"/>
      <c r="AN11" s="20"/>
      <c r="AO11" s="20"/>
      <c r="AP11" s="20"/>
      <c r="AQ11" s="20"/>
      <c r="AR11" s="20"/>
      <c r="AS11" s="200"/>
      <c r="AT11" s="20"/>
      <c r="AU11" s="20"/>
      <c r="AV11" s="20"/>
      <c r="AW11" s="20"/>
      <c r="AX11" s="20"/>
      <c r="AY11" s="20"/>
      <c r="AZ11" s="20"/>
      <c r="BA11" s="20"/>
      <c r="BB11" s="20"/>
      <c r="BC11" s="200"/>
      <c r="BD11" s="21"/>
      <c r="BE11" s="20"/>
      <c r="BF11" s="21"/>
      <c r="BG11" s="20"/>
      <c r="BH11" s="29"/>
      <c r="BI11" s="29"/>
      <c r="BJ11" s="20"/>
      <c r="BK11" s="20"/>
      <c r="BL11" s="20"/>
      <c r="BM11" s="181"/>
      <c r="BN11" s="24"/>
      <c r="BO11" s="179"/>
      <c r="BP11" s="24"/>
      <c r="BQ11" s="194"/>
      <c r="BS11" s="193"/>
    </row>
    <row r="12" spans="1:71" s="22" customFormat="1" ht="364.5" customHeight="1" x14ac:dyDescent="0.25">
      <c r="A12" s="20"/>
      <c r="B12" s="192"/>
      <c r="C12" s="29"/>
      <c r="D12" s="29"/>
      <c r="E12" s="20"/>
      <c r="F12" s="206"/>
      <c r="G12" s="20"/>
      <c r="H12" s="20"/>
      <c r="I12" s="206"/>
      <c r="J12" s="206"/>
      <c r="K12" s="20"/>
      <c r="L12" s="20" t="s">
        <v>310</v>
      </c>
      <c r="M12" s="20">
        <f>BC8</f>
        <v>7.0000000000000007E-2</v>
      </c>
      <c r="N12" s="21">
        <f>M12*1124</f>
        <v>78.680000000000007</v>
      </c>
      <c r="O12" s="21"/>
      <c r="P12" s="21">
        <f>N12*0.11</f>
        <v>8.6548000000000016</v>
      </c>
      <c r="Q12" s="21">
        <f>N12*0.83</f>
        <v>65.304400000000001</v>
      </c>
      <c r="R12" s="21">
        <v>0</v>
      </c>
      <c r="S12" s="21">
        <f>N12*0.06</f>
        <v>4.7208000000000006</v>
      </c>
      <c r="T12" s="21">
        <f>SUM(P12:S12)</f>
        <v>78.680000000000007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0"/>
      <c r="AL12" s="20"/>
      <c r="AM12" s="20"/>
      <c r="AN12" s="20"/>
      <c r="AO12" s="20"/>
      <c r="AP12" s="20"/>
      <c r="AQ12" s="20"/>
      <c r="AR12" s="20"/>
      <c r="AS12" s="200"/>
      <c r="AT12" s="20"/>
      <c r="AU12" s="20"/>
      <c r="AV12" s="20"/>
      <c r="AW12" s="20"/>
      <c r="AX12" s="20"/>
      <c r="AY12" s="20"/>
      <c r="AZ12" s="20"/>
      <c r="BA12" s="20"/>
      <c r="BB12" s="20"/>
      <c r="BC12" s="200"/>
      <c r="BD12" s="21"/>
      <c r="BE12" s="20"/>
      <c r="BF12" s="21"/>
      <c r="BG12" s="20"/>
      <c r="BH12" s="29"/>
      <c r="BI12" s="29"/>
      <c r="BJ12" s="20"/>
      <c r="BK12" s="20"/>
      <c r="BL12" s="20"/>
      <c r="BM12" s="181"/>
      <c r="BN12" s="24"/>
      <c r="BO12" s="179"/>
      <c r="BP12" s="24"/>
      <c r="BQ12" s="194"/>
      <c r="BS12" s="193"/>
    </row>
    <row r="13" spans="1:71" s="22" customFormat="1" ht="279.75" customHeight="1" x14ac:dyDescent="0.25">
      <c r="A13" s="20" t="s">
        <v>473</v>
      </c>
      <c r="B13" s="192">
        <v>41615806</v>
      </c>
      <c r="C13" s="29">
        <v>466.1</v>
      </c>
      <c r="D13" s="29"/>
      <c r="E13" s="20">
        <v>15</v>
      </c>
      <c r="F13" s="20" t="s">
        <v>337</v>
      </c>
      <c r="G13" s="20" t="s">
        <v>135</v>
      </c>
      <c r="H13" s="20" t="s">
        <v>362</v>
      </c>
      <c r="I13" s="205" t="s">
        <v>382</v>
      </c>
      <c r="J13" s="205" t="s">
        <v>394</v>
      </c>
      <c r="K13" s="20" t="s">
        <v>414</v>
      </c>
      <c r="L13" s="20"/>
      <c r="M13" s="20"/>
      <c r="N13" s="21">
        <f>SUM(N14)</f>
        <v>224.8</v>
      </c>
      <c r="O13" s="21">
        <f t="shared" ref="O13" si="6">SUM(O14)</f>
        <v>0</v>
      </c>
      <c r="P13" s="21">
        <f t="shared" ref="P13" si="7">SUM(P14)</f>
        <v>24.728000000000002</v>
      </c>
      <c r="Q13" s="21">
        <f t="shared" ref="Q13" si="8">SUM(Q14)</f>
        <v>186.584</v>
      </c>
      <c r="R13" s="21">
        <f t="shared" ref="R13" si="9">SUM(R14)</f>
        <v>0</v>
      </c>
      <c r="S13" s="21">
        <f t="shared" ref="S13" si="10">SUM(S14)</f>
        <v>13.488</v>
      </c>
      <c r="T13" s="21">
        <f t="shared" ref="T13" si="11">SUM(T14)</f>
        <v>224.8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1"/>
      <c r="AI13" s="20"/>
      <c r="AJ13" s="20"/>
      <c r="AK13" s="200"/>
      <c r="AL13" s="21"/>
      <c r="AM13" s="20"/>
      <c r="AN13" s="20"/>
      <c r="AO13" s="20"/>
      <c r="AP13" s="20"/>
      <c r="AQ13" s="20"/>
      <c r="AR13" s="20"/>
      <c r="AS13" s="200"/>
      <c r="AT13" s="21"/>
      <c r="AU13" s="20"/>
      <c r="AV13" s="20"/>
      <c r="AW13" s="20"/>
      <c r="AX13" s="20"/>
      <c r="AY13" s="20"/>
      <c r="AZ13" s="20"/>
      <c r="BA13" s="20"/>
      <c r="BB13" s="20"/>
      <c r="BC13" s="200">
        <v>0.2</v>
      </c>
      <c r="BD13" s="21">
        <f>T14</f>
        <v>224.8</v>
      </c>
      <c r="BE13" s="20"/>
      <c r="BF13" s="21"/>
      <c r="BG13" s="20"/>
      <c r="BH13" s="29"/>
      <c r="BI13" s="29"/>
      <c r="BJ13" s="20"/>
      <c r="BK13" s="20"/>
      <c r="BL13" s="20"/>
      <c r="BM13" s="181">
        <f t="shared" si="3"/>
        <v>224.8</v>
      </c>
      <c r="BN13" s="24">
        <v>43355</v>
      </c>
      <c r="BO13" s="179" t="s">
        <v>412</v>
      </c>
      <c r="BP13" s="24">
        <v>43175</v>
      </c>
      <c r="BQ13" s="194">
        <v>6</v>
      </c>
      <c r="BR13" s="22">
        <f t="shared" si="4"/>
        <v>180</v>
      </c>
      <c r="BS13" s="193">
        <f t="shared" si="5"/>
        <v>43355</v>
      </c>
    </row>
    <row r="14" spans="1:71" s="22" customFormat="1" ht="279.75" customHeight="1" x14ac:dyDescent="0.25">
      <c r="A14" s="20"/>
      <c r="B14" s="192"/>
      <c r="C14" s="29"/>
      <c r="D14" s="29"/>
      <c r="E14" s="20"/>
      <c r="F14" s="20"/>
      <c r="G14" s="20"/>
      <c r="H14" s="20"/>
      <c r="I14" s="206"/>
      <c r="J14" s="206"/>
      <c r="K14" s="20"/>
      <c r="L14" s="20" t="s">
        <v>310</v>
      </c>
      <c r="M14" s="20">
        <f>BC13</f>
        <v>0.2</v>
      </c>
      <c r="N14" s="21">
        <f>M14*1124</f>
        <v>224.8</v>
      </c>
      <c r="O14" s="21"/>
      <c r="P14" s="21">
        <f>N14*0.11</f>
        <v>24.728000000000002</v>
      </c>
      <c r="Q14" s="21">
        <f>N14*0.83</f>
        <v>186.584</v>
      </c>
      <c r="R14" s="21">
        <v>0</v>
      </c>
      <c r="S14" s="21">
        <f>N14*0.06</f>
        <v>13.488</v>
      </c>
      <c r="T14" s="21">
        <f>SUM(P14:S14)</f>
        <v>224.8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1"/>
      <c r="AI14" s="20"/>
      <c r="AJ14" s="20"/>
      <c r="AK14" s="200"/>
      <c r="AL14" s="21"/>
      <c r="AM14" s="20"/>
      <c r="AN14" s="20"/>
      <c r="AO14" s="20"/>
      <c r="AP14" s="20"/>
      <c r="AQ14" s="20"/>
      <c r="AR14" s="20"/>
      <c r="AS14" s="200"/>
      <c r="AT14" s="21"/>
      <c r="AU14" s="20"/>
      <c r="AV14" s="20"/>
      <c r="AW14" s="20"/>
      <c r="AX14" s="20"/>
      <c r="AY14" s="20"/>
      <c r="AZ14" s="20"/>
      <c r="BA14" s="20"/>
      <c r="BB14" s="20"/>
      <c r="BC14" s="200"/>
      <c r="BD14" s="21"/>
      <c r="BE14" s="20"/>
      <c r="BF14" s="21"/>
      <c r="BG14" s="20"/>
      <c r="BH14" s="29"/>
      <c r="BI14" s="29"/>
      <c r="BJ14" s="20"/>
      <c r="BK14" s="20"/>
      <c r="BL14" s="20"/>
      <c r="BM14" s="181"/>
      <c r="BN14" s="24"/>
      <c r="BO14" s="179"/>
      <c r="BP14" s="24"/>
      <c r="BQ14" s="194"/>
      <c r="BS14" s="193"/>
    </row>
    <row r="15" spans="1:71" s="22" customFormat="1" ht="339" customHeight="1" x14ac:dyDescent="0.25">
      <c r="A15" s="20" t="s">
        <v>474</v>
      </c>
      <c r="B15" s="192">
        <v>41620866</v>
      </c>
      <c r="C15" s="29">
        <v>466.1</v>
      </c>
      <c r="D15" s="29"/>
      <c r="E15" s="20">
        <v>7</v>
      </c>
      <c r="F15" s="20" t="s">
        <v>338</v>
      </c>
      <c r="G15" s="20" t="s">
        <v>135</v>
      </c>
      <c r="H15" s="20" t="s">
        <v>363</v>
      </c>
      <c r="I15" s="205" t="s">
        <v>383</v>
      </c>
      <c r="J15" s="205" t="s">
        <v>332</v>
      </c>
      <c r="K15" s="20"/>
      <c r="L15" s="20"/>
      <c r="M15" s="20"/>
      <c r="N15" s="21">
        <f>SUM(N16)</f>
        <v>146.12</v>
      </c>
      <c r="O15" s="21">
        <f t="shared" ref="O15" si="12">SUM(O16)</f>
        <v>0</v>
      </c>
      <c r="P15" s="21">
        <f t="shared" ref="P15" si="13">SUM(P16)</f>
        <v>16.0732</v>
      </c>
      <c r="Q15" s="21">
        <f t="shared" ref="Q15" si="14">SUM(Q16)</f>
        <v>121.2796</v>
      </c>
      <c r="R15" s="21">
        <f t="shared" ref="R15" si="15">SUM(R16)</f>
        <v>0</v>
      </c>
      <c r="S15" s="21">
        <f t="shared" ref="S15" si="16">SUM(S16)</f>
        <v>8.7672000000000008</v>
      </c>
      <c r="T15" s="21">
        <f t="shared" ref="T15" si="17">SUM(T16)</f>
        <v>146.12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0"/>
      <c r="AL15" s="20"/>
      <c r="AM15" s="20"/>
      <c r="AN15" s="20"/>
      <c r="AO15" s="20"/>
      <c r="AP15" s="20"/>
      <c r="AQ15" s="20"/>
      <c r="AR15" s="20"/>
      <c r="AS15" s="200"/>
      <c r="AT15" s="20"/>
      <c r="AU15" s="20"/>
      <c r="AV15" s="20"/>
      <c r="AW15" s="20"/>
      <c r="AX15" s="20"/>
      <c r="AY15" s="20"/>
      <c r="AZ15" s="20"/>
      <c r="BA15" s="20"/>
      <c r="BB15" s="20"/>
      <c r="BC15" s="200">
        <v>0.13</v>
      </c>
      <c r="BD15" s="21">
        <f>T16</f>
        <v>146.12</v>
      </c>
      <c r="BE15" s="20"/>
      <c r="BF15" s="21"/>
      <c r="BG15" s="20"/>
      <c r="BH15" s="29"/>
      <c r="BI15" s="29"/>
      <c r="BJ15" s="20"/>
      <c r="BK15" s="20"/>
      <c r="BL15" s="20"/>
      <c r="BM15" s="181">
        <f t="shared" si="3"/>
        <v>146.12</v>
      </c>
      <c r="BN15" s="24">
        <v>43368</v>
      </c>
      <c r="BO15" s="179" t="s">
        <v>413</v>
      </c>
      <c r="BP15" s="24">
        <v>43188</v>
      </c>
      <c r="BQ15" s="194">
        <v>6</v>
      </c>
      <c r="BR15" s="22">
        <f t="shared" si="4"/>
        <v>180</v>
      </c>
      <c r="BS15" s="193">
        <f t="shared" si="5"/>
        <v>43368</v>
      </c>
    </row>
    <row r="16" spans="1:71" s="22" customFormat="1" ht="339" customHeight="1" x14ac:dyDescent="0.25">
      <c r="A16" s="20"/>
      <c r="B16" s="192"/>
      <c r="C16" s="29"/>
      <c r="D16" s="29"/>
      <c r="E16" s="20"/>
      <c r="F16" s="20"/>
      <c r="G16" s="20"/>
      <c r="H16" s="20"/>
      <c r="I16" s="206"/>
      <c r="J16" s="206"/>
      <c r="K16" s="20"/>
      <c r="L16" s="20" t="s">
        <v>310</v>
      </c>
      <c r="M16" s="20">
        <f>BC15</f>
        <v>0.13</v>
      </c>
      <c r="N16" s="21">
        <f>M16*1124</f>
        <v>146.12</v>
      </c>
      <c r="O16" s="21"/>
      <c r="P16" s="21">
        <f>N16*0.11</f>
        <v>16.0732</v>
      </c>
      <c r="Q16" s="21">
        <f>N16*0.83</f>
        <v>121.2796</v>
      </c>
      <c r="R16" s="21">
        <v>0</v>
      </c>
      <c r="S16" s="21">
        <f>N16*0.06</f>
        <v>8.7672000000000008</v>
      </c>
      <c r="T16" s="21">
        <f>SUM(P16:S16)</f>
        <v>146.12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0"/>
      <c r="AL16" s="20"/>
      <c r="AM16" s="20"/>
      <c r="AN16" s="20"/>
      <c r="AO16" s="20"/>
      <c r="AP16" s="20"/>
      <c r="AQ16" s="20"/>
      <c r="AR16" s="20"/>
      <c r="AS16" s="200"/>
      <c r="AT16" s="20"/>
      <c r="AU16" s="20"/>
      <c r="AV16" s="20"/>
      <c r="AW16" s="20"/>
      <c r="AX16" s="20"/>
      <c r="AY16" s="20"/>
      <c r="AZ16" s="20"/>
      <c r="BA16" s="20"/>
      <c r="BB16" s="20"/>
      <c r="BC16" s="200"/>
      <c r="BD16" s="21"/>
      <c r="BE16" s="20"/>
      <c r="BF16" s="21"/>
      <c r="BG16" s="20"/>
      <c r="BH16" s="29"/>
      <c r="BI16" s="29"/>
      <c r="BJ16" s="20"/>
      <c r="BK16" s="20"/>
      <c r="BL16" s="20"/>
      <c r="BM16" s="181"/>
      <c r="BN16" s="24"/>
      <c r="BO16" s="179"/>
      <c r="BP16" s="24"/>
      <c r="BQ16" s="194"/>
      <c r="BS16" s="193"/>
    </row>
    <row r="17" spans="1:71" s="22" customFormat="1" ht="359.25" customHeight="1" x14ac:dyDescent="0.25">
      <c r="A17" s="20" t="s">
        <v>475</v>
      </c>
      <c r="B17" s="192">
        <v>41621463</v>
      </c>
      <c r="C17" s="29">
        <v>466.1</v>
      </c>
      <c r="D17" s="29"/>
      <c r="E17" s="20">
        <v>7</v>
      </c>
      <c r="F17" s="20" t="s">
        <v>339</v>
      </c>
      <c r="G17" s="20" t="s">
        <v>135</v>
      </c>
      <c r="H17" s="20" t="s">
        <v>334</v>
      </c>
      <c r="I17" s="205" t="s">
        <v>384</v>
      </c>
      <c r="J17" s="205" t="s">
        <v>395</v>
      </c>
      <c r="K17" s="20"/>
      <c r="L17" s="20"/>
      <c r="M17" s="20"/>
      <c r="N17" s="21">
        <f>SUM(N18:N21)</f>
        <v>1048.5999999999999</v>
      </c>
      <c r="O17" s="21">
        <f t="shared" ref="O17" si="18">SUM(O18:O21)</f>
        <v>0</v>
      </c>
      <c r="P17" s="21">
        <f t="shared" ref="P17" si="19">SUM(P18:P21)</f>
        <v>91.483199999999982</v>
      </c>
      <c r="Q17" s="21">
        <f t="shared" ref="Q17" si="20">SUM(Q18:Q21)</f>
        <v>642.73159999999996</v>
      </c>
      <c r="R17" s="21">
        <f t="shared" ref="R17" si="21">SUM(R18:R21)</f>
        <v>266.10000000000002</v>
      </c>
      <c r="S17" s="21">
        <f t="shared" ref="S17" si="22">SUM(S18:S21)</f>
        <v>48.285199999999996</v>
      </c>
      <c r="T17" s="21">
        <f t="shared" ref="T17" si="23">SUM(T18:T21)</f>
        <v>1048.5999999999999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>
        <v>0.04</v>
      </c>
      <c r="AH17" s="21">
        <f>T18</f>
        <v>51.2</v>
      </c>
      <c r="AI17" s="20"/>
      <c r="AJ17" s="20"/>
      <c r="AK17" s="200">
        <v>1</v>
      </c>
      <c r="AL17" s="21">
        <f>T19</f>
        <v>58.910000000000004</v>
      </c>
      <c r="AM17" s="20"/>
      <c r="AN17" s="20"/>
      <c r="AO17" s="20"/>
      <c r="AP17" s="20"/>
      <c r="AQ17" s="20"/>
      <c r="AR17" s="20"/>
      <c r="AS17" s="200" t="s">
        <v>272</v>
      </c>
      <c r="AT17" s="21">
        <f>T20</f>
        <v>286.57</v>
      </c>
      <c r="AU17" s="20"/>
      <c r="AV17" s="20"/>
      <c r="AW17" s="20"/>
      <c r="AX17" s="20"/>
      <c r="AY17" s="20"/>
      <c r="AZ17" s="20"/>
      <c r="BA17" s="20"/>
      <c r="BB17" s="20"/>
      <c r="BC17" s="200">
        <v>0.57999999999999996</v>
      </c>
      <c r="BD17" s="21">
        <f>T21</f>
        <v>651.91999999999985</v>
      </c>
      <c r="BE17" s="20"/>
      <c r="BF17" s="21"/>
      <c r="BG17" s="20"/>
      <c r="BH17" s="29"/>
      <c r="BI17" s="29"/>
      <c r="BJ17" s="20"/>
      <c r="BK17" s="20"/>
      <c r="BL17" s="20"/>
      <c r="BM17" s="181">
        <f t="shared" si="3"/>
        <v>1048.5999999999999</v>
      </c>
      <c r="BN17" s="24">
        <v>43365</v>
      </c>
      <c r="BO17" s="179"/>
      <c r="BP17" s="24">
        <v>43185</v>
      </c>
      <c r="BQ17" s="194">
        <v>6</v>
      </c>
      <c r="BR17" s="22">
        <f t="shared" si="4"/>
        <v>180</v>
      </c>
      <c r="BS17" s="193">
        <f t="shared" si="5"/>
        <v>43365</v>
      </c>
    </row>
    <row r="18" spans="1:71" s="22" customFormat="1" ht="359.25" customHeight="1" x14ac:dyDescent="0.25">
      <c r="A18" s="20"/>
      <c r="B18" s="192"/>
      <c r="C18" s="29"/>
      <c r="D18" s="29"/>
      <c r="E18" s="20"/>
      <c r="F18" s="20"/>
      <c r="G18" s="20"/>
      <c r="H18" s="20"/>
      <c r="I18" s="221"/>
      <c r="J18" s="221"/>
      <c r="K18" s="20"/>
      <c r="L18" s="20" t="s">
        <v>314</v>
      </c>
      <c r="M18" s="20">
        <f>AG17</f>
        <v>0.04</v>
      </c>
      <c r="N18" s="21">
        <f>M18*1280</f>
        <v>51.2</v>
      </c>
      <c r="O18" s="21"/>
      <c r="P18" s="21">
        <f>N18*0.11</f>
        <v>5.6320000000000006</v>
      </c>
      <c r="Q18" s="21">
        <f>N18*0.84</f>
        <v>43.008000000000003</v>
      </c>
      <c r="R18" s="21">
        <v>0</v>
      </c>
      <c r="S18" s="21">
        <f>N18*0.05</f>
        <v>2.5600000000000005</v>
      </c>
      <c r="T18" s="21">
        <f>SUM(P18:S18)</f>
        <v>51.2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0"/>
      <c r="AL18" s="20"/>
      <c r="AM18" s="20"/>
      <c r="AN18" s="20"/>
      <c r="AO18" s="20"/>
      <c r="AP18" s="20"/>
      <c r="AQ18" s="20"/>
      <c r="AR18" s="20"/>
      <c r="AS18" s="200"/>
      <c r="AT18" s="20"/>
      <c r="AU18" s="20"/>
      <c r="AV18" s="20"/>
      <c r="AW18" s="20"/>
      <c r="AX18" s="20"/>
      <c r="AY18" s="20"/>
      <c r="AZ18" s="20"/>
      <c r="BA18" s="20"/>
      <c r="BB18" s="20"/>
      <c r="BC18" s="200"/>
      <c r="BD18" s="21"/>
      <c r="BE18" s="20"/>
      <c r="BF18" s="21"/>
      <c r="BG18" s="20"/>
      <c r="BH18" s="29"/>
      <c r="BI18" s="29"/>
      <c r="BJ18" s="20"/>
      <c r="BK18" s="20"/>
      <c r="BL18" s="20"/>
      <c r="BM18" s="181"/>
      <c r="BN18" s="24"/>
      <c r="BO18" s="179"/>
      <c r="BP18" s="24"/>
      <c r="BQ18" s="194"/>
      <c r="BS18" s="193"/>
    </row>
    <row r="19" spans="1:71" s="22" customFormat="1" ht="359.25" customHeight="1" x14ac:dyDescent="0.25">
      <c r="A19" s="20"/>
      <c r="B19" s="192"/>
      <c r="C19" s="29"/>
      <c r="D19" s="29"/>
      <c r="E19" s="20"/>
      <c r="F19" s="20"/>
      <c r="G19" s="20"/>
      <c r="H19" s="20"/>
      <c r="I19" s="221"/>
      <c r="J19" s="221"/>
      <c r="K19" s="20"/>
      <c r="L19" s="20" t="s">
        <v>316</v>
      </c>
      <c r="M19" s="20">
        <f>AK17</f>
        <v>1</v>
      </c>
      <c r="N19" s="21">
        <f>T19</f>
        <v>58.910000000000004</v>
      </c>
      <c r="O19" s="21"/>
      <c r="P19" s="21">
        <v>4.3600000000000003</v>
      </c>
      <c r="Q19" s="21">
        <v>7.33</v>
      </c>
      <c r="R19" s="21">
        <v>45.49</v>
      </c>
      <c r="S19" s="21">
        <v>1.73</v>
      </c>
      <c r="T19" s="21">
        <f>SUM(P19:S19)</f>
        <v>58.910000000000004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0"/>
      <c r="AL19" s="20"/>
      <c r="AM19" s="20"/>
      <c r="AN19" s="20"/>
      <c r="AO19" s="20"/>
      <c r="AP19" s="20"/>
      <c r="AQ19" s="20"/>
      <c r="AR19" s="20"/>
      <c r="AS19" s="200"/>
      <c r="AT19" s="20"/>
      <c r="AU19" s="20"/>
      <c r="AV19" s="20"/>
      <c r="AW19" s="20"/>
      <c r="AX19" s="20"/>
      <c r="AY19" s="20"/>
      <c r="AZ19" s="20"/>
      <c r="BA19" s="20"/>
      <c r="BB19" s="20"/>
      <c r="BC19" s="200"/>
      <c r="BD19" s="21"/>
      <c r="BE19" s="20"/>
      <c r="BF19" s="21"/>
      <c r="BG19" s="20"/>
      <c r="BH19" s="29"/>
      <c r="BI19" s="29"/>
      <c r="BJ19" s="20"/>
      <c r="BK19" s="20"/>
      <c r="BL19" s="20"/>
      <c r="BM19" s="181"/>
      <c r="BN19" s="24"/>
      <c r="BO19" s="179"/>
      <c r="BP19" s="24"/>
      <c r="BQ19" s="194"/>
      <c r="BS19" s="193"/>
    </row>
    <row r="20" spans="1:71" s="22" customFormat="1" ht="359.25" customHeight="1" x14ac:dyDescent="0.25">
      <c r="A20" s="20"/>
      <c r="B20" s="192"/>
      <c r="C20" s="29"/>
      <c r="D20" s="29"/>
      <c r="E20" s="20"/>
      <c r="F20" s="20"/>
      <c r="G20" s="20"/>
      <c r="H20" s="20"/>
      <c r="I20" s="221"/>
      <c r="J20" s="221"/>
      <c r="K20" s="20"/>
      <c r="L20" s="20" t="s">
        <v>318</v>
      </c>
      <c r="M20" s="20" t="str">
        <f>AS17</f>
        <v>СТП 63 кВА</v>
      </c>
      <c r="N20" s="21">
        <f>T20</f>
        <v>286.57</v>
      </c>
      <c r="O20" s="21"/>
      <c r="P20" s="21">
        <v>9.7799999999999994</v>
      </c>
      <c r="Q20" s="21">
        <v>51.3</v>
      </c>
      <c r="R20" s="21">
        <v>220.61</v>
      </c>
      <c r="S20" s="21">
        <v>4.88</v>
      </c>
      <c r="T20" s="21">
        <f t="shared" ref="T20" si="24">SUM(P20:S20)</f>
        <v>286.57</v>
      </c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0"/>
      <c r="AL20" s="20"/>
      <c r="AM20" s="20"/>
      <c r="AN20" s="20"/>
      <c r="AO20" s="20"/>
      <c r="AP20" s="20"/>
      <c r="AQ20" s="20"/>
      <c r="AR20" s="20"/>
      <c r="AS20" s="200"/>
      <c r="AT20" s="20"/>
      <c r="AU20" s="20"/>
      <c r="AV20" s="20"/>
      <c r="AW20" s="20"/>
      <c r="AX20" s="20"/>
      <c r="AY20" s="20"/>
      <c r="AZ20" s="20"/>
      <c r="BA20" s="20"/>
      <c r="BB20" s="20"/>
      <c r="BC20" s="200"/>
      <c r="BD20" s="21"/>
      <c r="BE20" s="20"/>
      <c r="BF20" s="21"/>
      <c r="BG20" s="20"/>
      <c r="BH20" s="29"/>
      <c r="BI20" s="29"/>
      <c r="BJ20" s="20"/>
      <c r="BK20" s="20"/>
      <c r="BL20" s="20"/>
      <c r="BM20" s="181"/>
      <c r="BN20" s="24"/>
      <c r="BO20" s="179"/>
      <c r="BP20" s="24"/>
      <c r="BQ20" s="194"/>
      <c r="BS20" s="193"/>
    </row>
    <row r="21" spans="1:71" s="22" customFormat="1" ht="359.25" customHeight="1" x14ac:dyDescent="0.25">
      <c r="A21" s="20"/>
      <c r="B21" s="192"/>
      <c r="C21" s="29"/>
      <c r="D21" s="29"/>
      <c r="E21" s="20"/>
      <c r="F21" s="20"/>
      <c r="G21" s="20"/>
      <c r="H21" s="20"/>
      <c r="I21" s="206"/>
      <c r="J21" s="206"/>
      <c r="K21" s="20"/>
      <c r="L21" s="20" t="s">
        <v>310</v>
      </c>
      <c r="M21" s="20">
        <f>BC17</f>
        <v>0.57999999999999996</v>
      </c>
      <c r="N21" s="21">
        <f>M21*1124</f>
        <v>651.91999999999996</v>
      </c>
      <c r="O21" s="21"/>
      <c r="P21" s="21">
        <f>N21*0.11</f>
        <v>71.711199999999991</v>
      </c>
      <c r="Q21" s="21">
        <f>N21*0.83</f>
        <v>541.09359999999992</v>
      </c>
      <c r="R21" s="21">
        <v>0</v>
      </c>
      <c r="S21" s="21">
        <f>N21*0.06</f>
        <v>39.115199999999994</v>
      </c>
      <c r="T21" s="21">
        <f>SUM(P21:S21)</f>
        <v>651.91999999999985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0"/>
      <c r="AL21" s="20"/>
      <c r="AM21" s="20"/>
      <c r="AN21" s="20"/>
      <c r="AO21" s="20"/>
      <c r="AP21" s="20"/>
      <c r="AQ21" s="20"/>
      <c r="AR21" s="20"/>
      <c r="AS21" s="200"/>
      <c r="AT21" s="20"/>
      <c r="AU21" s="20"/>
      <c r="AV21" s="20"/>
      <c r="AW21" s="20"/>
      <c r="AX21" s="20"/>
      <c r="AY21" s="20"/>
      <c r="AZ21" s="20"/>
      <c r="BA21" s="20"/>
      <c r="BB21" s="20"/>
      <c r="BC21" s="200"/>
      <c r="BD21" s="21"/>
      <c r="BE21" s="20"/>
      <c r="BF21" s="21"/>
      <c r="BG21" s="20"/>
      <c r="BH21" s="29"/>
      <c r="BI21" s="29"/>
      <c r="BJ21" s="20"/>
      <c r="BK21" s="20"/>
      <c r="BL21" s="20"/>
      <c r="BM21" s="181"/>
      <c r="BN21" s="24"/>
      <c r="BO21" s="179"/>
      <c r="BP21" s="24"/>
      <c r="BQ21" s="194"/>
      <c r="BS21" s="193"/>
    </row>
    <row r="22" spans="1:71" s="22" customFormat="1" ht="409.5" customHeight="1" x14ac:dyDescent="0.25">
      <c r="A22" s="20" t="s">
        <v>476</v>
      </c>
      <c r="B22" s="192">
        <v>41622638</v>
      </c>
      <c r="C22" s="29">
        <v>466.1</v>
      </c>
      <c r="D22" s="29"/>
      <c r="E22" s="20">
        <v>7</v>
      </c>
      <c r="F22" s="20" t="s">
        <v>340</v>
      </c>
      <c r="G22" s="20" t="s">
        <v>135</v>
      </c>
      <c r="H22" s="20" t="s">
        <v>364</v>
      </c>
      <c r="I22" s="199" t="s">
        <v>447</v>
      </c>
      <c r="J22" s="20" t="s">
        <v>396</v>
      </c>
      <c r="K22" s="20"/>
      <c r="L22" s="20"/>
      <c r="M22" s="20"/>
      <c r="N22" s="21"/>
      <c r="O22" s="21"/>
      <c r="P22" s="21"/>
      <c r="Q22" s="21"/>
      <c r="R22" s="21"/>
      <c r="S22" s="21"/>
      <c r="T22" s="21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0"/>
      <c r="AL22" s="20"/>
      <c r="AM22" s="20"/>
      <c r="AN22" s="20"/>
      <c r="AO22" s="20"/>
      <c r="AP22" s="20"/>
      <c r="AQ22" s="20"/>
      <c r="AR22" s="20"/>
      <c r="AS22" s="200"/>
      <c r="AT22" s="20"/>
      <c r="AU22" s="20"/>
      <c r="AV22" s="20"/>
      <c r="AW22" s="20"/>
      <c r="AX22" s="20"/>
      <c r="AY22" s="20"/>
      <c r="AZ22" s="20"/>
      <c r="BA22" s="20"/>
      <c r="BB22" s="20"/>
      <c r="BC22" s="200"/>
      <c r="BD22" s="21"/>
      <c r="BE22" s="20"/>
      <c r="BF22" s="21"/>
      <c r="BG22" s="20"/>
      <c r="BH22" s="29"/>
      <c r="BI22" s="29"/>
      <c r="BJ22" s="20"/>
      <c r="BK22" s="20"/>
      <c r="BL22" s="20"/>
      <c r="BM22" s="181">
        <f t="shared" si="3"/>
        <v>0</v>
      </c>
      <c r="BN22" s="222">
        <v>43365</v>
      </c>
      <c r="BO22" s="179" t="s">
        <v>415</v>
      </c>
      <c r="BP22" s="24">
        <v>43185</v>
      </c>
      <c r="BQ22" s="194">
        <v>6</v>
      </c>
      <c r="BR22" s="22">
        <f t="shared" si="4"/>
        <v>180</v>
      </c>
      <c r="BS22" s="193">
        <f t="shared" si="5"/>
        <v>43365</v>
      </c>
    </row>
    <row r="23" spans="1:71" s="22" customFormat="1" ht="409.5" customHeight="1" x14ac:dyDescent="0.25">
      <c r="A23" s="20" t="s">
        <v>477</v>
      </c>
      <c r="B23" s="192">
        <v>41622785</v>
      </c>
      <c r="C23" s="29">
        <v>466.1</v>
      </c>
      <c r="D23" s="29"/>
      <c r="E23" s="20">
        <v>13</v>
      </c>
      <c r="F23" s="20" t="s">
        <v>341</v>
      </c>
      <c r="G23" s="20" t="s">
        <v>135</v>
      </c>
      <c r="H23" s="20" t="s">
        <v>365</v>
      </c>
      <c r="I23" s="199" t="s">
        <v>448</v>
      </c>
      <c r="J23" s="20" t="s">
        <v>396</v>
      </c>
      <c r="K23" s="20"/>
      <c r="L23" s="20"/>
      <c r="M23" s="20"/>
      <c r="N23" s="21"/>
      <c r="O23" s="21"/>
      <c r="P23" s="21"/>
      <c r="Q23" s="21"/>
      <c r="R23" s="21"/>
      <c r="S23" s="21"/>
      <c r="T23" s="21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0"/>
      <c r="AL23" s="20"/>
      <c r="AM23" s="20"/>
      <c r="AN23" s="20"/>
      <c r="AO23" s="20"/>
      <c r="AP23" s="20"/>
      <c r="AQ23" s="20"/>
      <c r="AR23" s="20"/>
      <c r="AS23" s="200"/>
      <c r="AT23" s="20"/>
      <c r="AU23" s="20"/>
      <c r="AV23" s="20"/>
      <c r="AW23" s="20"/>
      <c r="AX23" s="20"/>
      <c r="AY23" s="20"/>
      <c r="AZ23" s="20"/>
      <c r="BA23" s="20"/>
      <c r="BB23" s="20"/>
      <c r="BC23" s="200"/>
      <c r="BD23" s="21"/>
      <c r="BE23" s="20"/>
      <c r="BF23" s="21"/>
      <c r="BG23" s="20"/>
      <c r="BH23" s="29"/>
      <c r="BI23" s="29"/>
      <c r="BJ23" s="20"/>
      <c r="BK23" s="20"/>
      <c r="BL23" s="20"/>
      <c r="BM23" s="181">
        <f t="shared" si="3"/>
        <v>0</v>
      </c>
      <c r="BN23" s="222">
        <v>43365</v>
      </c>
      <c r="BO23" s="179" t="s">
        <v>415</v>
      </c>
      <c r="BP23" s="24">
        <v>43185</v>
      </c>
      <c r="BQ23" s="194">
        <v>6</v>
      </c>
      <c r="BR23" s="22">
        <f t="shared" si="4"/>
        <v>180</v>
      </c>
      <c r="BS23" s="193">
        <f t="shared" si="5"/>
        <v>43365</v>
      </c>
    </row>
    <row r="24" spans="1:71" s="22" customFormat="1" ht="409.5" customHeight="1" x14ac:dyDescent="0.25">
      <c r="A24" s="20" t="s">
        <v>478</v>
      </c>
      <c r="B24" s="192">
        <v>41621440</v>
      </c>
      <c r="C24" s="29">
        <v>466.1</v>
      </c>
      <c r="D24" s="29"/>
      <c r="E24" s="20">
        <v>10</v>
      </c>
      <c r="F24" s="20" t="s">
        <v>342</v>
      </c>
      <c r="G24" s="20" t="s">
        <v>135</v>
      </c>
      <c r="H24" s="20" t="s">
        <v>364</v>
      </c>
      <c r="I24" s="199" t="s">
        <v>449</v>
      </c>
      <c r="J24" s="20" t="s">
        <v>396</v>
      </c>
      <c r="K24" s="20"/>
      <c r="L24" s="20"/>
      <c r="M24" s="20"/>
      <c r="N24" s="21"/>
      <c r="O24" s="21"/>
      <c r="P24" s="21"/>
      <c r="Q24" s="21"/>
      <c r="R24" s="21"/>
      <c r="S24" s="21"/>
      <c r="T24" s="21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0"/>
      <c r="AL24" s="20"/>
      <c r="AM24" s="20"/>
      <c r="AN24" s="20"/>
      <c r="AO24" s="20"/>
      <c r="AP24" s="20"/>
      <c r="AQ24" s="20"/>
      <c r="AR24" s="20"/>
      <c r="AS24" s="200"/>
      <c r="AT24" s="20"/>
      <c r="AU24" s="20"/>
      <c r="AV24" s="20"/>
      <c r="AW24" s="20"/>
      <c r="AX24" s="20"/>
      <c r="AY24" s="20"/>
      <c r="AZ24" s="20"/>
      <c r="BA24" s="20"/>
      <c r="BB24" s="20"/>
      <c r="BC24" s="200"/>
      <c r="BD24" s="21"/>
      <c r="BE24" s="20"/>
      <c r="BF24" s="21"/>
      <c r="BG24" s="20"/>
      <c r="BH24" s="29"/>
      <c r="BI24" s="29"/>
      <c r="BJ24" s="20"/>
      <c r="BK24" s="20"/>
      <c r="BL24" s="20"/>
      <c r="BM24" s="181">
        <f t="shared" si="3"/>
        <v>0</v>
      </c>
      <c r="BN24" s="222">
        <v>43360</v>
      </c>
      <c r="BO24" s="179" t="s">
        <v>415</v>
      </c>
      <c r="BP24" s="24">
        <v>43180</v>
      </c>
      <c r="BQ24" s="194">
        <v>6</v>
      </c>
      <c r="BR24" s="22">
        <f t="shared" si="4"/>
        <v>180</v>
      </c>
      <c r="BS24" s="193">
        <f t="shared" si="5"/>
        <v>43360</v>
      </c>
    </row>
    <row r="25" spans="1:71" s="22" customFormat="1" ht="409.5" customHeight="1" x14ac:dyDescent="0.25">
      <c r="A25" s="20" t="s">
        <v>479</v>
      </c>
      <c r="B25" s="192">
        <v>41622874</v>
      </c>
      <c r="C25" s="29">
        <v>466.1</v>
      </c>
      <c r="D25" s="29"/>
      <c r="E25" s="20">
        <v>10</v>
      </c>
      <c r="F25" s="20" t="s">
        <v>343</v>
      </c>
      <c r="G25" s="20" t="s">
        <v>135</v>
      </c>
      <c r="H25" s="20" t="s">
        <v>366</v>
      </c>
      <c r="I25" s="205" t="s">
        <v>450</v>
      </c>
      <c r="J25" s="205" t="s">
        <v>396</v>
      </c>
      <c r="K25" s="20"/>
      <c r="L25" s="20"/>
      <c r="M25" s="20"/>
      <c r="N25" s="21">
        <f>SUM(N26)</f>
        <v>56.2</v>
      </c>
      <c r="O25" s="21">
        <f t="shared" ref="O25" si="25">SUM(O26)</f>
        <v>0</v>
      </c>
      <c r="P25" s="21">
        <f t="shared" ref="P25" si="26">SUM(P26)</f>
        <v>6.1820000000000004</v>
      </c>
      <c r="Q25" s="21">
        <f t="shared" ref="Q25" si="27">SUM(Q26)</f>
        <v>46.646000000000001</v>
      </c>
      <c r="R25" s="21">
        <f t="shared" ref="R25" si="28">SUM(R26)</f>
        <v>0</v>
      </c>
      <c r="S25" s="21">
        <f t="shared" ref="S25" si="29">SUM(S26)</f>
        <v>3.3719999999999999</v>
      </c>
      <c r="T25" s="21">
        <f t="shared" ref="T25" si="30">SUM(T26)</f>
        <v>56.2</v>
      </c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0"/>
      <c r="AL25" s="20"/>
      <c r="AM25" s="20"/>
      <c r="AN25" s="20"/>
      <c r="AO25" s="20"/>
      <c r="AP25" s="20"/>
      <c r="AQ25" s="20"/>
      <c r="AR25" s="20"/>
      <c r="AS25" s="200"/>
      <c r="AT25" s="20"/>
      <c r="AU25" s="20"/>
      <c r="AV25" s="20"/>
      <c r="AW25" s="20"/>
      <c r="AX25" s="20"/>
      <c r="AY25" s="20"/>
      <c r="AZ25" s="20"/>
      <c r="BA25" s="20"/>
      <c r="BB25" s="21"/>
      <c r="BC25" s="200">
        <v>0.05</v>
      </c>
      <c r="BD25" s="21">
        <f>T26</f>
        <v>56.2</v>
      </c>
      <c r="BE25" s="20"/>
      <c r="BF25" s="21"/>
      <c r="BG25" s="20"/>
      <c r="BH25" s="29"/>
      <c r="BI25" s="29"/>
      <c r="BJ25" s="20"/>
      <c r="BK25" s="20"/>
      <c r="BL25" s="20"/>
      <c r="BM25" s="181">
        <f t="shared" si="3"/>
        <v>56.2</v>
      </c>
      <c r="BN25" s="24">
        <v>43365</v>
      </c>
      <c r="BO25" s="179" t="s">
        <v>416</v>
      </c>
      <c r="BP25" s="24">
        <v>43185</v>
      </c>
      <c r="BQ25" s="194">
        <v>6</v>
      </c>
      <c r="BR25" s="22">
        <f t="shared" si="4"/>
        <v>180</v>
      </c>
      <c r="BS25" s="193">
        <f t="shared" si="5"/>
        <v>43365</v>
      </c>
    </row>
    <row r="26" spans="1:71" s="22" customFormat="1" ht="409.5" customHeight="1" x14ac:dyDescent="0.25">
      <c r="A26" s="20"/>
      <c r="B26" s="192"/>
      <c r="C26" s="29"/>
      <c r="D26" s="29"/>
      <c r="E26" s="20"/>
      <c r="F26" s="20"/>
      <c r="G26" s="20"/>
      <c r="H26" s="20"/>
      <c r="I26" s="206"/>
      <c r="J26" s="206"/>
      <c r="K26" s="20"/>
      <c r="L26" s="20" t="s">
        <v>310</v>
      </c>
      <c r="M26" s="20">
        <f>BC25</f>
        <v>0.05</v>
      </c>
      <c r="N26" s="21">
        <f>M26*1124</f>
        <v>56.2</v>
      </c>
      <c r="O26" s="21"/>
      <c r="P26" s="21">
        <f>N26*0.11</f>
        <v>6.1820000000000004</v>
      </c>
      <c r="Q26" s="21">
        <f>N26*0.83</f>
        <v>46.646000000000001</v>
      </c>
      <c r="R26" s="21">
        <v>0</v>
      </c>
      <c r="S26" s="21">
        <f>N26*0.06</f>
        <v>3.3719999999999999</v>
      </c>
      <c r="T26" s="21">
        <f>SUM(P26:S26)</f>
        <v>56.2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0"/>
      <c r="AL26" s="20"/>
      <c r="AM26" s="20"/>
      <c r="AN26" s="20"/>
      <c r="AO26" s="20"/>
      <c r="AP26" s="20"/>
      <c r="AQ26" s="20"/>
      <c r="AR26" s="20"/>
      <c r="AS26" s="200"/>
      <c r="AT26" s="20"/>
      <c r="AU26" s="20"/>
      <c r="AV26" s="20"/>
      <c r="AW26" s="20"/>
      <c r="AX26" s="20"/>
      <c r="AY26" s="20"/>
      <c r="AZ26" s="20"/>
      <c r="BA26" s="20"/>
      <c r="BB26" s="21"/>
      <c r="BC26" s="200"/>
      <c r="BD26" s="21"/>
      <c r="BE26" s="20"/>
      <c r="BF26" s="21"/>
      <c r="BG26" s="20"/>
      <c r="BH26" s="29"/>
      <c r="BI26" s="29"/>
      <c r="BJ26" s="20"/>
      <c r="BK26" s="20"/>
      <c r="BL26" s="20"/>
      <c r="BM26" s="181"/>
      <c r="BN26" s="24"/>
      <c r="BO26" s="179"/>
      <c r="BP26" s="24"/>
      <c r="BQ26" s="194"/>
      <c r="BS26" s="193"/>
    </row>
    <row r="27" spans="1:71" s="22" customFormat="1" ht="409.5" customHeight="1" x14ac:dyDescent="0.25">
      <c r="A27" s="20" t="s">
        <v>480</v>
      </c>
      <c r="B27" s="192">
        <v>41623409</v>
      </c>
      <c r="C27" s="29">
        <v>466.1</v>
      </c>
      <c r="D27" s="29"/>
      <c r="E27" s="20">
        <v>11.5</v>
      </c>
      <c r="F27" s="20" t="s">
        <v>344</v>
      </c>
      <c r="G27" s="20" t="s">
        <v>135</v>
      </c>
      <c r="H27" s="20" t="s">
        <v>334</v>
      </c>
      <c r="I27" s="199" t="s">
        <v>449</v>
      </c>
      <c r="J27" s="20" t="s">
        <v>396</v>
      </c>
      <c r="K27" s="20"/>
      <c r="L27" s="20"/>
      <c r="M27" s="20"/>
      <c r="N27" s="21"/>
      <c r="O27" s="21"/>
      <c r="P27" s="21"/>
      <c r="Q27" s="21"/>
      <c r="R27" s="21"/>
      <c r="S27" s="21"/>
      <c r="T27" s="21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0"/>
      <c r="AL27" s="20"/>
      <c r="AM27" s="20"/>
      <c r="AN27" s="20"/>
      <c r="AO27" s="20"/>
      <c r="AP27" s="20"/>
      <c r="AQ27" s="20"/>
      <c r="AR27" s="20"/>
      <c r="AS27" s="200"/>
      <c r="AT27" s="20"/>
      <c r="AU27" s="20"/>
      <c r="AV27" s="20"/>
      <c r="AW27" s="20"/>
      <c r="AX27" s="20"/>
      <c r="AY27" s="20"/>
      <c r="AZ27" s="20"/>
      <c r="BA27" s="20"/>
      <c r="BB27" s="21"/>
      <c r="BC27" s="200"/>
      <c r="BD27" s="21"/>
      <c r="BE27" s="20"/>
      <c r="BF27" s="21"/>
      <c r="BG27" s="20"/>
      <c r="BH27" s="29"/>
      <c r="BI27" s="29"/>
      <c r="BJ27" s="20"/>
      <c r="BK27" s="20"/>
      <c r="BL27" s="20"/>
      <c r="BM27" s="181">
        <f t="shared" si="3"/>
        <v>0</v>
      </c>
      <c r="BN27" s="24">
        <v>43367</v>
      </c>
      <c r="BO27" s="179" t="s">
        <v>415</v>
      </c>
      <c r="BP27" s="24">
        <v>43187</v>
      </c>
      <c r="BQ27" s="194">
        <v>6</v>
      </c>
      <c r="BR27" s="22">
        <f t="shared" si="4"/>
        <v>180</v>
      </c>
      <c r="BS27" s="193">
        <f>BP27+BR27</f>
        <v>43367</v>
      </c>
    </row>
    <row r="28" spans="1:71" s="22" customFormat="1" ht="409.5" customHeight="1" x14ac:dyDescent="0.25">
      <c r="A28" s="20" t="s">
        <v>481</v>
      </c>
      <c r="B28" s="192">
        <v>41625940</v>
      </c>
      <c r="C28" s="29">
        <v>466.1</v>
      </c>
      <c r="D28" s="29"/>
      <c r="E28" s="20">
        <v>10</v>
      </c>
      <c r="F28" s="20" t="s">
        <v>345</v>
      </c>
      <c r="G28" s="20" t="s">
        <v>135</v>
      </c>
      <c r="H28" s="20" t="s">
        <v>367</v>
      </c>
      <c r="I28" s="199" t="s">
        <v>451</v>
      </c>
      <c r="J28" s="20" t="s">
        <v>397</v>
      </c>
      <c r="K28" s="20"/>
      <c r="L28" s="20"/>
      <c r="M28" s="20"/>
      <c r="N28" s="21"/>
      <c r="O28" s="21"/>
      <c r="P28" s="21"/>
      <c r="Q28" s="21"/>
      <c r="R28" s="21"/>
      <c r="S28" s="21"/>
      <c r="T28" s="21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0"/>
      <c r="AL28" s="20"/>
      <c r="AM28" s="20"/>
      <c r="AN28" s="20"/>
      <c r="AO28" s="20"/>
      <c r="AP28" s="20"/>
      <c r="AQ28" s="20"/>
      <c r="AR28" s="20"/>
      <c r="AS28" s="200"/>
      <c r="AT28" s="20"/>
      <c r="AU28" s="20"/>
      <c r="AV28" s="20"/>
      <c r="AW28" s="20"/>
      <c r="AX28" s="20"/>
      <c r="AY28" s="20"/>
      <c r="AZ28" s="20"/>
      <c r="BA28" s="20"/>
      <c r="BB28" s="20"/>
      <c r="BC28" s="200"/>
      <c r="BD28" s="21"/>
      <c r="BE28" s="20"/>
      <c r="BF28" s="21"/>
      <c r="BG28" s="20"/>
      <c r="BH28" s="29"/>
      <c r="BI28" s="29"/>
      <c r="BJ28" s="20"/>
      <c r="BK28" s="20"/>
      <c r="BL28" s="20"/>
      <c r="BM28" s="181">
        <f t="shared" si="3"/>
        <v>0</v>
      </c>
      <c r="BN28" s="24">
        <v>43372</v>
      </c>
      <c r="BO28" s="179" t="s">
        <v>417</v>
      </c>
      <c r="BP28" s="24">
        <v>43192</v>
      </c>
      <c r="BQ28" s="194">
        <v>6</v>
      </c>
      <c r="BR28" s="22">
        <f t="shared" si="4"/>
        <v>180</v>
      </c>
      <c r="BS28" s="193">
        <f t="shared" si="5"/>
        <v>43372</v>
      </c>
    </row>
    <row r="29" spans="1:71" s="22" customFormat="1" ht="409.5" customHeight="1" x14ac:dyDescent="0.25">
      <c r="A29" s="20" t="s">
        <v>418</v>
      </c>
      <c r="B29" s="192">
        <v>41596711</v>
      </c>
      <c r="C29" s="29">
        <v>11915.52</v>
      </c>
      <c r="D29" s="29"/>
      <c r="E29" s="20">
        <v>15</v>
      </c>
      <c r="F29" s="20" t="s">
        <v>346</v>
      </c>
      <c r="G29" s="20" t="s">
        <v>138</v>
      </c>
      <c r="H29" s="20" t="s">
        <v>368</v>
      </c>
      <c r="I29" s="199" t="s">
        <v>452</v>
      </c>
      <c r="J29" s="205" t="s">
        <v>399</v>
      </c>
      <c r="K29" s="20"/>
      <c r="L29" s="20"/>
      <c r="M29" s="20"/>
      <c r="N29" s="21">
        <f>SUM(N30)</f>
        <v>151.74</v>
      </c>
      <c r="O29" s="21">
        <f t="shared" ref="O29" si="31">SUM(O30)</f>
        <v>0</v>
      </c>
      <c r="P29" s="21">
        <f t="shared" ref="P29" si="32">SUM(P30)</f>
        <v>16.691400000000002</v>
      </c>
      <c r="Q29" s="21">
        <f t="shared" ref="Q29" si="33">SUM(Q30)</f>
        <v>125.9442</v>
      </c>
      <c r="R29" s="21">
        <f t="shared" ref="R29" si="34">SUM(R30)</f>
        <v>0</v>
      </c>
      <c r="S29" s="21">
        <f t="shared" ref="S29" si="35">SUM(S30)</f>
        <v>9.1044</v>
      </c>
      <c r="T29" s="21">
        <f t="shared" ref="T29" si="36">SUM(T30)</f>
        <v>151.74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0"/>
      <c r="AL29" s="20"/>
      <c r="AM29" s="20"/>
      <c r="AN29" s="20"/>
      <c r="AO29" s="20"/>
      <c r="AP29" s="20"/>
      <c r="AQ29" s="20"/>
      <c r="AR29" s="20"/>
      <c r="AS29" s="200"/>
      <c r="AT29" s="20"/>
      <c r="AU29" s="20"/>
      <c r="AV29" s="20"/>
      <c r="AW29" s="20"/>
      <c r="AX29" s="20"/>
      <c r="AY29" s="20"/>
      <c r="AZ29" s="20"/>
      <c r="BA29" s="20"/>
      <c r="BB29" s="20"/>
      <c r="BC29" s="200">
        <v>0.13500000000000001</v>
      </c>
      <c r="BD29" s="21">
        <f>T30</f>
        <v>151.74</v>
      </c>
      <c r="BE29" s="20"/>
      <c r="BF29" s="21"/>
      <c r="BG29" s="20"/>
      <c r="BH29" s="29"/>
      <c r="BI29" s="29"/>
      <c r="BJ29" s="20"/>
      <c r="BK29" s="20"/>
      <c r="BL29" s="20"/>
      <c r="BM29" s="181">
        <f t="shared" si="3"/>
        <v>151.74</v>
      </c>
      <c r="BN29" s="24">
        <v>43360</v>
      </c>
      <c r="BO29" s="198"/>
      <c r="BP29" s="24">
        <v>43180</v>
      </c>
      <c r="BQ29" s="194">
        <v>6</v>
      </c>
      <c r="BR29" s="22">
        <f t="shared" si="4"/>
        <v>180</v>
      </c>
      <c r="BS29" s="193">
        <f t="shared" si="5"/>
        <v>43360</v>
      </c>
    </row>
    <row r="30" spans="1:71" s="22" customFormat="1" ht="126" customHeight="1" x14ac:dyDescent="0.25">
      <c r="A30" s="20"/>
      <c r="B30" s="192"/>
      <c r="C30" s="29"/>
      <c r="D30" s="29"/>
      <c r="E30" s="20"/>
      <c r="F30" s="20"/>
      <c r="G30" s="20"/>
      <c r="H30" s="20"/>
      <c r="I30" s="199"/>
      <c r="J30" s="206"/>
      <c r="K30" s="20"/>
      <c r="L30" s="20" t="s">
        <v>310</v>
      </c>
      <c r="M30" s="20">
        <f>BC29</f>
        <v>0.13500000000000001</v>
      </c>
      <c r="N30" s="21">
        <f>M30*1124</f>
        <v>151.74</v>
      </c>
      <c r="O30" s="21"/>
      <c r="P30" s="21">
        <f>N30*0.11</f>
        <v>16.691400000000002</v>
      </c>
      <c r="Q30" s="21">
        <f>N30*0.83</f>
        <v>125.9442</v>
      </c>
      <c r="R30" s="21">
        <v>0</v>
      </c>
      <c r="S30" s="21">
        <f>N30*0.06</f>
        <v>9.1044</v>
      </c>
      <c r="T30" s="21">
        <f>SUM(P30:S30)</f>
        <v>151.74</v>
      </c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0"/>
      <c r="AL30" s="20"/>
      <c r="AM30" s="20"/>
      <c r="AN30" s="20"/>
      <c r="AO30" s="20"/>
      <c r="AP30" s="20"/>
      <c r="AQ30" s="20"/>
      <c r="AR30" s="20"/>
      <c r="AS30" s="200"/>
      <c r="AT30" s="20"/>
      <c r="AU30" s="20"/>
      <c r="AV30" s="20"/>
      <c r="AW30" s="20"/>
      <c r="AX30" s="20"/>
      <c r="AY30" s="20"/>
      <c r="AZ30" s="20"/>
      <c r="BA30" s="20"/>
      <c r="BB30" s="20"/>
      <c r="BC30" s="200"/>
      <c r="BD30" s="21"/>
      <c r="BE30" s="20"/>
      <c r="BF30" s="21"/>
      <c r="BG30" s="20"/>
      <c r="BH30" s="29"/>
      <c r="BI30" s="29"/>
      <c r="BJ30" s="20"/>
      <c r="BK30" s="20"/>
      <c r="BL30" s="20"/>
      <c r="BM30" s="181"/>
      <c r="BN30" s="24"/>
      <c r="BO30" s="198"/>
      <c r="BP30" s="24"/>
      <c r="BQ30" s="194"/>
      <c r="BS30" s="193"/>
    </row>
    <row r="31" spans="1:71" s="22" customFormat="1" ht="203.45" customHeight="1" x14ac:dyDescent="0.25">
      <c r="A31" s="20" t="s">
        <v>419</v>
      </c>
      <c r="B31" s="192">
        <v>41618201</v>
      </c>
      <c r="C31" s="29">
        <v>466.1</v>
      </c>
      <c r="D31" s="29"/>
      <c r="E31" s="20">
        <v>15</v>
      </c>
      <c r="F31" s="20" t="s">
        <v>347</v>
      </c>
      <c r="G31" s="20" t="s">
        <v>137</v>
      </c>
      <c r="H31" s="20" t="s">
        <v>369</v>
      </c>
      <c r="I31" s="199" t="s">
        <v>174</v>
      </c>
      <c r="J31" s="205" t="s">
        <v>400</v>
      </c>
      <c r="K31" s="20" t="s">
        <v>420</v>
      </c>
      <c r="L31" s="20"/>
      <c r="M31" s="20"/>
      <c r="N31" s="21">
        <f>SUM(N32)</f>
        <v>515.72460000000001</v>
      </c>
      <c r="O31" s="21">
        <f t="shared" ref="O31:T31" si="37">SUM(O32)</f>
        <v>0</v>
      </c>
      <c r="P31" s="21">
        <f t="shared" si="37"/>
        <v>56.729706</v>
      </c>
      <c r="Q31" s="21">
        <f t="shared" si="37"/>
        <v>458.99489399999999</v>
      </c>
      <c r="R31" s="21">
        <f t="shared" si="37"/>
        <v>0</v>
      </c>
      <c r="S31" s="21">
        <f t="shared" si="37"/>
        <v>0</v>
      </c>
      <c r="T31" s="21">
        <f t="shared" si="37"/>
        <v>515.72460000000001</v>
      </c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0"/>
      <c r="AL31" s="20"/>
      <c r="AM31" s="20"/>
      <c r="AN31" s="20"/>
      <c r="AO31" s="20"/>
      <c r="AP31" s="20"/>
      <c r="AQ31" s="20"/>
      <c r="AR31" s="20"/>
      <c r="AS31" s="200"/>
      <c r="AT31" s="20"/>
      <c r="AU31" s="20"/>
      <c r="AV31" s="20"/>
      <c r="AW31" s="20"/>
      <c r="AX31" s="20"/>
      <c r="AY31" s="20"/>
      <c r="AZ31" s="20"/>
      <c r="BA31" s="20"/>
      <c r="BB31" s="20"/>
      <c r="BC31" s="200"/>
      <c r="BD31" s="21"/>
      <c r="BE31" s="20"/>
      <c r="BF31" s="21"/>
      <c r="BG31" s="20"/>
      <c r="BH31" s="29"/>
      <c r="BI31" s="29"/>
      <c r="BJ31" s="20"/>
      <c r="BK31" s="20" t="s">
        <v>421</v>
      </c>
      <c r="BL31" s="21">
        <f>T32</f>
        <v>515.72460000000001</v>
      </c>
      <c r="BM31" s="181">
        <f t="shared" si="3"/>
        <v>515.72460000000001</v>
      </c>
      <c r="BN31" s="24">
        <v>43351</v>
      </c>
      <c r="BO31" s="179"/>
      <c r="BP31" s="24">
        <v>43171</v>
      </c>
      <c r="BQ31" s="194">
        <v>6</v>
      </c>
      <c r="BR31" s="22">
        <f t="shared" si="4"/>
        <v>180</v>
      </c>
      <c r="BS31" s="193">
        <f t="shared" si="5"/>
        <v>43351</v>
      </c>
    </row>
    <row r="32" spans="1:71" s="22" customFormat="1" ht="386.25" customHeight="1" x14ac:dyDescent="0.25">
      <c r="A32" s="20"/>
      <c r="B32" s="192"/>
      <c r="C32" s="29"/>
      <c r="D32" s="29"/>
      <c r="E32" s="20"/>
      <c r="F32" s="20"/>
      <c r="G32" s="20"/>
      <c r="H32" s="20"/>
      <c r="I32" s="199"/>
      <c r="J32" s="206"/>
      <c r="K32" s="20"/>
      <c r="L32" s="20" t="s">
        <v>320</v>
      </c>
      <c r="M32" s="20" t="str">
        <f>BK31</f>
        <v>Реконструкция ВЛ-0,4 кВ в части замены провода А-25 на СИП-2 (50 мм2) на участке протяженностью 0,42 км с заменой 15-ти опор.</v>
      </c>
      <c r="N32" s="21">
        <f>(0.42*488.63)+(15*20.7)</f>
        <v>515.72460000000001</v>
      </c>
      <c r="O32" s="21"/>
      <c r="P32" s="21">
        <f>N32*0.11</f>
        <v>56.729706</v>
      </c>
      <c r="Q32" s="21">
        <f>N32*0.89</f>
        <v>458.99489399999999</v>
      </c>
      <c r="R32" s="21">
        <v>0</v>
      </c>
      <c r="S32" s="21">
        <v>0</v>
      </c>
      <c r="T32" s="21">
        <f t="shared" ref="T32" si="38">SUM(P32:S32)</f>
        <v>515.72460000000001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0"/>
      <c r="AL32" s="20"/>
      <c r="AM32" s="20"/>
      <c r="AN32" s="20"/>
      <c r="AO32" s="20"/>
      <c r="AP32" s="20"/>
      <c r="AQ32" s="20"/>
      <c r="AR32" s="20"/>
      <c r="AS32" s="200"/>
      <c r="AT32" s="20"/>
      <c r="AU32" s="20"/>
      <c r="AV32" s="20"/>
      <c r="AW32" s="20"/>
      <c r="AX32" s="20"/>
      <c r="AY32" s="20"/>
      <c r="AZ32" s="20"/>
      <c r="BA32" s="20"/>
      <c r="BB32" s="20"/>
      <c r="BC32" s="200"/>
      <c r="BD32" s="21"/>
      <c r="BE32" s="20"/>
      <c r="BF32" s="21"/>
      <c r="BG32" s="20"/>
      <c r="BH32" s="29"/>
      <c r="BI32" s="29"/>
      <c r="BJ32" s="20"/>
      <c r="BK32" s="20"/>
      <c r="BL32" s="20"/>
      <c r="BM32" s="181"/>
      <c r="BN32" s="24"/>
      <c r="BO32" s="179"/>
      <c r="BP32" s="24"/>
      <c r="BQ32" s="194"/>
      <c r="BS32" s="193"/>
    </row>
    <row r="33" spans="1:71" s="22" customFormat="1" ht="363" customHeight="1" x14ac:dyDescent="0.25">
      <c r="A33" s="20" t="s">
        <v>423</v>
      </c>
      <c r="B33" s="192">
        <v>41616129</v>
      </c>
      <c r="C33" s="29">
        <v>11915.52</v>
      </c>
      <c r="D33" s="29"/>
      <c r="E33" s="20">
        <v>14.5</v>
      </c>
      <c r="F33" s="20" t="s">
        <v>348</v>
      </c>
      <c r="G33" s="20" t="s">
        <v>136</v>
      </c>
      <c r="H33" s="20" t="s">
        <v>370</v>
      </c>
      <c r="I33" s="199" t="s">
        <v>453</v>
      </c>
      <c r="J33" s="20" t="s">
        <v>454</v>
      </c>
      <c r="K33" s="20" t="s">
        <v>422</v>
      </c>
      <c r="L33" s="20"/>
      <c r="M33" s="21"/>
      <c r="N33" s="23">
        <f>SUM(N34)</f>
        <v>292.24</v>
      </c>
      <c r="O33" s="23">
        <f t="shared" ref="O33:T33" si="39">SUM(O34)</f>
        <v>0</v>
      </c>
      <c r="P33" s="23">
        <f t="shared" si="39"/>
        <v>32.1464</v>
      </c>
      <c r="Q33" s="23">
        <f t="shared" si="39"/>
        <v>242.5592</v>
      </c>
      <c r="R33" s="23">
        <f t="shared" si="39"/>
        <v>0</v>
      </c>
      <c r="S33" s="23">
        <f t="shared" si="39"/>
        <v>17.534400000000002</v>
      </c>
      <c r="T33" s="23">
        <f t="shared" si="39"/>
        <v>292.24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1"/>
      <c r="AI33" s="20"/>
      <c r="AJ33" s="20"/>
      <c r="AK33" s="200"/>
      <c r="AL33" s="21"/>
      <c r="AM33" s="20"/>
      <c r="AN33" s="20"/>
      <c r="AO33" s="20"/>
      <c r="AP33" s="20"/>
      <c r="AQ33" s="20"/>
      <c r="AR33" s="20"/>
      <c r="AS33" s="200"/>
      <c r="AT33" s="21"/>
      <c r="AU33" s="20"/>
      <c r="AV33" s="20"/>
      <c r="AW33" s="20"/>
      <c r="AX33" s="20"/>
      <c r="AY33" s="20"/>
      <c r="AZ33" s="20"/>
      <c r="BA33" s="20"/>
      <c r="BB33" s="20"/>
      <c r="BC33" s="200">
        <v>0.26</v>
      </c>
      <c r="BD33" s="21">
        <f>T34</f>
        <v>292.24</v>
      </c>
      <c r="BE33" s="20"/>
      <c r="BF33" s="20"/>
      <c r="BG33" s="20"/>
      <c r="BH33" s="29"/>
      <c r="BI33" s="29"/>
      <c r="BJ33" s="20"/>
      <c r="BK33" s="20"/>
      <c r="BL33" s="20"/>
      <c r="BM33" s="181">
        <f t="shared" si="3"/>
        <v>292.24</v>
      </c>
      <c r="BN33" s="24">
        <v>43532</v>
      </c>
      <c r="BO33" s="198" t="s">
        <v>424</v>
      </c>
      <c r="BP33" s="24">
        <v>43172</v>
      </c>
      <c r="BQ33" s="194">
        <v>12</v>
      </c>
      <c r="BR33" s="22">
        <f t="shared" si="4"/>
        <v>360</v>
      </c>
      <c r="BS33" s="193">
        <f t="shared" si="5"/>
        <v>43532</v>
      </c>
    </row>
    <row r="34" spans="1:71" s="22" customFormat="1" ht="237" customHeight="1" x14ac:dyDescent="0.25">
      <c r="A34" s="20"/>
      <c r="B34" s="192"/>
      <c r="C34" s="29"/>
      <c r="D34" s="29"/>
      <c r="E34" s="20"/>
      <c r="F34" s="20"/>
      <c r="G34" s="20"/>
      <c r="H34" s="20"/>
      <c r="I34" s="199"/>
      <c r="J34" s="199"/>
      <c r="K34" s="20"/>
      <c r="L34" s="20" t="s">
        <v>310</v>
      </c>
      <c r="M34" s="20">
        <f>BC33</f>
        <v>0.26</v>
      </c>
      <c r="N34" s="21">
        <f>M34*1124</f>
        <v>292.24</v>
      </c>
      <c r="O34" s="21"/>
      <c r="P34" s="21">
        <f>N34*0.11</f>
        <v>32.1464</v>
      </c>
      <c r="Q34" s="21">
        <f>N34*0.83</f>
        <v>242.5592</v>
      </c>
      <c r="R34" s="21">
        <v>0</v>
      </c>
      <c r="S34" s="21">
        <f>N34*0.06</f>
        <v>17.534400000000002</v>
      </c>
      <c r="T34" s="21">
        <f>SUM(P34:S34)</f>
        <v>292.24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1"/>
      <c r="AI34" s="20"/>
      <c r="AJ34" s="20"/>
      <c r="AK34" s="200"/>
      <c r="AL34" s="21"/>
      <c r="AM34" s="20"/>
      <c r="AN34" s="20"/>
      <c r="AO34" s="20"/>
      <c r="AP34" s="20"/>
      <c r="AQ34" s="20"/>
      <c r="AR34" s="20"/>
      <c r="AS34" s="200"/>
      <c r="AT34" s="21"/>
      <c r="AU34" s="20"/>
      <c r="AV34" s="20"/>
      <c r="AW34" s="20"/>
      <c r="AX34" s="20"/>
      <c r="AY34" s="20"/>
      <c r="AZ34" s="20"/>
      <c r="BA34" s="20"/>
      <c r="BB34" s="20"/>
      <c r="BC34" s="200"/>
      <c r="BD34" s="21"/>
      <c r="BE34" s="20"/>
      <c r="BF34" s="20"/>
      <c r="BG34" s="20"/>
      <c r="BH34" s="29"/>
      <c r="BI34" s="29"/>
      <c r="BJ34" s="20"/>
      <c r="BK34" s="20"/>
      <c r="BL34" s="20"/>
      <c r="BM34" s="181"/>
      <c r="BN34" s="24"/>
      <c r="BO34" s="198"/>
      <c r="BP34" s="24"/>
      <c r="BQ34" s="194"/>
      <c r="BS34" s="193"/>
    </row>
    <row r="35" spans="1:71" s="22" customFormat="1" ht="295.5" customHeight="1" x14ac:dyDescent="0.25">
      <c r="A35" s="20" t="s">
        <v>426</v>
      </c>
      <c r="B35" s="192">
        <v>41616305</v>
      </c>
      <c r="C35" s="29">
        <v>466.1</v>
      </c>
      <c r="D35" s="29"/>
      <c r="E35" s="20">
        <v>14.5</v>
      </c>
      <c r="F35" s="20" t="s">
        <v>349</v>
      </c>
      <c r="G35" s="20" t="s">
        <v>138</v>
      </c>
      <c r="H35" s="20" t="s">
        <v>371</v>
      </c>
      <c r="I35" s="205" t="s">
        <v>385</v>
      </c>
      <c r="J35" s="205" t="s">
        <v>401</v>
      </c>
      <c r="K35" s="20"/>
      <c r="L35" s="20"/>
      <c r="M35" s="20"/>
      <c r="N35" s="21">
        <f>SUM(N36)</f>
        <v>179.84</v>
      </c>
      <c r="O35" s="21">
        <f t="shared" ref="O35:T35" si="40">SUM(O36)</f>
        <v>0</v>
      </c>
      <c r="P35" s="21">
        <f t="shared" si="40"/>
        <v>19.782399999999999</v>
      </c>
      <c r="Q35" s="21">
        <f t="shared" si="40"/>
        <v>149.2672</v>
      </c>
      <c r="R35" s="21">
        <f t="shared" si="40"/>
        <v>0</v>
      </c>
      <c r="S35" s="21">
        <f t="shared" si="40"/>
        <v>10.7904</v>
      </c>
      <c r="T35" s="21">
        <f t="shared" si="40"/>
        <v>179.84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0"/>
      <c r="AL35" s="20"/>
      <c r="AM35" s="20"/>
      <c r="AN35" s="20"/>
      <c r="AO35" s="20"/>
      <c r="AP35" s="20"/>
      <c r="AQ35" s="20"/>
      <c r="AR35" s="20"/>
      <c r="AS35" s="200"/>
      <c r="AT35" s="20"/>
      <c r="AU35" s="20"/>
      <c r="AV35" s="20"/>
      <c r="AW35" s="20"/>
      <c r="AX35" s="20"/>
      <c r="AY35" s="20"/>
      <c r="AZ35" s="20"/>
      <c r="BA35" s="20"/>
      <c r="BB35" s="20"/>
      <c r="BC35" s="200">
        <v>0.16</v>
      </c>
      <c r="BD35" s="21">
        <f>T36</f>
        <v>179.84</v>
      </c>
      <c r="BE35" s="20"/>
      <c r="BF35" s="21"/>
      <c r="BG35" s="20"/>
      <c r="BH35" s="29"/>
      <c r="BI35" s="29"/>
      <c r="BJ35" s="20"/>
      <c r="BK35" s="20"/>
      <c r="BL35" s="20"/>
      <c r="BM35" s="181">
        <f t="shared" si="3"/>
        <v>179.84</v>
      </c>
      <c r="BN35" s="24">
        <v>43341</v>
      </c>
      <c r="BO35" s="198"/>
      <c r="BP35" s="24">
        <v>43161</v>
      </c>
      <c r="BQ35" s="194">
        <v>6</v>
      </c>
      <c r="BR35" s="22">
        <f t="shared" si="4"/>
        <v>180</v>
      </c>
      <c r="BS35" s="193">
        <f t="shared" si="5"/>
        <v>43341</v>
      </c>
    </row>
    <row r="36" spans="1:71" s="22" customFormat="1" ht="295.5" customHeight="1" x14ac:dyDescent="0.25">
      <c r="A36" s="20"/>
      <c r="B36" s="192"/>
      <c r="C36" s="29"/>
      <c r="D36" s="29"/>
      <c r="E36" s="20"/>
      <c r="F36" s="20"/>
      <c r="G36" s="20"/>
      <c r="H36" s="20"/>
      <c r="I36" s="206"/>
      <c r="J36" s="206"/>
      <c r="K36" s="20"/>
      <c r="L36" s="20" t="s">
        <v>310</v>
      </c>
      <c r="M36" s="20">
        <f>BC35</f>
        <v>0.16</v>
      </c>
      <c r="N36" s="21">
        <f>M36*1124</f>
        <v>179.84</v>
      </c>
      <c r="O36" s="21"/>
      <c r="P36" s="21">
        <f>N36*0.11</f>
        <v>19.782399999999999</v>
      </c>
      <c r="Q36" s="21">
        <f>N36*0.83</f>
        <v>149.2672</v>
      </c>
      <c r="R36" s="21">
        <v>0</v>
      </c>
      <c r="S36" s="21">
        <f>N36*0.06</f>
        <v>10.7904</v>
      </c>
      <c r="T36" s="21">
        <f>SUM(P36:S36)</f>
        <v>179.84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0"/>
      <c r="AL36" s="20"/>
      <c r="AM36" s="20"/>
      <c r="AN36" s="20"/>
      <c r="AO36" s="20"/>
      <c r="AP36" s="20"/>
      <c r="AQ36" s="20"/>
      <c r="AR36" s="20"/>
      <c r="AS36" s="200"/>
      <c r="AT36" s="20"/>
      <c r="AU36" s="20"/>
      <c r="AV36" s="20"/>
      <c r="AW36" s="20"/>
      <c r="AX36" s="20"/>
      <c r="AY36" s="20"/>
      <c r="AZ36" s="20"/>
      <c r="BA36" s="20"/>
      <c r="BB36" s="20"/>
      <c r="BC36" s="200"/>
      <c r="BD36" s="21"/>
      <c r="BE36" s="20"/>
      <c r="BF36" s="21"/>
      <c r="BG36" s="20"/>
      <c r="BH36" s="29"/>
      <c r="BI36" s="29"/>
      <c r="BJ36" s="20"/>
      <c r="BK36" s="20"/>
      <c r="BL36" s="20"/>
      <c r="BM36" s="181"/>
      <c r="BN36" s="24"/>
      <c r="BO36" s="198"/>
      <c r="BP36" s="24"/>
      <c r="BQ36" s="194"/>
      <c r="BS36" s="193"/>
    </row>
    <row r="37" spans="1:71" s="22" customFormat="1" ht="333.75" customHeight="1" x14ac:dyDescent="0.25">
      <c r="A37" s="20" t="s">
        <v>427</v>
      </c>
      <c r="B37" s="192">
        <v>41616132</v>
      </c>
      <c r="C37" s="29">
        <v>466.1</v>
      </c>
      <c r="D37" s="29"/>
      <c r="E37" s="20">
        <v>12</v>
      </c>
      <c r="F37" s="20" t="s">
        <v>350</v>
      </c>
      <c r="G37" s="20" t="s">
        <v>138</v>
      </c>
      <c r="H37" s="20" t="s">
        <v>372</v>
      </c>
      <c r="I37" s="205" t="s">
        <v>386</v>
      </c>
      <c r="J37" s="205" t="s">
        <v>402</v>
      </c>
      <c r="K37" s="20"/>
      <c r="L37" s="20"/>
      <c r="M37" s="20"/>
      <c r="N37" s="21">
        <f>SUM(N38)</f>
        <v>78.680000000000007</v>
      </c>
      <c r="O37" s="21">
        <f t="shared" ref="O37:T37" si="41">SUM(O38)</f>
        <v>0</v>
      </c>
      <c r="P37" s="21">
        <f t="shared" si="41"/>
        <v>8.6548000000000016</v>
      </c>
      <c r="Q37" s="21">
        <f t="shared" si="41"/>
        <v>65.304400000000001</v>
      </c>
      <c r="R37" s="21">
        <f t="shared" si="41"/>
        <v>0</v>
      </c>
      <c r="S37" s="21">
        <f t="shared" si="41"/>
        <v>4.7208000000000006</v>
      </c>
      <c r="T37" s="21">
        <f t="shared" si="41"/>
        <v>78.680000000000007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0"/>
      <c r="AL37" s="20"/>
      <c r="AM37" s="20"/>
      <c r="AN37" s="20"/>
      <c r="AO37" s="20"/>
      <c r="AP37" s="20"/>
      <c r="AQ37" s="20"/>
      <c r="AR37" s="20"/>
      <c r="AS37" s="200"/>
      <c r="AT37" s="20"/>
      <c r="AU37" s="20"/>
      <c r="AV37" s="20"/>
      <c r="AW37" s="20"/>
      <c r="AX37" s="20"/>
      <c r="AY37" s="20"/>
      <c r="AZ37" s="20"/>
      <c r="BA37" s="20"/>
      <c r="BB37" s="20"/>
      <c r="BC37" s="200">
        <v>7.0000000000000007E-2</v>
      </c>
      <c r="BD37" s="21">
        <f>T38</f>
        <v>78.680000000000007</v>
      </c>
      <c r="BE37" s="20"/>
      <c r="BF37" s="21"/>
      <c r="BG37" s="20"/>
      <c r="BH37" s="29"/>
      <c r="BI37" s="29"/>
      <c r="BJ37" s="20"/>
      <c r="BK37" s="20"/>
      <c r="BL37" s="20"/>
      <c r="BM37" s="181">
        <f>V37+X37+Z37+AB37+AD37+AF37+AH37+AL37+AN37+AP37+AR37+AT37+AV37+AX37+AZ37+BB37+BD37+BF37+BH37+BJ37+BL37</f>
        <v>78.680000000000007</v>
      </c>
      <c r="BN37" s="24">
        <v>43172</v>
      </c>
      <c r="BO37" s="198" t="s">
        <v>428</v>
      </c>
      <c r="BP37" s="24">
        <v>43172</v>
      </c>
      <c r="BQ37" s="194">
        <v>6</v>
      </c>
      <c r="BS37" s="193">
        <f t="shared" si="5"/>
        <v>43172</v>
      </c>
    </row>
    <row r="38" spans="1:71" s="22" customFormat="1" ht="333.75" customHeight="1" x14ac:dyDescent="0.25">
      <c r="A38" s="20"/>
      <c r="B38" s="192"/>
      <c r="C38" s="29"/>
      <c r="D38" s="29"/>
      <c r="E38" s="20"/>
      <c r="F38" s="20"/>
      <c r="G38" s="20"/>
      <c r="H38" s="20"/>
      <c r="I38" s="206"/>
      <c r="J38" s="206"/>
      <c r="K38" s="20"/>
      <c r="L38" s="20" t="s">
        <v>310</v>
      </c>
      <c r="M38" s="20">
        <f>BC37</f>
        <v>7.0000000000000007E-2</v>
      </c>
      <c r="N38" s="21">
        <f>M38*1124</f>
        <v>78.680000000000007</v>
      </c>
      <c r="O38" s="21"/>
      <c r="P38" s="21">
        <f>N38*0.11</f>
        <v>8.6548000000000016</v>
      </c>
      <c r="Q38" s="21">
        <f>N38*0.83</f>
        <v>65.304400000000001</v>
      </c>
      <c r="R38" s="21">
        <v>0</v>
      </c>
      <c r="S38" s="21">
        <f>N38*0.06</f>
        <v>4.7208000000000006</v>
      </c>
      <c r="T38" s="21">
        <f>SUM(P38:S38)</f>
        <v>78.680000000000007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0"/>
      <c r="AL38" s="20"/>
      <c r="AM38" s="20"/>
      <c r="AN38" s="20"/>
      <c r="AO38" s="20"/>
      <c r="AP38" s="20"/>
      <c r="AQ38" s="20"/>
      <c r="AR38" s="20"/>
      <c r="AS38" s="200"/>
      <c r="AT38" s="20"/>
      <c r="AU38" s="20"/>
      <c r="AV38" s="20"/>
      <c r="AW38" s="20"/>
      <c r="AX38" s="20"/>
      <c r="AY38" s="20"/>
      <c r="AZ38" s="20"/>
      <c r="BA38" s="20"/>
      <c r="BB38" s="20"/>
      <c r="BC38" s="200"/>
      <c r="BD38" s="21"/>
      <c r="BE38" s="20"/>
      <c r="BF38" s="21"/>
      <c r="BG38" s="20"/>
      <c r="BH38" s="29"/>
      <c r="BI38" s="29"/>
      <c r="BJ38" s="20"/>
      <c r="BK38" s="20"/>
      <c r="BL38" s="20"/>
      <c r="BM38" s="181"/>
      <c r="BN38" s="24"/>
      <c r="BO38" s="198"/>
      <c r="BP38" s="24"/>
      <c r="BQ38" s="194"/>
      <c r="BS38" s="193"/>
    </row>
    <row r="39" spans="1:71" s="22" customFormat="1" ht="256.5" customHeight="1" x14ac:dyDescent="0.25">
      <c r="A39" s="20" t="s">
        <v>429</v>
      </c>
      <c r="B39" s="192">
        <v>41618059</v>
      </c>
      <c r="C39" s="29">
        <v>466.1</v>
      </c>
      <c r="D39" s="29"/>
      <c r="E39" s="20">
        <v>6</v>
      </c>
      <c r="F39" s="20" t="s">
        <v>351</v>
      </c>
      <c r="G39" s="20" t="s">
        <v>138</v>
      </c>
      <c r="H39" s="20" t="s">
        <v>373</v>
      </c>
      <c r="I39" s="205" t="s">
        <v>387</v>
      </c>
      <c r="J39" s="205" t="s">
        <v>398</v>
      </c>
      <c r="K39" s="20"/>
      <c r="L39" s="20"/>
      <c r="M39" s="20"/>
      <c r="N39" s="21">
        <f>SUM(N40)</f>
        <v>112.4</v>
      </c>
      <c r="O39" s="21">
        <f t="shared" ref="O39:T39" si="42">SUM(O40)</f>
        <v>0</v>
      </c>
      <c r="P39" s="21">
        <f t="shared" si="42"/>
        <v>12.364000000000001</v>
      </c>
      <c r="Q39" s="21">
        <f t="shared" si="42"/>
        <v>93.292000000000002</v>
      </c>
      <c r="R39" s="21">
        <f t="shared" si="42"/>
        <v>0</v>
      </c>
      <c r="S39" s="21">
        <f t="shared" si="42"/>
        <v>6.7439999999999998</v>
      </c>
      <c r="T39" s="21">
        <f t="shared" si="42"/>
        <v>112.4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0"/>
      <c r="AL39" s="20"/>
      <c r="AM39" s="20"/>
      <c r="AN39" s="20"/>
      <c r="AO39" s="20"/>
      <c r="AP39" s="20"/>
      <c r="AQ39" s="20"/>
      <c r="AR39" s="20"/>
      <c r="AS39" s="200"/>
      <c r="AT39" s="20"/>
      <c r="AU39" s="20"/>
      <c r="AV39" s="20"/>
      <c r="AW39" s="20"/>
      <c r="AX39" s="20"/>
      <c r="AY39" s="20"/>
      <c r="AZ39" s="20"/>
      <c r="BA39" s="20"/>
      <c r="BB39" s="20"/>
      <c r="BC39" s="200">
        <v>0.1</v>
      </c>
      <c r="BD39" s="21">
        <f>T40</f>
        <v>112.4</v>
      </c>
      <c r="BE39" s="20"/>
      <c r="BF39" s="21"/>
      <c r="BG39" s="20"/>
      <c r="BH39" s="29"/>
      <c r="BI39" s="29"/>
      <c r="BJ39" s="20"/>
      <c r="BK39" s="20"/>
      <c r="BL39" s="20"/>
      <c r="BM39" s="181">
        <f t="shared" si="3"/>
        <v>112.4</v>
      </c>
      <c r="BN39" s="24">
        <v>43345</v>
      </c>
      <c r="BO39" s="198"/>
      <c r="BP39" s="24">
        <v>43165</v>
      </c>
      <c r="BQ39" s="194">
        <v>6</v>
      </c>
      <c r="BR39" s="22">
        <f t="shared" si="4"/>
        <v>180</v>
      </c>
      <c r="BS39" s="193">
        <f t="shared" si="5"/>
        <v>43345</v>
      </c>
    </row>
    <row r="40" spans="1:71" s="22" customFormat="1" ht="256.5" customHeight="1" x14ac:dyDescent="0.25">
      <c r="A40" s="20"/>
      <c r="B40" s="192"/>
      <c r="C40" s="29"/>
      <c r="D40" s="29"/>
      <c r="E40" s="20"/>
      <c r="F40" s="20"/>
      <c r="G40" s="20"/>
      <c r="H40" s="20"/>
      <c r="I40" s="206"/>
      <c r="J40" s="206"/>
      <c r="K40" s="20"/>
      <c r="L40" s="20" t="s">
        <v>310</v>
      </c>
      <c r="M40" s="20">
        <f>BC39</f>
        <v>0.1</v>
      </c>
      <c r="N40" s="21">
        <f>M40*1124</f>
        <v>112.4</v>
      </c>
      <c r="O40" s="21"/>
      <c r="P40" s="21">
        <f>N40*0.11</f>
        <v>12.364000000000001</v>
      </c>
      <c r="Q40" s="21">
        <f>N40*0.83</f>
        <v>93.292000000000002</v>
      </c>
      <c r="R40" s="21">
        <v>0</v>
      </c>
      <c r="S40" s="21">
        <f>N40*0.06</f>
        <v>6.7439999999999998</v>
      </c>
      <c r="T40" s="21">
        <f>SUM(P40:S40)</f>
        <v>112.4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0"/>
      <c r="AL40" s="20"/>
      <c r="AM40" s="20"/>
      <c r="AN40" s="20"/>
      <c r="AO40" s="20"/>
      <c r="AP40" s="20"/>
      <c r="AQ40" s="20"/>
      <c r="AR40" s="20"/>
      <c r="AS40" s="200"/>
      <c r="AT40" s="20"/>
      <c r="AU40" s="20"/>
      <c r="AV40" s="20"/>
      <c r="AW40" s="20"/>
      <c r="AX40" s="20"/>
      <c r="AY40" s="20"/>
      <c r="AZ40" s="20"/>
      <c r="BA40" s="20"/>
      <c r="BB40" s="20"/>
      <c r="BC40" s="200"/>
      <c r="BD40" s="21"/>
      <c r="BE40" s="20"/>
      <c r="BF40" s="21"/>
      <c r="BG40" s="20"/>
      <c r="BH40" s="29"/>
      <c r="BI40" s="29"/>
      <c r="BJ40" s="20"/>
      <c r="BK40" s="20"/>
      <c r="BL40" s="20"/>
      <c r="BM40" s="181"/>
      <c r="BN40" s="24"/>
      <c r="BO40" s="198"/>
      <c r="BP40" s="24"/>
      <c r="BQ40" s="194"/>
      <c r="BS40" s="193"/>
    </row>
    <row r="41" spans="1:71" s="22" customFormat="1" ht="294" customHeight="1" x14ac:dyDescent="0.25">
      <c r="A41" s="20" t="s">
        <v>430</v>
      </c>
      <c r="B41" s="192">
        <v>41617575</v>
      </c>
      <c r="C41" s="29">
        <v>466.1</v>
      </c>
      <c r="D41" s="29"/>
      <c r="E41" s="20">
        <v>12</v>
      </c>
      <c r="F41" s="20" t="s">
        <v>352</v>
      </c>
      <c r="G41" s="20" t="s">
        <v>138</v>
      </c>
      <c r="H41" s="20" t="s">
        <v>374</v>
      </c>
      <c r="I41" s="205" t="s">
        <v>407</v>
      </c>
      <c r="J41" s="205" t="s">
        <v>333</v>
      </c>
      <c r="K41" s="20"/>
      <c r="L41" s="20"/>
      <c r="M41" s="20"/>
      <c r="N41" s="21">
        <f>SUM(N42)</f>
        <v>95.54</v>
      </c>
      <c r="O41" s="21">
        <f t="shared" ref="O41:T41" si="43">SUM(O42)</f>
        <v>0</v>
      </c>
      <c r="P41" s="21">
        <f t="shared" si="43"/>
        <v>10.509400000000001</v>
      </c>
      <c r="Q41" s="21">
        <f t="shared" si="43"/>
        <v>79.298200000000008</v>
      </c>
      <c r="R41" s="21">
        <f t="shared" si="43"/>
        <v>0</v>
      </c>
      <c r="S41" s="21">
        <f t="shared" si="43"/>
        <v>5.7324000000000002</v>
      </c>
      <c r="T41" s="21">
        <f t="shared" si="43"/>
        <v>95.54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0"/>
      <c r="AL41" s="20"/>
      <c r="AM41" s="20"/>
      <c r="AN41" s="20"/>
      <c r="AO41" s="20"/>
      <c r="AP41" s="20"/>
      <c r="AQ41" s="20"/>
      <c r="AR41" s="20"/>
      <c r="AS41" s="200"/>
      <c r="AT41" s="20"/>
      <c r="AU41" s="20"/>
      <c r="AV41" s="20"/>
      <c r="AW41" s="20"/>
      <c r="AX41" s="20"/>
      <c r="AY41" s="20"/>
      <c r="AZ41" s="20"/>
      <c r="BA41" s="20"/>
      <c r="BB41" s="20"/>
      <c r="BC41" s="200">
        <v>8.5000000000000006E-2</v>
      </c>
      <c r="BD41" s="21">
        <f>T42</f>
        <v>95.54</v>
      </c>
      <c r="BE41" s="20"/>
      <c r="BF41" s="20"/>
      <c r="BG41" s="20"/>
      <c r="BH41" s="29"/>
      <c r="BI41" s="29"/>
      <c r="BJ41" s="20"/>
      <c r="BK41" s="20"/>
      <c r="BL41" s="20"/>
      <c r="BM41" s="181">
        <f t="shared" si="3"/>
        <v>95.54</v>
      </c>
      <c r="BN41" s="24">
        <v>43358</v>
      </c>
      <c r="BO41" s="198"/>
      <c r="BP41" s="24">
        <v>43178</v>
      </c>
      <c r="BQ41" s="194">
        <v>6</v>
      </c>
      <c r="BR41" s="22">
        <f>BQ41*30</f>
        <v>180</v>
      </c>
      <c r="BS41" s="193">
        <f t="shared" si="5"/>
        <v>43358</v>
      </c>
    </row>
    <row r="42" spans="1:71" s="22" customFormat="1" ht="294" customHeight="1" x14ac:dyDescent="0.25">
      <c r="A42" s="20"/>
      <c r="B42" s="192"/>
      <c r="C42" s="29"/>
      <c r="D42" s="29"/>
      <c r="E42" s="20"/>
      <c r="F42" s="20"/>
      <c r="G42" s="20"/>
      <c r="H42" s="20"/>
      <c r="I42" s="206"/>
      <c r="J42" s="206"/>
      <c r="K42" s="20"/>
      <c r="L42" s="20" t="s">
        <v>310</v>
      </c>
      <c r="M42" s="20">
        <f>BC41</f>
        <v>8.5000000000000006E-2</v>
      </c>
      <c r="N42" s="21">
        <f>M42*1124</f>
        <v>95.54</v>
      </c>
      <c r="O42" s="21"/>
      <c r="P42" s="21">
        <f>N42*0.11</f>
        <v>10.509400000000001</v>
      </c>
      <c r="Q42" s="21">
        <f>N42*0.83</f>
        <v>79.298200000000008</v>
      </c>
      <c r="R42" s="21">
        <v>0</v>
      </c>
      <c r="S42" s="21">
        <f>N42*0.06</f>
        <v>5.7324000000000002</v>
      </c>
      <c r="T42" s="21">
        <f>SUM(P42:S42)</f>
        <v>95.54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0"/>
      <c r="AL42" s="20"/>
      <c r="AM42" s="20"/>
      <c r="AN42" s="20"/>
      <c r="AO42" s="20"/>
      <c r="AP42" s="20"/>
      <c r="AQ42" s="20"/>
      <c r="AR42" s="20"/>
      <c r="AS42" s="200"/>
      <c r="AT42" s="20"/>
      <c r="AU42" s="20"/>
      <c r="AV42" s="20"/>
      <c r="AW42" s="20"/>
      <c r="AX42" s="20"/>
      <c r="AY42" s="20"/>
      <c r="AZ42" s="20"/>
      <c r="BA42" s="20"/>
      <c r="BB42" s="20"/>
      <c r="BC42" s="200"/>
      <c r="BD42" s="21"/>
      <c r="BE42" s="20"/>
      <c r="BF42" s="20"/>
      <c r="BG42" s="20"/>
      <c r="BH42" s="29"/>
      <c r="BI42" s="29"/>
      <c r="BJ42" s="20"/>
      <c r="BK42" s="20"/>
      <c r="BL42" s="20"/>
      <c r="BM42" s="181"/>
      <c r="BN42" s="24"/>
      <c r="BO42" s="198"/>
      <c r="BP42" s="24"/>
      <c r="BQ42" s="194"/>
      <c r="BS42" s="193"/>
    </row>
    <row r="43" spans="1:71" s="22" customFormat="1" ht="351" customHeight="1" x14ac:dyDescent="0.25">
      <c r="A43" s="20" t="s">
        <v>445</v>
      </c>
      <c r="B43" s="192">
        <v>41616492</v>
      </c>
      <c r="C43" s="29">
        <v>466.1</v>
      </c>
      <c r="D43" s="29"/>
      <c r="E43" s="20">
        <v>14.5</v>
      </c>
      <c r="F43" s="20" t="s">
        <v>441</v>
      </c>
      <c r="G43" s="20" t="s">
        <v>138</v>
      </c>
      <c r="H43" s="20" t="s">
        <v>442</v>
      </c>
      <c r="I43" s="205" t="s">
        <v>443</v>
      </c>
      <c r="J43" s="205" t="s">
        <v>444</v>
      </c>
      <c r="K43" s="20"/>
      <c r="L43" s="20"/>
      <c r="M43" s="20"/>
      <c r="N43" s="21">
        <f>SUM(N44:N47)</f>
        <v>701.88</v>
      </c>
      <c r="O43" s="21">
        <f t="shared" ref="O43:T43" si="44">SUM(O44:O47)</f>
        <v>0</v>
      </c>
      <c r="P43" s="21">
        <f t="shared" si="44"/>
        <v>53.343999999999994</v>
      </c>
      <c r="Q43" s="21">
        <f t="shared" si="44"/>
        <v>354.63399999999996</v>
      </c>
      <c r="R43" s="21">
        <f t="shared" si="44"/>
        <v>266.10000000000002</v>
      </c>
      <c r="S43" s="21">
        <f t="shared" si="44"/>
        <v>27.802</v>
      </c>
      <c r="T43" s="21">
        <f t="shared" si="44"/>
        <v>701.87999999999988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>
        <v>1.4999999999999999E-2</v>
      </c>
      <c r="AH43" s="21">
        <f>T44</f>
        <v>19.200000000000003</v>
      </c>
      <c r="AI43" s="20"/>
      <c r="AJ43" s="20"/>
      <c r="AK43" s="200">
        <v>1</v>
      </c>
      <c r="AL43" s="21">
        <f>T45</f>
        <v>58.910000000000004</v>
      </c>
      <c r="AM43" s="20"/>
      <c r="AN43" s="20"/>
      <c r="AO43" s="20"/>
      <c r="AP43" s="20"/>
      <c r="AQ43" s="20"/>
      <c r="AR43" s="20"/>
      <c r="AS43" s="200" t="s">
        <v>272</v>
      </c>
      <c r="AT43" s="21">
        <f>T46</f>
        <v>286.57</v>
      </c>
      <c r="AU43" s="20"/>
      <c r="AV43" s="20"/>
      <c r="AW43" s="20"/>
      <c r="AX43" s="20"/>
      <c r="AY43" s="20"/>
      <c r="AZ43" s="20"/>
      <c r="BA43" s="20"/>
      <c r="BB43" s="20"/>
      <c r="BC43" s="200">
        <v>0.3</v>
      </c>
      <c r="BD43" s="21">
        <f>T47</f>
        <v>337.19999999999993</v>
      </c>
      <c r="BE43" s="20"/>
      <c r="BF43" s="20"/>
      <c r="BG43" s="20"/>
      <c r="BH43" s="29"/>
      <c r="BI43" s="29"/>
      <c r="BJ43" s="20"/>
      <c r="BK43" s="20"/>
      <c r="BL43" s="20"/>
      <c r="BM43" s="181">
        <f t="shared" si="3"/>
        <v>701.87999999999988</v>
      </c>
      <c r="BN43" s="24">
        <v>43376</v>
      </c>
      <c r="BO43" s="198"/>
      <c r="BP43" s="24">
        <v>43179</v>
      </c>
      <c r="BQ43" s="194">
        <v>6</v>
      </c>
      <c r="BR43" s="22">
        <f>BQ43*30</f>
        <v>180</v>
      </c>
      <c r="BS43" s="193">
        <f t="shared" si="5"/>
        <v>43359</v>
      </c>
    </row>
    <row r="44" spans="1:71" s="22" customFormat="1" ht="351" customHeight="1" x14ac:dyDescent="0.25">
      <c r="A44" s="20"/>
      <c r="B44" s="192"/>
      <c r="C44" s="29"/>
      <c r="D44" s="29"/>
      <c r="E44" s="20"/>
      <c r="F44" s="20"/>
      <c r="G44" s="20"/>
      <c r="H44" s="20"/>
      <c r="I44" s="221"/>
      <c r="J44" s="221"/>
      <c r="K44" s="20"/>
      <c r="L44" s="20" t="s">
        <v>314</v>
      </c>
      <c r="M44" s="20">
        <f>AG43</f>
        <v>1.4999999999999999E-2</v>
      </c>
      <c r="N44" s="21">
        <f>M44*1280</f>
        <v>19.2</v>
      </c>
      <c r="O44" s="21"/>
      <c r="P44" s="21">
        <f>N44*0.11</f>
        <v>2.1120000000000001</v>
      </c>
      <c r="Q44" s="21">
        <f>N44*0.84</f>
        <v>16.128</v>
      </c>
      <c r="R44" s="21">
        <v>0</v>
      </c>
      <c r="S44" s="21">
        <f>N44*0.05</f>
        <v>0.96</v>
      </c>
      <c r="T44" s="21">
        <f>SUM(P44:S44)</f>
        <v>19.200000000000003</v>
      </c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0"/>
      <c r="AL44" s="20"/>
      <c r="AM44" s="20"/>
      <c r="AN44" s="20"/>
      <c r="AO44" s="20"/>
      <c r="AP44" s="20"/>
      <c r="AQ44" s="20"/>
      <c r="AR44" s="20"/>
      <c r="AS44" s="200"/>
      <c r="AT44" s="20"/>
      <c r="AU44" s="20"/>
      <c r="AV44" s="20"/>
      <c r="AW44" s="20"/>
      <c r="AX44" s="20"/>
      <c r="AY44" s="20"/>
      <c r="AZ44" s="20"/>
      <c r="BA44" s="20"/>
      <c r="BB44" s="20"/>
      <c r="BC44" s="200"/>
      <c r="BD44" s="21"/>
      <c r="BE44" s="20"/>
      <c r="BF44" s="20"/>
      <c r="BG44" s="20"/>
      <c r="BH44" s="29"/>
      <c r="BI44" s="29"/>
      <c r="BJ44" s="20"/>
      <c r="BK44" s="20"/>
      <c r="BL44" s="20"/>
      <c r="BM44" s="181"/>
      <c r="BN44" s="24"/>
      <c r="BO44" s="198"/>
      <c r="BP44" s="24"/>
      <c r="BQ44" s="194"/>
      <c r="BS44" s="193"/>
    </row>
    <row r="45" spans="1:71" s="22" customFormat="1" ht="351" customHeight="1" x14ac:dyDescent="0.25">
      <c r="A45" s="20"/>
      <c r="B45" s="192"/>
      <c r="C45" s="29"/>
      <c r="D45" s="29"/>
      <c r="E45" s="20"/>
      <c r="F45" s="20"/>
      <c r="G45" s="20"/>
      <c r="H45" s="20"/>
      <c r="I45" s="221"/>
      <c r="J45" s="221"/>
      <c r="K45" s="20"/>
      <c r="L45" s="20" t="s">
        <v>316</v>
      </c>
      <c r="M45" s="20">
        <f>AK43</f>
        <v>1</v>
      </c>
      <c r="N45" s="21">
        <f>T45</f>
        <v>58.910000000000004</v>
      </c>
      <c r="O45" s="21"/>
      <c r="P45" s="21">
        <v>4.3600000000000003</v>
      </c>
      <c r="Q45" s="21">
        <v>7.33</v>
      </c>
      <c r="R45" s="21">
        <v>45.49</v>
      </c>
      <c r="S45" s="21">
        <v>1.73</v>
      </c>
      <c r="T45" s="21">
        <f>SUM(P45:S45)</f>
        <v>58.910000000000004</v>
      </c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0"/>
      <c r="AL45" s="20"/>
      <c r="AM45" s="20"/>
      <c r="AN45" s="20"/>
      <c r="AO45" s="20"/>
      <c r="AP45" s="20"/>
      <c r="AQ45" s="20"/>
      <c r="AR45" s="20"/>
      <c r="AS45" s="200"/>
      <c r="AT45" s="20"/>
      <c r="AU45" s="20"/>
      <c r="AV45" s="20"/>
      <c r="AW45" s="20"/>
      <c r="AX45" s="20"/>
      <c r="AY45" s="20"/>
      <c r="AZ45" s="20"/>
      <c r="BA45" s="20"/>
      <c r="BB45" s="20"/>
      <c r="BC45" s="200"/>
      <c r="BD45" s="21"/>
      <c r="BE45" s="20"/>
      <c r="BF45" s="20"/>
      <c r="BG45" s="20"/>
      <c r="BH45" s="29"/>
      <c r="BI45" s="29"/>
      <c r="BJ45" s="20"/>
      <c r="BK45" s="20"/>
      <c r="BL45" s="20"/>
      <c r="BM45" s="181"/>
      <c r="BN45" s="24"/>
      <c r="BO45" s="198"/>
      <c r="BP45" s="24"/>
      <c r="BQ45" s="194"/>
      <c r="BS45" s="193"/>
    </row>
    <row r="46" spans="1:71" s="22" customFormat="1" ht="351" customHeight="1" x14ac:dyDescent="0.25">
      <c r="A46" s="20"/>
      <c r="B46" s="192"/>
      <c r="C46" s="29"/>
      <c r="D46" s="29"/>
      <c r="E46" s="20"/>
      <c r="F46" s="20"/>
      <c r="G46" s="20"/>
      <c r="H46" s="20"/>
      <c r="I46" s="221"/>
      <c r="J46" s="221"/>
      <c r="K46" s="20"/>
      <c r="L46" s="20" t="s">
        <v>318</v>
      </c>
      <c r="M46" s="20" t="s">
        <v>272</v>
      </c>
      <c r="N46" s="21">
        <f>T46</f>
        <v>286.57</v>
      </c>
      <c r="O46" s="21"/>
      <c r="P46" s="21">
        <v>9.7799999999999994</v>
      </c>
      <c r="Q46" s="21">
        <v>51.3</v>
      </c>
      <c r="R46" s="21">
        <v>220.61</v>
      </c>
      <c r="S46" s="21">
        <v>4.88</v>
      </c>
      <c r="T46" s="21">
        <f>SUM(P46:S46)</f>
        <v>286.57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0"/>
      <c r="AL46" s="20"/>
      <c r="AM46" s="20"/>
      <c r="AN46" s="20"/>
      <c r="AO46" s="20"/>
      <c r="AP46" s="20"/>
      <c r="AQ46" s="20"/>
      <c r="AR46" s="20"/>
      <c r="AS46" s="200"/>
      <c r="AT46" s="20"/>
      <c r="AU46" s="20"/>
      <c r="AV46" s="20"/>
      <c r="AW46" s="20"/>
      <c r="AX46" s="20"/>
      <c r="AY46" s="20"/>
      <c r="AZ46" s="20"/>
      <c r="BA46" s="20"/>
      <c r="BB46" s="20"/>
      <c r="BC46" s="200"/>
      <c r="BD46" s="21"/>
      <c r="BE46" s="20"/>
      <c r="BF46" s="20"/>
      <c r="BG46" s="20"/>
      <c r="BH46" s="29"/>
      <c r="BI46" s="29"/>
      <c r="BJ46" s="20"/>
      <c r="BK46" s="20"/>
      <c r="BL46" s="20"/>
      <c r="BM46" s="181"/>
      <c r="BN46" s="24"/>
      <c r="BO46" s="198"/>
      <c r="BP46" s="24"/>
      <c r="BQ46" s="194"/>
      <c r="BS46" s="193"/>
    </row>
    <row r="47" spans="1:71" s="22" customFormat="1" ht="351" customHeight="1" x14ac:dyDescent="0.25">
      <c r="A47" s="20"/>
      <c r="B47" s="192"/>
      <c r="C47" s="29"/>
      <c r="D47" s="29"/>
      <c r="E47" s="20"/>
      <c r="F47" s="20"/>
      <c r="G47" s="20"/>
      <c r="H47" s="20"/>
      <c r="I47" s="206"/>
      <c r="J47" s="206"/>
      <c r="K47" s="20"/>
      <c r="L47" s="20" t="s">
        <v>310</v>
      </c>
      <c r="M47" s="20">
        <f>BC43</f>
        <v>0.3</v>
      </c>
      <c r="N47" s="21">
        <f>M47*1124</f>
        <v>337.2</v>
      </c>
      <c r="O47" s="21"/>
      <c r="P47" s="21">
        <f>N47*0.11</f>
        <v>37.091999999999999</v>
      </c>
      <c r="Q47" s="21">
        <f>N47*0.83</f>
        <v>279.87599999999998</v>
      </c>
      <c r="R47" s="21">
        <v>0</v>
      </c>
      <c r="S47" s="21">
        <f>N47*0.06</f>
        <v>20.231999999999999</v>
      </c>
      <c r="T47" s="21">
        <f>SUM(P47:S47)</f>
        <v>337.19999999999993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0"/>
      <c r="AL47" s="20"/>
      <c r="AM47" s="20"/>
      <c r="AN47" s="20"/>
      <c r="AO47" s="20"/>
      <c r="AP47" s="20"/>
      <c r="AQ47" s="20"/>
      <c r="AR47" s="20"/>
      <c r="AS47" s="200"/>
      <c r="AT47" s="20"/>
      <c r="AU47" s="20"/>
      <c r="AV47" s="20"/>
      <c r="AW47" s="20"/>
      <c r="AX47" s="20"/>
      <c r="AY47" s="20"/>
      <c r="AZ47" s="20"/>
      <c r="BA47" s="20"/>
      <c r="BB47" s="20"/>
      <c r="BC47" s="200"/>
      <c r="BD47" s="21"/>
      <c r="BE47" s="20"/>
      <c r="BF47" s="20"/>
      <c r="BG47" s="20"/>
      <c r="BH47" s="29"/>
      <c r="BI47" s="29"/>
      <c r="BJ47" s="20"/>
      <c r="BK47" s="20"/>
      <c r="BL47" s="20"/>
      <c r="BM47" s="181"/>
      <c r="BN47" s="24"/>
      <c r="BO47" s="198"/>
      <c r="BP47" s="24"/>
      <c r="BQ47" s="194"/>
      <c r="BS47" s="193"/>
    </row>
    <row r="48" spans="1:71" s="22" customFormat="1" ht="409.6" customHeight="1" x14ac:dyDescent="0.25">
      <c r="A48" s="20" t="s">
        <v>431</v>
      </c>
      <c r="B48" s="192">
        <v>41619909</v>
      </c>
      <c r="C48" s="29">
        <v>466.1</v>
      </c>
      <c r="D48" s="29"/>
      <c r="E48" s="20">
        <v>7</v>
      </c>
      <c r="F48" s="20" t="s">
        <v>353</v>
      </c>
      <c r="G48" s="20" t="s">
        <v>138</v>
      </c>
      <c r="H48" s="20" t="s">
        <v>375</v>
      </c>
      <c r="I48" s="199" t="s">
        <v>455</v>
      </c>
      <c r="J48" s="20" t="s">
        <v>456</v>
      </c>
      <c r="K48" s="20"/>
      <c r="L48" s="20"/>
      <c r="M48" s="21"/>
      <c r="N48" s="23"/>
      <c r="O48" s="23"/>
      <c r="P48" s="21"/>
      <c r="Q48" s="21"/>
      <c r="R48" s="21"/>
      <c r="S48" s="21"/>
      <c r="T48" s="21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0"/>
      <c r="AL48" s="20"/>
      <c r="AM48" s="20"/>
      <c r="AN48" s="20"/>
      <c r="AO48" s="20"/>
      <c r="AP48" s="20"/>
      <c r="AQ48" s="20"/>
      <c r="AR48" s="20"/>
      <c r="AS48" s="200"/>
      <c r="AT48" s="20"/>
      <c r="AU48" s="20"/>
      <c r="AV48" s="20"/>
      <c r="AW48" s="20"/>
      <c r="AX48" s="20"/>
      <c r="AY48" s="20"/>
      <c r="AZ48" s="20"/>
      <c r="BA48" s="20"/>
      <c r="BB48" s="20"/>
      <c r="BC48" s="200"/>
      <c r="BD48" s="21"/>
      <c r="BE48" s="20"/>
      <c r="BF48" s="20"/>
      <c r="BG48" s="20"/>
      <c r="BH48" s="29"/>
      <c r="BI48" s="29"/>
      <c r="BJ48" s="20"/>
      <c r="BK48" s="20"/>
      <c r="BL48" s="20"/>
      <c r="BM48" s="181">
        <f t="shared" si="3"/>
        <v>0</v>
      </c>
      <c r="BN48" s="24">
        <v>43353</v>
      </c>
      <c r="BO48" s="198" t="s">
        <v>432</v>
      </c>
      <c r="BP48" s="24">
        <v>43173</v>
      </c>
      <c r="BQ48" s="194">
        <v>6</v>
      </c>
      <c r="BR48" s="22">
        <f t="shared" si="4"/>
        <v>180</v>
      </c>
      <c r="BS48" s="193">
        <f t="shared" si="5"/>
        <v>43353</v>
      </c>
    </row>
    <row r="49" spans="1:71" s="22" customFormat="1" ht="254.25" customHeight="1" x14ac:dyDescent="0.25">
      <c r="A49" s="20" t="s">
        <v>433</v>
      </c>
      <c r="B49" s="192">
        <v>41619693</v>
      </c>
      <c r="C49" s="29">
        <v>466.1</v>
      </c>
      <c r="D49" s="29"/>
      <c r="E49" s="20">
        <v>9</v>
      </c>
      <c r="F49" s="20" t="s">
        <v>354</v>
      </c>
      <c r="G49" s="20" t="s">
        <v>141</v>
      </c>
      <c r="H49" s="20" t="s">
        <v>376</v>
      </c>
      <c r="I49" s="205" t="s">
        <v>388</v>
      </c>
      <c r="J49" s="205" t="s">
        <v>403</v>
      </c>
      <c r="K49" s="20"/>
      <c r="L49" s="20"/>
      <c r="M49" s="20"/>
      <c r="N49" s="21">
        <f>SUM(N50:N51)</f>
        <v>341.39</v>
      </c>
      <c r="O49" s="21">
        <f t="shared" ref="O49:T49" si="45">SUM(O50:O51)</f>
        <v>0</v>
      </c>
      <c r="P49" s="21">
        <f t="shared" si="45"/>
        <v>37.391999999999996</v>
      </c>
      <c r="Q49" s="21">
        <f t="shared" si="45"/>
        <v>280.50599999999997</v>
      </c>
      <c r="R49" s="21">
        <f t="shared" si="45"/>
        <v>3.26</v>
      </c>
      <c r="S49" s="21">
        <f t="shared" si="45"/>
        <v>20.231999999999999</v>
      </c>
      <c r="T49" s="21">
        <f t="shared" si="45"/>
        <v>341.38999999999993</v>
      </c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0"/>
      <c r="AL49" s="20"/>
      <c r="AM49" s="20"/>
      <c r="AN49" s="20"/>
      <c r="AO49" s="20"/>
      <c r="AP49" s="20"/>
      <c r="AQ49" s="20"/>
      <c r="AR49" s="20"/>
      <c r="AS49" s="200"/>
      <c r="AT49" s="20"/>
      <c r="AU49" s="20"/>
      <c r="AV49" s="20"/>
      <c r="AW49" s="20"/>
      <c r="AX49" s="20"/>
      <c r="AY49" s="20"/>
      <c r="AZ49" s="20"/>
      <c r="BA49" s="20" t="s">
        <v>243</v>
      </c>
      <c r="BB49" s="21">
        <f>T50</f>
        <v>4.1899999999999995</v>
      </c>
      <c r="BC49" s="200">
        <v>0.3</v>
      </c>
      <c r="BD49" s="21">
        <f>T51</f>
        <v>337.19999999999993</v>
      </c>
      <c r="BE49" s="20"/>
      <c r="BF49" s="21"/>
      <c r="BG49" s="20"/>
      <c r="BH49" s="29"/>
      <c r="BI49" s="29"/>
      <c r="BJ49" s="20"/>
      <c r="BK49" s="20"/>
      <c r="BL49" s="20"/>
      <c r="BM49" s="181">
        <f t="shared" si="3"/>
        <v>341.38999999999993</v>
      </c>
      <c r="BN49" s="24">
        <v>43353</v>
      </c>
      <c r="BO49" s="179"/>
      <c r="BP49" s="24">
        <v>43173</v>
      </c>
      <c r="BQ49" s="194">
        <v>6</v>
      </c>
      <c r="BR49" s="22">
        <f t="shared" si="4"/>
        <v>180</v>
      </c>
      <c r="BS49" s="193">
        <f t="shared" si="5"/>
        <v>43353</v>
      </c>
    </row>
    <row r="50" spans="1:71" s="22" customFormat="1" ht="254.25" customHeight="1" x14ac:dyDescent="0.25">
      <c r="A50" s="20"/>
      <c r="B50" s="192"/>
      <c r="C50" s="29"/>
      <c r="D50" s="29"/>
      <c r="E50" s="20"/>
      <c r="F50" s="20"/>
      <c r="G50" s="20"/>
      <c r="H50" s="20"/>
      <c r="I50" s="221"/>
      <c r="J50" s="221"/>
      <c r="K50" s="20"/>
      <c r="L50" s="20" t="s">
        <v>311</v>
      </c>
      <c r="M50" s="20" t="str">
        <f>BA49</f>
        <v>Монтаж АВ-0,4 кВ (до 63 А)</v>
      </c>
      <c r="N50" s="21">
        <f>T50</f>
        <v>4.1899999999999995</v>
      </c>
      <c r="O50" s="21"/>
      <c r="P50" s="21">
        <v>0.3</v>
      </c>
      <c r="Q50" s="21">
        <v>0.63</v>
      </c>
      <c r="R50" s="21">
        <v>3.26</v>
      </c>
      <c r="S50" s="21">
        <v>0</v>
      </c>
      <c r="T50" s="21">
        <f>SUM(P50:S50)</f>
        <v>4.1899999999999995</v>
      </c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0"/>
      <c r="AL50" s="20"/>
      <c r="AM50" s="20"/>
      <c r="AN50" s="20"/>
      <c r="AO50" s="20"/>
      <c r="AP50" s="20"/>
      <c r="AQ50" s="20"/>
      <c r="AR50" s="20"/>
      <c r="AS50" s="200"/>
      <c r="AT50" s="20"/>
      <c r="AU50" s="20"/>
      <c r="AV50" s="20"/>
      <c r="AW50" s="20"/>
      <c r="AX50" s="20"/>
      <c r="AY50" s="20"/>
      <c r="AZ50" s="20"/>
      <c r="BA50" s="20"/>
      <c r="BB50" s="20"/>
      <c r="BC50" s="200"/>
      <c r="BD50" s="21"/>
      <c r="BE50" s="20"/>
      <c r="BF50" s="21"/>
      <c r="BG50" s="20"/>
      <c r="BH50" s="29"/>
      <c r="BI50" s="29"/>
      <c r="BJ50" s="20"/>
      <c r="BK50" s="20"/>
      <c r="BL50" s="20"/>
      <c r="BM50" s="181"/>
      <c r="BN50" s="24"/>
      <c r="BO50" s="179"/>
      <c r="BP50" s="24"/>
      <c r="BQ50" s="194"/>
      <c r="BS50" s="193"/>
    </row>
    <row r="51" spans="1:71" s="22" customFormat="1" ht="254.25" customHeight="1" x14ac:dyDescent="0.25">
      <c r="A51" s="20"/>
      <c r="B51" s="192"/>
      <c r="C51" s="29"/>
      <c r="D51" s="29"/>
      <c r="E51" s="20"/>
      <c r="F51" s="20"/>
      <c r="G51" s="20"/>
      <c r="H51" s="20"/>
      <c r="I51" s="206"/>
      <c r="J51" s="206"/>
      <c r="K51" s="20"/>
      <c r="L51" s="20" t="s">
        <v>310</v>
      </c>
      <c r="M51" s="20">
        <f>BC49</f>
        <v>0.3</v>
      </c>
      <c r="N51" s="21">
        <f>M51*1124</f>
        <v>337.2</v>
      </c>
      <c r="O51" s="21"/>
      <c r="P51" s="21">
        <f>N51*0.11</f>
        <v>37.091999999999999</v>
      </c>
      <c r="Q51" s="21">
        <f>N51*0.83</f>
        <v>279.87599999999998</v>
      </c>
      <c r="R51" s="21">
        <v>0</v>
      </c>
      <c r="S51" s="21">
        <f>N51*0.06</f>
        <v>20.231999999999999</v>
      </c>
      <c r="T51" s="21">
        <f>SUM(P51:S51)</f>
        <v>337.19999999999993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0"/>
      <c r="AL51" s="20"/>
      <c r="AM51" s="20"/>
      <c r="AN51" s="20"/>
      <c r="AO51" s="20"/>
      <c r="AP51" s="20"/>
      <c r="AQ51" s="20"/>
      <c r="AR51" s="20"/>
      <c r="AS51" s="200"/>
      <c r="AT51" s="20"/>
      <c r="AU51" s="20"/>
      <c r="AV51" s="20"/>
      <c r="AW51" s="20"/>
      <c r="AX51" s="20"/>
      <c r="AY51" s="20"/>
      <c r="AZ51" s="20"/>
      <c r="BA51" s="20"/>
      <c r="BB51" s="20"/>
      <c r="BC51" s="200"/>
      <c r="BD51" s="21"/>
      <c r="BE51" s="20"/>
      <c r="BF51" s="21"/>
      <c r="BG51" s="20"/>
      <c r="BH51" s="29"/>
      <c r="BI51" s="29"/>
      <c r="BJ51" s="20"/>
      <c r="BK51" s="20"/>
      <c r="BL51" s="20"/>
      <c r="BM51" s="181"/>
      <c r="BN51" s="24"/>
      <c r="BO51" s="179"/>
      <c r="BP51" s="24"/>
      <c r="BQ51" s="194"/>
      <c r="BS51" s="193"/>
    </row>
    <row r="52" spans="1:71" s="22" customFormat="1" ht="309.75" customHeight="1" x14ac:dyDescent="0.25">
      <c r="A52" s="20" t="s">
        <v>434</v>
      </c>
      <c r="B52" s="192">
        <v>41625037</v>
      </c>
      <c r="C52" s="29">
        <v>466.1</v>
      </c>
      <c r="D52" s="29"/>
      <c r="E52" s="20">
        <v>12</v>
      </c>
      <c r="F52" s="20" t="s">
        <v>355</v>
      </c>
      <c r="G52" s="20" t="s">
        <v>138</v>
      </c>
      <c r="H52" s="20" t="s">
        <v>377</v>
      </c>
      <c r="I52" s="205" t="s">
        <v>389</v>
      </c>
      <c r="J52" s="205" t="s">
        <v>404</v>
      </c>
      <c r="K52" s="20"/>
      <c r="L52" s="20"/>
      <c r="M52" s="20"/>
      <c r="N52" s="21">
        <f>SUM(N53)</f>
        <v>112.4</v>
      </c>
      <c r="O52" s="21">
        <f t="shared" ref="O52:T52" si="46">SUM(O53)</f>
        <v>0</v>
      </c>
      <c r="P52" s="21">
        <f t="shared" si="46"/>
        <v>12.364000000000001</v>
      </c>
      <c r="Q52" s="21">
        <f t="shared" si="46"/>
        <v>93.292000000000002</v>
      </c>
      <c r="R52" s="21">
        <f t="shared" si="46"/>
        <v>0</v>
      </c>
      <c r="S52" s="21">
        <f t="shared" si="46"/>
        <v>6.7439999999999998</v>
      </c>
      <c r="T52" s="21">
        <f t="shared" si="46"/>
        <v>112.4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0"/>
      <c r="AL52" s="20"/>
      <c r="AM52" s="20"/>
      <c r="AN52" s="20"/>
      <c r="AO52" s="20"/>
      <c r="AP52" s="20"/>
      <c r="AQ52" s="20"/>
      <c r="AR52" s="20"/>
      <c r="AS52" s="200"/>
      <c r="AT52" s="20"/>
      <c r="AU52" s="20"/>
      <c r="AV52" s="20"/>
      <c r="AW52" s="20"/>
      <c r="AX52" s="20"/>
      <c r="AY52" s="20"/>
      <c r="AZ52" s="20"/>
      <c r="BA52" s="20"/>
      <c r="BB52" s="20"/>
      <c r="BC52" s="200">
        <v>0.1</v>
      </c>
      <c r="BD52" s="21">
        <f>T53</f>
        <v>112.4</v>
      </c>
      <c r="BE52" s="20"/>
      <c r="BF52" s="20"/>
      <c r="BG52" s="20"/>
      <c r="BH52" s="29"/>
      <c r="BI52" s="29"/>
      <c r="BJ52" s="20"/>
      <c r="BK52" s="20"/>
      <c r="BL52" s="20"/>
      <c r="BM52" s="181">
        <f t="shared" si="3"/>
        <v>112.4</v>
      </c>
      <c r="BN52" s="24">
        <v>43367</v>
      </c>
      <c r="BO52" s="198"/>
      <c r="BP52" s="24">
        <v>43187</v>
      </c>
      <c r="BQ52" s="194">
        <v>6</v>
      </c>
      <c r="BR52" s="22">
        <f t="shared" si="4"/>
        <v>180</v>
      </c>
      <c r="BS52" s="193">
        <f t="shared" si="5"/>
        <v>43367</v>
      </c>
    </row>
    <row r="53" spans="1:71" s="22" customFormat="1" ht="309.75" customHeight="1" x14ac:dyDescent="0.25">
      <c r="A53" s="20"/>
      <c r="B53" s="192"/>
      <c r="C53" s="29"/>
      <c r="D53" s="29"/>
      <c r="E53" s="20"/>
      <c r="F53" s="20"/>
      <c r="G53" s="20"/>
      <c r="H53" s="20"/>
      <c r="I53" s="206"/>
      <c r="J53" s="206"/>
      <c r="K53" s="20"/>
      <c r="L53" s="20" t="s">
        <v>310</v>
      </c>
      <c r="M53" s="20">
        <f>BC52</f>
        <v>0.1</v>
      </c>
      <c r="N53" s="21">
        <f>M53*1124</f>
        <v>112.4</v>
      </c>
      <c r="O53" s="21"/>
      <c r="P53" s="21">
        <f>N53*0.11</f>
        <v>12.364000000000001</v>
      </c>
      <c r="Q53" s="21">
        <f>N53*0.83</f>
        <v>93.292000000000002</v>
      </c>
      <c r="R53" s="21">
        <v>0</v>
      </c>
      <c r="S53" s="21">
        <f>N53*0.06</f>
        <v>6.7439999999999998</v>
      </c>
      <c r="T53" s="21">
        <f>SUM(P53:S53)</f>
        <v>112.4</v>
      </c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0"/>
      <c r="AL53" s="20"/>
      <c r="AM53" s="20"/>
      <c r="AN53" s="20"/>
      <c r="AO53" s="20"/>
      <c r="AP53" s="20"/>
      <c r="AQ53" s="20"/>
      <c r="AR53" s="20"/>
      <c r="AS53" s="200"/>
      <c r="AT53" s="20"/>
      <c r="AU53" s="20"/>
      <c r="AV53" s="20"/>
      <c r="AW53" s="20"/>
      <c r="AX53" s="20"/>
      <c r="AY53" s="20"/>
      <c r="AZ53" s="20"/>
      <c r="BA53" s="20"/>
      <c r="BB53" s="20"/>
      <c r="BC53" s="200"/>
      <c r="BD53" s="20"/>
      <c r="BE53" s="20"/>
      <c r="BF53" s="20"/>
      <c r="BG53" s="20"/>
      <c r="BH53" s="29"/>
      <c r="BI53" s="29"/>
      <c r="BJ53" s="20"/>
      <c r="BK53" s="20"/>
      <c r="BL53" s="20"/>
      <c r="BM53" s="181"/>
      <c r="BN53" s="24"/>
      <c r="BO53" s="198"/>
      <c r="BP53" s="24"/>
      <c r="BQ53" s="194"/>
      <c r="BS53" s="193"/>
    </row>
    <row r="54" spans="1:71" s="22" customFormat="1" ht="268.5" customHeight="1" x14ac:dyDescent="0.25">
      <c r="A54" s="20" t="s">
        <v>435</v>
      </c>
      <c r="B54" s="192">
        <v>41626281</v>
      </c>
      <c r="C54" s="29">
        <v>466.1</v>
      </c>
      <c r="D54" s="29"/>
      <c r="E54" s="20">
        <v>12</v>
      </c>
      <c r="F54" s="20" t="s">
        <v>356</v>
      </c>
      <c r="G54" s="20" t="s">
        <v>136</v>
      </c>
      <c r="H54" s="20" t="s">
        <v>378</v>
      </c>
      <c r="I54" s="205" t="s">
        <v>390</v>
      </c>
      <c r="J54" s="205" t="s">
        <v>405</v>
      </c>
      <c r="K54" s="20" t="s">
        <v>436</v>
      </c>
      <c r="L54" s="20"/>
      <c r="M54" s="20"/>
      <c r="N54" s="21">
        <f>SUM(N55)</f>
        <v>202.32</v>
      </c>
      <c r="O54" s="21">
        <f t="shared" ref="O54:T54" si="47">SUM(O55)</f>
        <v>0</v>
      </c>
      <c r="P54" s="21">
        <f t="shared" si="47"/>
        <v>22.255199999999999</v>
      </c>
      <c r="Q54" s="21">
        <f t="shared" si="47"/>
        <v>167.92559999999997</v>
      </c>
      <c r="R54" s="21">
        <f t="shared" si="47"/>
        <v>0</v>
      </c>
      <c r="S54" s="21">
        <f t="shared" si="47"/>
        <v>12.139199999999999</v>
      </c>
      <c r="T54" s="21">
        <f t="shared" si="47"/>
        <v>202.31999999999996</v>
      </c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0"/>
      <c r="AL54" s="20"/>
      <c r="AM54" s="20"/>
      <c r="AN54" s="20"/>
      <c r="AO54" s="20"/>
      <c r="AP54" s="20"/>
      <c r="AQ54" s="20"/>
      <c r="AR54" s="20"/>
      <c r="AS54" s="200"/>
      <c r="AT54" s="20"/>
      <c r="AU54" s="20"/>
      <c r="AV54" s="20"/>
      <c r="AW54" s="20"/>
      <c r="AX54" s="20"/>
      <c r="AY54" s="20"/>
      <c r="AZ54" s="20"/>
      <c r="BA54" s="20"/>
      <c r="BB54" s="20"/>
      <c r="BC54" s="200">
        <v>0.18</v>
      </c>
      <c r="BD54" s="21">
        <f>T55</f>
        <v>202.31999999999996</v>
      </c>
      <c r="BE54" s="20"/>
      <c r="BF54" s="20"/>
      <c r="BG54" s="20"/>
      <c r="BH54" s="29"/>
      <c r="BI54" s="29"/>
      <c r="BJ54" s="20"/>
      <c r="BK54" s="20"/>
      <c r="BL54" s="20"/>
      <c r="BM54" s="181">
        <f t="shared" si="3"/>
        <v>202.31999999999996</v>
      </c>
      <c r="BN54" s="24">
        <v>43367</v>
      </c>
      <c r="BO54" s="179"/>
      <c r="BP54" s="24">
        <v>43187</v>
      </c>
      <c r="BQ54" s="194">
        <v>6</v>
      </c>
      <c r="BR54" s="22">
        <f t="shared" si="4"/>
        <v>180</v>
      </c>
      <c r="BS54" s="193">
        <f t="shared" si="5"/>
        <v>43367</v>
      </c>
    </row>
    <row r="55" spans="1:71" s="22" customFormat="1" ht="268.5" customHeight="1" x14ac:dyDescent="0.25">
      <c r="A55" s="20"/>
      <c r="B55" s="192"/>
      <c r="C55" s="29"/>
      <c r="D55" s="29"/>
      <c r="E55" s="20"/>
      <c r="F55" s="20"/>
      <c r="G55" s="20"/>
      <c r="H55" s="20"/>
      <c r="I55" s="206"/>
      <c r="J55" s="206"/>
      <c r="K55" s="20"/>
      <c r="L55" s="20" t="s">
        <v>310</v>
      </c>
      <c r="M55" s="20">
        <f>BC54</f>
        <v>0.18</v>
      </c>
      <c r="N55" s="21">
        <f>M55*1124</f>
        <v>202.32</v>
      </c>
      <c r="O55" s="21"/>
      <c r="P55" s="21">
        <f>N55*0.11</f>
        <v>22.255199999999999</v>
      </c>
      <c r="Q55" s="21">
        <f>N55*0.83</f>
        <v>167.92559999999997</v>
      </c>
      <c r="R55" s="21">
        <v>0</v>
      </c>
      <c r="S55" s="21">
        <f>N55*0.06</f>
        <v>12.139199999999999</v>
      </c>
      <c r="T55" s="21">
        <f>SUM(P55:S55)</f>
        <v>202.31999999999996</v>
      </c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0"/>
      <c r="AL55" s="20"/>
      <c r="AM55" s="20"/>
      <c r="AN55" s="20"/>
      <c r="AO55" s="20"/>
      <c r="AP55" s="20"/>
      <c r="AQ55" s="20"/>
      <c r="AR55" s="20"/>
      <c r="AS55" s="200"/>
      <c r="AT55" s="20"/>
      <c r="AU55" s="20"/>
      <c r="AV55" s="20"/>
      <c r="AW55" s="20"/>
      <c r="AX55" s="20"/>
      <c r="AY55" s="20"/>
      <c r="AZ55" s="20"/>
      <c r="BA55" s="20"/>
      <c r="BB55" s="20"/>
      <c r="BC55" s="200"/>
      <c r="BD55" s="20"/>
      <c r="BE55" s="20"/>
      <c r="BF55" s="20"/>
      <c r="BG55" s="20"/>
      <c r="BH55" s="29"/>
      <c r="BI55" s="29"/>
      <c r="BJ55" s="20"/>
      <c r="BK55" s="20"/>
      <c r="BL55" s="20"/>
      <c r="BM55" s="181"/>
      <c r="BN55" s="24"/>
      <c r="BO55" s="179"/>
      <c r="BP55" s="24"/>
      <c r="BQ55" s="194"/>
      <c r="BS55" s="193"/>
    </row>
    <row r="56" spans="1:71" s="22" customFormat="1" ht="281.25" customHeight="1" x14ac:dyDescent="0.25">
      <c r="A56" s="20" t="s">
        <v>437</v>
      </c>
      <c r="B56" s="192">
        <v>41626529</v>
      </c>
      <c r="C56" s="29">
        <v>466.1</v>
      </c>
      <c r="D56" s="29"/>
      <c r="E56" s="20">
        <v>8</v>
      </c>
      <c r="F56" s="20" t="s">
        <v>357</v>
      </c>
      <c r="G56" s="20" t="s">
        <v>138</v>
      </c>
      <c r="H56" s="20" t="s">
        <v>379</v>
      </c>
      <c r="I56" s="205" t="s">
        <v>391</v>
      </c>
      <c r="J56" s="205" t="s">
        <v>406</v>
      </c>
      <c r="K56" s="20"/>
      <c r="L56" s="20"/>
      <c r="M56" s="20"/>
      <c r="N56" s="21">
        <f>SUM(N57)</f>
        <v>123.64</v>
      </c>
      <c r="O56" s="21">
        <f t="shared" ref="O56:T56" si="48">SUM(O57)</f>
        <v>0</v>
      </c>
      <c r="P56" s="21">
        <f t="shared" si="48"/>
        <v>13.6004</v>
      </c>
      <c r="Q56" s="21">
        <f t="shared" si="48"/>
        <v>102.6212</v>
      </c>
      <c r="R56" s="21">
        <f t="shared" si="48"/>
        <v>0</v>
      </c>
      <c r="S56" s="21">
        <f t="shared" si="48"/>
        <v>7.4184000000000001</v>
      </c>
      <c r="T56" s="21">
        <f t="shared" si="48"/>
        <v>123.64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0"/>
      <c r="AL56" s="20"/>
      <c r="AM56" s="20"/>
      <c r="AN56" s="20"/>
      <c r="AO56" s="20"/>
      <c r="AP56" s="20"/>
      <c r="AQ56" s="20"/>
      <c r="AR56" s="20"/>
      <c r="AS56" s="200"/>
      <c r="AT56" s="20"/>
      <c r="AU56" s="20"/>
      <c r="AV56" s="20"/>
      <c r="AW56" s="20"/>
      <c r="AX56" s="20"/>
      <c r="AY56" s="20"/>
      <c r="AZ56" s="20"/>
      <c r="BA56" s="20"/>
      <c r="BB56" s="21"/>
      <c r="BC56" s="200">
        <v>0.11</v>
      </c>
      <c r="BD56" s="21">
        <f>T57</f>
        <v>123.64</v>
      </c>
      <c r="BE56" s="20"/>
      <c r="BF56" s="21"/>
      <c r="BG56" s="20"/>
      <c r="BH56" s="29"/>
      <c r="BI56" s="29"/>
      <c r="BJ56" s="20"/>
      <c r="BK56" s="20"/>
      <c r="BL56" s="20"/>
      <c r="BM56" s="181">
        <f t="shared" si="3"/>
        <v>123.64</v>
      </c>
      <c r="BN56" s="24">
        <v>43368</v>
      </c>
      <c r="BO56" s="179"/>
      <c r="BP56" s="24">
        <v>43188</v>
      </c>
      <c r="BQ56" s="194">
        <v>6</v>
      </c>
      <c r="BR56" s="22">
        <f t="shared" si="4"/>
        <v>180</v>
      </c>
      <c r="BS56" s="193">
        <f t="shared" si="5"/>
        <v>43368</v>
      </c>
    </row>
    <row r="57" spans="1:71" s="22" customFormat="1" ht="281.25" customHeight="1" x14ac:dyDescent="0.25">
      <c r="A57" s="20"/>
      <c r="B57" s="192"/>
      <c r="C57" s="29"/>
      <c r="D57" s="29"/>
      <c r="E57" s="20"/>
      <c r="F57" s="20"/>
      <c r="G57" s="20"/>
      <c r="H57" s="20"/>
      <c r="I57" s="206"/>
      <c r="J57" s="206"/>
      <c r="K57" s="20"/>
      <c r="L57" s="20" t="s">
        <v>310</v>
      </c>
      <c r="M57" s="20">
        <f>BC56</f>
        <v>0.11</v>
      </c>
      <c r="N57" s="21">
        <f>M57*1124</f>
        <v>123.64</v>
      </c>
      <c r="O57" s="21"/>
      <c r="P57" s="21">
        <f>N57*0.11</f>
        <v>13.6004</v>
      </c>
      <c r="Q57" s="21">
        <f>N57*0.83</f>
        <v>102.6212</v>
      </c>
      <c r="R57" s="21">
        <v>0</v>
      </c>
      <c r="S57" s="21">
        <f>N57*0.06</f>
        <v>7.4184000000000001</v>
      </c>
      <c r="T57" s="21">
        <f>SUM(P57:S57)</f>
        <v>123.64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0"/>
      <c r="AL57" s="20"/>
      <c r="AM57" s="20"/>
      <c r="AN57" s="20"/>
      <c r="AO57" s="20"/>
      <c r="AP57" s="20"/>
      <c r="AQ57" s="20"/>
      <c r="AR57" s="20"/>
      <c r="AS57" s="200"/>
      <c r="AT57" s="20"/>
      <c r="AU57" s="20"/>
      <c r="AV57" s="20"/>
      <c r="AW57" s="20"/>
      <c r="AX57" s="20"/>
      <c r="AY57" s="20"/>
      <c r="AZ57" s="20"/>
      <c r="BA57" s="20"/>
      <c r="BB57" s="21"/>
      <c r="BC57" s="200"/>
      <c r="BD57" s="21"/>
      <c r="BE57" s="20"/>
      <c r="BF57" s="21"/>
      <c r="BG57" s="20"/>
      <c r="BH57" s="29"/>
      <c r="BI57" s="29"/>
      <c r="BJ57" s="20"/>
      <c r="BK57" s="20"/>
      <c r="BL57" s="20"/>
      <c r="BM57" s="181"/>
      <c r="BN57" s="24"/>
      <c r="BO57" s="179"/>
      <c r="BP57" s="24"/>
      <c r="BQ57" s="194"/>
      <c r="BS57" s="193"/>
    </row>
    <row r="58" spans="1:71" s="22" customFormat="1" ht="379.5" x14ac:dyDescent="0.25">
      <c r="A58" s="20" t="s">
        <v>438</v>
      </c>
      <c r="B58" s="192">
        <v>41626487</v>
      </c>
      <c r="C58" s="29">
        <v>466.1</v>
      </c>
      <c r="D58" s="29"/>
      <c r="E58" s="20">
        <v>12</v>
      </c>
      <c r="F58" s="20" t="s">
        <v>358</v>
      </c>
      <c r="G58" s="20" t="s">
        <v>138</v>
      </c>
      <c r="H58" s="20" t="s">
        <v>380</v>
      </c>
      <c r="I58" s="199" t="s">
        <v>457</v>
      </c>
      <c r="J58" s="20" t="s">
        <v>458</v>
      </c>
      <c r="K58" s="20" t="s">
        <v>439</v>
      </c>
      <c r="L58" s="20"/>
      <c r="M58" s="20"/>
      <c r="N58" s="21"/>
      <c r="O58" s="21"/>
      <c r="P58" s="21"/>
      <c r="Q58" s="21"/>
      <c r="R58" s="21"/>
      <c r="S58" s="21"/>
      <c r="T58" s="21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0"/>
      <c r="AL58" s="20"/>
      <c r="AM58" s="20"/>
      <c r="AN58" s="20"/>
      <c r="AO58" s="20"/>
      <c r="AP58" s="20"/>
      <c r="AQ58" s="20"/>
      <c r="AR58" s="20"/>
      <c r="AS58" s="200"/>
      <c r="AT58" s="20"/>
      <c r="AU58" s="20"/>
      <c r="AV58" s="20"/>
      <c r="AW58" s="20"/>
      <c r="AX58" s="20"/>
      <c r="AY58" s="20"/>
      <c r="AZ58" s="20"/>
      <c r="BA58" s="20"/>
      <c r="BB58" s="20"/>
      <c r="BC58" s="200"/>
      <c r="BD58" s="21"/>
      <c r="BE58" s="20"/>
      <c r="BF58" s="20"/>
      <c r="BG58" s="20"/>
      <c r="BH58" s="29"/>
      <c r="BI58" s="29"/>
      <c r="BJ58" s="20"/>
      <c r="BK58" s="20"/>
      <c r="BL58" s="20"/>
      <c r="BM58" s="181">
        <f t="shared" si="3"/>
        <v>0</v>
      </c>
      <c r="BN58" s="24">
        <v>43368</v>
      </c>
      <c r="BO58" s="179" t="s">
        <v>440</v>
      </c>
      <c r="BP58" s="24">
        <v>43188</v>
      </c>
      <c r="BQ58" s="194">
        <v>6</v>
      </c>
      <c r="BR58" s="22">
        <f t="shared" si="4"/>
        <v>180</v>
      </c>
      <c r="BS58" s="193">
        <f t="shared" si="5"/>
        <v>43368</v>
      </c>
    </row>
    <row r="59" spans="1:71" s="233" customFormat="1" ht="409.6" customHeight="1" x14ac:dyDescent="0.25">
      <c r="A59" s="223"/>
      <c r="B59" s="224"/>
      <c r="C59" s="225"/>
      <c r="D59" s="225"/>
      <c r="E59" s="223"/>
      <c r="F59" s="223"/>
      <c r="G59" s="223"/>
      <c r="H59" s="223"/>
      <c r="I59" s="223"/>
      <c r="J59" s="223"/>
      <c r="K59" s="223"/>
      <c r="L59" s="223"/>
      <c r="M59" s="226" t="s">
        <v>446</v>
      </c>
      <c r="N59" s="227">
        <f>N3+N8+N13+N15+N17+N25+N29+N31+N33+N35+N37+N39+N41+N43+N49+N52+N54+N56</f>
        <v>5218.5522000000001</v>
      </c>
      <c r="O59" s="227">
        <f t="shared" ref="O59:T59" si="49">O3+O8+O13+O15+O17+O25+O29+O31+O33+O35+O37+O39+O41+O43+O49+O52+O54+O56</f>
        <v>0</v>
      </c>
      <c r="P59" s="227">
        <f t="shared" si="49"/>
        <v>478.42864200000002</v>
      </c>
      <c r="Q59" s="227">
        <f t="shared" si="49"/>
        <v>3450.3683579999993</v>
      </c>
      <c r="R59" s="227">
        <f t="shared" si="49"/>
        <v>1067.6600000000001</v>
      </c>
      <c r="S59" s="227">
        <f t="shared" si="49"/>
        <v>222.09519999999998</v>
      </c>
      <c r="T59" s="227">
        <f t="shared" si="49"/>
        <v>5218.5522000000001</v>
      </c>
      <c r="U59" s="227">
        <f t="shared" ref="O59:BM59" si="50">U3+U8+U13+U15+U17+U25+U29+U31+U33+U35+U37+U39+U41+U43+U49+U52+U54+U56</f>
        <v>0</v>
      </c>
      <c r="V59" s="227">
        <f t="shared" si="50"/>
        <v>0</v>
      </c>
      <c r="W59" s="227">
        <f t="shared" si="50"/>
        <v>0</v>
      </c>
      <c r="X59" s="227">
        <f t="shared" si="50"/>
        <v>0</v>
      </c>
      <c r="Y59" s="227">
        <f t="shared" si="50"/>
        <v>0</v>
      </c>
      <c r="Z59" s="227">
        <f t="shared" si="50"/>
        <v>0</v>
      </c>
      <c r="AA59" s="227">
        <f t="shared" si="50"/>
        <v>0</v>
      </c>
      <c r="AB59" s="227">
        <f t="shared" si="50"/>
        <v>0</v>
      </c>
      <c r="AC59" s="227">
        <f t="shared" si="50"/>
        <v>0</v>
      </c>
      <c r="AD59" s="227">
        <f t="shared" si="50"/>
        <v>0</v>
      </c>
      <c r="AE59" s="227">
        <f t="shared" si="50"/>
        <v>0</v>
      </c>
      <c r="AF59" s="227">
        <f t="shared" si="50"/>
        <v>0</v>
      </c>
      <c r="AG59" s="226">
        <f t="shared" si="50"/>
        <v>7.4999999999999997E-2</v>
      </c>
      <c r="AH59" s="227">
        <f t="shared" si="50"/>
        <v>96.000000000000014</v>
      </c>
      <c r="AI59" s="227">
        <f t="shared" si="50"/>
        <v>0</v>
      </c>
      <c r="AJ59" s="227">
        <f t="shared" si="50"/>
        <v>0</v>
      </c>
      <c r="AK59" s="227">
        <f t="shared" si="50"/>
        <v>4</v>
      </c>
      <c r="AL59" s="227">
        <f t="shared" si="50"/>
        <v>235.64000000000001</v>
      </c>
      <c r="AM59" s="227"/>
      <c r="AN59" s="227"/>
      <c r="AO59" s="227"/>
      <c r="AP59" s="227"/>
      <c r="AQ59" s="227"/>
      <c r="AR59" s="227"/>
      <c r="AS59" s="227" t="s">
        <v>469</v>
      </c>
      <c r="AT59" s="227">
        <f t="shared" si="50"/>
        <v>1146.28</v>
      </c>
      <c r="AU59" s="227">
        <f t="shared" si="50"/>
        <v>0</v>
      </c>
      <c r="AV59" s="227">
        <f t="shared" si="50"/>
        <v>0</v>
      </c>
      <c r="AW59" s="227">
        <f t="shared" si="50"/>
        <v>0</v>
      </c>
      <c r="AX59" s="227">
        <f t="shared" si="50"/>
        <v>0</v>
      </c>
      <c r="AY59" s="227">
        <f t="shared" si="50"/>
        <v>0</v>
      </c>
      <c r="AZ59" s="227">
        <f t="shared" si="50"/>
        <v>0</v>
      </c>
      <c r="BA59" s="227" t="s">
        <v>470</v>
      </c>
      <c r="BB59" s="227">
        <f t="shared" si="50"/>
        <v>4.1899999999999995</v>
      </c>
      <c r="BC59" s="227">
        <f t="shared" si="50"/>
        <v>2.83</v>
      </c>
      <c r="BD59" s="227">
        <f t="shared" si="50"/>
        <v>3180.92</v>
      </c>
      <c r="BE59" s="227"/>
      <c r="BF59" s="227"/>
      <c r="BG59" s="227"/>
      <c r="BH59" s="227"/>
      <c r="BI59" s="227"/>
      <c r="BJ59" s="227"/>
      <c r="BK59" s="228" t="s">
        <v>471</v>
      </c>
      <c r="BL59" s="227">
        <f t="shared" si="50"/>
        <v>555.5222</v>
      </c>
      <c r="BM59" s="227">
        <f t="shared" si="50"/>
        <v>5218.5522000000001</v>
      </c>
      <c r="BN59" s="229"/>
      <c r="BO59" s="230"/>
      <c r="BP59" s="231">
        <v>43185</v>
      </c>
      <c r="BQ59" s="232">
        <v>6</v>
      </c>
      <c r="BR59" s="233">
        <f t="shared" si="4"/>
        <v>180</v>
      </c>
      <c r="BS59" s="234">
        <f t="shared" si="5"/>
        <v>43365</v>
      </c>
    </row>
    <row r="60" spans="1:71" s="22" customFormat="1" ht="213.75" customHeight="1" x14ac:dyDescent="0.25">
      <c r="A60" s="214"/>
      <c r="B60" s="215"/>
      <c r="C60" s="216"/>
      <c r="D60" s="216"/>
      <c r="E60" s="214"/>
      <c r="F60" s="214"/>
      <c r="G60" s="214"/>
      <c r="H60" s="214"/>
      <c r="I60" s="214"/>
      <c r="J60" s="214"/>
      <c r="K60" s="214"/>
      <c r="L60" s="214"/>
      <c r="M60" s="217"/>
      <c r="N60" s="218"/>
      <c r="O60" s="218"/>
      <c r="P60" s="217"/>
      <c r="Q60" s="217"/>
      <c r="R60" s="217"/>
      <c r="S60" s="217"/>
      <c r="T60" s="217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7"/>
      <c r="BE60" s="214"/>
      <c r="BF60" s="214"/>
      <c r="BG60" s="214"/>
      <c r="BH60" s="216"/>
      <c r="BI60" s="216"/>
      <c r="BJ60" s="214"/>
      <c r="BK60" s="214"/>
      <c r="BL60" s="214"/>
      <c r="BM60" s="217"/>
      <c r="BN60" s="219"/>
      <c r="BO60" s="214"/>
      <c r="BP60" s="208">
        <v>43165</v>
      </c>
      <c r="BQ60" s="194">
        <v>6</v>
      </c>
      <c r="BR60" s="22">
        <f t="shared" si="4"/>
        <v>180</v>
      </c>
      <c r="BS60" s="193">
        <f t="shared" si="5"/>
        <v>43345</v>
      </c>
    </row>
    <row r="61" spans="1:71" s="22" customFormat="1" ht="213.75" customHeight="1" x14ac:dyDescent="0.25">
      <c r="A61" s="220" t="s">
        <v>460</v>
      </c>
      <c r="B61" s="30"/>
      <c r="C61" s="213"/>
      <c r="D61" s="213"/>
      <c r="E61" s="180"/>
      <c r="F61" s="180"/>
      <c r="G61" s="180"/>
      <c r="H61" s="180"/>
      <c r="I61" s="220" t="s">
        <v>464</v>
      </c>
      <c r="J61" s="180"/>
      <c r="K61" s="180"/>
      <c r="L61" s="180"/>
      <c r="M61" s="180"/>
      <c r="N61" s="220" t="s">
        <v>465</v>
      </c>
      <c r="O61" s="36"/>
      <c r="P61" s="36"/>
      <c r="Q61" s="36"/>
      <c r="R61" s="36"/>
      <c r="S61" s="36"/>
      <c r="T61" s="36"/>
      <c r="U61" s="180"/>
      <c r="V61" s="180"/>
      <c r="W61" s="180"/>
      <c r="X61" s="180"/>
      <c r="Y61" s="180"/>
      <c r="Z61" s="180"/>
      <c r="AA61" s="180"/>
      <c r="AB61" s="180"/>
      <c r="AC61" s="180"/>
      <c r="AD61" s="180"/>
      <c r="AE61" s="180"/>
      <c r="AF61" s="180"/>
      <c r="AG61" s="180"/>
      <c r="AH61" s="36"/>
      <c r="AI61" s="180"/>
      <c r="AJ61" s="180"/>
      <c r="AK61" s="180"/>
      <c r="AL61" s="36"/>
      <c r="AM61" s="180"/>
      <c r="AN61" s="180"/>
      <c r="AO61" s="180"/>
      <c r="AP61" s="180"/>
      <c r="AQ61" s="180"/>
      <c r="AR61" s="180"/>
      <c r="AS61" s="180"/>
      <c r="AT61" s="36"/>
      <c r="AU61" s="180"/>
      <c r="AV61" s="180"/>
      <c r="AW61" s="180"/>
      <c r="AX61" s="180"/>
      <c r="AY61" s="180"/>
      <c r="AZ61" s="180"/>
      <c r="BA61" s="180"/>
      <c r="BB61" s="180"/>
      <c r="BC61" s="180"/>
      <c r="BD61" s="36"/>
      <c r="BE61" s="180"/>
      <c r="BF61" s="36"/>
      <c r="BG61" s="180"/>
      <c r="BH61" s="213"/>
      <c r="BI61" s="213"/>
      <c r="BJ61" s="180"/>
      <c r="BK61" s="180"/>
      <c r="BL61" s="180"/>
      <c r="BM61" s="36"/>
      <c r="BN61" s="26"/>
      <c r="BO61" s="180"/>
      <c r="BP61" s="208">
        <v>43133</v>
      </c>
      <c r="BQ61" s="194">
        <v>6</v>
      </c>
      <c r="BR61" s="22">
        <f t="shared" si="4"/>
        <v>180</v>
      </c>
      <c r="BS61" s="193">
        <f t="shared" ref="BS61:BS68" si="51">BP61+BR61</f>
        <v>43313</v>
      </c>
    </row>
    <row r="62" spans="1:71" s="22" customFormat="1" ht="213.75" customHeight="1" x14ac:dyDescent="0.25">
      <c r="A62" s="220" t="s">
        <v>461</v>
      </c>
      <c r="B62" s="30"/>
      <c r="C62" s="213"/>
      <c r="D62" s="213"/>
      <c r="E62" s="180"/>
      <c r="F62" s="180"/>
      <c r="G62" s="180"/>
      <c r="H62" s="180"/>
      <c r="I62" s="220" t="s">
        <v>464</v>
      </c>
      <c r="J62" s="180"/>
      <c r="K62" s="180"/>
      <c r="L62" s="180"/>
      <c r="M62" s="180"/>
      <c r="N62" s="220" t="s">
        <v>466</v>
      </c>
      <c r="O62" s="36"/>
      <c r="P62" s="36"/>
      <c r="Q62" s="36"/>
      <c r="R62" s="36"/>
      <c r="S62" s="36"/>
      <c r="T62" s="36"/>
      <c r="U62" s="180"/>
      <c r="V62" s="180"/>
      <c r="W62" s="180"/>
      <c r="X62" s="180"/>
      <c r="Y62" s="180"/>
      <c r="Z62" s="180"/>
      <c r="AA62" s="180"/>
      <c r="AB62" s="180"/>
      <c r="AC62" s="180"/>
      <c r="AD62" s="180"/>
      <c r="AE62" s="180"/>
      <c r="AF62" s="180"/>
      <c r="AG62" s="180"/>
      <c r="AH62" s="180"/>
      <c r="AI62" s="180"/>
      <c r="AJ62" s="180"/>
      <c r="AK62" s="180"/>
      <c r="AL62" s="180"/>
      <c r="AM62" s="180"/>
      <c r="AN62" s="180"/>
      <c r="AO62" s="180"/>
      <c r="AP62" s="180"/>
      <c r="AQ62" s="180"/>
      <c r="AR62" s="180"/>
      <c r="AS62" s="180"/>
      <c r="AT62" s="180"/>
      <c r="AU62" s="180"/>
      <c r="AV62" s="180"/>
      <c r="AW62" s="180"/>
      <c r="AX62" s="180"/>
      <c r="AY62" s="180"/>
      <c r="AZ62" s="180"/>
      <c r="BA62" s="180"/>
      <c r="BB62" s="180"/>
      <c r="BC62" s="180"/>
      <c r="BD62" s="36"/>
      <c r="BE62" s="180"/>
      <c r="BF62" s="36"/>
      <c r="BG62" s="180"/>
      <c r="BH62" s="213"/>
      <c r="BI62" s="213"/>
      <c r="BJ62" s="180"/>
      <c r="BK62" s="180"/>
      <c r="BL62" s="180"/>
      <c r="BM62" s="36"/>
      <c r="BN62" s="26"/>
      <c r="BO62" s="180"/>
      <c r="BP62" s="208">
        <v>43138</v>
      </c>
      <c r="BQ62" s="194">
        <v>4</v>
      </c>
      <c r="BR62" s="22">
        <f t="shared" si="4"/>
        <v>120</v>
      </c>
      <c r="BS62" s="193">
        <f t="shared" si="51"/>
        <v>43258</v>
      </c>
    </row>
    <row r="63" spans="1:71" s="22" customFormat="1" ht="213.75" customHeight="1" x14ac:dyDescent="0.25">
      <c r="A63" s="220" t="s">
        <v>462</v>
      </c>
      <c r="B63" s="30"/>
      <c r="C63" s="213"/>
      <c r="D63" s="213"/>
      <c r="E63" s="180"/>
      <c r="F63" s="180"/>
      <c r="G63" s="180"/>
      <c r="H63" s="180"/>
      <c r="I63" s="220" t="s">
        <v>464</v>
      </c>
      <c r="J63" s="180"/>
      <c r="K63" s="180"/>
      <c r="L63" s="180"/>
      <c r="M63" s="180"/>
      <c r="N63" s="220" t="s">
        <v>467</v>
      </c>
      <c r="O63" s="36"/>
      <c r="P63" s="36"/>
      <c r="Q63" s="36"/>
      <c r="R63" s="36"/>
      <c r="S63" s="36"/>
      <c r="T63" s="36"/>
      <c r="U63" s="180"/>
      <c r="V63" s="180"/>
      <c r="W63" s="180"/>
      <c r="X63" s="180"/>
      <c r="Y63" s="180"/>
      <c r="Z63" s="180"/>
      <c r="AA63" s="180"/>
      <c r="AB63" s="180"/>
      <c r="AC63" s="180"/>
      <c r="AD63" s="180"/>
      <c r="AE63" s="180"/>
      <c r="AF63" s="180"/>
      <c r="AG63" s="180"/>
      <c r="AH63" s="180"/>
      <c r="AI63" s="180"/>
      <c r="AJ63" s="180"/>
      <c r="AK63" s="180"/>
      <c r="AL63" s="180"/>
      <c r="AM63" s="180"/>
      <c r="AN63" s="180"/>
      <c r="AO63" s="180"/>
      <c r="AP63" s="180"/>
      <c r="AQ63" s="180"/>
      <c r="AR63" s="180"/>
      <c r="AS63" s="180"/>
      <c r="AT63" s="180"/>
      <c r="AU63" s="180"/>
      <c r="AV63" s="180"/>
      <c r="AW63" s="180"/>
      <c r="AX63" s="180"/>
      <c r="AY63" s="180"/>
      <c r="AZ63" s="180"/>
      <c r="BA63" s="180"/>
      <c r="BB63" s="180"/>
      <c r="BC63" s="180"/>
      <c r="BD63" s="36"/>
      <c r="BE63" s="180"/>
      <c r="BF63" s="36"/>
      <c r="BG63" s="180"/>
      <c r="BH63" s="213"/>
      <c r="BI63" s="213"/>
      <c r="BJ63" s="180"/>
      <c r="BK63" s="180"/>
      <c r="BL63" s="180"/>
      <c r="BM63" s="36"/>
      <c r="BN63" s="26"/>
      <c r="BO63" s="180"/>
      <c r="BP63" s="208">
        <v>43129</v>
      </c>
      <c r="BQ63" s="194">
        <v>6</v>
      </c>
      <c r="BR63" s="22">
        <f t="shared" si="4"/>
        <v>180</v>
      </c>
      <c r="BS63" s="193">
        <f t="shared" si="51"/>
        <v>43309</v>
      </c>
    </row>
    <row r="64" spans="1:71" s="22" customFormat="1" ht="213.75" customHeight="1" x14ac:dyDescent="0.25">
      <c r="A64" s="220" t="s">
        <v>463</v>
      </c>
      <c r="B64" s="30"/>
      <c r="C64" s="213"/>
      <c r="D64" s="213"/>
      <c r="E64" s="180"/>
      <c r="F64" s="180"/>
      <c r="G64" s="180"/>
      <c r="H64" s="180"/>
      <c r="I64" s="220" t="s">
        <v>464</v>
      </c>
      <c r="J64" s="180"/>
      <c r="K64" s="180"/>
      <c r="L64" s="180"/>
      <c r="M64" s="36"/>
      <c r="N64" s="220" t="s">
        <v>468</v>
      </c>
      <c r="O64" s="40"/>
      <c r="P64" s="36"/>
      <c r="Q64" s="36"/>
      <c r="R64" s="36"/>
      <c r="S64" s="36"/>
      <c r="T64" s="36"/>
      <c r="U64" s="180"/>
      <c r="V64" s="180"/>
      <c r="W64" s="180"/>
      <c r="X64" s="180"/>
      <c r="Y64" s="180"/>
      <c r="Z64" s="180"/>
      <c r="AA64" s="180"/>
      <c r="AB64" s="180"/>
      <c r="AC64" s="180"/>
      <c r="AD64" s="180"/>
      <c r="AE64" s="180"/>
      <c r="AF64" s="180"/>
      <c r="AG64" s="180"/>
      <c r="AH64" s="180"/>
      <c r="AI64" s="180"/>
      <c r="AJ64" s="180"/>
      <c r="AK64" s="180"/>
      <c r="AL64" s="180"/>
      <c r="AM64" s="180"/>
      <c r="AN64" s="180"/>
      <c r="AO64" s="180"/>
      <c r="AP64" s="180"/>
      <c r="AQ64" s="180"/>
      <c r="AR64" s="180"/>
      <c r="AS64" s="180"/>
      <c r="AT64" s="180"/>
      <c r="AU64" s="180"/>
      <c r="AV64" s="180"/>
      <c r="AW64" s="180"/>
      <c r="AX64" s="180"/>
      <c r="AY64" s="180"/>
      <c r="AZ64" s="180"/>
      <c r="BA64" s="180"/>
      <c r="BB64" s="180"/>
      <c r="BC64" s="180"/>
      <c r="BD64" s="36"/>
      <c r="BE64" s="180"/>
      <c r="BF64" s="36"/>
      <c r="BG64" s="180"/>
      <c r="BH64" s="213"/>
      <c r="BI64" s="213"/>
      <c r="BJ64" s="180"/>
      <c r="BK64" s="180"/>
      <c r="BL64" s="180"/>
      <c r="BM64" s="36"/>
      <c r="BN64" s="26"/>
      <c r="BO64" s="180"/>
      <c r="BP64" s="208">
        <v>43136</v>
      </c>
      <c r="BQ64" s="194">
        <v>6</v>
      </c>
      <c r="BR64" s="22">
        <f t="shared" si="4"/>
        <v>180</v>
      </c>
      <c r="BS64" s="193">
        <f t="shared" si="51"/>
        <v>43316</v>
      </c>
    </row>
    <row r="65" spans="1:71" s="22" customFormat="1" ht="231.75" customHeight="1" x14ac:dyDescent="0.25">
      <c r="A65" s="200"/>
      <c r="B65" s="209"/>
      <c r="C65" s="191"/>
      <c r="D65" s="191"/>
      <c r="E65" s="200"/>
      <c r="F65" s="200"/>
      <c r="G65" s="200"/>
      <c r="H65" s="200"/>
      <c r="I65" s="210"/>
      <c r="J65" s="200"/>
      <c r="K65" s="200"/>
      <c r="L65" s="200"/>
      <c r="M65" s="181"/>
      <c r="N65" s="181"/>
      <c r="O65" s="181"/>
      <c r="P65" s="181"/>
      <c r="Q65" s="181"/>
      <c r="R65" s="181"/>
      <c r="S65" s="181"/>
      <c r="T65" s="181"/>
      <c r="U65" s="200"/>
      <c r="V65" s="200"/>
      <c r="W65" s="200"/>
      <c r="X65" s="200"/>
      <c r="Y65" s="200"/>
      <c r="Z65" s="200"/>
      <c r="AA65" s="200"/>
      <c r="AB65" s="200"/>
      <c r="AC65" s="200"/>
      <c r="AD65" s="200"/>
      <c r="AE65" s="200"/>
      <c r="AF65" s="200"/>
      <c r="AG65" s="200"/>
      <c r="AH65" s="200"/>
      <c r="AI65" s="200"/>
      <c r="AJ65" s="200"/>
      <c r="AK65" s="200"/>
      <c r="AL65" s="200"/>
      <c r="AM65" s="200"/>
      <c r="AN65" s="200"/>
      <c r="AO65" s="200"/>
      <c r="AP65" s="200"/>
      <c r="AQ65" s="200"/>
      <c r="AR65" s="200"/>
      <c r="AS65" s="200"/>
      <c r="AT65" s="200"/>
      <c r="AU65" s="200"/>
      <c r="AV65" s="200"/>
      <c r="AW65" s="200"/>
      <c r="AX65" s="200"/>
      <c r="AY65" s="200"/>
      <c r="AZ65" s="200"/>
      <c r="BA65" s="200"/>
      <c r="BB65" s="200"/>
      <c r="BC65" s="200"/>
      <c r="BD65" s="181"/>
      <c r="BE65" s="200"/>
      <c r="BF65" s="200"/>
      <c r="BG65" s="200"/>
      <c r="BH65" s="191"/>
      <c r="BI65" s="191"/>
      <c r="BJ65" s="200"/>
      <c r="BK65" s="200"/>
      <c r="BL65" s="200"/>
      <c r="BM65" s="181">
        <f t="shared" si="3"/>
        <v>0</v>
      </c>
      <c r="BN65" s="211"/>
      <c r="BO65" s="212"/>
      <c r="BP65" s="24">
        <v>43129</v>
      </c>
      <c r="BQ65" s="194">
        <v>6</v>
      </c>
      <c r="BR65" s="22">
        <f t="shared" si="4"/>
        <v>180</v>
      </c>
      <c r="BS65" s="193">
        <f t="shared" si="51"/>
        <v>43309</v>
      </c>
    </row>
    <row r="66" spans="1:71" s="22" customFormat="1" ht="239.25" customHeight="1" x14ac:dyDescent="0.25">
      <c r="A66" s="20"/>
      <c r="B66" s="192"/>
      <c r="C66" s="29"/>
      <c r="D66" s="29"/>
      <c r="E66" s="20"/>
      <c r="F66" s="20"/>
      <c r="G66" s="20"/>
      <c r="H66" s="20"/>
      <c r="I66" s="199"/>
      <c r="J66" s="20"/>
      <c r="K66" s="20"/>
      <c r="L66" s="20"/>
      <c r="M66" s="21"/>
      <c r="N66" s="23"/>
      <c r="O66" s="23"/>
      <c r="P66" s="21"/>
      <c r="Q66" s="21"/>
      <c r="R66" s="21"/>
      <c r="S66" s="21"/>
      <c r="T66" s="21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0"/>
      <c r="AL66" s="20"/>
      <c r="AM66" s="20"/>
      <c r="AN66" s="20"/>
      <c r="AO66" s="20"/>
      <c r="AP66" s="20"/>
      <c r="AQ66" s="20"/>
      <c r="AR66" s="20"/>
      <c r="AS66" s="200"/>
      <c r="AT66" s="20"/>
      <c r="AU66" s="20"/>
      <c r="AV66" s="20"/>
      <c r="AW66" s="20"/>
      <c r="AX66" s="20"/>
      <c r="AY66" s="20"/>
      <c r="AZ66" s="20"/>
      <c r="BA66" s="20"/>
      <c r="BB66" s="20"/>
      <c r="BC66" s="200"/>
      <c r="BD66" s="21"/>
      <c r="BE66" s="20"/>
      <c r="BF66" s="20"/>
      <c r="BG66" s="20"/>
      <c r="BH66" s="29"/>
      <c r="BI66" s="29"/>
      <c r="BJ66" s="20"/>
      <c r="BK66" s="20"/>
      <c r="BL66" s="20"/>
      <c r="BM66" s="181">
        <f t="shared" si="3"/>
        <v>0</v>
      </c>
      <c r="BN66" s="24"/>
      <c r="BO66" s="179"/>
      <c r="BP66" s="24">
        <v>43132</v>
      </c>
      <c r="BQ66" s="194">
        <v>6</v>
      </c>
      <c r="BR66" s="22">
        <f t="shared" si="4"/>
        <v>180</v>
      </c>
      <c r="BS66" s="193">
        <f t="shared" si="51"/>
        <v>43312</v>
      </c>
    </row>
    <row r="67" spans="1:71" s="22" customFormat="1" ht="239.25" customHeight="1" x14ac:dyDescent="0.25">
      <c r="A67" s="20"/>
      <c r="B67" s="192"/>
      <c r="C67" s="29"/>
      <c r="D67" s="29"/>
      <c r="E67" s="20"/>
      <c r="F67" s="20"/>
      <c r="G67" s="20"/>
      <c r="H67" s="20"/>
      <c r="I67" s="199"/>
      <c r="J67" s="20"/>
      <c r="K67" s="20"/>
      <c r="L67" s="20"/>
      <c r="M67" s="21"/>
      <c r="N67" s="21"/>
      <c r="O67" s="21"/>
      <c r="P67" s="21"/>
      <c r="Q67" s="21"/>
      <c r="R67" s="21"/>
      <c r="S67" s="21"/>
      <c r="T67" s="21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0"/>
      <c r="AL67" s="20"/>
      <c r="AM67" s="20"/>
      <c r="AN67" s="20"/>
      <c r="AO67" s="20"/>
      <c r="AP67" s="20"/>
      <c r="AQ67" s="20"/>
      <c r="AR67" s="20"/>
      <c r="AS67" s="200"/>
      <c r="AT67" s="20"/>
      <c r="AU67" s="20"/>
      <c r="AV67" s="20"/>
      <c r="AW67" s="20"/>
      <c r="AX67" s="20"/>
      <c r="AY67" s="20"/>
      <c r="AZ67" s="20"/>
      <c r="BA67" s="20"/>
      <c r="BB67" s="20"/>
      <c r="BC67" s="200"/>
      <c r="BD67" s="21"/>
      <c r="BE67" s="20"/>
      <c r="BF67" s="21"/>
      <c r="BG67" s="20"/>
      <c r="BH67" s="29"/>
      <c r="BI67" s="29"/>
      <c r="BJ67" s="20"/>
      <c r="BK67" s="20"/>
      <c r="BL67" s="20"/>
      <c r="BM67" s="181">
        <f t="shared" si="3"/>
        <v>0</v>
      </c>
      <c r="BN67" s="24"/>
      <c r="BO67" s="179"/>
      <c r="BP67" s="24">
        <v>43132</v>
      </c>
      <c r="BQ67" s="194">
        <v>6</v>
      </c>
      <c r="BR67" s="22">
        <f t="shared" si="4"/>
        <v>180</v>
      </c>
      <c r="BS67" s="193">
        <f t="shared" si="51"/>
        <v>43312</v>
      </c>
    </row>
    <row r="68" spans="1:71" s="22" customFormat="1" ht="239.25" customHeight="1" x14ac:dyDescent="0.25">
      <c r="A68" s="20"/>
      <c r="B68" s="192"/>
      <c r="C68" s="29"/>
      <c r="D68" s="29"/>
      <c r="E68" s="20"/>
      <c r="F68" s="20"/>
      <c r="G68" s="20"/>
      <c r="H68" s="20"/>
      <c r="I68" s="199"/>
      <c r="J68" s="20"/>
      <c r="K68" s="20"/>
      <c r="L68" s="20"/>
      <c r="M68" s="21"/>
      <c r="N68" s="23"/>
      <c r="O68" s="23"/>
      <c r="P68" s="21"/>
      <c r="Q68" s="21"/>
      <c r="R68" s="21"/>
      <c r="S68" s="21"/>
      <c r="T68" s="21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0"/>
      <c r="AL68" s="20"/>
      <c r="AM68" s="20"/>
      <c r="AN68" s="20"/>
      <c r="AO68" s="20"/>
      <c r="AP68" s="20"/>
      <c r="AQ68" s="20"/>
      <c r="AR68" s="20"/>
      <c r="AS68" s="200"/>
      <c r="AT68" s="20"/>
      <c r="AU68" s="20"/>
      <c r="AV68" s="20"/>
      <c r="AW68" s="20"/>
      <c r="AX68" s="20"/>
      <c r="AY68" s="20"/>
      <c r="AZ68" s="20"/>
      <c r="BA68" s="20"/>
      <c r="BB68" s="20"/>
      <c r="BC68" s="200"/>
      <c r="BD68" s="21"/>
      <c r="BE68" s="20"/>
      <c r="BF68" s="21"/>
      <c r="BG68" s="20"/>
      <c r="BH68" s="29"/>
      <c r="BI68" s="29"/>
      <c r="BJ68" s="20"/>
      <c r="BK68" s="20"/>
      <c r="BL68" s="20"/>
      <c r="BM68" s="181">
        <f t="shared" si="3"/>
        <v>0</v>
      </c>
      <c r="BN68" s="24"/>
      <c r="BO68" s="179"/>
      <c r="BP68" s="24">
        <v>43137</v>
      </c>
      <c r="BQ68" s="194">
        <v>6</v>
      </c>
      <c r="BR68" s="22">
        <f t="shared" si="4"/>
        <v>180</v>
      </c>
      <c r="BS68" s="193">
        <f t="shared" si="51"/>
        <v>43317</v>
      </c>
    </row>
    <row r="69" spans="1:71" s="22" customFormat="1" ht="239.25" customHeight="1" x14ac:dyDescent="0.25">
      <c r="A69" s="20"/>
      <c r="B69" s="192"/>
      <c r="C69" s="29"/>
      <c r="D69" s="29"/>
      <c r="E69" s="20"/>
      <c r="F69" s="20"/>
      <c r="G69" s="20"/>
      <c r="H69" s="20"/>
      <c r="I69" s="199"/>
      <c r="J69" s="20"/>
      <c r="K69" s="20"/>
      <c r="L69" s="20"/>
      <c r="M69" s="21"/>
      <c r="N69" s="23"/>
      <c r="O69" s="23"/>
      <c r="P69" s="21"/>
      <c r="Q69" s="21"/>
      <c r="R69" s="21"/>
      <c r="S69" s="21"/>
      <c r="T69" s="21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0"/>
      <c r="AL69" s="20"/>
      <c r="AM69" s="20"/>
      <c r="AN69" s="20"/>
      <c r="AO69" s="20"/>
      <c r="AP69" s="20"/>
      <c r="AQ69" s="20"/>
      <c r="AR69" s="20"/>
      <c r="AS69" s="200"/>
      <c r="AT69" s="20"/>
      <c r="AU69" s="20"/>
      <c r="AV69" s="20"/>
      <c r="AW69" s="20"/>
      <c r="AX69" s="20"/>
      <c r="AY69" s="20"/>
      <c r="AZ69" s="20"/>
      <c r="BA69" s="20"/>
      <c r="BB69" s="20"/>
      <c r="BC69" s="200"/>
      <c r="BD69" s="21"/>
      <c r="BE69" s="20"/>
      <c r="BF69" s="20"/>
      <c r="BG69" s="20"/>
      <c r="BH69" s="29"/>
      <c r="BI69" s="29"/>
      <c r="BJ69" s="20"/>
      <c r="BK69" s="20"/>
      <c r="BL69" s="20"/>
      <c r="BM69" s="181">
        <f t="shared" si="3"/>
        <v>0</v>
      </c>
      <c r="BN69" s="24"/>
      <c r="BO69" s="179"/>
      <c r="BP69" s="24">
        <v>43139</v>
      </c>
      <c r="BQ69" s="194">
        <v>6</v>
      </c>
      <c r="BR69" s="22">
        <f t="shared" si="4"/>
        <v>180</v>
      </c>
      <c r="BS69" s="193">
        <f>BP69+BR69</f>
        <v>43319</v>
      </c>
    </row>
    <row r="70" spans="1:71" s="22" customFormat="1" ht="249.75" customHeight="1" x14ac:dyDescent="0.25">
      <c r="A70" s="20"/>
      <c r="B70" s="192"/>
      <c r="C70" s="29"/>
      <c r="D70" s="29"/>
      <c r="E70" s="20"/>
      <c r="F70" s="20"/>
      <c r="G70" s="20"/>
      <c r="H70" s="20"/>
      <c r="I70" s="199"/>
      <c r="J70" s="20"/>
      <c r="K70" s="20"/>
      <c r="L70" s="20"/>
      <c r="M70" s="20"/>
      <c r="N70" s="21"/>
      <c r="O70" s="21"/>
      <c r="P70" s="21"/>
      <c r="Q70" s="21"/>
      <c r="R70" s="21"/>
      <c r="S70" s="21"/>
      <c r="T70" s="21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0"/>
      <c r="AL70" s="20"/>
      <c r="AM70" s="20"/>
      <c r="AN70" s="20"/>
      <c r="AO70" s="20"/>
      <c r="AP70" s="20"/>
      <c r="AQ70" s="20"/>
      <c r="AR70" s="20"/>
      <c r="AS70" s="200"/>
      <c r="AT70" s="20"/>
      <c r="AU70" s="20"/>
      <c r="AV70" s="20"/>
      <c r="AW70" s="20"/>
      <c r="AX70" s="20"/>
      <c r="AY70" s="20"/>
      <c r="AZ70" s="20"/>
      <c r="BA70" s="20"/>
      <c r="BB70" s="20"/>
      <c r="BC70" s="200"/>
      <c r="BD70" s="21"/>
      <c r="BE70" s="20"/>
      <c r="BF70" s="21"/>
      <c r="BG70" s="20"/>
      <c r="BH70" s="29"/>
      <c r="BI70" s="29"/>
      <c r="BJ70" s="20"/>
      <c r="BK70" s="20"/>
      <c r="BL70" s="20"/>
      <c r="BM70" s="181">
        <f t="shared" si="3"/>
        <v>0</v>
      </c>
      <c r="BN70" s="24"/>
      <c r="BO70" s="179"/>
      <c r="BP70" s="24">
        <v>43133</v>
      </c>
      <c r="BQ70" s="194">
        <v>6</v>
      </c>
      <c r="BR70" s="22">
        <f t="shared" ref="BR70:BR121" si="52">BQ70*30</f>
        <v>180</v>
      </c>
      <c r="BS70" s="193">
        <f t="shared" ref="BS70:BS80" si="53">BP70+BR70</f>
        <v>43313</v>
      </c>
    </row>
    <row r="71" spans="1:71" s="22" customFormat="1" ht="264.75" customHeight="1" x14ac:dyDescent="0.25">
      <c r="A71" s="20"/>
      <c r="B71" s="192"/>
      <c r="C71" s="29"/>
      <c r="D71" s="29"/>
      <c r="E71" s="20"/>
      <c r="F71" s="20"/>
      <c r="G71" s="20"/>
      <c r="H71" s="20"/>
      <c r="I71" s="199"/>
      <c r="J71" s="20"/>
      <c r="K71" s="20"/>
      <c r="L71" s="20"/>
      <c r="M71" s="21"/>
      <c r="N71" s="21"/>
      <c r="O71" s="21"/>
      <c r="P71" s="21"/>
      <c r="Q71" s="21"/>
      <c r="R71" s="21"/>
      <c r="S71" s="21"/>
      <c r="T71" s="21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0"/>
      <c r="AL71" s="20"/>
      <c r="AM71" s="20"/>
      <c r="AN71" s="20"/>
      <c r="AO71" s="20"/>
      <c r="AP71" s="20"/>
      <c r="AQ71" s="20"/>
      <c r="AR71" s="20"/>
      <c r="AS71" s="200"/>
      <c r="AT71" s="20"/>
      <c r="AU71" s="20"/>
      <c r="AV71" s="20"/>
      <c r="AW71" s="20"/>
      <c r="AX71" s="20"/>
      <c r="AY71" s="20"/>
      <c r="AZ71" s="20"/>
      <c r="BA71" s="20"/>
      <c r="BB71" s="20"/>
      <c r="BC71" s="200"/>
      <c r="BD71" s="21"/>
      <c r="BE71" s="20"/>
      <c r="BF71" s="20"/>
      <c r="BG71" s="20"/>
      <c r="BH71" s="29"/>
      <c r="BI71" s="29"/>
      <c r="BJ71" s="20"/>
      <c r="BK71" s="20"/>
      <c r="BL71" s="20"/>
      <c r="BM71" s="181">
        <f t="shared" si="3"/>
        <v>0</v>
      </c>
      <c r="BN71" s="24"/>
      <c r="BO71" s="179"/>
      <c r="BP71" s="24">
        <v>43139</v>
      </c>
      <c r="BQ71" s="194">
        <v>6</v>
      </c>
      <c r="BR71" s="22">
        <f t="shared" si="52"/>
        <v>180</v>
      </c>
      <c r="BS71" s="193">
        <f t="shared" si="53"/>
        <v>43319</v>
      </c>
    </row>
    <row r="72" spans="1:71" s="22" customFormat="1" ht="409.5" customHeight="1" x14ac:dyDescent="0.25">
      <c r="A72" s="20"/>
      <c r="B72" s="192"/>
      <c r="C72" s="29"/>
      <c r="D72" s="29"/>
      <c r="E72" s="20"/>
      <c r="F72" s="20"/>
      <c r="G72" s="20"/>
      <c r="H72" s="20"/>
      <c r="I72" s="199"/>
      <c r="J72" s="20"/>
      <c r="K72" s="20"/>
      <c r="L72" s="20"/>
      <c r="M72" s="21"/>
      <c r="N72" s="23"/>
      <c r="O72" s="23"/>
      <c r="P72" s="21"/>
      <c r="Q72" s="21"/>
      <c r="R72" s="21"/>
      <c r="S72" s="21"/>
      <c r="T72" s="21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0"/>
      <c r="AL72" s="20"/>
      <c r="AM72" s="20"/>
      <c r="AN72" s="20"/>
      <c r="AO72" s="20"/>
      <c r="AP72" s="20"/>
      <c r="AQ72" s="20"/>
      <c r="AR72" s="20"/>
      <c r="AS72" s="200"/>
      <c r="AT72" s="20"/>
      <c r="AU72" s="20"/>
      <c r="AV72" s="20"/>
      <c r="AW72" s="20"/>
      <c r="AX72" s="20"/>
      <c r="AY72" s="20"/>
      <c r="AZ72" s="20"/>
      <c r="BA72" s="20"/>
      <c r="BB72" s="20"/>
      <c r="BC72" s="200"/>
      <c r="BD72" s="21"/>
      <c r="BE72" s="20"/>
      <c r="BF72" s="20"/>
      <c r="BG72" s="20"/>
      <c r="BH72" s="29"/>
      <c r="BI72" s="29"/>
      <c r="BJ72" s="20"/>
      <c r="BK72" s="20"/>
      <c r="BL72" s="20"/>
      <c r="BM72" s="181">
        <f t="shared" si="3"/>
        <v>0</v>
      </c>
      <c r="BN72" s="24"/>
      <c r="BO72" s="179"/>
      <c r="BP72" s="24">
        <v>43144</v>
      </c>
      <c r="BQ72" s="194">
        <v>6</v>
      </c>
      <c r="BR72" s="22">
        <f t="shared" si="52"/>
        <v>180</v>
      </c>
      <c r="BS72" s="193">
        <f>BP72+BR72</f>
        <v>43324</v>
      </c>
    </row>
    <row r="73" spans="1:71" s="22" customFormat="1" ht="330.75" customHeight="1" x14ac:dyDescent="0.25">
      <c r="A73" s="20"/>
      <c r="B73" s="192"/>
      <c r="C73" s="29"/>
      <c r="D73" s="29"/>
      <c r="E73" s="20"/>
      <c r="F73" s="20"/>
      <c r="G73" s="20"/>
      <c r="H73" s="20"/>
      <c r="I73" s="199"/>
      <c r="J73" s="20"/>
      <c r="K73" s="20"/>
      <c r="L73" s="20"/>
      <c r="M73" s="21"/>
      <c r="N73" s="21"/>
      <c r="O73" s="21"/>
      <c r="P73" s="21"/>
      <c r="Q73" s="21"/>
      <c r="R73" s="21"/>
      <c r="S73" s="21"/>
      <c r="T73" s="21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0"/>
      <c r="AL73" s="20"/>
      <c r="AM73" s="20"/>
      <c r="AN73" s="20"/>
      <c r="AO73" s="20"/>
      <c r="AP73" s="20"/>
      <c r="AQ73" s="20"/>
      <c r="AR73" s="20"/>
      <c r="AS73" s="200"/>
      <c r="AT73" s="20"/>
      <c r="AU73" s="20"/>
      <c r="AV73" s="20"/>
      <c r="AW73" s="20"/>
      <c r="AX73" s="20"/>
      <c r="AY73" s="20"/>
      <c r="AZ73" s="20"/>
      <c r="BA73" s="20"/>
      <c r="BB73" s="20"/>
      <c r="BC73" s="200"/>
      <c r="BD73" s="21"/>
      <c r="BE73" s="20"/>
      <c r="BF73" s="21"/>
      <c r="BG73" s="20"/>
      <c r="BH73" s="29"/>
      <c r="BI73" s="29"/>
      <c r="BJ73" s="20"/>
      <c r="BK73" s="20"/>
      <c r="BL73" s="20"/>
      <c r="BM73" s="181">
        <f t="shared" si="3"/>
        <v>0</v>
      </c>
      <c r="BN73" s="24"/>
      <c r="BO73" s="179"/>
      <c r="BP73" s="24">
        <v>43095</v>
      </c>
      <c r="BQ73" s="194" t="s">
        <v>330</v>
      </c>
      <c r="BR73" s="22">
        <f t="shared" si="52"/>
        <v>180</v>
      </c>
      <c r="BS73" s="193">
        <f t="shared" si="53"/>
        <v>43275</v>
      </c>
    </row>
    <row r="74" spans="1:71" s="22" customFormat="1" ht="168" customHeight="1" x14ac:dyDescent="0.25">
      <c r="A74" s="20"/>
      <c r="B74" s="192"/>
      <c r="C74" s="29"/>
      <c r="D74" s="29"/>
      <c r="E74" s="20"/>
      <c r="F74" s="20"/>
      <c r="G74" s="20"/>
      <c r="H74" s="20"/>
      <c r="I74" s="199"/>
      <c r="J74" s="20"/>
      <c r="K74" s="20"/>
      <c r="L74" s="20"/>
      <c r="M74" s="21"/>
      <c r="N74" s="23"/>
      <c r="O74" s="23"/>
      <c r="P74" s="21"/>
      <c r="Q74" s="21"/>
      <c r="R74" s="21"/>
      <c r="S74" s="21"/>
      <c r="T74" s="21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0"/>
      <c r="AL74" s="20"/>
      <c r="AM74" s="20"/>
      <c r="AN74" s="20"/>
      <c r="AO74" s="20"/>
      <c r="AP74" s="20"/>
      <c r="AQ74" s="20"/>
      <c r="AR74" s="20"/>
      <c r="AS74" s="200"/>
      <c r="AT74" s="20"/>
      <c r="AU74" s="20"/>
      <c r="AV74" s="20"/>
      <c r="AW74" s="20"/>
      <c r="AX74" s="20"/>
      <c r="AY74" s="20"/>
      <c r="AZ74" s="20"/>
      <c r="BA74" s="20"/>
      <c r="BB74" s="20"/>
      <c r="BC74" s="200"/>
      <c r="BD74" s="21"/>
      <c r="BE74" s="20"/>
      <c r="BF74" s="21"/>
      <c r="BG74" s="20"/>
      <c r="BH74" s="29"/>
      <c r="BI74" s="29"/>
      <c r="BJ74" s="20"/>
      <c r="BK74" s="20"/>
      <c r="BL74" s="20"/>
      <c r="BM74" s="181">
        <f t="shared" si="3"/>
        <v>0</v>
      </c>
      <c r="BN74" s="24"/>
      <c r="BO74" s="179"/>
      <c r="BP74" s="24">
        <v>43097</v>
      </c>
      <c r="BQ74" s="194" t="s">
        <v>330</v>
      </c>
      <c r="BR74" s="22">
        <f t="shared" si="52"/>
        <v>180</v>
      </c>
      <c r="BS74" s="193"/>
    </row>
    <row r="75" spans="1:71" s="22" customFormat="1" ht="189.75" customHeight="1" x14ac:dyDescent="0.25">
      <c r="A75" s="20"/>
      <c r="B75" s="192"/>
      <c r="C75" s="29"/>
      <c r="D75" s="29"/>
      <c r="E75" s="20"/>
      <c r="F75" s="20"/>
      <c r="G75" s="20"/>
      <c r="H75" s="20"/>
      <c r="I75" s="199"/>
      <c r="J75" s="20"/>
      <c r="K75" s="20"/>
      <c r="L75" s="20"/>
      <c r="M75" s="20"/>
      <c r="N75" s="21"/>
      <c r="O75" s="21"/>
      <c r="P75" s="21"/>
      <c r="Q75" s="21"/>
      <c r="R75" s="21"/>
      <c r="S75" s="21"/>
      <c r="T75" s="21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0"/>
      <c r="AL75" s="20"/>
      <c r="AM75" s="20"/>
      <c r="AN75" s="20"/>
      <c r="AO75" s="20"/>
      <c r="AP75" s="20"/>
      <c r="AQ75" s="20"/>
      <c r="AR75" s="20"/>
      <c r="AS75" s="200"/>
      <c r="AT75" s="20"/>
      <c r="AU75" s="20"/>
      <c r="AV75" s="20"/>
      <c r="AW75" s="20"/>
      <c r="AX75" s="20"/>
      <c r="AY75" s="20"/>
      <c r="AZ75" s="20"/>
      <c r="BA75" s="20"/>
      <c r="BB75" s="20"/>
      <c r="BC75" s="200"/>
      <c r="BD75" s="20"/>
      <c r="BE75" s="20"/>
      <c r="BF75" s="20"/>
      <c r="BG75" s="20"/>
      <c r="BH75" s="20"/>
      <c r="BI75" s="20"/>
      <c r="BJ75" s="20"/>
      <c r="BK75" s="20"/>
      <c r="BL75" s="20"/>
      <c r="BM75" s="181">
        <f t="shared" ref="BM75:BM101" si="54">V75+X75+Z75+AB75+AD75+AF75+AH75+AL75+AN75+AP75+AR75+AT75+AV75+AX75+AZ75+BB75+BD75+BF75+BH75+BJ75+BL75</f>
        <v>0</v>
      </c>
      <c r="BN75" s="24"/>
      <c r="BO75" s="179"/>
      <c r="BP75" s="24">
        <v>43112</v>
      </c>
      <c r="BQ75" s="194" t="s">
        <v>330</v>
      </c>
      <c r="BR75" s="22">
        <f t="shared" si="52"/>
        <v>180</v>
      </c>
      <c r="BS75" s="193">
        <f t="shared" si="53"/>
        <v>43292</v>
      </c>
    </row>
    <row r="76" spans="1:71" s="22" customFormat="1" ht="218.25" customHeight="1" x14ac:dyDescent="0.25">
      <c r="A76" s="20"/>
      <c r="B76" s="192"/>
      <c r="C76" s="29"/>
      <c r="D76" s="29"/>
      <c r="E76" s="20"/>
      <c r="F76" s="20"/>
      <c r="G76" s="20"/>
      <c r="H76" s="20"/>
      <c r="I76" s="199"/>
      <c r="J76" s="20"/>
      <c r="K76" s="20"/>
      <c r="L76" s="20"/>
      <c r="M76" s="20"/>
      <c r="N76" s="21"/>
      <c r="O76" s="21"/>
      <c r="P76" s="21"/>
      <c r="Q76" s="21"/>
      <c r="R76" s="21"/>
      <c r="S76" s="21"/>
      <c r="T76" s="21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0"/>
      <c r="AL76" s="20"/>
      <c r="AM76" s="20"/>
      <c r="AN76" s="20"/>
      <c r="AO76" s="20"/>
      <c r="AP76" s="20"/>
      <c r="AQ76" s="20"/>
      <c r="AR76" s="20"/>
      <c r="AS76" s="200"/>
      <c r="AT76" s="20"/>
      <c r="AU76" s="20"/>
      <c r="AV76" s="20"/>
      <c r="AW76" s="20"/>
      <c r="AX76" s="20"/>
      <c r="AY76" s="20"/>
      <c r="AZ76" s="20"/>
      <c r="BA76" s="20"/>
      <c r="BB76" s="20"/>
      <c r="BC76" s="200"/>
      <c r="BD76" s="21"/>
      <c r="BE76" s="20"/>
      <c r="BF76" s="21"/>
      <c r="BG76" s="20"/>
      <c r="BH76" s="29"/>
      <c r="BI76" s="29"/>
      <c r="BJ76" s="20"/>
      <c r="BK76" s="20"/>
      <c r="BL76" s="20"/>
      <c r="BM76" s="181">
        <f t="shared" si="54"/>
        <v>0</v>
      </c>
      <c r="BN76" s="24"/>
      <c r="BO76" s="198"/>
      <c r="BP76" s="24">
        <v>43115</v>
      </c>
      <c r="BQ76" s="194" t="s">
        <v>330</v>
      </c>
      <c r="BR76" s="22">
        <f t="shared" si="52"/>
        <v>180</v>
      </c>
      <c r="BS76" s="193">
        <f t="shared" si="53"/>
        <v>43295</v>
      </c>
    </row>
    <row r="77" spans="1:71" s="22" customFormat="1" ht="408.75" customHeight="1" x14ac:dyDescent="0.25">
      <c r="A77" s="20"/>
      <c r="B77" s="192"/>
      <c r="C77" s="29"/>
      <c r="D77" s="29"/>
      <c r="E77" s="20"/>
      <c r="F77" s="20"/>
      <c r="G77" s="20"/>
      <c r="H77" s="20"/>
      <c r="I77" s="199"/>
      <c r="J77" s="20"/>
      <c r="K77" s="20"/>
      <c r="L77" s="20"/>
      <c r="M77" s="29"/>
      <c r="N77" s="21"/>
      <c r="O77" s="21"/>
      <c r="P77" s="21"/>
      <c r="Q77" s="21"/>
      <c r="R77" s="21"/>
      <c r="S77" s="21"/>
      <c r="T77" s="21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0"/>
      <c r="AL77" s="20"/>
      <c r="AM77" s="20"/>
      <c r="AN77" s="20"/>
      <c r="AO77" s="20"/>
      <c r="AP77" s="20"/>
      <c r="AQ77" s="20"/>
      <c r="AR77" s="20"/>
      <c r="AS77" s="200"/>
      <c r="AT77" s="20"/>
      <c r="AU77" s="20"/>
      <c r="AV77" s="20"/>
      <c r="AW77" s="20"/>
      <c r="AX77" s="20"/>
      <c r="AY77" s="20"/>
      <c r="AZ77" s="20"/>
      <c r="BA77" s="20"/>
      <c r="BB77" s="20"/>
      <c r="BC77" s="200"/>
      <c r="BD77" s="21"/>
      <c r="BE77" s="20"/>
      <c r="BF77" s="21"/>
      <c r="BG77" s="20"/>
      <c r="BH77" s="29"/>
      <c r="BI77" s="29"/>
      <c r="BJ77" s="20"/>
      <c r="BK77" s="20"/>
      <c r="BL77" s="20"/>
      <c r="BM77" s="181">
        <f t="shared" si="54"/>
        <v>0</v>
      </c>
      <c r="BN77" s="24"/>
      <c r="BO77" s="198"/>
      <c r="BP77" s="24">
        <v>43116</v>
      </c>
      <c r="BQ77" s="194" t="s">
        <v>330</v>
      </c>
      <c r="BR77" s="22">
        <f t="shared" si="52"/>
        <v>180</v>
      </c>
      <c r="BS77" s="193">
        <f t="shared" si="53"/>
        <v>43296</v>
      </c>
    </row>
    <row r="78" spans="1:71" s="22" customFormat="1" ht="147" customHeight="1" x14ac:dyDescent="0.25">
      <c r="A78" s="20"/>
      <c r="B78" s="192"/>
      <c r="C78" s="29"/>
      <c r="D78" s="29"/>
      <c r="E78" s="20"/>
      <c r="F78" s="20"/>
      <c r="G78" s="20"/>
      <c r="H78" s="20"/>
      <c r="I78" s="199"/>
      <c r="J78" s="20"/>
      <c r="K78" s="20"/>
      <c r="L78" s="20"/>
      <c r="M78" s="20"/>
      <c r="N78" s="21"/>
      <c r="O78" s="21"/>
      <c r="P78" s="21"/>
      <c r="Q78" s="21"/>
      <c r="R78" s="21"/>
      <c r="S78" s="21"/>
      <c r="T78" s="21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0"/>
      <c r="AL78" s="20"/>
      <c r="AM78" s="20"/>
      <c r="AN78" s="20"/>
      <c r="AO78" s="20"/>
      <c r="AP78" s="20"/>
      <c r="AQ78" s="20"/>
      <c r="AR78" s="20"/>
      <c r="AS78" s="200"/>
      <c r="AT78" s="20"/>
      <c r="AU78" s="20"/>
      <c r="AV78" s="20"/>
      <c r="AW78" s="20"/>
      <c r="AX78" s="20"/>
      <c r="AY78" s="20"/>
      <c r="AZ78" s="20"/>
      <c r="BA78" s="20"/>
      <c r="BB78" s="20"/>
      <c r="BC78" s="200"/>
      <c r="BD78" s="21"/>
      <c r="BE78" s="20"/>
      <c r="BF78" s="20"/>
      <c r="BG78" s="20"/>
      <c r="BH78" s="20"/>
      <c r="BI78" s="20"/>
      <c r="BJ78" s="20"/>
      <c r="BK78" s="20"/>
      <c r="BL78" s="20"/>
      <c r="BM78" s="181">
        <f t="shared" si="54"/>
        <v>0</v>
      </c>
      <c r="BN78" s="24"/>
      <c r="BO78" s="179"/>
      <c r="BP78" s="24">
        <v>43109</v>
      </c>
      <c r="BQ78" s="194" t="s">
        <v>330</v>
      </c>
      <c r="BR78" s="22">
        <f t="shared" si="52"/>
        <v>180</v>
      </c>
      <c r="BS78" s="193">
        <f t="shared" si="53"/>
        <v>43289</v>
      </c>
    </row>
    <row r="79" spans="1:71" s="22" customFormat="1" ht="196.5" customHeight="1" x14ac:dyDescent="0.25">
      <c r="A79" s="20"/>
      <c r="B79" s="192"/>
      <c r="C79" s="29"/>
      <c r="D79" s="29"/>
      <c r="E79" s="20"/>
      <c r="F79" s="20"/>
      <c r="G79" s="20"/>
      <c r="H79" s="20"/>
      <c r="I79" s="199"/>
      <c r="J79" s="20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0"/>
      <c r="AL79" s="20"/>
      <c r="AM79" s="20"/>
      <c r="AN79" s="20"/>
      <c r="AO79" s="20"/>
      <c r="AP79" s="20"/>
      <c r="AQ79" s="20"/>
      <c r="AR79" s="20"/>
      <c r="AS79" s="200"/>
      <c r="AT79" s="20"/>
      <c r="AU79" s="20"/>
      <c r="AV79" s="20"/>
      <c r="AW79" s="20"/>
      <c r="AX79" s="20"/>
      <c r="AY79" s="20"/>
      <c r="AZ79" s="20"/>
      <c r="BA79" s="20"/>
      <c r="BB79" s="20"/>
      <c r="BC79" s="200"/>
      <c r="BD79" s="21"/>
      <c r="BE79" s="20"/>
      <c r="BF79" s="21"/>
      <c r="BG79" s="20"/>
      <c r="BH79" s="29"/>
      <c r="BI79" s="29"/>
      <c r="BJ79" s="20"/>
      <c r="BK79" s="20"/>
      <c r="BL79" s="20"/>
      <c r="BM79" s="181">
        <f t="shared" si="54"/>
        <v>0</v>
      </c>
      <c r="BN79" s="24"/>
      <c r="BO79" s="179"/>
      <c r="BP79" s="24">
        <v>43096</v>
      </c>
      <c r="BQ79" s="194" t="s">
        <v>330</v>
      </c>
      <c r="BR79" s="22">
        <f t="shared" si="52"/>
        <v>180</v>
      </c>
      <c r="BS79" s="193">
        <f t="shared" si="53"/>
        <v>43276</v>
      </c>
    </row>
    <row r="80" spans="1:71" s="22" customFormat="1" ht="216" customHeight="1" x14ac:dyDescent="0.25">
      <c r="A80" s="20"/>
      <c r="B80" s="192"/>
      <c r="C80" s="29"/>
      <c r="D80" s="29"/>
      <c r="E80" s="20"/>
      <c r="F80" s="20"/>
      <c r="G80" s="20"/>
      <c r="H80" s="20"/>
      <c r="I80" s="199"/>
      <c r="J80" s="20"/>
      <c r="K80" s="20"/>
      <c r="L80" s="20"/>
      <c r="M80" s="21"/>
      <c r="N80" s="21"/>
      <c r="O80" s="21"/>
      <c r="P80" s="21"/>
      <c r="Q80" s="21"/>
      <c r="R80" s="21"/>
      <c r="S80" s="21"/>
      <c r="T80" s="21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0"/>
      <c r="AL80" s="20"/>
      <c r="AM80" s="20"/>
      <c r="AN80" s="20"/>
      <c r="AO80" s="20"/>
      <c r="AP80" s="20"/>
      <c r="AQ80" s="20"/>
      <c r="AR80" s="20"/>
      <c r="AS80" s="200"/>
      <c r="AT80" s="20"/>
      <c r="AU80" s="20"/>
      <c r="AV80" s="20"/>
      <c r="AW80" s="20"/>
      <c r="AX80" s="20"/>
      <c r="AY80" s="20"/>
      <c r="AZ80" s="20"/>
      <c r="BA80" s="20"/>
      <c r="BB80" s="20"/>
      <c r="BC80" s="200"/>
      <c r="BD80" s="21"/>
      <c r="BE80" s="20"/>
      <c r="BF80" s="20"/>
      <c r="BG80" s="20"/>
      <c r="BH80" s="20"/>
      <c r="BI80" s="20"/>
      <c r="BJ80" s="20"/>
      <c r="BK80" s="20"/>
      <c r="BL80" s="20"/>
      <c r="BM80" s="181">
        <f t="shared" si="54"/>
        <v>0</v>
      </c>
      <c r="BN80" s="24"/>
      <c r="BO80" s="179"/>
      <c r="BP80" s="24">
        <v>43098</v>
      </c>
      <c r="BQ80" s="194" t="s">
        <v>330</v>
      </c>
      <c r="BR80" s="22">
        <f t="shared" si="52"/>
        <v>180</v>
      </c>
      <c r="BS80" s="193">
        <f t="shared" si="53"/>
        <v>43278</v>
      </c>
    </row>
    <row r="81" spans="1:71" s="22" customFormat="1" ht="276.75" customHeight="1" x14ac:dyDescent="0.25">
      <c r="A81" s="20"/>
      <c r="B81" s="192"/>
      <c r="C81" s="29"/>
      <c r="D81" s="29"/>
      <c r="E81" s="20"/>
      <c r="F81" s="20"/>
      <c r="G81" s="20"/>
      <c r="H81" s="20"/>
      <c r="I81" s="199"/>
      <c r="J81" s="20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0"/>
      <c r="AL81" s="20"/>
      <c r="AM81" s="20"/>
      <c r="AN81" s="20"/>
      <c r="AO81" s="20"/>
      <c r="AP81" s="20"/>
      <c r="AQ81" s="20"/>
      <c r="AR81" s="20"/>
      <c r="AS81" s="200"/>
      <c r="AT81" s="20"/>
      <c r="AU81" s="20"/>
      <c r="AV81" s="20"/>
      <c r="AW81" s="20"/>
      <c r="AX81" s="20"/>
      <c r="AY81" s="20"/>
      <c r="AZ81" s="20"/>
      <c r="BA81" s="20"/>
      <c r="BB81" s="20"/>
      <c r="BC81" s="200"/>
      <c r="BD81" s="29"/>
      <c r="BE81" s="29"/>
      <c r="BF81" s="20"/>
      <c r="BG81" s="20"/>
      <c r="BH81" s="20"/>
      <c r="BI81" s="20"/>
      <c r="BJ81" s="20"/>
      <c r="BK81" s="20"/>
      <c r="BL81" s="20"/>
      <c r="BM81" s="181">
        <f t="shared" si="54"/>
        <v>0</v>
      </c>
      <c r="BN81" s="24"/>
      <c r="BO81" s="179"/>
      <c r="BP81" s="24">
        <v>43116</v>
      </c>
      <c r="BQ81" s="194" t="s">
        <v>330</v>
      </c>
      <c r="BR81" s="22">
        <f t="shared" si="52"/>
        <v>180</v>
      </c>
      <c r="BS81" s="193">
        <f t="shared" ref="BS81:BS84" si="55">BP81+BR81</f>
        <v>43296</v>
      </c>
    </row>
    <row r="82" spans="1:71" s="22" customFormat="1" ht="246.75" customHeight="1" x14ac:dyDescent="0.25">
      <c r="A82" s="20"/>
      <c r="B82" s="192"/>
      <c r="C82" s="29"/>
      <c r="D82" s="29"/>
      <c r="E82" s="20"/>
      <c r="F82" s="20"/>
      <c r="G82" s="20"/>
      <c r="H82" s="20"/>
      <c r="I82" s="199"/>
      <c r="J82" s="20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0"/>
      <c r="AL82" s="20"/>
      <c r="AM82" s="20"/>
      <c r="AN82" s="20"/>
      <c r="AO82" s="20"/>
      <c r="AP82" s="20"/>
      <c r="AQ82" s="20"/>
      <c r="AR82" s="20"/>
      <c r="AS82" s="200"/>
      <c r="AT82" s="20"/>
      <c r="AU82" s="20"/>
      <c r="AV82" s="20"/>
      <c r="AW82" s="20"/>
      <c r="AX82" s="20"/>
      <c r="AY82" s="20"/>
      <c r="AZ82" s="20"/>
      <c r="BA82" s="20"/>
      <c r="BB82" s="20"/>
      <c r="BC82" s="200"/>
      <c r="BD82" s="20"/>
      <c r="BE82" s="29"/>
      <c r="BF82" s="20"/>
      <c r="BG82" s="20"/>
      <c r="BH82" s="20"/>
      <c r="BI82" s="20"/>
      <c r="BJ82" s="20"/>
      <c r="BK82" s="20"/>
      <c r="BL82" s="20"/>
      <c r="BM82" s="181">
        <f t="shared" si="54"/>
        <v>0</v>
      </c>
      <c r="BN82" s="24"/>
      <c r="BO82" s="179"/>
      <c r="BP82" s="24">
        <v>43098</v>
      </c>
      <c r="BQ82" s="194" t="s">
        <v>330</v>
      </c>
      <c r="BR82" s="22">
        <f t="shared" si="52"/>
        <v>180</v>
      </c>
      <c r="BS82" s="193">
        <f t="shared" si="55"/>
        <v>43278</v>
      </c>
    </row>
    <row r="83" spans="1:71" s="22" customFormat="1" ht="169.5" customHeight="1" x14ac:dyDescent="0.25">
      <c r="A83" s="20"/>
      <c r="B83" s="192"/>
      <c r="C83" s="29"/>
      <c r="D83" s="29"/>
      <c r="E83" s="20"/>
      <c r="F83" s="20"/>
      <c r="G83" s="20"/>
      <c r="H83" s="20"/>
      <c r="I83" s="199"/>
      <c r="J83" s="20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0"/>
      <c r="AL83" s="20"/>
      <c r="AM83" s="20"/>
      <c r="AN83" s="20"/>
      <c r="AO83" s="20"/>
      <c r="AP83" s="20"/>
      <c r="AQ83" s="20"/>
      <c r="AR83" s="20"/>
      <c r="AS83" s="200"/>
      <c r="AT83" s="20"/>
      <c r="AU83" s="20"/>
      <c r="AV83" s="20"/>
      <c r="AW83" s="20"/>
      <c r="AX83" s="20"/>
      <c r="AY83" s="20"/>
      <c r="AZ83" s="20"/>
      <c r="BA83" s="20"/>
      <c r="BB83" s="20"/>
      <c r="BC83" s="200"/>
      <c r="BD83" s="29"/>
      <c r="BE83" s="29"/>
      <c r="BF83" s="20"/>
      <c r="BG83" s="20"/>
      <c r="BH83" s="20"/>
      <c r="BI83" s="20"/>
      <c r="BJ83" s="20"/>
      <c r="BK83" s="20"/>
      <c r="BL83" s="20"/>
      <c r="BM83" s="181">
        <f t="shared" si="54"/>
        <v>0</v>
      </c>
      <c r="BN83" s="24"/>
      <c r="BO83" s="179"/>
      <c r="BP83" s="24">
        <v>43109</v>
      </c>
      <c r="BQ83" s="194" t="s">
        <v>330</v>
      </c>
      <c r="BR83" s="22">
        <f t="shared" si="52"/>
        <v>180</v>
      </c>
      <c r="BS83" s="193">
        <f t="shared" si="55"/>
        <v>43289</v>
      </c>
    </row>
    <row r="84" spans="1:71" s="22" customFormat="1" ht="244.5" customHeight="1" x14ac:dyDescent="0.25">
      <c r="A84" s="20"/>
      <c r="B84" s="192"/>
      <c r="C84" s="29"/>
      <c r="D84" s="29"/>
      <c r="E84" s="20"/>
      <c r="F84" s="20"/>
      <c r="G84" s="20"/>
      <c r="H84" s="20"/>
      <c r="I84" s="199"/>
      <c r="J84" s="20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1"/>
      <c r="AI84" s="20"/>
      <c r="AJ84" s="20"/>
      <c r="AK84" s="200"/>
      <c r="AL84" s="21"/>
      <c r="AM84" s="20"/>
      <c r="AN84" s="20"/>
      <c r="AO84" s="20"/>
      <c r="AP84" s="20"/>
      <c r="AQ84" s="20"/>
      <c r="AR84" s="20"/>
      <c r="AS84" s="200"/>
      <c r="AT84" s="21"/>
      <c r="AU84" s="20"/>
      <c r="AV84" s="20"/>
      <c r="AW84" s="20"/>
      <c r="AX84" s="20"/>
      <c r="AY84" s="20"/>
      <c r="AZ84" s="20"/>
      <c r="BA84" s="20"/>
      <c r="BB84" s="20"/>
      <c r="BC84" s="200"/>
      <c r="BD84" s="20"/>
      <c r="BE84" s="20"/>
      <c r="BF84" s="20"/>
      <c r="BG84" s="20"/>
      <c r="BH84" s="20"/>
      <c r="BI84" s="20"/>
      <c r="BJ84" s="20"/>
      <c r="BK84" s="20"/>
      <c r="BL84" s="20"/>
      <c r="BM84" s="181">
        <f t="shared" si="54"/>
        <v>0</v>
      </c>
      <c r="BN84" s="24"/>
      <c r="BO84" s="179"/>
      <c r="BP84" s="24">
        <v>43117</v>
      </c>
      <c r="BQ84" s="194" t="s">
        <v>330</v>
      </c>
      <c r="BR84" s="22">
        <f t="shared" si="52"/>
        <v>180</v>
      </c>
      <c r="BS84" s="193">
        <f t="shared" si="55"/>
        <v>43297</v>
      </c>
    </row>
    <row r="85" spans="1:71" s="22" customFormat="1" ht="211.5" customHeight="1" x14ac:dyDescent="0.25">
      <c r="A85" s="20"/>
      <c r="B85" s="192"/>
      <c r="C85" s="29"/>
      <c r="D85" s="29"/>
      <c r="E85" s="20"/>
      <c r="F85" s="20"/>
      <c r="G85" s="20"/>
      <c r="H85" s="20"/>
      <c r="I85" s="199"/>
      <c r="J85" s="20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0"/>
      <c r="AL85" s="20"/>
      <c r="AM85" s="20"/>
      <c r="AN85" s="20"/>
      <c r="AO85" s="20"/>
      <c r="AP85" s="20"/>
      <c r="AQ85" s="20"/>
      <c r="AR85" s="20"/>
      <c r="AS85" s="200"/>
      <c r="AT85" s="20"/>
      <c r="AU85" s="20"/>
      <c r="AV85" s="20"/>
      <c r="AW85" s="20"/>
      <c r="AX85" s="20"/>
      <c r="AY85" s="20"/>
      <c r="AZ85" s="20"/>
      <c r="BA85" s="20"/>
      <c r="BB85" s="20"/>
      <c r="BC85" s="200"/>
      <c r="BD85" s="20"/>
      <c r="BE85" s="20"/>
      <c r="BF85" s="20"/>
      <c r="BG85" s="20"/>
      <c r="BH85" s="20"/>
      <c r="BI85" s="20"/>
      <c r="BJ85" s="20"/>
      <c r="BK85" s="20"/>
      <c r="BL85" s="20"/>
      <c r="BM85" s="181">
        <f t="shared" si="54"/>
        <v>0</v>
      </c>
      <c r="BN85" s="24"/>
      <c r="BO85" s="179"/>
      <c r="BP85" s="24">
        <v>43082</v>
      </c>
      <c r="BQ85" s="194" t="s">
        <v>330</v>
      </c>
      <c r="BR85" s="22">
        <f t="shared" si="52"/>
        <v>180</v>
      </c>
      <c r="BS85" s="193">
        <f t="shared" ref="BS85:BS91" si="56">BP85+BR85</f>
        <v>43262</v>
      </c>
    </row>
    <row r="86" spans="1:71" s="22" customFormat="1" ht="231.75" customHeight="1" x14ac:dyDescent="0.25">
      <c r="A86" s="20"/>
      <c r="B86" s="192"/>
      <c r="C86" s="29"/>
      <c r="D86" s="29"/>
      <c r="E86" s="20"/>
      <c r="F86" s="20"/>
      <c r="G86" s="20"/>
      <c r="H86" s="20"/>
      <c r="I86" s="199"/>
      <c r="J86" s="20"/>
      <c r="K86" s="20"/>
      <c r="L86" s="20"/>
      <c r="M86" s="20"/>
      <c r="N86" s="21"/>
      <c r="O86" s="21"/>
      <c r="P86" s="21"/>
      <c r="Q86" s="21"/>
      <c r="R86" s="21"/>
      <c r="S86" s="21"/>
      <c r="T86" s="21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0"/>
      <c r="AL86" s="20"/>
      <c r="AM86" s="20"/>
      <c r="AN86" s="20"/>
      <c r="AO86" s="20"/>
      <c r="AP86" s="20"/>
      <c r="AQ86" s="20"/>
      <c r="AR86" s="20"/>
      <c r="AS86" s="200"/>
      <c r="AT86" s="20"/>
      <c r="AU86" s="20"/>
      <c r="AV86" s="20"/>
      <c r="AW86" s="20"/>
      <c r="AX86" s="20"/>
      <c r="AY86" s="20"/>
      <c r="AZ86" s="20"/>
      <c r="BA86" s="20"/>
      <c r="BB86" s="20"/>
      <c r="BC86" s="200"/>
      <c r="BD86" s="20"/>
      <c r="BE86" s="20"/>
      <c r="BF86" s="20"/>
      <c r="BG86" s="20"/>
      <c r="BH86" s="20"/>
      <c r="BI86" s="20"/>
      <c r="BJ86" s="20"/>
      <c r="BK86" s="20"/>
      <c r="BL86" s="20"/>
      <c r="BM86" s="181">
        <f t="shared" si="54"/>
        <v>0</v>
      </c>
      <c r="BN86" s="24"/>
      <c r="BO86" s="179"/>
      <c r="BP86" s="24">
        <v>43088</v>
      </c>
      <c r="BQ86" s="194" t="s">
        <v>330</v>
      </c>
      <c r="BR86" s="22">
        <f t="shared" si="52"/>
        <v>180</v>
      </c>
      <c r="BS86" s="193">
        <f t="shared" si="56"/>
        <v>43268</v>
      </c>
    </row>
    <row r="87" spans="1:71" s="22" customFormat="1" ht="212.25" customHeight="1" x14ac:dyDescent="0.25">
      <c r="A87" s="20"/>
      <c r="B87" s="192"/>
      <c r="C87" s="29"/>
      <c r="D87" s="29"/>
      <c r="E87" s="20"/>
      <c r="F87" s="20"/>
      <c r="G87" s="20"/>
      <c r="H87" s="20"/>
      <c r="I87" s="199"/>
      <c r="J87" s="20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0"/>
      <c r="AL87" s="20"/>
      <c r="AM87" s="20"/>
      <c r="AN87" s="20"/>
      <c r="AO87" s="20"/>
      <c r="AP87" s="20"/>
      <c r="AQ87" s="20"/>
      <c r="AR87" s="20"/>
      <c r="AS87" s="200"/>
      <c r="AT87" s="20"/>
      <c r="AU87" s="20"/>
      <c r="AV87" s="20"/>
      <c r="AW87" s="20"/>
      <c r="AX87" s="20"/>
      <c r="AY87" s="20"/>
      <c r="AZ87" s="20"/>
      <c r="BA87" s="20"/>
      <c r="BB87" s="20"/>
      <c r="BC87" s="200"/>
      <c r="BD87" s="20"/>
      <c r="BE87" s="20"/>
      <c r="BF87" s="20"/>
      <c r="BG87" s="20"/>
      <c r="BH87" s="20"/>
      <c r="BI87" s="20"/>
      <c r="BJ87" s="20"/>
      <c r="BK87" s="20"/>
      <c r="BL87" s="20"/>
      <c r="BM87" s="181">
        <f t="shared" si="54"/>
        <v>0</v>
      </c>
      <c r="BN87" s="24"/>
      <c r="BO87" s="179"/>
      <c r="BP87" s="24">
        <v>43082</v>
      </c>
      <c r="BQ87" s="194" t="s">
        <v>330</v>
      </c>
      <c r="BR87" s="22">
        <f t="shared" si="52"/>
        <v>180</v>
      </c>
      <c r="BS87" s="193">
        <f t="shared" si="56"/>
        <v>43262</v>
      </c>
    </row>
    <row r="88" spans="1:71" s="22" customFormat="1" ht="231.75" customHeight="1" x14ac:dyDescent="0.25">
      <c r="A88" s="20"/>
      <c r="B88" s="192"/>
      <c r="C88" s="29"/>
      <c r="D88" s="29"/>
      <c r="E88" s="20"/>
      <c r="F88" s="20"/>
      <c r="G88" s="20"/>
      <c r="H88" s="20"/>
      <c r="I88" s="199"/>
      <c r="J88" s="20"/>
      <c r="K88" s="20"/>
      <c r="L88" s="20"/>
      <c r="M88" s="20"/>
      <c r="N88" s="21"/>
      <c r="O88" s="21"/>
      <c r="P88" s="21"/>
      <c r="Q88" s="21"/>
      <c r="R88" s="21"/>
      <c r="S88" s="21"/>
      <c r="T88" s="21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0"/>
      <c r="AL88" s="20"/>
      <c r="AM88" s="20"/>
      <c r="AN88" s="20"/>
      <c r="AO88" s="20"/>
      <c r="AP88" s="20"/>
      <c r="AQ88" s="20"/>
      <c r="AR88" s="20"/>
      <c r="AS88" s="200"/>
      <c r="AT88" s="20"/>
      <c r="AU88" s="20"/>
      <c r="AV88" s="20"/>
      <c r="AW88" s="20"/>
      <c r="AX88" s="20"/>
      <c r="AY88" s="20"/>
      <c r="AZ88" s="20"/>
      <c r="BA88" s="20"/>
      <c r="BB88" s="20"/>
      <c r="BC88" s="200"/>
      <c r="BD88" s="20"/>
      <c r="BE88" s="20"/>
      <c r="BF88" s="20"/>
      <c r="BG88" s="20"/>
      <c r="BH88" s="20"/>
      <c r="BI88" s="20"/>
      <c r="BJ88" s="20"/>
      <c r="BK88" s="20"/>
      <c r="BL88" s="20"/>
      <c r="BM88" s="181">
        <f t="shared" si="54"/>
        <v>0</v>
      </c>
      <c r="BN88" s="24"/>
      <c r="BO88" s="179"/>
      <c r="BP88" s="24">
        <v>43031</v>
      </c>
      <c r="BQ88" s="194" t="s">
        <v>330</v>
      </c>
      <c r="BR88" s="22">
        <f t="shared" si="52"/>
        <v>180</v>
      </c>
      <c r="BS88" s="193">
        <f t="shared" si="56"/>
        <v>43211</v>
      </c>
    </row>
    <row r="89" spans="1:71" s="22" customFormat="1" ht="216.75" customHeight="1" x14ac:dyDescent="0.25">
      <c r="A89" s="20"/>
      <c r="B89" s="192"/>
      <c r="C89" s="29"/>
      <c r="D89" s="29"/>
      <c r="E89" s="20"/>
      <c r="F89" s="20"/>
      <c r="G89" s="20"/>
      <c r="H89" s="20"/>
      <c r="I89" s="199"/>
      <c r="J89" s="20"/>
      <c r="K89" s="20"/>
      <c r="L89" s="20"/>
      <c r="M89" s="20"/>
      <c r="N89" s="21"/>
      <c r="O89" s="21"/>
      <c r="P89" s="21"/>
      <c r="Q89" s="21"/>
      <c r="R89" s="21"/>
      <c r="S89" s="21"/>
      <c r="T89" s="21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0"/>
      <c r="AL89" s="20"/>
      <c r="AM89" s="20"/>
      <c r="AN89" s="20"/>
      <c r="AO89" s="20"/>
      <c r="AP89" s="20"/>
      <c r="AQ89" s="20"/>
      <c r="AR89" s="20"/>
      <c r="AS89" s="200"/>
      <c r="AT89" s="20"/>
      <c r="AU89" s="20"/>
      <c r="AV89" s="20"/>
      <c r="AW89" s="20"/>
      <c r="AX89" s="20"/>
      <c r="AY89" s="20"/>
      <c r="AZ89" s="20"/>
      <c r="BA89" s="20"/>
      <c r="BB89" s="20"/>
      <c r="BC89" s="200"/>
      <c r="BD89" s="21"/>
      <c r="BE89" s="20"/>
      <c r="BF89" s="20"/>
      <c r="BG89" s="20"/>
      <c r="BH89" s="20"/>
      <c r="BI89" s="20"/>
      <c r="BJ89" s="20"/>
      <c r="BK89" s="20"/>
      <c r="BL89" s="20"/>
      <c r="BM89" s="181">
        <f t="shared" si="54"/>
        <v>0</v>
      </c>
      <c r="BN89" s="24"/>
      <c r="BO89" s="179"/>
      <c r="BP89" s="24">
        <v>43032</v>
      </c>
      <c r="BQ89" s="194" t="s">
        <v>330</v>
      </c>
      <c r="BR89" s="22">
        <f t="shared" si="52"/>
        <v>180</v>
      </c>
      <c r="BS89" s="193">
        <f t="shared" si="56"/>
        <v>43212</v>
      </c>
    </row>
    <row r="90" spans="1:71" s="22" customFormat="1" ht="261.75" customHeight="1" x14ac:dyDescent="0.25">
      <c r="A90" s="20"/>
      <c r="B90" s="192"/>
      <c r="C90" s="29"/>
      <c r="D90" s="29"/>
      <c r="E90" s="20"/>
      <c r="F90" s="20"/>
      <c r="G90" s="20"/>
      <c r="H90" s="20"/>
      <c r="I90" s="199"/>
      <c r="J90" s="20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0"/>
      <c r="AL90" s="20"/>
      <c r="AM90" s="20"/>
      <c r="AN90" s="20"/>
      <c r="AO90" s="20"/>
      <c r="AP90" s="20"/>
      <c r="AQ90" s="20"/>
      <c r="AR90" s="20"/>
      <c r="AS90" s="200"/>
      <c r="AT90" s="20"/>
      <c r="AU90" s="20"/>
      <c r="AV90" s="20"/>
      <c r="AW90" s="20"/>
      <c r="AX90" s="20"/>
      <c r="AY90" s="20"/>
      <c r="AZ90" s="20"/>
      <c r="BA90" s="20"/>
      <c r="BB90" s="20"/>
      <c r="BC90" s="200"/>
      <c r="BD90" s="20"/>
      <c r="BE90" s="20"/>
      <c r="BF90" s="20"/>
      <c r="BG90" s="20"/>
      <c r="BH90" s="20"/>
      <c r="BI90" s="20"/>
      <c r="BJ90" s="20"/>
      <c r="BK90" s="20"/>
      <c r="BL90" s="20"/>
      <c r="BM90" s="181">
        <f t="shared" si="54"/>
        <v>0</v>
      </c>
      <c r="BN90" s="24"/>
      <c r="BO90" s="179"/>
      <c r="BP90" s="24">
        <v>43031</v>
      </c>
      <c r="BQ90" s="194" t="s">
        <v>330</v>
      </c>
      <c r="BR90" s="22">
        <f t="shared" si="52"/>
        <v>180</v>
      </c>
      <c r="BS90" s="193">
        <f t="shared" si="56"/>
        <v>43211</v>
      </c>
    </row>
    <row r="91" spans="1:71" s="22" customFormat="1" ht="214.5" customHeight="1" x14ac:dyDescent="0.25">
      <c r="A91" s="20"/>
      <c r="B91" s="192"/>
      <c r="C91" s="29"/>
      <c r="D91" s="29"/>
      <c r="E91" s="20"/>
      <c r="F91" s="20"/>
      <c r="G91" s="20"/>
      <c r="H91" s="20"/>
      <c r="I91" s="199"/>
      <c r="J91" s="20"/>
      <c r="K91" s="20"/>
      <c r="L91" s="20"/>
      <c r="M91" s="20"/>
      <c r="N91" s="20"/>
      <c r="O91" s="20"/>
      <c r="P91" s="23"/>
      <c r="Q91" s="23"/>
      <c r="R91" s="23"/>
      <c r="S91" s="23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0"/>
      <c r="AL91" s="20"/>
      <c r="AM91" s="20"/>
      <c r="AN91" s="20"/>
      <c r="AO91" s="20"/>
      <c r="AP91" s="20"/>
      <c r="AQ91" s="20"/>
      <c r="AR91" s="20"/>
      <c r="AS91" s="200"/>
      <c r="AT91" s="20"/>
      <c r="AU91" s="20"/>
      <c r="AV91" s="20"/>
      <c r="AW91" s="20"/>
      <c r="AX91" s="20"/>
      <c r="AY91" s="20"/>
      <c r="AZ91" s="20"/>
      <c r="BA91" s="20"/>
      <c r="BB91" s="20"/>
      <c r="BC91" s="200"/>
      <c r="BD91" s="20"/>
      <c r="BE91" s="20"/>
      <c r="BF91" s="20"/>
      <c r="BG91" s="20"/>
      <c r="BH91" s="20"/>
      <c r="BI91" s="20"/>
      <c r="BJ91" s="20"/>
      <c r="BK91" s="20"/>
      <c r="BL91" s="20"/>
      <c r="BM91" s="181">
        <f t="shared" si="54"/>
        <v>0</v>
      </c>
      <c r="BN91" s="24"/>
      <c r="BO91" s="179"/>
      <c r="BP91" s="26">
        <v>43026</v>
      </c>
      <c r="BQ91" s="194" t="s">
        <v>330</v>
      </c>
      <c r="BR91" s="22">
        <f t="shared" si="52"/>
        <v>180</v>
      </c>
      <c r="BS91" s="193">
        <f t="shared" si="56"/>
        <v>43206</v>
      </c>
    </row>
    <row r="92" spans="1:71" s="22" customFormat="1" ht="194.25" customHeight="1" x14ac:dyDescent="0.25">
      <c r="A92" s="20"/>
      <c r="B92" s="192"/>
      <c r="C92" s="20"/>
      <c r="D92" s="20"/>
      <c r="E92" s="20"/>
      <c r="F92" s="20"/>
      <c r="G92" s="20"/>
      <c r="H92" s="20"/>
      <c r="I92" s="199"/>
      <c r="J92" s="20"/>
      <c r="K92" s="20"/>
      <c r="L92" s="20"/>
      <c r="M92" s="20"/>
      <c r="N92" s="23"/>
      <c r="O92" s="23"/>
      <c r="P92" s="23"/>
      <c r="Q92" s="23"/>
      <c r="R92" s="23"/>
      <c r="S92" s="23"/>
      <c r="T92" s="23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1"/>
      <c r="AI92" s="21"/>
      <c r="AJ92" s="20"/>
      <c r="AK92" s="200"/>
      <c r="AL92" s="21"/>
      <c r="AM92" s="21"/>
      <c r="AN92" s="20"/>
      <c r="AO92" s="20"/>
      <c r="AP92" s="20"/>
      <c r="AQ92" s="20"/>
      <c r="AR92" s="20"/>
      <c r="AS92" s="200"/>
      <c r="AT92" s="20"/>
      <c r="AU92" s="20"/>
      <c r="AV92" s="20"/>
      <c r="AW92" s="20"/>
      <c r="AX92" s="20"/>
      <c r="AY92" s="20"/>
      <c r="AZ92" s="20"/>
      <c r="BA92" s="20"/>
      <c r="BB92" s="23"/>
      <c r="BC92" s="200"/>
      <c r="BD92" s="20"/>
      <c r="BE92" s="20"/>
      <c r="BF92" s="20"/>
      <c r="BG92" s="20"/>
      <c r="BH92" s="20"/>
      <c r="BI92" s="20"/>
      <c r="BJ92" s="20"/>
      <c r="BK92" s="20"/>
      <c r="BL92" s="20"/>
      <c r="BM92" s="181">
        <f t="shared" si="54"/>
        <v>0</v>
      </c>
      <c r="BN92" s="24"/>
      <c r="BO92" s="179"/>
      <c r="BP92" s="195">
        <v>43025</v>
      </c>
      <c r="BQ92" s="194" t="s">
        <v>330</v>
      </c>
      <c r="BR92" s="22">
        <f t="shared" si="52"/>
        <v>180</v>
      </c>
      <c r="BS92" s="193">
        <f t="shared" ref="BS92:BS134" si="57">BP92+BR92</f>
        <v>43205</v>
      </c>
    </row>
    <row r="93" spans="1:71" s="22" customFormat="1" ht="194.25" customHeight="1" x14ac:dyDescent="0.25">
      <c r="A93" s="20"/>
      <c r="B93" s="192"/>
      <c r="C93" s="20"/>
      <c r="D93" s="20"/>
      <c r="E93" s="20"/>
      <c r="F93" s="20"/>
      <c r="G93" s="20"/>
      <c r="H93" s="20"/>
      <c r="I93" s="199"/>
      <c r="J93" s="20"/>
      <c r="K93" s="20"/>
      <c r="L93" s="20"/>
      <c r="M93" s="20"/>
      <c r="N93" s="23"/>
      <c r="O93" s="23"/>
      <c r="P93" s="23"/>
      <c r="Q93" s="23"/>
      <c r="R93" s="23"/>
      <c r="S93" s="23"/>
      <c r="T93" s="23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1"/>
      <c r="AI93" s="21"/>
      <c r="AJ93" s="20"/>
      <c r="AK93" s="200"/>
      <c r="AL93" s="21"/>
      <c r="AM93" s="21"/>
      <c r="AN93" s="20"/>
      <c r="AO93" s="20"/>
      <c r="AP93" s="20"/>
      <c r="AQ93" s="20"/>
      <c r="AR93" s="20"/>
      <c r="AS93" s="200"/>
      <c r="AT93" s="20"/>
      <c r="AU93" s="20"/>
      <c r="AV93" s="20"/>
      <c r="AW93" s="20"/>
      <c r="AX93" s="20"/>
      <c r="AY93" s="20"/>
      <c r="AZ93" s="20"/>
      <c r="BA93" s="20"/>
      <c r="BB93" s="20"/>
      <c r="BC93" s="200"/>
      <c r="BD93" s="20"/>
      <c r="BE93" s="20"/>
      <c r="BF93" s="20"/>
      <c r="BG93" s="20"/>
      <c r="BH93" s="20"/>
      <c r="BI93" s="20"/>
      <c r="BJ93" s="20"/>
      <c r="BK93" s="20"/>
      <c r="BL93" s="20"/>
      <c r="BM93" s="181">
        <f t="shared" si="54"/>
        <v>0</v>
      </c>
      <c r="BN93" s="24"/>
      <c r="BO93" s="179"/>
      <c r="BP93" s="195">
        <v>43025</v>
      </c>
      <c r="BQ93" s="194" t="s">
        <v>330</v>
      </c>
      <c r="BR93" s="22">
        <f t="shared" si="52"/>
        <v>180</v>
      </c>
      <c r="BS93" s="193">
        <f t="shared" si="57"/>
        <v>43205</v>
      </c>
    </row>
    <row r="94" spans="1:71" s="22" customFormat="1" ht="194.25" customHeight="1" x14ac:dyDescent="0.25">
      <c r="A94" s="20"/>
      <c r="B94" s="192"/>
      <c r="C94" s="20"/>
      <c r="D94" s="20"/>
      <c r="E94" s="20"/>
      <c r="F94" s="20"/>
      <c r="G94" s="20"/>
      <c r="H94" s="20"/>
      <c r="I94" s="199"/>
      <c r="J94" s="20"/>
      <c r="K94" s="20"/>
      <c r="L94" s="20"/>
      <c r="M94" s="20"/>
      <c r="N94" s="20"/>
      <c r="O94" s="20"/>
      <c r="P94" s="23"/>
      <c r="Q94" s="23"/>
      <c r="R94" s="23"/>
      <c r="S94" s="23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1"/>
      <c r="AI94" s="21"/>
      <c r="AJ94" s="20"/>
      <c r="AK94" s="200"/>
      <c r="AL94" s="21"/>
      <c r="AM94" s="21"/>
      <c r="AN94" s="20"/>
      <c r="AO94" s="20"/>
      <c r="AP94" s="20"/>
      <c r="AQ94" s="20"/>
      <c r="AR94" s="20"/>
      <c r="AS94" s="200"/>
      <c r="AT94" s="20"/>
      <c r="AU94" s="20"/>
      <c r="AV94" s="20"/>
      <c r="AW94" s="20"/>
      <c r="AX94" s="20"/>
      <c r="AY94" s="20"/>
      <c r="AZ94" s="20"/>
      <c r="BA94" s="20"/>
      <c r="BB94" s="20"/>
      <c r="BC94" s="200"/>
      <c r="BD94" s="20"/>
      <c r="BE94" s="20"/>
      <c r="BF94" s="20"/>
      <c r="BG94" s="20"/>
      <c r="BH94" s="20"/>
      <c r="BI94" s="20"/>
      <c r="BJ94" s="20"/>
      <c r="BK94" s="20"/>
      <c r="BL94" s="20"/>
      <c r="BM94" s="181">
        <f t="shared" si="54"/>
        <v>0</v>
      </c>
      <c r="BN94" s="24"/>
      <c r="BO94" s="179"/>
      <c r="BP94" s="195">
        <v>43027</v>
      </c>
      <c r="BQ94" s="194" t="s">
        <v>330</v>
      </c>
      <c r="BR94" s="22">
        <f t="shared" si="52"/>
        <v>180</v>
      </c>
      <c r="BS94" s="193">
        <f t="shared" si="57"/>
        <v>43207</v>
      </c>
    </row>
    <row r="95" spans="1:71" s="22" customFormat="1" ht="194.25" customHeight="1" x14ac:dyDescent="0.25">
      <c r="A95" s="20"/>
      <c r="B95" s="192"/>
      <c r="C95" s="20"/>
      <c r="D95" s="20"/>
      <c r="E95" s="20"/>
      <c r="F95" s="20"/>
      <c r="G95" s="20"/>
      <c r="H95" s="20"/>
      <c r="I95" s="199"/>
      <c r="J95" s="20"/>
      <c r="K95" s="20"/>
      <c r="L95" s="20"/>
      <c r="M95" s="20"/>
      <c r="N95" s="23"/>
      <c r="O95" s="23"/>
      <c r="P95" s="23"/>
      <c r="Q95" s="23"/>
      <c r="R95" s="23"/>
      <c r="S95" s="23"/>
      <c r="T95" s="23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1"/>
      <c r="AI95" s="21"/>
      <c r="AJ95" s="20"/>
      <c r="AK95" s="200"/>
      <c r="AL95" s="21"/>
      <c r="AM95" s="21"/>
      <c r="AN95" s="20"/>
      <c r="AO95" s="20"/>
      <c r="AP95" s="20"/>
      <c r="AQ95" s="20"/>
      <c r="AR95" s="20"/>
      <c r="AS95" s="200"/>
      <c r="AT95" s="20"/>
      <c r="AU95" s="20"/>
      <c r="AV95" s="20"/>
      <c r="AW95" s="20"/>
      <c r="AX95" s="20"/>
      <c r="AY95" s="20"/>
      <c r="AZ95" s="20"/>
      <c r="BA95" s="20"/>
      <c r="BB95" s="20"/>
      <c r="BC95" s="200"/>
      <c r="BD95" s="20"/>
      <c r="BE95" s="20"/>
      <c r="BF95" s="20"/>
      <c r="BG95" s="20"/>
      <c r="BH95" s="20"/>
      <c r="BI95" s="20"/>
      <c r="BJ95" s="20"/>
      <c r="BK95" s="20"/>
      <c r="BL95" s="20"/>
      <c r="BM95" s="181">
        <f t="shared" si="54"/>
        <v>0</v>
      </c>
      <c r="BN95" s="24"/>
      <c r="BO95" s="179"/>
      <c r="BP95" s="195">
        <v>43041</v>
      </c>
      <c r="BQ95" s="194" t="s">
        <v>330</v>
      </c>
      <c r="BR95" s="22">
        <f t="shared" si="52"/>
        <v>180</v>
      </c>
      <c r="BS95" s="193">
        <f t="shared" si="57"/>
        <v>43221</v>
      </c>
    </row>
    <row r="96" spans="1:71" s="22" customFormat="1" ht="194.25" customHeight="1" x14ac:dyDescent="0.25">
      <c r="A96" s="20"/>
      <c r="B96" s="192"/>
      <c r="C96" s="20"/>
      <c r="D96" s="20"/>
      <c r="E96" s="20"/>
      <c r="F96" s="20"/>
      <c r="G96" s="20"/>
      <c r="H96" s="20"/>
      <c r="I96" s="199"/>
      <c r="J96" s="20"/>
      <c r="K96" s="20"/>
      <c r="L96" s="20"/>
      <c r="M96" s="20"/>
      <c r="N96" s="20"/>
      <c r="O96" s="20"/>
      <c r="P96" s="23"/>
      <c r="Q96" s="23"/>
      <c r="R96" s="23"/>
      <c r="S96" s="23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1"/>
      <c r="AI96" s="21"/>
      <c r="AJ96" s="20"/>
      <c r="AK96" s="200"/>
      <c r="AL96" s="21"/>
      <c r="AM96" s="21"/>
      <c r="AN96" s="20"/>
      <c r="AO96" s="20"/>
      <c r="AP96" s="20"/>
      <c r="AQ96" s="20"/>
      <c r="AR96" s="20"/>
      <c r="AS96" s="200"/>
      <c r="AT96" s="20"/>
      <c r="AU96" s="20"/>
      <c r="AV96" s="20"/>
      <c r="AW96" s="20"/>
      <c r="AX96" s="20"/>
      <c r="AY96" s="20"/>
      <c r="AZ96" s="20"/>
      <c r="BA96" s="20"/>
      <c r="BB96" s="20"/>
      <c r="BC96" s="200"/>
      <c r="BD96" s="20"/>
      <c r="BE96" s="20"/>
      <c r="BF96" s="20"/>
      <c r="BG96" s="20"/>
      <c r="BH96" s="20"/>
      <c r="BI96" s="20"/>
      <c r="BJ96" s="20"/>
      <c r="BK96" s="20"/>
      <c r="BL96" s="20"/>
      <c r="BM96" s="181">
        <f t="shared" si="54"/>
        <v>0</v>
      </c>
      <c r="BN96" s="24"/>
      <c r="BO96" s="179"/>
      <c r="BP96" s="195">
        <v>43027</v>
      </c>
      <c r="BQ96" s="194" t="s">
        <v>330</v>
      </c>
      <c r="BR96" s="22">
        <f t="shared" si="52"/>
        <v>180</v>
      </c>
      <c r="BS96" s="193">
        <f t="shared" si="57"/>
        <v>43207</v>
      </c>
    </row>
    <row r="97" spans="1:71" s="22" customFormat="1" ht="194.25" customHeight="1" x14ac:dyDescent="0.25">
      <c r="A97" s="20"/>
      <c r="B97" s="192"/>
      <c r="C97" s="20"/>
      <c r="D97" s="20"/>
      <c r="E97" s="20"/>
      <c r="F97" s="20"/>
      <c r="G97" s="20"/>
      <c r="H97" s="20"/>
      <c r="I97" s="199"/>
      <c r="J97" s="20"/>
      <c r="K97" s="20"/>
      <c r="L97" s="20"/>
      <c r="M97" s="20"/>
      <c r="N97" s="20"/>
      <c r="O97" s="20"/>
      <c r="P97" s="23"/>
      <c r="Q97" s="23"/>
      <c r="R97" s="23"/>
      <c r="S97" s="23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1"/>
      <c r="AI97" s="21"/>
      <c r="AJ97" s="20"/>
      <c r="AK97" s="200"/>
      <c r="AL97" s="21"/>
      <c r="AM97" s="21"/>
      <c r="AN97" s="20"/>
      <c r="AO97" s="20"/>
      <c r="AP97" s="20"/>
      <c r="AQ97" s="20"/>
      <c r="AR97" s="20"/>
      <c r="AS97" s="200"/>
      <c r="AT97" s="20"/>
      <c r="AU97" s="20"/>
      <c r="AV97" s="20"/>
      <c r="AW97" s="20"/>
      <c r="AX97" s="20"/>
      <c r="AY97" s="20"/>
      <c r="AZ97" s="20"/>
      <c r="BA97" s="20"/>
      <c r="BB97" s="20"/>
      <c r="BC97" s="200"/>
      <c r="BD97" s="20"/>
      <c r="BE97" s="20"/>
      <c r="BF97" s="20"/>
      <c r="BG97" s="20"/>
      <c r="BH97" s="20"/>
      <c r="BI97" s="20"/>
      <c r="BJ97" s="20"/>
      <c r="BK97" s="20"/>
      <c r="BL97" s="20"/>
      <c r="BM97" s="181">
        <f t="shared" si="54"/>
        <v>0</v>
      </c>
      <c r="BN97" s="24"/>
      <c r="BO97" s="179"/>
      <c r="BP97" s="195">
        <v>43032</v>
      </c>
      <c r="BQ97" s="194" t="s">
        <v>330</v>
      </c>
      <c r="BR97" s="22">
        <f t="shared" si="52"/>
        <v>180</v>
      </c>
      <c r="BS97" s="193">
        <f t="shared" si="57"/>
        <v>43212</v>
      </c>
    </row>
    <row r="98" spans="1:71" s="22" customFormat="1" ht="186.75" customHeight="1" x14ac:dyDescent="0.25">
      <c r="A98" s="20"/>
      <c r="B98" s="192"/>
      <c r="C98" s="20"/>
      <c r="D98" s="20"/>
      <c r="E98" s="20"/>
      <c r="F98" s="20"/>
      <c r="G98" s="20"/>
      <c r="H98" s="20"/>
      <c r="I98" s="199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1"/>
      <c r="AI98" s="21"/>
      <c r="AJ98" s="20"/>
      <c r="AK98" s="200"/>
      <c r="AL98" s="21"/>
      <c r="AM98" s="21"/>
      <c r="AN98" s="20"/>
      <c r="AO98" s="20"/>
      <c r="AP98" s="20"/>
      <c r="AQ98" s="20"/>
      <c r="AR98" s="20"/>
      <c r="AS98" s="200"/>
      <c r="AT98" s="20"/>
      <c r="AU98" s="20"/>
      <c r="AV98" s="20"/>
      <c r="AW98" s="20"/>
      <c r="AX98" s="20"/>
      <c r="AY98" s="20"/>
      <c r="AZ98" s="20"/>
      <c r="BA98" s="20"/>
      <c r="BB98" s="20"/>
      <c r="BC98" s="200"/>
      <c r="BD98" s="20"/>
      <c r="BE98" s="20"/>
      <c r="BF98" s="20"/>
      <c r="BG98" s="20"/>
      <c r="BH98" s="20"/>
      <c r="BI98" s="20"/>
      <c r="BJ98" s="20"/>
      <c r="BK98" s="20"/>
      <c r="BL98" s="20"/>
      <c r="BM98" s="181">
        <f t="shared" si="54"/>
        <v>0</v>
      </c>
      <c r="BN98" s="24"/>
      <c r="BO98" s="179"/>
      <c r="BP98" s="195">
        <v>43024</v>
      </c>
      <c r="BQ98" s="194" t="s">
        <v>330</v>
      </c>
      <c r="BR98" s="22">
        <f t="shared" si="52"/>
        <v>180</v>
      </c>
      <c r="BS98" s="193">
        <f t="shared" si="57"/>
        <v>43204</v>
      </c>
    </row>
    <row r="99" spans="1:71" s="22" customFormat="1" ht="409.6" customHeight="1" x14ac:dyDescent="0.25">
      <c r="A99" s="20"/>
      <c r="B99" s="192"/>
      <c r="C99" s="20"/>
      <c r="D99" s="20"/>
      <c r="E99" s="20"/>
      <c r="F99" s="20"/>
      <c r="G99" s="20"/>
      <c r="H99" s="20"/>
      <c r="I99" s="199"/>
      <c r="J99" s="20"/>
      <c r="K99" s="20"/>
      <c r="L99" s="20"/>
      <c r="M99" s="20"/>
      <c r="N99" s="23"/>
      <c r="O99" s="23"/>
      <c r="P99" s="23"/>
      <c r="Q99" s="23"/>
      <c r="R99" s="23"/>
      <c r="S99" s="23"/>
      <c r="T99" s="23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0"/>
      <c r="AL99" s="20"/>
      <c r="AM99" s="20"/>
      <c r="AN99" s="20"/>
      <c r="AO99" s="20"/>
      <c r="AP99" s="29"/>
      <c r="AQ99" s="20"/>
      <c r="AR99" s="20"/>
      <c r="AS99" s="200"/>
      <c r="AT99" s="20"/>
      <c r="AU99" s="20"/>
      <c r="AV99" s="20"/>
      <c r="AW99" s="20"/>
      <c r="AX99" s="20"/>
      <c r="AY99" s="20"/>
      <c r="AZ99" s="20"/>
      <c r="BA99" s="20"/>
      <c r="BB99" s="20"/>
      <c r="BC99" s="200"/>
      <c r="BD99" s="20"/>
      <c r="BE99" s="20"/>
      <c r="BF99" s="20"/>
      <c r="BG99" s="20"/>
      <c r="BH99" s="20"/>
      <c r="BI99" s="20"/>
      <c r="BJ99" s="20"/>
      <c r="BK99" s="20"/>
      <c r="BL99" s="20"/>
      <c r="BM99" s="181">
        <f t="shared" si="54"/>
        <v>0</v>
      </c>
      <c r="BN99" s="24"/>
      <c r="BO99" s="179"/>
      <c r="BP99" s="195">
        <v>43031</v>
      </c>
      <c r="BQ99" s="194" t="s">
        <v>330</v>
      </c>
      <c r="BR99" s="22">
        <f t="shared" si="52"/>
        <v>180</v>
      </c>
      <c r="BS99" s="193">
        <f t="shared" si="57"/>
        <v>43211</v>
      </c>
    </row>
    <row r="100" spans="1:71" s="22" customFormat="1" ht="201.75" customHeight="1" x14ac:dyDescent="0.25">
      <c r="A100" s="20"/>
      <c r="B100" s="192"/>
      <c r="C100" s="20"/>
      <c r="D100" s="20"/>
      <c r="E100" s="20"/>
      <c r="F100" s="20"/>
      <c r="G100" s="20"/>
      <c r="H100" s="20"/>
      <c r="I100" s="199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0"/>
      <c r="AL100" s="20"/>
      <c r="AM100" s="20"/>
      <c r="AN100" s="20"/>
      <c r="AO100" s="20"/>
      <c r="AP100" s="29"/>
      <c r="AQ100" s="20"/>
      <c r="AR100" s="20"/>
      <c r="AS100" s="20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0"/>
      <c r="BD100" s="20"/>
      <c r="BE100" s="20"/>
      <c r="BF100" s="20"/>
      <c r="BG100" s="20"/>
      <c r="BH100" s="20"/>
      <c r="BI100" s="20"/>
      <c r="BJ100" s="20"/>
      <c r="BK100" s="20"/>
      <c r="BL100" s="20"/>
      <c r="BM100" s="181">
        <f t="shared" si="54"/>
        <v>0</v>
      </c>
      <c r="BN100" s="24"/>
      <c r="BO100" s="179"/>
      <c r="BP100" s="195">
        <v>43031</v>
      </c>
      <c r="BQ100" s="194" t="s">
        <v>330</v>
      </c>
      <c r="BR100" s="22">
        <f t="shared" si="52"/>
        <v>180</v>
      </c>
      <c r="BS100" s="193">
        <f t="shared" si="57"/>
        <v>43211</v>
      </c>
    </row>
    <row r="101" spans="1:71" s="22" customFormat="1" ht="201.75" customHeight="1" x14ac:dyDescent="0.25">
      <c r="A101" s="20"/>
      <c r="B101" s="192"/>
      <c r="C101" s="20"/>
      <c r="D101" s="20"/>
      <c r="E101" s="20"/>
      <c r="F101" s="20"/>
      <c r="G101" s="20"/>
      <c r="H101" s="20"/>
      <c r="I101" s="199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0"/>
      <c r="AL101" s="20"/>
      <c r="AM101" s="20"/>
      <c r="AN101" s="20"/>
      <c r="AO101" s="20"/>
      <c r="AP101" s="29"/>
      <c r="AQ101" s="20"/>
      <c r="AR101" s="20"/>
      <c r="AS101" s="20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0"/>
      <c r="BD101" s="20"/>
      <c r="BE101" s="20"/>
      <c r="BF101" s="20"/>
      <c r="BG101" s="20"/>
      <c r="BH101" s="20"/>
      <c r="BI101" s="20"/>
      <c r="BJ101" s="20"/>
      <c r="BK101" s="20"/>
      <c r="BL101" s="20"/>
      <c r="BM101" s="181">
        <f t="shared" si="54"/>
        <v>0</v>
      </c>
      <c r="BN101" s="24"/>
      <c r="BO101" s="179"/>
      <c r="BP101" s="195">
        <v>43033</v>
      </c>
      <c r="BQ101" s="194" t="s">
        <v>330</v>
      </c>
      <c r="BR101" s="22">
        <f t="shared" si="52"/>
        <v>180</v>
      </c>
      <c r="BS101" s="193">
        <f t="shared" si="57"/>
        <v>43213</v>
      </c>
    </row>
    <row r="102" spans="1:71" s="22" customFormat="1" ht="201.75" customHeight="1" x14ac:dyDescent="0.25">
      <c r="A102" s="20"/>
      <c r="B102" s="192"/>
      <c r="C102" s="20"/>
      <c r="D102" s="20"/>
      <c r="E102" s="20"/>
      <c r="F102" s="20"/>
      <c r="G102" s="20"/>
      <c r="H102" s="20"/>
      <c r="I102" s="199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0"/>
      <c r="AL102" s="20"/>
      <c r="AM102" s="20"/>
      <c r="AN102" s="20"/>
      <c r="AO102" s="20"/>
      <c r="AP102" s="29"/>
      <c r="AQ102" s="20"/>
      <c r="AR102" s="20"/>
      <c r="AS102" s="20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0"/>
      <c r="BD102" s="20"/>
      <c r="BE102" s="20"/>
      <c r="BF102" s="20"/>
      <c r="BG102" s="20"/>
      <c r="BH102" s="20"/>
      <c r="BI102" s="20"/>
      <c r="BJ102" s="20"/>
      <c r="BK102" s="20"/>
      <c r="BL102" s="20"/>
      <c r="BM102" s="181">
        <f t="shared" ref="BM102:BM119" si="58">V102+X102+Z102+AB102+AD102+AF102+AH102+AL102+AN102+AP102+AR102+AT102+AV102+AX102+AZ102+BB102+BD102+BF102+BH102+BJ102+BL102</f>
        <v>0</v>
      </c>
      <c r="BN102" s="24"/>
      <c r="BO102" s="179"/>
      <c r="BP102" s="195">
        <v>43040</v>
      </c>
      <c r="BQ102" s="194" t="s">
        <v>330</v>
      </c>
      <c r="BR102" s="22">
        <f t="shared" si="52"/>
        <v>180</v>
      </c>
      <c r="BS102" s="193">
        <f t="shared" si="57"/>
        <v>43220</v>
      </c>
    </row>
    <row r="103" spans="1:71" s="22" customFormat="1" ht="201.75" customHeight="1" x14ac:dyDescent="0.25">
      <c r="A103" s="20"/>
      <c r="B103" s="192"/>
      <c r="C103" s="20"/>
      <c r="D103" s="20"/>
      <c r="E103" s="20"/>
      <c r="F103" s="20"/>
      <c r="G103" s="20"/>
      <c r="H103" s="20"/>
      <c r="I103" s="199"/>
      <c r="J103" s="20"/>
      <c r="K103" s="20"/>
      <c r="L103" s="20"/>
      <c r="M103" s="20"/>
      <c r="N103" s="20"/>
      <c r="O103" s="20"/>
      <c r="P103" s="23"/>
      <c r="Q103" s="23"/>
      <c r="R103" s="23"/>
      <c r="S103" s="23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0"/>
      <c r="AL103" s="20"/>
      <c r="AM103" s="20"/>
      <c r="AN103" s="20"/>
      <c r="AO103" s="20"/>
      <c r="AP103" s="29"/>
      <c r="AQ103" s="20"/>
      <c r="AR103" s="20"/>
      <c r="AS103" s="20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0"/>
      <c r="BD103" s="20"/>
      <c r="BE103" s="20"/>
      <c r="BF103" s="20"/>
      <c r="BG103" s="20"/>
      <c r="BH103" s="20"/>
      <c r="BI103" s="20"/>
      <c r="BJ103" s="20"/>
      <c r="BK103" s="20"/>
      <c r="BL103" s="20"/>
      <c r="BM103" s="181">
        <f t="shared" si="58"/>
        <v>0</v>
      </c>
      <c r="BN103" s="24"/>
      <c r="BO103" s="179"/>
      <c r="BP103" s="195">
        <v>43034</v>
      </c>
      <c r="BQ103" s="194" t="s">
        <v>330</v>
      </c>
      <c r="BR103" s="22">
        <f t="shared" si="52"/>
        <v>180</v>
      </c>
      <c r="BS103" s="193">
        <f t="shared" si="57"/>
        <v>43214</v>
      </c>
    </row>
    <row r="104" spans="1:71" s="22" customFormat="1" ht="179.25" customHeight="1" x14ac:dyDescent="0.25">
      <c r="A104" s="20"/>
      <c r="B104" s="192"/>
      <c r="C104" s="20"/>
      <c r="D104" s="20"/>
      <c r="E104" s="20"/>
      <c r="F104" s="20"/>
      <c r="G104" s="20"/>
      <c r="H104" s="20"/>
      <c r="I104" s="199"/>
      <c r="J104" s="20"/>
      <c r="K104" s="20"/>
      <c r="L104" s="20"/>
      <c r="M104" s="20"/>
      <c r="N104" s="23"/>
      <c r="O104" s="23"/>
      <c r="P104" s="23"/>
      <c r="Q104" s="23"/>
      <c r="R104" s="23"/>
      <c r="S104" s="23"/>
      <c r="T104" s="23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0"/>
      <c r="AL104" s="20"/>
      <c r="AM104" s="20"/>
      <c r="AN104" s="20"/>
      <c r="AO104" s="20"/>
      <c r="AP104" s="20"/>
      <c r="AQ104" s="20"/>
      <c r="AR104" s="20"/>
      <c r="AS104" s="20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0"/>
      <c r="BD104" s="20"/>
      <c r="BE104" s="20"/>
      <c r="BF104" s="20"/>
      <c r="BG104" s="20"/>
      <c r="BH104" s="20"/>
      <c r="BI104" s="20"/>
      <c r="BJ104" s="20"/>
      <c r="BK104" s="20"/>
      <c r="BL104" s="20"/>
      <c r="BM104" s="181">
        <f t="shared" si="58"/>
        <v>0</v>
      </c>
      <c r="BN104" s="24"/>
      <c r="BO104" s="179"/>
      <c r="BP104" s="195">
        <v>43034</v>
      </c>
      <c r="BQ104" s="194" t="s">
        <v>330</v>
      </c>
      <c r="BR104" s="22">
        <f t="shared" si="52"/>
        <v>180</v>
      </c>
      <c r="BS104" s="193">
        <f t="shared" si="57"/>
        <v>43214</v>
      </c>
    </row>
    <row r="105" spans="1:71" s="22" customFormat="1" ht="152.25" customHeight="1" x14ac:dyDescent="0.25">
      <c r="A105" s="20"/>
      <c r="B105" s="192"/>
      <c r="C105" s="20"/>
      <c r="D105" s="20"/>
      <c r="E105" s="20"/>
      <c r="F105" s="20"/>
      <c r="G105" s="20"/>
      <c r="H105" s="20"/>
      <c r="I105" s="199"/>
      <c r="J105" s="20"/>
      <c r="K105" s="20"/>
      <c r="L105" s="20"/>
      <c r="M105" s="20"/>
      <c r="N105" s="20"/>
      <c r="O105" s="20"/>
      <c r="P105" s="23"/>
      <c r="Q105" s="23"/>
      <c r="R105" s="23"/>
      <c r="S105" s="23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0"/>
      <c r="AL105" s="20"/>
      <c r="AM105" s="20"/>
      <c r="AN105" s="20"/>
      <c r="AO105" s="20"/>
      <c r="AP105" s="20"/>
      <c r="AQ105" s="20"/>
      <c r="AR105" s="20"/>
      <c r="AS105" s="20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0"/>
      <c r="BD105" s="20"/>
      <c r="BE105" s="20"/>
      <c r="BF105" s="20"/>
      <c r="BG105" s="20"/>
      <c r="BH105" s="20"/>
      <c r="BI105" s="20"/>
      <c r="BJ105" s="20"/>
      <c r="BK105" s="20"/>
      <c r="BL105" s="20"/>
      <c r="BM105" s="181">
        <f t="shared" si="58"/>
        <v>0</v>
      </c>
      <c r="BN105" s="24"/>
      <c r="BO105" s="179"/>
      <c r="BP105" s="195">
        <v>43031</v>
      </c>
      <c r="BQ105" s="194" t="s">
        <v>330</v>
      </c>
      <c r="BR105" s="22">
        <f t="shared" si="52"/>
        <v>180</v>
      </c>
      <c r="BS105" s="193">
        <f t="shared" si="57"/>
        <v>43211</v>
      </c>
    </row>
    <row r="106" spans="1:71" s="22" customFormat="1" ht="237" customHeight="1" x14ac:dyDescent="0.25">
      <c r="A106" s="20"/>
      <c r="B106" s="192"/>
      <c r="C106" s="20"/>
      <c r="D106" s="20"/>
      <c r="E106" s="20"/>
      <c r="F106" s="20"/>
      <c r="G106" s="20"/>
      <c r="H106" s="20"/>
      <c r="I106" s="199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0"/>
      <c r="AL106" s="20"/>
      <c r="AM106" s="20"/>
      <c r="AN106" s="20"/>
      <c r="AO106" s="20"/>
      <c r="AP106" s="20"/>
      <c r="AQ106" s="20"/>
      <c r="AR106" s="20"/>
      <c r="AS106" s="20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0"/>
      <c r="BD106" s="20"/>
      <c r="BE106" s="20"/>
      <c r="BF106" s="20"/>
      <c r="BG106" s="20"/>
      <c r="BH106" s="20"/>
      <c r="BI106" s="20"/>
      <c r="BJ106" s="20"/>
      <c r="BK106" s="20"/>
      <c r="BL106" s="20"/>
      <c r="BM106" s="181">
        <f t="shared" si="58"/>
        <v>0</v>
      </c>
      <c r="BN106" s="24"/>
      <c r="BO106" s="179"/>
      <c r="BP106" s="195">
        <v>43035</v>
      </c>
      <c r="BQ106" s="194" t="s">
        <v>330</v>
      </c>
      <c r="BR106" s="22">
        <f t="shared" si="52"/>
        <v>180</v>
      </c>
      <c r="BS106" s="193">
        <f t="shared" si="57"/>
        <v>43215</v>
      </c>
    </row>
    <row r="107" spans="1:71" s="22" customFormat="1" ht="210" customHeight="1" x14ac:dyDescent="0.25">
      <c r="A107" s="20"/>
      <c r="B107" s="192"/>
      <c r="C107" s="20"/>
      <c r="D107" s="20"/>
      <c r="E107" s="20"/>
      <c r="F107" s="20"/>
      <c r="G107" s="20"/>
      <c r="H107" s="20"/>
      <c r="I107" s="199"/>
      <c r="J107" s="20"/>
      <c r="K107" s="20"/>
      <c r="L107" s="20"/>
      <c r="M107" s="20"/>
      <c r="N107" s="29"/>
      <c r="O107" s="29"/>
      <c r="P107" s="29"/>
      <c r="Q107" s="29"/>
      <c r="R107" s="29"/>
      <c r="S107" s="29"/>
      <c r="T107" s="29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0"/>
      <c r="AL107" s="20"/>
      <c r="AM107" s="20"/>
      <c r="AN107" s="20"/>
      <c r="AO107" s="20"/>
      <c r="AP107" s="20"/>
      <c r="AQ107" s="20"/>
      <c r="AR107" s="20"/>
      <c r="AS107" s="20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0"/>
      <c r="BD107" s="29"/>
      <c r="BE107" s="20"/>
      <c r="BF107" s="20"/>
      <c r="BG107" s="20"/>
      <c r="BH107" s="20"/>
      <c r="BI107" s="20"/>
      <c r="BJ107" s="20"/>
      <c r="BK107" s="20"/>
      <c r="BL107" s="20"/>
      <c r="BM107" s="181">
        <f t="shared" si="58"/>
        <v>0</v>
      </c>
      <c r="BN107" s="24"/>
      <c r="BO107" s="179"/>
      <c r="BP107" s="195">
        <v>43034</v>
      </c>
      <c r="BQ107" s="194" t="s">
        <v>330</v>
      </c>
      <c r="BR107" s="22">
        <f t="shared" si="52"/>
        <v>180</v>
      </c>
      <c r="BS107" s="193">
        <f t="shared" si="57"/>
        <v>43214</v>
      </c>
    </row>
    <row r="108" spans="1:71" s="22" customFormat="1" ht="150" customHeight="1" x14ac:dyDescent="0.25">
      <c r="A108" s="20"/>
      <c r="B108" s="192"/>
      <c r="C108" s="20"/>
      <c r="D108" s="20"/>
      <c r="E108" s="20"/>
      <c r="F108" s="20"/>
      <c r="G108" s="20"/>
      <c r="H108" s="20"/>
      <c r="I108" s="199"/>
      <c r="J108" s="20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0"/>
      <c r="AL108" s="20"/>
      <c r="AM108" s="20"/>
      <c r="AN108" s="20"/>
      <c r="AO108" s="20"/>
      <c r="AP108" s="20"/>
      <c r="AQ108" s="20"/>
      <c r="AR108" s="20"/>
      <c r="AS108" s="20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0"/>
      <c r="BD108" s="20"/>
      <c r="BE108" s="20"/>
      <c r="BF108" s="20"/>
      <c r="BG108" s="20"/>
      <c r="BH108" s="20"/>
      <c r="BI108" s="20"/>
      <c r="BJ108" s="20"/>
      <c r="BK108" s="20"/>
      <c r="BL108" s="20"/>
      <c r="BM108" s="181">
        <f t="shared" si="58"/>
        <v>0</v>
      </c>
      <c r="BN108" s="24"/>
      <c r="BO108" s="179"/>
      <c r="BP108" s="195">
        <v>43035</v>
      </c>
      <c r="BQ108" s="194" t="s">
        <v>330</v>
      </c>
      <c r="BR108" s="22">
        <f t="shared" si="52"/>
        <v>180</v>
      </c>
      <c r="BS108" s="193">
        <f t="shared" si="57"/>
        <v>43215</v>
      </c>
    </row>
    <row r="109" spans="1:71" s="22" customFormat="1" ht="202.5" customHeight="1" x14ac:dyDescent="0.25">
      <c r="A109" s="20"/>
      <c r="B109" s="192"/>
      <c r="C109" s="20"/>
      <c r="D109" s="20"/>
      <c r="E109" s="20"/>
      <c r="F109" s="20"/>
      <c r="G109" s="20"/>
      <c r="H109" s="20"/>
      <c r="I109" s="199"/>
      <c r="J109" s="20"/>
      <c r="K109" s="20"/>
      <c r="L109" s="20"/>
      <c r="M109" s="20"/>
      <c r="N109" s="20"/>
      <c r="O109" s="20"/>
      <c r="P109" s="29"/>
      <c r="Q109" s="29"/>
      <c r="R109" s="29"/>
      <c r="S109" s="29"/>
      <c r="T109" s="29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0"/>
      <c r="AL109" s="20"/>
      <c r="AM109" s="20"/>
      <c r="AN109" s="20"/>
      <c r="AO109" s="20"/>
      <c r="AP109" s="20"/>
      <c r="AQ109" s="20"/>
      <c r="AR109" s="20"/>
      <c r="AS109" s="20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0"/>
      <c r="BD109" s="29"/>
      <c r="BE109" s="20"/>
      <c r="BF109" s="20"/>
      <c r="BG109" s="20"/>
      <c r="BH109" s="20"/>
      <c r="BI109" s="20"/>
      <c r="BJ109" s="20"/>
      <c r="BK109" s="20"/>
      <c r="BL109" s="20"/>
      <c r="BM109" s="181">
        <f t="shared" si="58"/>
        <v>0</v>
      </c>
      <c r="BN109" s="24"/>
      <c r="BO109" s="179"/>
      <c r="BP109" s="195">
        <v>43041</v>
      </c>
      <c r="BQ109" s="194" t="s">
        <v>330</v>
      </c>
      <c r="BR109" s="22">
        <f t="shared" si="52"/>
        <v>180</v>
      </c>
      <c r="BS109" s="193">
        <f t="shared" si="57"/>
        <v>43221</v>
      </c>
    </row>
    <row r="110" spans="1:71" s="22" customFormat="1" ht="144.75" customHeight="1" x14ac:dyDescent="0.25">
      <c r="A110" s="20"/>
      <c r="B110" s="192"/>
      <c r="C110" s="20"/>
      <c r="D110" s="20"/>
      <c r="E110" s="20"/>
      <c r="F110" s="20"/>
      <c r="G110" s="20"/>
      <c r="H110" s="20"/>
      <c r="I110" s="199"/>
      <c r="J110" s="20"/>
      <c r="K110" s="200"/>
      <c r="L110" s="200"/>
      <c r="M110" s="200"/>
      <c r="N110" s="200"/>
      <c r="O110" s="200"/>
      <c r="P110" s="191"/>
      <c r="Q110" s="191"/>
      <c r="R110" s="191"/>
      <c r="S110" s="191"/>
      <c r="T110" s="191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0"/>
      <c r="AL110" s="20"/>
      <c r="AM110" s="20"/>
      <c r="AN110" s="20"/>
      <c r="AO110" s="20"/>
      <c r="AP110" s="20"/>
      <c r="AQ110" s="20"/>
      <c r="AR110" s="20"/>
      <c r="AS110" s="20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0"/>
      <c r="BD110" s="20"/>
      <c r="BE110" s="20"/>
      <c r="BF110" s="20"/>
      <c r="BG110" s="20"/>
      <c r="BH110" s="20"/>
      <c r="BI110" s="20"/>
      <c r="BJ110" s="20"/>
      <c r="BK110" s="20"/>
      <c r="BL110" s="20"/>
      <c r="BM110" s="181">
        <f t="shared" si="58"/>
        <v>0</v>
      </c>
      <c r="BN110" s="24"/>
      <c r="BO110" s="179"/>
      <c r="BP110" s="195">
        <v>43034</v>
      </c>
      <c r="BQ110" s="194" t="s">
        <v>330</v>
      </c>
      <c r="BR110" s="22">
        <f t="shared" si="52"/>
        <v>180</v>
      </c>
      <c r="BS110" s="193">
        <f t="shared" si="57"/>
        <v>43214</v>
      </c>
    </row>
    <row r="111" spans="1:71" s="22" customFormat="1" ht="223.5" customHeight="1" x14ac:dyDescent="0.25">
      <c r="A111" s="20"/>
      <c r="B111" s="192"/>
      <c r="C111" s="20"/>
      <c r="D111" s="20"/>
      <c r="E111" s="20"/>
      <c r="F111" s="20"/>
      <c r="G111" s="20"/>
      <c r="H111" s="20"/>
      <c r="I111" s="199"/>
      <c r="J111" s="20"/>
      <c r="K111" s="20"/>
      <c r="L111" s="20"/>
      <c r="M111" s="20"/>
      <c r="N111" s="29"/>
      <c r="O111" s="29"/>
      <c r="P111" s="29"/>
      <c r="Q111" s="29"/>
      <c r="R111" s="29"/>
      <c r="S111" s="29"/>
      <c r="T111" s="29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0"/>
      <c r="AL111" s="20"/>
      <c r="AM111" s="20"/>
      <c r="AN111" s="20"/>
      <c r="AO111" s="20"/>
      <c r="AP111" s="20"/>
      <c r="AQ111" s="20"/>
      <c r="AR111" s="20"/>
      <c r="AS111" s="20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0"/>
      <c r="BD111" s="29"/>
      <c r="BE111" s="20"/>
      <c r="BF111" s="20"/>
      <c r="BG111" s="20"/>
      <c r="BH111" s="20"/>
      <c r="BI111" s="20"/>
      <c r="BJ111" s="20"/>
      <c r="BK111" s="20"/>
      <c r="BL111" s="20"/>
      <c r="BM111" s="181">
        <f t="shared" si="58"/>
        <v>0</v>
      </c>
      <c r="BN111" s="24"/>
      <c r="BO111" s="179"/>
      <c r="BP111" s="195">
        <v>43046</v>
      </c>
      <c r="BQ111" s="194" t="s">
        <v>330</v>
      </c>
      <c r="BR111" s="22">
        <f t="shared" si="52"/>
        <v>180</v>
      </c>
      <c r="BS111" s="193">
        <f t="shared" si="57"/>
        <v>43226</v>
      </c>
    </row>
    <row r="112" spans="1:71" s="22" customFormat="1" ht="178.5" customHeight="1" x14ac:dyDescent="0.25">
      <c r="A112" s="20"/>
      <c r="B112" s="192"/>
      <c r="C112" s="20"/>
      <c r="D112" s="20"/>
      <c r="E112" s="20"/>
      <c r="F112" s="20"/>
      <c r="G112" s="20"/>
      <c r="H112" s="20"/>
      <c r="I112" s="199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0"/>
      <c r="AL112" s="20"/>
      <c r="AM112" s="20"/>
      <c r="AN112" s="20"/>
      <c r="AO112" s="20"/>
      <c r="AP112" s="20"/>
      <c r="AQ112" s="20"/>
      <c r="AR112" s="20"/>
      <c r="AS112" s="20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0"/>
      <c r="BD112" s="20"/>
      <c r="BE112" s="20"/>
      <c r="BF112" s="20"/>
      <c r="BG112" s="20"/>
      <c r="BH112" s="20"/>
      <c r="BI112" s="20"/>
      <c r="BJ112" s="20"/>
      <c r="BK112" s="20"/>
      <c r="BL112" s="20"/>
      <c r="BM112" s="181">
        <f t="shared" si="58"/>
        <v>0</v>
      </c>
      <c r="BN112" s="24"/>
      <c r="BO112" s="179"/>
      <c r="BP112" s="195">
        <v>43046</v>
      </c>
      <c r="BQ112" s="194" t="s">
        <v>329</v>
      </c>
      <c r="BR112" s="22">
        <f t="shared" si="52"/>
        <v>360</v>
      </c>
      <c r="BS112" s="193">
        <f t="shared" si="57"/>
        <v>43406</v>
      </c>
    </row>
    <row r="113" spans="1:72" s="22" customFormat="1" ht="176.25" customHeight="1" x14ac:dyDescent="0.25">
      <c r="A113" s="20"/>
      <c r="B113" s="192"/>
      <c r="C113" s="20"/>
      <c r="D113" s="20"/>
      <c r="E113" s="20"/>
      <c r="F113" s="20"/>
      <c r="G113" s="20"/>
      <c r="H113" s="20"/>
      <c r="I113" s="199"/>
      <c r="J113" s="20"/>
      <c r="K113" s="20"/>
      <c r="L113" s="20"/>
      <c r="M113" s="20"/>
      <c r="N113" s="29"/>
      <c r="O113" s="29"/>
      <c r="P113" s="29"/>
      <c r="Q113" s="29"/>
      <c r="R113" s="29"/>
      <c r="S113" s="29"/>
      <c r="T113" s="29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0"/>
      <c r="AL113" s="20"/>
      <c r="AM113" s="20"/>
      <c r="AN113" s="20"/>
      <c r="AO113" s="20"/>
      <c r="AP113" s="20"/>
      <c r="AQ113" s="20"/>
      <c r="AR113" s="20"/>
      <c r="AS113" s="20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0"/>
      <c r="BD113" s="20"/>
      <c r="BE113" s="20"/>
      <c r="BF113" s="20"/>
      <c r="BG113" s="20"/>
      <c r="BH113" s="20"/>
      <c r="BI113" s="20"/>
      <c r="BJ113" s="20"/>
      <c r="BK113" s="20"/>
      <c r="BL113" s="20"/>
      <c r="BM113" s="181">
        <f t="shared" si="58"/>
        <v>0</v>
      </c>
      <c r="BN113" s="24"/>
      <c r="BO113" s="179"/>
      <c r="BP113" s="195">
        <v>43035</v>
      </c>
      <c r="BQ113" s="194" t="s">
        <v>330</v>
      </c>
      <c r="BR113" s="22">
        <f t="shared" si="52"/>
        <v>180</v>
      </c>
      <c r="BS113" s="193">
        <f t="shared" si="57"/>
        <v>43215</v>
      </c>
    </row>
    <row r="114" spans="1:72" s="22" customFormat="1" ht="326.25" customHeight="1" x14ac:dyDescent="0.25">
      <c r="A114" s="20"/>
      <c r="B114" s="192"/>
      <c r="C114" s="20"/>
      <c r="D114" s="20"/>
      <c r="E114" s="20"/>
      <c r="F114" s="20"/>
      <c r="G114" s="20"/>
      <c r="H114" s="20"/>
      <c r="I114" s="199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0"/>
      <c r="AL114" s="20"/>
      <c r="AM114" s="20"/>
      <c r="AN114" s="20"/>
      <c r="AO114" s="20"/>
      <c r="AP114" s="20"/>
      <c r="AQ114" s="20"/>
      <c r="AR114" s="20"/>
      <c r="AS114" s="20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0"/>
      <c r="BD114" s="20"/>
      <c r="BE114" s="20"/>
      <c r="BF114" s="20"/>
      <c r="BG114" s="20"/>
      <c r="BH114" s="20"/>
      <c r="BI114" s="20"/>
      <c r="BJ114" s="20"/>
      <c r="BK114" s="20"/>
      <c r="BL114" s="20"/>
      <c r="BM114" s="181">
        <f t="shared" si="58"/>
        <v>0</v>
      </c>
      <c r="BN114" s="24"/>
      <c r="BO114" s="179"/>
      <c r="BP114" s="195">
        <v>43039</v>
      </c>
      <c r="BQ114" s="194" t="s">
        <v>330</v>
      </c>
      <c r="BR114" s="22">
        <f t="shared" si="52"/>
        <v>180</v>
      </c>
      <c r="BS114" s="193">
        <f t="shared" si="57"/>
        <v>43219</v>
      </c>
    </row>
    <row r="115" spans="1:72" s="22" customFormat="1" ht="223.5" customHeight="1" x14ac:dyDescent="0.25">
      <c r="A115" s="20"/>
      <c r="B115" s="192"/>
      <c r="C115" s="20"/>
      <c r="D115" s="20"/>
      <c r="E115" s="20"/>
      <c r="F115" s="20"/>
      <c r="G115" s="20"/>
      <c r="H115" s="20"/>
      <c r="I115" s="199"/>
      <c r="J115" s="20"/>
      <c r="K115" s="20"/>
      <c r="L115" s="20"/>
      <c r="M115" s="20"/>
      <c r="N115" s="29"/>
      <c r="O115" s="29"/>
      <c r="P115" s="29"/>
      <c r="Q115" s="29"/>
      <c r="R115" s="29"/>
      <c r="S115" s="29"/>
      <c r="T115" s="29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9"/>
      <c r="AI115" s="20"/>
      <c r="AJ115" s="20"/>
      <c r="AK115" s="200"/>
      <c r="AL115" s="29"/>
      <c r="AM115" s="20"/>
      <c r="AN115" s="20"/>
      <c r="AO115" s="20"/>
      <c r="AP115" s="20"/>
      <c r="AQ115" s="20"/>
      <c r="AR115" s="20"/>
      <c r="AS115" s="200"/>
      <c r="AT115" s="20"/>
      <c r="AU115" s="20"/>
      <c r="AV115" s="20"/>
      <c r="AW115" s="20"/>
      <c r="AX115" s="20"/>
      <c r="AY115" s="20"/>
      <c r="AZ115" s="20"/>
      <c r="BA115" s="20"/>
      <c r="BB115" s="29"/>
      <c r="BC115" s="200"/>
      <c r="BD115" s="29"/>
      <c r="BE115" s="20"/>
      <c r="BF115" s="20"/>
      <c r="BG115" s="20"/>
      <c r="BH115" s="20"/>
      <c r="BI115" s="20"/>
      <c r="BJ115" s="20"/>
      <c r="BK115" s="20"/>
      <c r="BL115" s="20"/>
      <c r="BM115" s="181">
        <f t="shared" si="58"/>
        <v>0</v>
      </c>
      <c r="BN115" s="24"/>
      <c r="BO115" s="179"/>
      <c r="BP115" s="195">
        <v>43046</v>
      </c>
      <c r="BQ115" s="194" t="s">
        <v>330</v>
      </c>
      <c r="BR115" s="22">
        <f t="shared" si="52"/>
        <v>180</v>
      </c>
      <c r="BS115" s="193">
        <f t="shared" si="57"/>
        <v>43226</v>
      </c>
    </row>
    <row r="116" spans="1:72" s="22" customFormat="1" ht="223.5" customHeight="1" x14ac:dyDescent="0.25">
      <c r="A116" s="20"/>
      <c r="B116" s="192"/>
      <c r="C116" s="20"/>
      <c r="D116" s="20"/>
      <c r="E116" s="20"/>
      <c r="F116" s="20"/>
      <c r="G116" s="20"/>
      <c r="H116" s="20"/>
      <c r="I116" s="199"/>
      <c r="J116" s="20"/>
      <c r="K116" s="20"/>
      <c r="L116" s="20"/>
      <c r="M116" s="20"/>
      <c r="N116" s="29"/>
      <c r="O116" s="29"/>
      <c r="P116" s="29"/>
      <c r="Q116" s="29"/>
      <c r="R116" s="29"/>
      <c r="S116" s="29"/>
      <c r="T116" s="29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9"/>
      <c r="AI116" s="20"/>
      <c r="AJ116" s="20"/>
      <c r="AK116" s="200"/>
      <c r="AL116" s="29"/>
      <c r="AM116" s="20"/>
      <c r="AN116" s="20"/>
      <c r="AO116" s="20"/>
      <c r="AP116" s="20"/>
      <c r="AQ116" s="20"/>
      <c r="AR116" s="20"/>
      <c r="AS116" s="20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0"/>
      <c r="BD116" s="20"/>
      <c r="BE116" s="20"/>
      <c r="BF116" s="20"/>
      <c r="BG116" s="20"/>
      <c r="BH116" s="20"/>
      <c r="BI116" s="20"/>
      <c r="BJ116" s="20"/>
      <c r="BK116" s="20"/>
      <c r="BL116" s="20"/>
      <c r="BM116" s="181">
        <f t="shared" si="58"/>
        <v>0</v>
      </c>
      <c r="BN116" s="24"/>
      <c r="BO116" s="179"/>
      <c r="BP116" s="195">
        <v>43046</v>
      </c>
      <c r="BQ116" s="194" t="s">
        <v>330</v>
      </c>
      <c r="BR116" s="22">
        <f t="shared" si="52"/>
        <v>180</v>
      </c>
      <c r="BS116" s="193">
        <f t="shared" si="57"/>
        <v>43226</v>
      </c>
    </row>
    <row r="117" spans="1:72" s="22" customFormat="1" ht="223.5" customHeight="1" x14ac:dyDescent="0.25">
      <c r="A117" s="20"/>
      <c r="B117" s="192"/>
      <c r="C117" s="20"/>
      <c r="D117" s="20"/>
      <c r="E117" s="20"/>
      <c r="F117" s="20"/>
      <c r="G117" s="20"/>
      <c r="H117" s="20"/>
      <c r="I117" s="199"/>
      <c r="J117" s="20"/>
      <c r="K117" s="20"/>
      <c r="L117" s="20"/>
      <c r="M117" s="20"/>
      <c r="N117" s="29"/>
      <c r="O117" s="29"/>
      <c r="P117" s="29"/>
      <c r="Q117" s="29"/>
      <c r="R117" s="29"/>
      <c r="S117" s="29"/>
      <c r="T117" s="29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9"/>
      <c r="AI117" s="20"/>
      <c r="AJ117" s="20"/>
      <c r="AK117" s="200"/>
      <c r="AL117" s="29"/>
      <c r="AM117" s="20"/>
      <c r="AN117" s="20"/>
      <c r="AO117" s="20"/>
      <c r="AP117" s="20"/>
      <c r="AQ117" s="20"/>
      <c r="AR117" s="20"/>
      <c r="AS117" s="20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0"/>
      <c r="BD117" s="20"/>
      <c r="BE117" s="20"/>
      <c r="BF117" s="20"/>
      <c r="BG117" s="20"/>
      <c r="BH117" s="20"/>
      <c r="BI117" s="20"/>
      <c r="BJ117" s="20"/>
      <c r="BK117" s="20"/>
      <c r="BL117" s="20"/>
      <c r="BM117" s="181">
        <f t="shared" si="58"/>
        <v>0</v>
      </c>
      <c r="BN117" s="24"/>
      <c r="BO117" s="179"/>
      <c r="BP117" s="195">
        <v>43040</v>
      </c>
      <c r="BQ117" s="194" t="s">
        <v>330</v>
      </c>
      <c r="BR117" s="22">
        <f t="shared" si="52"/>
        <v>180</v>
      </c>
      <c r="BS117" s="193">
        <f t="shared" si="57"/>
        <v>43220</v>
      </c>
    </row>
    <row r="118" spans="1:72" s="22" customFormat="1" ht="236.25" customHeight="1" x14ac:dyDescent="0.25">
      <c r="A118" s="20"/>
      <c r="B118" s="192"/>
      <c r="C118" s="20"/>
      <c r="D118" s="20"/>
      <c r="E118" s="20"/>
      <c r="F118" s="20"/>
      <c r="G118" s="20"/>
      <c r="H118" s="20"/>
      <c r="I118" s="199"/>
      <c r="J118" s="20"/>
      <c r="K118" s="20"/>
      <c r="L118" s="20"/>
      <c r="M118" s="20"/>
      <c r="N118" s="29"/>
      <c r="O118" s="29"/>
      <c r="P118" s="29"/>
      <c r="Q118" s="29"/>
      <c r="R118" s="29"/>
      <c r="S118" s="29"/>
      <c r="T118" s="29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0"/>
      <c r="AL118" s="20"/>
      <c r="AM118" s="20"/>
      <c r="AN118" s="20"/>
      <c r="AO118" s="20"/>
      <c r="AP118" s="20"/>
      <c r="AQ118" s="20"/>
      <c r="AR118" s="20"/>
      <c r="AS118" s="20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0"/>
      <c r="BD118" s="20"/>
      <c r="BE118" s="20"/>
      <c r="BF118" s="20"/>
      <c r="BG118" s="20"/>
      <c r="BH118" s="20"/>
      <c r="BI118" s="20"/>
      <c r="BJ118" s="20"/>
      <c r="BK118" s="20"/>
      <c r="BL118" s="20"/>
      <c r="BM118" s="181">
        <f t="shared" si="58"/>
        <v>0</v>
      </c>
      <c r="BN118" s="24"/>
      <c r="BO118" s="179"/>
      <c r="BP118" s="195">
        <v>43046</v>
      </c>
      <c r="BQ118" s="194" t="s">
        <v>330</v>
      </c>
      <c r="BR118" s="22">
        <f t="shared" si="52"/>
        <v>180</v>
      </c>
      <c r="BS118" s="193">
        <f t="shared" si="57"/>
        <v>43226</v>
      </c>
    </row>
    <row r="119" spans="1:72" s="22" customFormat="1" ht="226.5" customHeight="1" x14ac:dyDescent="0.25">
      <c r="A119" s="20"/>
      <c r="B119" s="192"/>
      <c r="C119" s="20"/>
      <c r="D119" s="20"/>
      <c r="E119" s="20"/>
      <c r="F119" s="20"/>
      <c r="G119" s="20"/>
      <c r="H119" s="20"/>
      <c r="I119" s="199"/>
      <c r="J119" s="20"/>
      <c r="K119" s="20"/>
      <c r="L119" s="20"/>
      <c r="M119" s="20"/>
      <c r="N119" s="29"/>
      <c r="O119" s="29"/>
      <c r="P119" s="29"/>
      <c r="Q119" s="29"/>
      <c r="R119" s="29"/>
      <c r="S119" s="29"/>
      <c r="T119" s="29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0"/>
      <c r="AL119" s="20"/>
      <c r="AM119" s="20"/>
      <c r="AN119" s="20"/>
      <c r="AO119" s="20"/>
      <c r="AP119" s="20"/>
      <c r="AQ119" s="20"/>
      <c r="AR119" s="20"/>
      <c r="AS119" s="20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0"/>
      <c r="BD119" s="29"/>
      <c r="BE119" s="20"/>
      <c r="BF119" s="20"/>
      <c r="BG119" s="20"/>
      <c r="BH119" s="20"/>
      <c r="BI119" s="20"/>
      <c r="BJ119" s="20"/>
      <c r="BK119" s="20"/>
      <c r="BL119" s="20"/>
      <c r="BM119" s="181">
        <f t="shared" si="58"/>
        <v>0</v>
      </c>
      <c r="BN119" s="24"/>
      <c r="BO119" s="179"/>
      <c r="BP119" s="195">
        <v>43025</v>
      </c>
      <c r="BQ119" s="194" t="s">
        <v>330</v>
      </c>
      <c r="BR119" s="22">
        <f t="shared" si="52"/>
        <v>180</v>
      </c>
      <c r="BS119" s="193">
        <f t="shared" si="57"/>
        <v>43205</v>
      </c>
    </row>
    <row r="120" spans="1:72" s="22" customFormat="1" ht="176.25" customHeight="1" x14ac:dyDescent="0.25">
      <c r="A120" s="20"/>
      <c r="B120" s="192"/>
      <c r="C120" s="20"/>
      <c r="D120" s="20"/>
      <c r="E120" s="20"/>
      <c r="F120" s="20"/>
      <c r="G120" s="20"/>
      <c r="H120" s="20"/>
      <c r="I120" s="199"/>
      <c r="J120" s="20"/>
      <c r="K120" s="20"/>
      <c r="L120" s="20"/>
      <c r="M120" s="20"/>
      <c r="N120" s="29"/>
      <c r="O120" s="29"/>
      <c r="P120" s="29"/>
      <c r="Q120" s="29"/>
      <c r="R120" s="29"/>
      <c r="S120" s="29"/>
      <c r="T120" s="29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0"/>
      <c r="AL120" s="20"/>
      <c r="AM120" s="20"/>
      <c r="AN120" s="20"/>
      <c r="AO120" s="20"/>
      <c r="AP120" s="20"/>
      <c r="AQ120" s="20"/>
      <c r="AR120" s="20"/>
      <c r="AS120" s="20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0"/>
      <c r="BD120" s="20"/>
      <c r="BE120" s="20"/>
      <c r="BF120" s="20"/>
      <c r="BG120" s="20"/>
      <c r="BH120" s="20"/>
      <c r="BI120" s="20"/>
      <c r="BJ120" s="20"/>
      <c r="BK120" s="20"/>
      <c r="BL120" s="20"/>
      <c r="BM120" s="181"/>
      <c r="BN120" s="24"/>
      <c r="BO120" s="179"/>
      <c r="BP120" s="195">
        <v>43020</v>
      </c>
      <c r="BQ120" s="194" t="s">
        <v>330</v>
      </c>
      <c r="BR120" s="22">
        <f t="shared" si="52"/>
        <v>180</v>
      </c>
      <c r="BS120" s="193">
        <f t="shared" si="57"/>
        <v>43200</v>
      </c>
    </row>
    <row r="121" spans="1:72" s="22" customFormat="1" ht="228" customHeight="1" x14ac:dyDescent="0.25">
      <c r="A121" s="20"/>
      <c r="B121" s="192"/>
      <c r="C121" s="20"/>
      <c r="D121" s="20"/>
      <c r="E121" s="20"/>
      <c r="F121" s="20"/>
      <c r="G121" s="20"/>
      <c r="H121" s="20"/>
      <c r="I121" s="199"/>
      <c r="J121" s="20"/>
      <c r="K121" s="20"/>
      <c r="L121" s="20"/>
      <c r="M121" s="20"/>
      <c r="N121" s="29"/>
      <c r="O121" s="29"/>
      <c r="P121" s="29"/>
      <c r="Q121" s="29"/>
      <c r="R121" s="29"/>
      <c r="S121" s="29"/>
      <c r="T121" s="29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0"/>
      <c r="AL121" s="20"/>
      <c r="AM121" s="20"/>
      <c r="AN121" s="20"/>
      <c r="AO121" s="20"/>
      <c r="AP121" s="20"/>
      <c r="AQ121" s="20"/>
      <c r="AR121" s="20"/>
      <c r="AS121" s="20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0"/>
      <c r="BD121" s="20"/>
      <c r="BE121" s="20"/>
      <c r="BF121" s="20"/>
      <c r="BG121" s="20"/>
      <c r="BH121" s="20"/>
      <c r="BI121" s="20"/>
      <c r="BJ121" s="20"/>
      <c r="BK121" s="20"/>
      <c r="BL121" s="20"/>
      <c r="BM121" s="181"/>
      <c r="BN121" s="24"/>
      <c r="BO121" s="179"/>
      <c r="BP121" s="195">
        <v>43041</v>
      </c>
      <c r="BQ121" s="194" t="s">
        <v>330</v>
      </c>
      <c r="BR121" s="22">
        <f t="shared" si="52"/>
        <v>180</v>
      </c>
      <c r="BS121" s="193">
        <f t="shared" si="57"/>
        <v>43221</v>
      </c>
    </row>
    <row r="122" spans="1:72" s="22" customFormat="1" ht="220.5" customHeight="1" x14ac:dyDescent="0.25">
      <c r="A122" s="20"/>
      <c r="B122" s="192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9"/>
      <c r="O122" s="29"/>
      <c r="P122" s="29"/>
      <c r="Q122" s="29"/>
      <c r="R122" s="29"/>
      <c r="S122" s="29"/>
      <c r="T122" s="29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0"/>
      <c r="AL122" s="20"/>
      <c r="AM122" s="20"/>
      <c r="AN122" s="20"/>
      <c r="AO122" s="20"/>
      <c r="AP122" s="20"/>
      <c r="AQ122" s="20"/>
      <c r="AR122" s="20"/>
      <c r="AS122" s="200"/>
      <c r="AT122" s="20"/>
      <c r="AU122" s="20"/>
      <c r="AV122" s="20"/>
      <c r="AW122" s="20"/>
      <c r="AX122" s="20"/>
      <c r="AY122" s="20"/>
      <c r="AZ122" s="20"/>
      <c r="BA122" s="20"/>
      <c r="BB122" s="29"/>
      <c r="BC122" s="200"/>
      <c r="BD122" s="29"/>
      <c r="BE122" s="20"/>
      <c r="BF122" s="20"/>
      <c r="BG122" s="20"/>
      <c r="BH122" s="20"/>
      <c r="BI122" s="20"/>
      <c r="BJ122" s="20"/>
      <c r="BK122" s="20"/>
      <c r="BL122" s="20"/>
      <c r="BM122" s="181"/>
      <c r="BN122" s="24"/>
      <c r="BO122" s="179"/>
      <c r="BP122" s="195">
        <v>43038</v>
      </c>
      <c r="BQ122" s="194" t="s">
        <v>330</v>
      </c>
      <c r="BR122" s="22">
        <f t="shared" ref="BR122:BR134" si="59">BQ122*30</f>
        <v>180</v>
      </c>
      <c r="BS122" s="193">
        <f t="shared" si="57"/>
        <v>43218</v>
      </c>
    </row>
    <row r="123" spans="1:72" s="22" customFormat="1" ht="220.5" customHeight="1" x14ac:dyDescent="0.25">
      <c r="A123" s="20"/>
      <c r="B123" s="192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9"/>
      <c r="Q123" s="29"/>
      <c r="R123" s="29"/>
      <c r="S123" s="29"/>
      <c r="T123" s="29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0"/>
      <c r="AL123" s="20"/>
      <c r="AM123" s="20"/>
      <c r="AN123" s="20"/>
      <c r="AO123" s="20"/>
      <c r="AP123" s="20"/>
      <c r="AQ123" s="20"/>
      <c r="AR123" s="20"/>
      <c r="AS123" s="20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0"/>
      <c r="BD123" s="20"/>
      <c r="BE123" s="20"/>
      <c r="BF123" s="20"/>
      <c r="BG123" s="20"/>
      <c r="BH123" s="20"/>
      <c r="BI123" s="20"/>
      <c r="BJ123" s="20"/>
      <c r="BK123" s="20"/>
      <c r="BL123" s="20"/>
      <c r="BM123" s="181"/>
      <c r="BN123" s="24"/>
      <c r="BO123" s="179"/>
      <c r="BP123" s="195">
        <v>43026</v>
      </c>
      <c r="BQ123" s="194" t="s">
        <v>330</v>
      </c>
      <c r="BR123" s="22">
        <f t="shared" si="59"/>
        <v>180</v>
      </c>
      <c r="BS123" s="193">
        <f t="shared" si="57"/>
        <v>43206</v>
      </c>
    </row>
    <row r="124" spans="1:72" s="22" customFormat="1" ht="220.5" customHeight="1" x14ac:dyDescent="0.25">
      <c r="A124" s="20"/>
      <c r="B124" s="192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9"/>
      <c r="O124" s="29"/>
      <c r="P124" s="29"/>
      <c r="Q124" s="29"/>
      <c r="R124" s="29"/>
      <c r="S124" s="29"/>
      <c r="T124" s="29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0"/>
      <c r="AL124" s="20"/>
      <c r="AM124" s="20"/>
      <c r="AN124" s="20"/>
      <c r="AO124" s="20"/>
      <c r="AP124" s="20"/>
      <c r="AQ124" s="20"/>
      <c r="AR124" s="20"/>
      <c r="AS124" s="20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0"/>
      <c r="BD124" s="20"/>
      <c r="BE124" s="20"/>
      <c r="BF124" s="20"/>
      <c r="BG124" s="20"/>
      <c r="BH124" s="20"/>
      <c r="BI124" s="20"/>
      <c r="BJ124" s="20"/>
      <c r="BK124" s="20"/>
      <c r="BL124" s="20"/>
      <c r="BM124" s="181"/>
      <c r="BN124" s="24"/>
      <c r="BO124" s="179"/>
      <c r="BP124" s="195">
        <v>43026</v>
      </c>
      <c r="BQ124" s="194" t="s">
        <v>330</v>
      </c>
      <c r="BR124" s="22">
        <f t="shared" si="59"/>
        <v>180</v>
      </c>
      <c r="BS124" s="193">
        <f t="shared" si="57"/>
        <v>43206</v>
      </c>
    </row>
    <row r="125" spans="1:72" s="22" customFormat="1" ht="409.6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9"/>
      <c r="O125" s="29"/>
      <c r="P125" s="29"/>
      <c r="Q125" s="29"/>
      <c r="R125" s="29"/>
      <c r="S125" s="29"/>
      <c r="T125" s="29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0"/>
      <c r="AH125" s="29"/>
      <c r="AI125" s="21"/>
      <c r="AJ125" s="21"/>
      <c r="AK125" s="200"/>
      <c r="AL125" s="29"/>
      <c r="AM125" s="21"/>
      <c r="AN125" s="21"/>
      <c r="AO125" s="21"/>
      <c r="AP125" s="21"/>
      <c r="AQ125" s="21"/>
      <c r="AR125" s="21"/>
      <c r="AS125" s="200"/>
      <c r="AT125" s="29"/>
      <c r="AU125" s="21"/>
      <c r="AV125" s="21"/>
      <c r="AW125" s="21"/>
      <c r="AX125" s="21"/>
      <c r="AY125" s="21"/>
      <c r="AZ125" s="21"/>
      <c r="BA125" s="21"/>
      <c r="BB125" s="21"/>
      <c r="BC125" s="200"/>
      <c r="BD125" s="29"/>
      <c r="BE125" s="20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195">
        <v>43026</v>
      </c>
      <c r="BQ125" s="194" t="s">
        <v>330</v>
      </c>
      <c r="BR125" s="22">
        <f t="shared" si="59"/>
        <v>180</v>
      </c>
      <c r="BS125" s="193">
        <f t="shared" si="57"/>
        <v>43206</v>
      </c>
      <c r="BT125" s="25"/>
    </row>
    <row r="126" spans="1:72" s="22" customFormat="1" ht="122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9"/>
      <c r="O126" s="29"/>
      <c r="P126" s="29"/>
      <c r="Q126" s="29"/>
      <c r="R126" s="29"/>
      <c r="S126" s="29"/>
      <c r="T126" s="29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1"/>
      <c r="AL126" s="21"/>
      <c r="AM126" s="21"/>
      <c r="AN126" s="21"/>
      <c r="AO126" s="21"/>
      <c r="AP126" s="21"/>
      <c r="AQ126" s="21"/>
      <c r="AR126" s="21"/>
      <c r="AS126" s="18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00"/>
      <c r="BD126" s="21"/>
      <c r="BE126" s="20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195">
        <v>43026</v>
      </c>
      <c r="BQ126" s="194" t="s">
        <v>330</v>
      </c>
      <c r="BR126" s="22">
        <f t="shared" si="59"/>
        <v>180</v>
      </c>
      <c r="BS126" s="193">
        <f t="shared" si="57"/>
        <v>43206</v>
      </c>
      <c r="BT126" s="25"/>
    </row>
    <row r="127" spans="1:72" s="22" customFormat="1" ht="122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9"/>
      <c r="O127" s="29"/>
      <c r="P127" s="29"/>
      <c r="Q127" s="29"/>
      <c r="R127" s="29"/>
      <c r="S127" s="29"/>
      <c r="T127" s="29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1"/>
      <c r="AL127" s="21"/>
      <c r="AM127" s="21"/>
      <c r="AN127" s="21"/>
      <c r="AO127" s="21"/>
      <c r="AP127" s="21"/>
      <c r="AQ127" s="21"/>
      <c r="AR127" s="21"/>
      <c r="AS127" s="18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00"/>
      <c r="BD127" s="21"/>
      <c r="BE127" s="20"/>
      <c r="BF127" s="21"/>
      <c r="BG127" s="20"/>
      <c r="BH127" s="23"/>
      <c r="BI127" s="23"/>
      <c r="BJ127" s="21"/>
      <c r="BK127" s="21"/>
      <c r="BL127" s="21"/>
      <c r="BM127" s="181"/>
      <c r="BN127" s="24"/>
      <c r="BO127" s="21"/>
      <c r="BP127" s="195">
        <v>43026</v>
      </c>
      <c r="BQ127" s="194" t="s">
        <v>330</v>
      </c>
      <c r="BR127" s="22">
        <f t="shared" si="59"/>
        <v>180</v>
      </c>
      <c r="BS127" s="193">
        <f t="shared" si="57"/>
        <v>43206</v>
      </c>
      <c r="BT127" s="25"/>
    </row>
    <row r="128" spans="1:72" s="22" customFormat="1" ht="122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9"/>
      <c r="O128" s="29"/>
      <c r="P128" s="29"/>
      <c r="Q128" s="29"/>
      <c r="R128" s="29"/>
      <c r="S128" s="29"/>
      <c r="T128" s="29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1"/>
      <c r="AL128" s="21"/>
      <c r="AM128" s="21"/>
      <c r="AN128" s="21"/>
      <c r="AO128" s="21"/>
      <c r="AP128" s="21"/>
      <c r="AQ128" s="21"/>
      <c r="AR128" s="21"/>
      <c r="AS128" s="18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00"/>
      <c r="BD128" s="21"/>
      <c r="BE128" s="20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195">
        <v>43026</v>
      </c>
      <c r="BQ128" s="194" t="s">
        <v>330</v>
      </c>
      <c r="BR128" s="22">
        <f t="shared" si="59"/>
        <v>180</v>
      </c>
      <c r="BS128" s="193">
        <f t="shared" si="57"/>
        <v>43206</v>
      </c>
      <c r="BT128" s="25"/>
    </row>
    <row r="129" spans="1:72" s="22" customFormat="1" ht="122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9"/>
      <c r="O129" s="29"/>
      <c r="P129" s="29"/>
      <c r="Q129" s="29"/>
      <c r="R129" s="29"/>
      <c r="S129" s="29"/>
      <c r="T129" s="29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1"/>
      <c r="AL129" s="21"/>
      <c r="AM129" s="21"/>
      <c r="AN129" s="21"/>
      <c r="AO129" s="21"/>
      <c r="AP129" s="21"/>
      <c r="AQ129" s="21"/>
      <c r="AR129" s="21"/>
      <c r="AS129" s="18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00"/>
      <c r="BD129" s="21"/>
      <c r="BE129" s="20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195">
        <v>43026</v>
      </c>
      <c r="BQ129" s="194" t="s">
        <v>330</v>
      </c>
      <c r="BR129" s="22">
        <f t="shared" si="59"/>
        <v>180</v>
      </c>
      <c r="BS129" s="193">
        <f t="shared" si="57"/>
        <v>43206</v>
      </c>
      <c r="BT129" s="25"/>
    </row>
    <row r="130" spans="1:72" s="22" customFormat="1" ht="282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9"/>
      <c r="O130" s="29"/>
      <c r="P130" s="29"/>
      <c r="Q130" s="29"/>
      <c r="R130" s="29"/>
      <c r="S130" s="29"/>
      <c r="T130" s="29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9"/>
      <c r="AI130" s="21"/>
      <c r="AJ130" s="21"/>
      <c r="AK130" s="200"/>
      <c r="AL130" s="29"/>
      <c r="AM130" s="21"/>
      <c r="AN130" s="21"/>
      <c r="AO130" s="21"/>
      <c r="AP130" s="21"/>
      <c r="AQ130" s="21"/>
      <c r="AR130" s="21"/>
      <c r="AS130" s="200"/>
      <c r="AT130" s="29"/>
      <c r="AU130" s="21"/>
      <c r="AV130" s="21"/>
      <c r="AW130" s="21"/>
      <c r="AX130" s="21"/>
      <c r="AY130" s="21"/>
      <c r="AZ130" s="21"/>
      <c r="BA130" s="20"/>
      <c r="BB130" s="29"/>
      <c r="BC130" s="200"/>
      <c r="BD130" s="29"/>
      <c r="BE130" s="20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195">
        <v>43026</v>
      </c>
      <c r="BQ130" s="194" t="s">
        <v>330</v>
      </c>
      <c r="BR130" s="22">
        <f t="shared" si="59"/>
        <v>180</v>
      </c>
      <c r="BS130" s="193">
        <f t="shared" si="57"/>
        <v>43206</v>
      </c>
      <c r="BT130" s="25"/>
    </row>
    <row r="131" spans="1:72" s="22" customFormat="1" ht="164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9"/>
      <c r="Q131" s="29"/>
      <c r="R131" s="29"/>
      <c r="S131" s="29"/>
      <c r="T131" s="29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9"/>
      <c r="AI131" s="21"/>
      <c r="AJ131" s="21"/>
      <c r="AK131" s="200"/>
      <c r="AL131" s="29"/>
      <c r="AM131" s="21"/>
      <c r="AN131" s="21"/>
      <c r="AO131" s="21"/>
      <c r="AP131" s="21"/>
      <c r="AQ131" s="21"/>
      <c r="AR131" s="21"/>
      <c r="AS131" s="200"/>
      <c r="AT131" s="29"/>
      <c r="AU131" s="21"/>
      <c r="AV131" s="21"/>
      <c r="AW131" s="21"/>
      <c r="AX131" s="21"/>
      <c r="AY131" s="21"/>
      <c r="AZ131" s="21"/>
      <c r="BA131" s="21"/>
      <c r="BB131" s="21"/>
      <c r="BC131" s="200"/>
      <c r="BD131" s="29"/>
      <c r="BE131" s="20"/>
      <c r="BF131" s="21"/>
      <c r="BG131" s="20"/>
      <c r="BH131" s="23"/>
      <c r="BI131" s="23"/>
      <c r="BJ131" s="21"/>
      <c r="BK131" s="21"/>
      <c r="BL131" s="21"/>
      <c r="BM131" s="181"/>
      <c r="BN131" s="24"/>
      <c r="BO131" s="21"/>
      <c r="BP131" s="195">
        <v>43026</v>
      </c>
      <c r="BQ131" s="194" t="s">
        <v>330</v>
      </c>
      <c r="BR131" s="22">
        <f t="shared" si="59"/>
        <v>180</v>
      </c>
      <c r="BS131" s="193">
        <f t="shared" si="57"/>
        <v>43206</v>
      </c>
      <c r="BT131" s="25"/>
    </row>
    <row r="132" spans="1:72" s="22" customFormat="1" ht="222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9"/>
      <c r="O132" s="29"/>
      <c r="P132" s="29"/>
      <c r="Q132" s="29"/>
      <c r="R132" s="29"/>
      <c r="S132" s="29"/>
      <c r="T132" s="29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1"/>
      <c r="AL132" s="21"/>
      <c r="AM132" s="21"/>
      <c r="AN132" s="21"/>
      <c r="AO132" s="21"/>
      <c r="AP132" s="21"/>
      <c r="AQ132" s="21"/>
      <c r="AR132" s="21"/>
      <c r="AS132" s="18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00"/>
      <c r="BD132" s="21"/>
      <c r="BE132" s="20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195">
        <v>43026</v>
      </c>
      <c r="BQ132" s="194" t="s">
        <v>330</v>
      </c>
      <c r="BR132" s="22">
        <f t="shared" si="59"/>
        <v>180</v>
      </c>
      <c r="BS132" s="193">
        <f t="shared" si="57"/>
        <v>43206</v>
      </c>
      <c r="BT132" s="25"/>
    </row>
    <row r="133" spans="1:72" s="22" customFormat="1" ht="24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9"/>
      <c r="O133" s="29"/>
      <c r="P133" s="29"/>
      <c r="Q133" s="29"/>
      <c r="R133" s="29"/>
      <c r="S133" s="29"/>
      <c r="T133" s="29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1"/>
      <c r="AL133" s="21"/>
      <c r="AM133" s="21"/>
      <c r="AN133" s="21"/>
      <c r="AO133" s="21"/>
      <c r="AP133" s="21"/>
      <c r="AQ133" s="21"/>
      <c r="AR133" s="21"/>
      <c r="AS133" s="18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00"/>
      <c r="BD133" s="21"/>
      <c r="BE133" s="20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195">
        <v>43026</v>
      </c>
      <c r="BQ133" s="194" t="s">
        <v>330</v>
      </c>
      <c r="BR133" s="22">
        <f t="shared" si="59"/>
        <v>180</v>
      </c>
      <c r="BS133" s="193">
        <f t="shared" si="57"/>
        <v>43206</v>
      </c>
      <c r="BT133" s="25"/>
    </row>
    <row r="134" spans="1:72" s="22" customFormat="1" ht="179.2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9"/>
      <c r="O134" s="29"/>
      <c r="P134" s="29"/>
      <c r="Q134" s="29"/>
      <c r="R134" s="29"/>
      <c r="S134" s="29"/>
      <c r="T134" s="29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18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00"/>
      <c r="BD134" s="21"/>
      <c r="BE134" s="20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195">
        <v>43026</v>
      </c>
      <c r="BQ134" s="194" t="s">
        <v>330</v>
      </c>
      <c r="BR134" s="22">
        <f t="shared" si="59"/>
        <v>180</v>
      </c>
      <c r="BS134" s="193">
        <f t="shared" si="57"/>
        <v>43206</v>
      </c>
      <c r="BT134" s="25"/>
    </row>
    <row r="135" spans="1:72" s="22" customFormat="1" ht="25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0"/>
      <c r="O135" s="20"/>
      <c r="P135" s="29"/>
      <c r="Q135" s="29"/>
      <c r="R135" s="29"/>
      <c r="S135" s="29"/>
      <c r="T135" s="29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18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00"/>
      <c r="BD135" s="20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52.2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9"/>
      <c r="Q136" s="29"/>
      <c r="R136" s="29"/>
      <c r="S136" s="29"/>
      <c r="T136" s="29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18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00"/>
      <c r="BD136" s="21"/>
      <c r="BE136" s="20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232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0"/>
      <c r="L137" s="200"/>
      <c r="M137" s="200"/>
      <c r="N137" s="181"/>
      <c r="O137" s="181"/>
      <c r="P137" s="181"/>
      <c r="Q137" s="181"/>
      <c r="R137" s="181"/>
      <c r="S137" s="181"/>
      <c r="T137" s="18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181"/>
      <c r="AT137" s="21"/>
      <c r="AU137" s="21"/>
      <c r="AV137" s="21"/>
      <c r="AW137" s="21"/>
      <c r="AX137" s="21"/>
      <c r="AY137" s="21"/>
      <c r="AZ137" s="21"/>
      <c r="BA137" s="20"/>
      <c r="BB137" s="29"/>
      <c r="BC137" s="200"/>
      <c r="BD137" s="181"/>
      <c r="BE137" s="29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32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0"/>
      <c r="L138" s="200"/>
      <c r="M138" s="200"/>
      <c r="N138" s="181"/>
      <c r="O138" s="181"/>
      <c r="P138" s="181"/>
      <c r="Q138" s="181"/>
      <c r="R138" s="181"/>
      <c r="S138" s="181"/>
      <c r="T138" s="18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181"/>
      <c r="AT138" s="21"/>
      <c r="AU138" s="21"/>
      <c r="AV138" s="21"/>
      <c r="AW138" s="21"/>
      <c r="AX138" s="21"/>
      <c r="AY138" s="21"/>
      <c r="AZ138" s="21"/>
      <c r="BA138" s="20"/>
      <c r="BB138" s="29"/>
      <c r="BC138" s="200"/>
      <c r="BD138" s="29"/>
      <c r="BE138" s="29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232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9"/>
      <c r="O139" s="29"/>
      <c r="P139" s="29"/>
      <c r="Q139" s="29"/>
      <c r="R139" s="29"/>
      <c r="S139" s="29"/>
      <c r="T139" s="29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181"/>
      <c r="AT139" s="21"/>
      <c r="AU139" s="21"/>
      <c r="AV139" s="21"/>
      <c r="AW139" s="21"/>
      <c r="AX139" s="21"/>
      <c r="AY139" s="21"/>
      <c r="AZ139" s="21"/>
      <c r="BA139" s="20"/>
      <c r="BB139" s="29"/>
      <c r="BC139" s="200"/>
      <c r="BD139" s="29"/>
      <c r="BE139" s="29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40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9"/>
      <c r="O140" s="29"/>
      <c r="P140" s="29"/>
      <c r="Q140" s="29"/>
      <c r="R140" s="29"/>
      <c r="S140" s="29"/>
      <c r="T140" s="29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181"/>
      <c r="AT140" s="21"/>
      <c r="AU140" s="21"/>
      <c r="AV140" s="21"/>
      <c r="AW140" s="21"/>
      <c r="AX140" s="21"/>
      <c r="AY140" s="21"/>
      <c r="AZ140" s="21"/>
      <c r="BA140" s="20"/>
      <c r="BB140" s="29"/>
      <c r="BC140" s="200"/>
      <c r="BD140" s="29"/>
      <c r="BE140" s="29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232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9"/>
      <c r="N141" s="29"/>
      <c r="O141" s="29"/>
      <c r="P141" s="29"/>
      <c r="Q141" s="29"/>
      <c r="R141" s="29"/>
      <c r="S141" s="29"/>
      <c r="T141" s="29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181"/>
      <c r="AT141" s="21"/>
      <c r="AU141" s="21"/>
      <c r="AV141" s="21"/>
      <c r="AW141" s="21"/>
      <c r="AX141" s="21"/>
      <c r="AY141" s="21"/>
      <c r="AZ141" s="21"/>
      <c r="BA141" s="20"/>
      <c r="BB141" s="29"/>
      <c r="BC141" s="200"/>
      <c r="BD141" s="29"/>
      <c r="BE141" s="29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42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9"/>
      <c r="N142" s="29"/>
      <c r="O142" s="29"/>
      <c r="P142" s="29"/>
      <c r="Q142" s="29"/>
      <c r="R142" s="29"/>
      <c r="S142" s="29"/>
      <c r="T142" s="29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181"/>
      <c r="AT142" s="21"/>
      <c r="AU142" s="21"/>
      <c r="AV142" s="21"/>
      <c r="AW142" s="21"/>
      <c r="AX142" s="21"/>
      <c r="AY142" s="21"/>
      <c r="AZ142" s="21"/>
      <c r="BA142" s="20"/>
      <c r="BB142" s="29"/>
      <c r="BC142" s="200"/>
      <c r="BD142" s="29"/>
      <c r="BE142" s="29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232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9"/>
      <c r="O143" s="29"/>
      <c r="P143" s="29"/>
      <c r="Q143" s="29"/>
      <c r="R143" s="29"/>
      <c r="S143" s="29"/>
      <c r="T143" s="29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18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00"/>
      <c r="BD143" s="21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289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0"/>
      <c r="L144" s="200"/>
      <c r="M144" s="200"/>
      <c r="N144" s="182"/>
      <c r="O144" s="182"/>
      <c r="P144" s="182"/>
      <c r="Q144" s="182"/>
      <c r="R144" s="182"/>
      <c r="S144" s="182"/>
      <c r="T144" s="182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181"/>
      <c r="AF144" s="181"/>
      <c r="AG144" s="181"/>
      <c r="AH144" s="20"/>
      <c r="AI144" s="21"/>
      <c r="AJ144" s="21"/>
      <c r="AK144" s="181"/>
      <c r="AL144" s="20"/>
      <c r="AM144" s="21"/>
      <c r="AN144" s="21"/>
      <c r="AO144" s="21"/>
      <c r="AP144" s="21"/>
      <c r="AQ144" s="21"/>
      <c r="AR144" s="21"/>
      <c r="AS144" s="18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00"/>
      <c r="BD144" s="21"/>
      <c r="BE144" s="20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56.7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3"/>
      <c r="O145" s="20"/>
      <c r="P145" s="23"/>
      <c r="Q145" s="23"/>
      <c r="R145" s="23"/>
      <c r="S145" s="23"/>
      <c r="T145" s="23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1"/>
      <c r="AL145" s="21"/>
      <c r="AM145" s="21"/>
      <c r="AN145" s="21"/>
      <c r="AO145" s="21"/>
      <c r="AP145" s="21"/>
      <c r="AQ145" s="21"/>
      <c r="AR145" s="21"/>
      <c r="AS145" s="18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00"/>
      <c r="BD145" s="21"/>
      <c r="BE145" s="20"/>
      <c r="BF145" s="21"/>
      <c r="BG145" s="20"/>
      <c r="BH145" s="23"/>
      <c r="BI145" s="23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156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3"/>
      <c r="O146" s="20"/>
      <c r="P146" s="23"/>
      <c r="Q146" s="23"/>
      <c r="R146" s="23"/>
      <c r="S146" s="23"/>
      <c r="T146" s="23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1"/>
      <c r="AL146" s="21"/>
      <c r="AM146" s="21"/>
      <c r="AN146" s="21"/>
      <c r="AO146" s="21"/>
      <c r="AP146" s="21"/>
      <c r="AQ146" s="21"/>
      <c r="AR146" s="21"/>
      <c r="AS146" s="18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00"/>
      <c r="BD146" s="21"/>
      <c r="BE146" s="20"/>
      <c r="BF146" s="21"/>
      <c r="BG146" s="20"/>
      <c r="BH146" s="23"/>
      <c r="BI146" s="23"/>
      <c r="BJ146" s="21"/>
      <c r="BK146" s="21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347.2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3"/>
      <c r="O147" s="23"/>
      <c r="P147" s="23"/>
      <c r="Q147" s="23"/>
      <c r="R147" s="23"/>
      <c r="S147" s="23"/>
      <c r="T147" s="23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1"/>
      <c r="AK147" s="181"/>
      <c r="AL147" s="20"/>
      <c r="AM147" s="20"/>
      <c r="AN147" s="21"/>
      <c r="AO147" s="21"/>
      <c r="AP147" s="21"/>
      <c r="AQ147" s="21"/>
      <c r="AR147" s="21"/>
      <c r="AS147" s="200"/>
      <c r="AT147" s="21"/>
      <c r="AU147" s="21"/>
      <c r="AV147" s="21"/>
      <c r="AW147" s="21"/>
      <c r="AX147" s="21"/>
      <c r="AY147" s="21"/>
      <c r="AZ147" s="21"/>
      <c r="BA147" s="21"/>
      <c r="BB147" s="21"/>
      <c r="BC147" s="200"/>
      <c r="BD147" s="21"/>
      <c r="BE147" s="20"/>
      <c r="BF147" s="21"/>
      <c r="BG147" s="20"/>
      <c r="BH147" s="23"/>
      <c r="BI147" s="23"/>
      <c r="BJ147" s="21"/>
      <c r="BK147" s="21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129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3"/>
      <c r="O148" s="20"/>
      <c r="P148" s="23"/>
      <c r="Q148" s="23"/>
      <c r="R148" s="23"/>
      <c r="S148" s="23"/>
      <c r="T148" s="23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1"/>
      <c r="AI148" s="20"/>
      <c r="AJ148" s="21"/>
      <c r="AK148" s="200"/>
      <c r="AL148" s="21"/>
      <c r="AM148" s="20"/>
      <c r="AN148" s="21"/>
      <c r="AO148" s="21"/>
      <c r="AP148" s="21"/>
      <c r="AQ148" s="21"/>
      <c r="AR148" s="21"/>
      <c r="AS148" s="200"/>
      <c r="AT148" s="21"/>
      <c r="AU148" s="21"/>
      <c r="AV148" s="21"/>
      <c r="AW148" s="21"/>
      <c r="AX148" s="21"/>
      <c r="AY148" s="21"/>
      <c r="AZ148" s="21"/>
      <c r="BA148" s="21"/>
      <c r="BB148" s="21"/>
      <c r="BC148" s="200"/>
      <c r="BD148" s="181"/>
      <c r="BE148" s="20"/>
      <c r="BF148" s="21"/>
      <c r="BG148" s="20"/>
      <c r="BH148" s="23"/>
      <c r="BI148" s="23"/>
      <c r="BJ148" s="21"/>
      <c r="BK148" s="21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129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3"/>
      <c r="O149" s="20"/>
      <c r="P149" s="23"/>
      <c r="Q149" s="23"/>
      <c r="R149" s="23"/>
      <c r="S149" s="23"/>
      <c r="T149" s="23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1"/>
      <c r="AI149" s="20"/>
      <c r="AJ149" s="21"/>
      <c r="AK149" s="200"/>
      <c r="AL149" s="21"/>
      <c r="AM149" s="20"/>
      <c r="AN149" s="21"/>
      <c r="AO149" s="21"/>
      <c r="AP149" s="21"/>
      <c r="AQ149" s="21"/>
      <c r="AR149" s="21"/>
      <c r="AS149" s="200"/>
      <c r="AT149" s="21"/>
      <c r="AU149" s="21"/>
      <c r="AV149" s="21"/>
      <c r="AW149" s="21"/>
      <c r="AX149" s="21"/>
      <c r="AY149" s="21"/>
      <c r="AZ149" s="21"/>
      <c r="BA149" s="21"/>
      <c r="BB149" s="21"/>
      <c r="BC149" s="200"/>
      <c r="BD149" s="181"/>
      <c r="BE149" s="20"/>
      <c r="BF149" s="21"/>
      <c r="BG149" s="20"/>
      <c r="BH149" s="23"/>
      <c r="BI149" s="23"/>
      <c r="BJ149" s="21"/>
      <c r="BK149" s="21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40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9"/>
      <c r="O150" s="29"/>
      <c r="P150" s="29"/>
      <c r="Q150" s="29"/>
      <c r="R150" s="29"/>
      <c r="S150" s="29"/>
      <c r="T150" s="29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200"/>
      <c r="AL150" s="20"/>
      <c r="AM150" s="20"/>
      <c r="AN150" s="21"/>
      <c r="AO150" s="21"/>
      <c r="AP150" s="21"/>
      <c r="AQ150" s="21"/>
      <c r="AR150" s="21"/>
      <c r="AS150" s="200"/>
      <c r="AT150" s="20"/>
      <c r="AU150" s="21"/>
      <c r="AV150" s="21"/>
      <c r="AW150" s="21"/>
      <c r="AX150" s="21"/>
      <c r="AY150" s="21"/>
      <c r="AZ150" s="21"/>
      <c r="BA150" s="21"/>
      <c r="BB150" s="21"/>
      <c r="BC150" s="200"/>
      <c r="BD150" s="20"/>
      <c r="BE150" s="20"/>
      <c r="BF150" s="21"/>
      <c r="BG150" s="20"/>
      <c r="BH150" s="23"/>
      <c r="BI150" s="23"/>
      <c r="BJ150" s="21"/>
      <c r="BK150" s="21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134.2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1"/>
      <c r="N151" s="20"/>
      <c r="O151" s="20"/>
      <c r="P151" s="20"/>
      <c r="Q151" s="20"/>
      <c r="R151" s="20"/>
      <c r="S151" s="20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1"/>
      <c r="AL151" s="21"/>
      <c r="AM151" s="21"/>
      <c r="AN151" s="21"/>
      <c r="AO151" s="21"/>
      <c r="AP151" s="21"/>
      <c r="AQ151" s="21"/>
      <c r="AR151" s="21"/>
      <c r="AS151" s="200"/>
      <c r="AT151" s="23"/>
      <c r="AU151" s="21"/>
      <c r="AV151" s="21"/>
      <c r="AW151" s="21"/>
      <c r="AX151" s="21"/>
      <c r="AY151" s="21"/>
      <c r="AZ151" s="21"/>
      <c r="BA151" s="21"/>
      <c r="BB151" s="21"/>
      <c r="BC151" s="200"/>
      <c r="BD151" s="181"/>
      <c r="BE151" s="20"/>
      <c r="BF151" s="21"/>
      <c r="BG151" s="20"/>
      <c r="BH151" s="23"/>
      <c r="BI151" s="23"/>
      <c r="BJ151" s="21"/>
      <c r="BK151" s="21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34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1"/>
      <c r="AL152" s="21"/>
      <c r="AM152" s="21"/>
      <c r="AN152" s="21"/>
      <c r="AO152" s="21"/>
      <c r="AP152" s="21"/>
      <c r="AQ152" s="21"/>
      <c r="AR152" s="21"/>
      <c r="AS152" s="200"/>
      <c r="AT152" s="23"/>
      <c r="AU152" s="21"/>
      <c r="AV152" s="21"/>
      <c r="AW152" s="21"/>
      <c r="AX152" s="21"/>
      <c r="AY152" s="21"/>
      <c r="AZ152" s="21"/>
      <c r="BA152" s="21"/>
      <c r="BB152" s="21"/>
      <c r="BC152" s="200"/>
      <c r="BD152" s="181"/>
      <c r="BE152" s="20"/>
      <c r="BF152" s="21"/>
      <c r="BG152" s="20"/>
      <c r="BH152" s="23"/>
      <c r="BI152" s="23"/>
      <c r="BJ152" s="21"/>
      <c r="BK152" s="21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134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1"/>
      <c r="AL153" s="21"/>
      <c r="AM153" s="21"/>
      <c r="AN153" s="21"/>
      <c r="AO153" s="21"/>
      <c r="AP153" s="21"/>
      <c r="AQ153" s="21"/>
      <c r="AR153" s="21"/>
      <c r="AS153" s="200"/>
      <c r="AT153" s="23"/>
      <c r="AU153" s="21"/>
      <c r="AV153" s="21"/>
      <c r="AW153" s="21"/>
      <c r="AX153" s="21"/>
      <c r="AY153" s="21"/>
      <c r="AZ153" s="21"/>
      <c r="BA153" s="21"/>
      <c r="BB153" s="21"/>
      <c r="BC153" s="200"/>
      <c r="BD153" s="181"/>
      <c r="BE153" s="20"/>
      <c r="BF153" s="21"/>
      <c r="BG153" s="20"/>
      <c r="BH153" s="23"/>
      <c r="BI153" s="23"/>
      <c r="BJ153" s="21"/>
      <c r="BK153" s="21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134.2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1"/>
      <c r="AL154" s="21"/>
      <c r="AM154" s="21"/>
      <c r="AN154" s="21"/>
      <c r="AO154" s="21"/>
      <c r="AP154" s="21"/>
      <c r="AQ154" s="21"/>
      <c r="AR154" s="21"/>
      <c r="AS154" s="200"/>
      <c r="AT154" s="23"/>
      <c r="AU154" s="21"/>
      <c r="AV154" s="21"/>
      <c r="AW154" s="21"/>
      <c r="AX154" s="21"/>
      <c r="AY154" s="21"/>
      <c r="AZ154" s="21"/>
      <c r="BA154" s="21"/>
      <c r="BB154" s="21"/>
      <c r="BC154" s="200"/>
      <c r="BD154" s="181"/>
      <c r="BE154" s="20"/>
      <c r="BF154" s="21"/>
      <c r="BG154" s="20"/>
      <c r="BH154" s="23"/>
      <c r="BI154" s="23"/>
      <c r="BJ154" s="21"/>
      <c r="BK154" s="21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216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3"/>
      <c r="O155" s="23"/>
      <c r="P155" s="23"/>
      <c r="Q155" s="23"/>
      <c r="R155" s="23"/>
      <c r="S155" s="23"/>
      <c r="T155" s="23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1"/>
      <c r="AL155" s="21"/>
      <c r="AM155" s="21"/>
      <c r="AN155" s="21"/>
      <c r="AO155" s="21"/>
      <c r="AP155" s="21"/>
      <c r="AQ155" s="21"/>
      <c r="AR155" s="21"/>
      <c r="AS155" s="200"/>
      <c r="AT155" s="23"/>
      <c r="AU155" s="21"/>
      <c r="AV155" s="21"/>
      <c r="AW155" s="21"/>
      <c r="AX155" s="21"/>
      <c r="AY155" s="21"/>
      <c r="AZ155" s="21"/>
      <c r="BA155" s="21"/>
      <c r="BB155" s="21"/>
      <c r="BC155" s="200"/>
      <c r="BD155" s="181"/>
      <c r="BE155" s="20"/>
      <c r="BF155" s="21"/>
      <c r="BG155" s="20"/>
      <c r="BH155" s="29"/>
      <c r="BI155" s="23"/>
      <c r="BJ155" s="21"/>
      <c r="BK155" s="21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49.2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9"/>
      <c r="O156" s="29"/>
      <c r="P156" s="29"/>
      <c r="Q156" s="29"/>
      <c r="R156" s="29"/>
      <c r="S156" s="29"/>
      <c r="T156" s="29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1"/>
      <c r="AL156" s="21"/>
      <c r="AM156" s="21"/>
      <c r="AN156" s="21"/>
      <c r="AO156" s="21"/>
      <c r="AP156" s="21"/>
      <c r="AQ156" s="21"/>
      <c r="AR156" s="21"/>
      <c r="AS156" s="200"/>
      <c r="AT156" s="23"/>
      <c r="AU156" s="21"/>
      <c r="AV156" s="21"/>
      <c r="AW156" s="21"/>
      <c r="AX156" s="21"/>
      <c r="AY156" s="21"/>
      <c r="AZ156" s="21"/>
      <c r="BA156" s="21"/>
      <c r="BB156" s="21"/>
      <c r="BC156" s="200"/>
      <c r="BD156" s="181"/>
      <c r="BE156" s="20"/>
      <c r="BF156" s="21"/>
      <c r="BG156" s="20"/>
      <c r="BH156" s="23"/>
      <c r="BI156" s="23"/>
      <c r="BJ156" s="21"/>
      <c r="BK156" s="21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149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1"/>
      <c r="AL157" s="21"/>
      <c r="AM157" s="21"/>
      <c r="AN157" s="21"/>
      <c r="AO157" s="21"/>
      <c r="AP157" s="21"/>
      <c r="AQ157" s="21"/>
      <c r="AR157" s="21"/>
      <c r="AS157" s="200"/>
      <c r="AT157" s="23"/>
      <c r="AU157" s="21"/>
      <c r="AV157" s="21"/>
      <c r="AW157" s="21"/>
      <c r="AX157" s="21"/>
      <c r="AY157" s="21"/>
      <c r="AZ157" s="21"/>
      <c r="BA157" s="21"/>
      <c r="BB157" s="21"/>
      <c r="BC157" s="200"/>
      <c r="BD157" s="181"/>
      <c r="BE157" s="20"/>
      <c r="BF157" s="21"/>
      <c r="BG157" s="20"/>
      <c r="BH157" s="23"/>
      <c r="BI157" s="23"/>
      <c r="BJ157" s="21"/>
      <c r="BK157" s="21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216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1"/>
      <c r="AL158" s="21"/>
      <c r="AM158" s="21"/>
      <c r="AN158" s="21"/>
      <c r="AO158" s="21"/>
      <c r="AP158" s="21"/>
      <c r="AQ158" s="21"/>
      <c r="AR158" s="21"/>
      <c r="AS158" s="200"/>
      <c r="AT158" s="23"/>
      <c r="AU158" s="21"/>
      <c r="AV158" s="21"/>
      <c r="AW158" s="21"/>
      <c r="AX158" s="21"/>
      <c r="AY158" s="21"/>
      <c r="AZ158" s="21"/>
      <c r="BA158" s="21"/>
      <c r="BB158" s="21"/>
      <c r="BC158" s="200"/>
      <c r="BD158" s="182"/>
      <c r="BE158" s="23"/>
      <c r="BF158" s="21"/>
      <c r="BG158" s="20"/>
      <c r="BH158" s="23"/>
      <c r="BI158" s="23"/>
      <c r="BJ158" s="21"/>
      <c r="BK158" s="21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204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5"/>
      <c r="M159" s="20"/>
      <c r="N159" s="23"/>
      <c r="O159" s="23"/>
      <c r="P159" s="23"/>
      <c r="Q159" s="23"/>
      <c r="R159" s="23"/>
      <c r="S159" s="23"/>
      <c r="T159" s="23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181"/>
      <c r="AL159" s="21"/>
      <c r="AM159" s="21"/>
      <c r="AN159" s="21"/>
      <c r="AO159" s="21"/>
      <c r="AP159" s="21"/>
      <c r="AQ159" s="21"/>
      <c r="AR159" s="21"/>
      <c r="AS159" s="181"/>
      <c r="AT159" s="21"/>
      <c r="AU159" s="21"/>
      <c r="AV159" s="21"/>
      <c r="AW159" s="21"/>
      <c r="AX159" s="21"/>
      <c r="AY159" s="21"/>
      <c r="AZ159" s="21"/>
      <c r="BA159" s="21"/>
      <c r="BB159" s="21"/>
      <c r="BC159" s="181"/>
      <c r="BD159" s="181"/>
      <c r="BE159" s="21"/>
      <c r="BF159" s="21"/>
      <c r="BG159" s="20"/>
      <c r="BH159" s="23"/>
      <c r="BI159" s="23"/>
      <c r="BJ159" s="21"/>
      <c r="BK159" s="21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31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6"/>
      <c r="M160" s="20"/>
      <c r="N160" s="23"/>
      <c r="O160" s="23"/>
      <c r="P160" s="23"/>
      <c r="Q160" s="23"/>
      <c r="R160" s="23"/>
      <c r="S160" s="23"/>
      <c r="T160" s="23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1"/>
      <c r="AL160" s="21"/>
      <c r="AM160" s="21"/>
      <c r="AN160" s="21"/>
      <c r="AO160" s="21"/>
      <c r="AP160" s="21"/>
      <c r="AQ160" s="21"/>
      <c r="AR160" s="21"/>
      <c r="AS160" s="18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81"/>
      <c r="BD160" s="181"/>
      <c r="BE160" s="21"/>
      <c r="BF160" s="21"/>
      <c r="BG160" s="20"/>
      <c r="BH160" s="23"/>
      <c r="BI160" s="23"/>
      <c r="BJ160" s="21"/>
      <c r="BK160" s="21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247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9"/>
      <c r="O161" s="29"/>
      <c r="P161" s="29"/>
      <c r="Q161" s="29"/>
      <c r="R161" s="29"/>
      <c r="S161" s="29"/>
      <c r="T161" s="29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1"/>
      <c r="AL161" s="21"/>
      <c r="AM161" s="21"/>
      <c r="AN161" s="21"/>
      <c r="AO161" s="21"/>
      <c r="AP161" s="21"/>
      <c r="AQ161" s="21"/>
      <c r="AR161" s="21"/>
      <c r="AS161" s="18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00"/>
      <c r="BD161" s="29"/>
      <c r="BE161" s="29"/>
      <c r="BF161" s="21"/>
      <c r="BG161" s="20"/>
      <c r="BH161" s="23"/>
      <c r="BI161" s="23"/>
      <c r="BJ161" s="21"/>
      <c r="BK161" s="21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40.2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9"/>
      <c r="O162" s="29"/>
      <c r="P162" s="29"/>
      <c r="Q162" s="29"/>
      <c r="R162" s="29"/>
      <c r="S162" s="29"/>
      <c r="T162" s="29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1"/>
      <c r="AL162" s="21"/>
      <c r="AM162" s="21"/>
      <c r="AN162" s="21"/>
      <c r="AO162" s="21"/>
      <c r="AP162" s="21"/>
      <c r="AQ162" s="21"/>
      <c r="AR162" s="21"/>
      <c r="AS162" s="18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81"/>
      <c r="BD162" s="181"/>
      <c r="BE162" s="21"/>
      <c r="BF162" s="21"/>
      <c r="BG162" s="20"/>
      <c r="BH162" s="23"/>
      <c r="BI162" s="23"/>
      <c r="BJ162" s="21"/>
      <c r="BK162" s="21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246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3"/>
      <c r="AI163" s="23"/>
      <c r="AJ163" s="21"/>
      <c r="AK163" s="200"/>
      <c r="AL163" s="23"/>
      <c r="AM163" s="23"/>
      <c r="AN163" s="21"/>
      <c r="AO163" s="21"/>
      <c r="AP163" s="21"/>
      <c r="AQ163" s="21"/>
      <c r="AR163" s="21"/>
      <c r="AS163" s="200"/>
      <c r="AT163" s="23"/>
      <c r="AU163" s="21"/>
      <c r="AV163" s="21"/>
      <c r="AW163" s="21"/>
      <c r="AX163" s="21"/>
      <c r="AY163" s="21"/>
      <c r="AZ163" s="21"/>
      <c r="BA163" s="21"/>
      <c r="BB163" s="21"/>
      <c r="BC163" s="200"/>
      <c r="BD163" s="21"/>
      <c r="BE163" s="20"/>
      <c r="BF163" s="21"/>
      <c r="BG163" s="20"/>
      <c r="BH163" s="23"/>
      <c r="BI163" s="23"/>
      <c r="BJ163" s="21"/>
      <c r="BK163" s="21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97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3"/>
      <c r="AI164" s="23"/>
      <c r="AJ164" s="21"/>
      <c r="AK164" s="200"/>
      <c r="AL164" s="23"/>
      <c r="AM164" s="23"/>
      <c r="AN164" s="21"/>
      <c r="AO164" s="21"/>
      <c r="AP164" s="21"/>
      <c r="AQ164" s="21"/>
      <c r="AR164" s="21"/>
      <c r="AS164" s="200"/>
      <c r="AT164" s="23"/>
      <c r="AU164" s="21"/>
      <c r="AV164" s="21"/>
      <c r="AW164" s="21"/>
      <c r="AX164" s="21"/>
      <c r="AY164" s="21"/>
      <c r="AZ164" s="21"/>
      <c r="BA164" s="21"/>
      <c r="BB164" s="21"/>
      <c r="BC164" s="200"/>
      <c r="BD164" s="181"/>
      <c r="BE164" s="20"/>
      <c r="BF164" s="21"/>
      <c r="BG164" s="20"/>
      <c r="BH164" s="23"/>
      <c r="BI164" s="23"/>
      <c r="BJ164" s="21"/>
      <c r="BK164" s="21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409.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0"/>
      <c r="P165" s="20"/>
      <c r="Q165" s="20"/>
      <c r="R165" s="20"/>
      <c r="S165" s="20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3"/>
      <c r="AI165" s="23"/>
      <c r="AJ165" s="21"/>
      <c r="AK165" s="200"/>
      <c r="AL165" s="23"/>
      <c r="AM165" s="23"/>
      <c r="AN165" s="21"/>
      <c r="AO165" s="21"/>
      <c r="AP165" s="21"/>
      <c r="AQ165" s="21"/>
      <c r="AR165" s="21"/>
      <c r="AS165" s="200"/>
      <c r="AT165" s="23"/>
      <c r="AU165" s="21"/>
      <c r="AV165" s="21"/>
      <c r="AW165" s="21"/>
      <c r="AX165" s="21"/>
      <c r="AY165" s="21"/>
      <c r="AZ165" s="21"/>
      <c r="BA165" s="21"/>
      <c r="BB165" s="21"/>
      <c r="BC165" s="200"/>
      <c r="BD165" s="181"/>
      <c r="BE165" s="20"/>
      <c r="BF165" s="21"/>
      <c r="BG165" s="20"/>
      <c r="BH165" s="23"/>
      <c r="BI165" s="23"/>
      <c r="BJ165" s="21"/>
      <c r="BK165" s="21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273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3"/>
      <c r="AI166" s="23"/>
      <c r="AJ166" s="21"/>
      <c r="AK166" s="200"/>
      <c r="AL166" s="23"/>
      <c r="AM166" s="23"/>
      <c r="AN166" s="21"/>
      <c r="AO166" s="21"/>
      <c r="AP166" s="21"/>
      <c r="AQ166" s="21"/>
      <c r="AR166" s="21"/>
      <c r="AS166" s="200"/>
      <c r="AT166" s="23"/>
      <c r="AU166" s="21"/>
      <c r="AV166" s="21"/>
      <c r="AW166" s="21"/>
      <c r="AX166" s="21"/>
      <c r="AY166" s="21"/>
      <c r="AZ166" s="21"/>
      <c r="BA166" s="21"/>
      <c r="BB166" s="21"/>
      <c r="BC166" s="200"/>
      <c r="BD166" s="181"/>
      <c r="BE166" s="20"/>
      <c r="BF166" s="21"/>
      <c r="BG166" s="20"/>
      <c r="BH166" s="23"/>
      <c r="BI166" s="23"/>
      <c r="BJ166" s="21"/>
      <c r="BK166" s="21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211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3"/>
      <c r="AI167" s="23"/>
      <c r="AJ167" s="21"/>
      <c r="AK167" s="200"/>
      <c r="AL167" s="23"/>
      <c r="AM167" s="23"/>
      <c r="AN167" s="21"/>
      <c r="AO167" s="21"/>
      <c r="AP167" s="21"/>
      <c r="AQ167" s="21"/>
      <c r="AR167" s="21"/>
      <c r="AS167" s="200"/>
      <c r="AT167" s="23"/>
      <c r="AU167" s="21"/>
      <c r="AV167" s="21"/>
      <c r="AW167" s="21"/>
      <c r="AX167" s="21"/>
      <c r="AY167" s="21"/>
      <c r="AZ167" s="21"/>
      <c r="BA167" s="21"/>
      <c r="BB167" s="21"/>
      <c r="BC167" s="200"/>
      <c r="BD167" s="182"/>
      <c r="BE167" s="23"/>
      <c r="BF167" s="21"/>
      <c r="BG167" s="20"/>
      <c r="BH167" s="23"/>
      <c r="BI167" s="20"/>
      <c r="BJ167" s="21"/>
      <c r="BK167" s="21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408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200"/>
      <c r="AL168" s="20"/>
      <c r="AM168" s="20"/>
      <c r="AN168" s="20"/>
      <c r="AO168" s="20"/>
      <c r="AP168" s="21"/>
      <c r="AQ168" s="21"/>
      <c r="AR168" s="21"/>
      <c r="AS168" s="200"/>
      <c r="AT168" s="20"/>
      <c r="AU168" s="21"/>
      <c r="AV168" s="21"/>
      <c r="AW168" s="21"/>
      <c r="AX168" s="21"/>
      <c r="AY168" s="21"/>
      <c r="AZ168" s="21"/>
      <c r="BA168" s="21"/>
      <c r="BB168" s="21"/>
      <c r="BC168" s="200"/>
      <c r="BD168" s="20"/>
      <c r="BE168" s="20"/>
      <c r="BF168" s="20"/>
      <c r="BG168" s="20"/>
      <c r="BH168" s="23"/>
      <c r="BI168" s="23"/>
      <c r="BJ168" s="21"/>
      <c r="BK168" s="21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38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200"/>
      <c r="AL169" s="20"/>
      <c r="AM169" s="20"/>
      <c r="AN169" s="21"/>
      <c r="AO169" s="21"/>
      <c r="AP169" s="21"/>
      <c r="AQ169" s="21"/>
      <c r="AR169" s="21"/>
      <c r="AS169" s="200"/>
      <c r="AT169" s="20"/>
      <c r="AU169" s="21"/>
      <c r="AV169" s="21"/>
      <c r="AW169" s="21"/>
      <c r="AX169" s="21"/>
      <c r="AY169" s="21"/>
      <c r="AZ169" s="21"/>
      <c r="BA169" s="21"/>
      <c r="BB169" s="21"/>
      <c r="BC169" s="200"/>
      <c r="BD169" s="200"/>
      <c r="BE169" s="20"/>
      <c r="BF169" s="20"/>
      <c r="BG169" s="20"/>
      <c r="BH169" s="23"/>
      <c r="BI169" s="23"/>
      <c r="BJ169" s="21"/>
      <c r="BK169" s="21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38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200"/>
      <c r="AL170" s="20"/>
      <c r="AM170" s="20"/>
      <c r="AN170" s="21"/>
      <c r="AO170" s="21"/>
      <c r="AP170" s="21"/>
      <c r="AQ170" s="21"/>
      <c r="AR170" s="21"/>
      <c r="AS170" s="200"/>
      <c r="AT170" s="20"/>
      <c r="AU170" s="21"/>
      <c r="AV170" s="21"/>
      <c r="AW170" s="21"/>
      <c r="AX170" s="21"/>
      <c r="AY170" s="21"/>
      <c r="AZ170" s="21"/>
      <c r="BA170" s="21"/>
      <c r="BB170" s="21"/>
      <c r="BC170" s="200"/>
      <c r="BD170" s="200"/>
      <c r="BE170" s="20"/>
      <c r="BF170" s="20"/>
      <c r="BG170" s="20"/>
      <c r="BH170" s="23"/>
      <c r="BI170" s="23"/>
      <c r="BJ170" s="21"/>
      <c r="BK170" s="21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38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200"/>
      <c r="AL171" s="20"/>
      <c r="AM171" s="20"/>
      <c r="AN171" s="21"/>
      <c r="AO171" s="21"/>
      <c r="AP171" s="21"/>
      <c r="AQ171" s="21"/>
      <c r="AR171" s="21"/>
      <c r="AS171" s="200"/>
      <c r="AT171" s="20"/>
      <c r="AU171" s="21"/>
      <c r="AV171" s="21"/>
      <c r="AW171" s="21"/>
      <c r="AX171" s="21"/>
      <c r="AY171" s="21"/>
      <c r="AZ171" s="21"/>
      <c r="BA171" s="21"/>
      <c r="BB171" s="21"/>
      <c r="BC171" s="200"/>
      <c r="BD171" s="200"/>
      <c r="BE171" s="20"/>
      <c r="BF171" s="20"/>
      <c r="BG171" s="20"/>
      <c r="BH171" s="23"/>
      <c r="BI171" s="23"/>
      <c r="BJ171" s="21"/>
      <c r="BK171" s="21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38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200"/>
      <c r="AL172" s="20"/>
      <c r="AM172" s="20"/>
      <c r="AN172" s="21"/>
      <c r="AO172" s="21"/>
      <c r="AP172" s="21"/>
      <c r="AQ172" s="21"/>
      <c r="AR172" s="21"/>
      <c r="AS172" s="200"/>
      <c r="AT172" s="20"/>
      <c r="AU172" s="21"/>
      <c r="AV172" s="21"/>
      <c r="AW172" s="21"/>
      <c r="AX172" s="21"/>
      <c r="AY172" s="21"/>
      <c r="AZ172" s="21"/>
      <c r="BA172" s="21"/>
      <c r="BB172" s="21"/>
      <c r="BC172" s="200"/>
      <c r="BD172" s="200"/>
      <c r="BE172" s="20"/>
      <c r="BF172" s="20"/>
      <c r="BG172" s="20"/>
      <c r="BH172" s="23"/>
      <c r="BI172" s="23"/>
      <c r="BJ172" s="21"/>
      <c r="BK172" s="21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294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3"/>
      <c r="AI173" s="23"/>
      <c r="AJ173" s="21"/>
      <c r="AK173" s="200"/>
      <c r="AL173" s="23"/>
      <c r="AM173" s="23"/>
      <c r="AN173" s="21"/>
      <c r="AO173" s="21"/>
      <c r="AP173" s="21"/>
      <c r="AQ173" s="21"/>
      <c r="AR173" s="21"/>
      <c r="AS173" s="200"/>
      <c r="AT173" s="23"/>
      <c r="AU173" s="21"/>
      <c r="AV173" s="21"/>
      <c r="AW173" s="21"/>
      <c r="AX173" s="21"/>
      <c r="AY173" s="21"/>
      <c r="AZ173" s="21"/>
      <c r="BA173" s="21"/>
      <c r="BB173" s="21"/>
      <c r="BC173" s="200"/>
      <c r="BD173" s="182"/>
      <c r="BE173" s="23"/>
      <c r="BF173" s="21"/>
      <c r="BG173" s="20"/>
      <c r="BH173" s="23"/>
      <c r="BI173" s="23"/>
      <c r="BJ173" s="21"/>
      <c r="BK173" s="21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23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3"/>
      <c r="O174" s="23"/>
      <c r="P174" s="23"/>
      <c r="Q174" s="23"/>
      <c r="R174" s="23"/>
      <c r="S174" s="23"/>
      <c r="T174" s="23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3"/>
      <c r="AI174" s="23"/>
      <c r="AJ174" s="21"/>
      <c r="AK174" s="200"/>
      <c r="AL174" s="23"/>
      <c r="AM174" s="23"/>
      <c r="AN174" s="21"/>
      <c r="AO174" s="21"/>
      <c r="AP174" s="21"/>
      <c r="AQ174" s="21"/>
      <c r="AR174" s="21"/>
      <c r="AS174" s="200"/>
      <c r="AT174" s="23"/>
      <c r="AU174" s="21"/>
      <c r="AV174" s="21"/>
      <c r="AW174" s="21"/>
      <c r="AX174" s="21"/>
      <c r="AY174" s="21"/>
      <c r="AZ174" s="21"/>
      <c r="BA174" s="21"/>
      <c r="BB174" s="21"/>
      <c r="BC174" s="200"/>
      <c r="BD174" s="23"/>
      <c r="BE174" s="23"/>
      <c r="BF174" s="21"/>
      <c r="BG174" s="20"/>
      <c r="BH174" s="23"/>
      <c r="BI174" s="23"/>
      <c r="BJ174" s="21"/>
      <c r="BK174" s="21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49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3"/>
      <c r="O175" s="20"/>
      <c r="P175" s="23"/>
      <c r="Q175" s="23"/>
      <c r="R175" s="23"/>
      <c r="S175" s="23"/>
      <c r="T175" s="23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3"/>
      <c r="AI175" s="23"/>
      <c r="AJ175" s="21"/>
      <c r="AK175" s="200"/>
      <c r="AL175" s="23"/>
      <c r="AM175" s="23"/>
      <c r="AN175" s="21"/>
      <c r="AO175" s="21"/>
      <c r="AP175" s="21"/>
      <c r="AQ175" s="21"/>
      <c r="AR175" s="21"/>
      <c r="AS175" s="200"/>
      <c r="AT175" s="23"/>
      <c r="AU175" s="21"/>
      <c r="AV175" s="21"/>
      <c r="AW175" s="21"/>
      <c r="AX175" s="21"/>
      <c r="AY175" s="21"/>
      <c r="AZ175" s="21"/>
      <c r="BA175" s="21"/>
      <c r="BB175" s="21"/>
      <c r="BC175" s="200"/>
      <c r="BD175" s="182"/>
      <c r="BE175" s="23"/>
      <c r="BF175" s="21"/>
      <c r="BG175" s="20"/>
      <c r="BH175" s="23"/>
      <c r="BI175" s="23"/>
      <c r="BJ175" s="21"/>
      <c r="BK175" s="21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213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3"/>
      <c r="AI176" s="23"/>
      <c r="AJ176" s="21"/>
      <c r="AK176" s="200"/>
      <c r="AL176" s="23"/>
      <c r="AM176" s="23"/>
      <c r="AN176" s="21"/>
      <c r="AO176" s="21"/>
      <c r="AP176" s="21"/>
      <c r="AQ176" s="21"/>
      <c r="AR176" s="21"/>
      <c r="AS176" s="200"/>
      <c r="AT176" s="23"/>
      <c r="AU176" s="21"/>
      <c r="AV176" s="21"/>
      <c r="AW176" s="21"/>
      <c r="AX176" s="21"/>
      <c r="AY176" s="21"/>
      <c r="AZ176" s="21"/>
      <c r="BA176" s="21"/>
      <c r="BB176" s="21"/>
      <c r="BC176" s="200"/>
      <c r="BD176" s="182"/>
      <c r="BE176" s="23"/>
      <c r="BF176" s="21"/>
      <c r="BG176" s="20"/>
      <c r="BH176" s="23"/>
      <c r="BI176" s="23"/>
      <c r="BJ176" s="21"/>
      <c r="BK176" s="21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80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18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0"/>
      <c r="BB177" s="20"/>
      <c r="BC177" s="200"/>
      <c r="BD177" s="20"/>
      <c r="BE177" s="20"/>
      <c r="BF177" s="21"/>
      <c r="BG177" s="20"/>
      <c r="BH177" s="23"/>
      <c r="BI177" s="23"/>
      <c r="BJ177" s="21"/>
      <c r="BK177" s="21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80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18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00"/>
      <c r="BD178" s="21"/>
      <c r="BE178" s="20"/>
      <c r="BF178" s="21"/>
      <c r="BG178" s="20"/>
      <c r="BH178" s="23"/>
      <c r="BI178" s="23"/>
      <c r="BJ178" s="21"/>
      <c r="BK178" s="21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80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18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00"/>
      <c r="BD179" s="21"/>
      <c r="BE179" s="20"/>
      <c r="BF179" s="21"/>
      <c r="BG179" s="20"/>
      <c r="BH179" s="23"/>
      <c r="BI179" s="23"/>
      <c r="BJ179" s="21"/>
      <c r="BK179" s="21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226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9"/>
      <c r="O180" s="29"/>
      <c r="P180" s="29"/>
      <c r="Q180" s="29"/>
      <c r="R180" s="29"/>
      <c r="S180" s="29"/>
      <c r="T180" s="29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18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00"/>
      <c r="BD180" s="21"/>
      <c r="BE180" s="200"/>
      <c r="BF180" s="29"/>
      <c r="BG180" s="29"/>
      <c r="BH180" s="23"/>
      <c r="BI180" s="23"/>
      <c r="BJ180" s="21"/>
      <c r="BK180" s="21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74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9"/>
      <c r="O181" s="29"/>
      <c r="P181" s="29"/>
      <c r="Q181" s="29"/>
      <c r="R181" s="29"/>
      <c r="S181" s="29"/>
      <c r="T181" s="29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18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0"/>
      <c r="BB181" s="20"/>
      <c r="BC181" s="200"/>
      <c r="BD181" s="20"/>
      <c r="BE181" s="20"/>
      <c r="BF181" s="21"/>
      <c r="BG181" s="20"/>
      <c r="BH181" s="23"/>
      <c r="BI181" s="23"/>
      <c r="BJ181" s="21"/>
      <c r="BK181" s="21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174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18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00"/>
      <c r="BD182" s="181"/>
      <c r="BE182" s="21"/>
      <c r="BF182" s="21"/>
      <c r="BG182" s="20"/>
      <c r="BH182" s="23"/>
      <c r="BI182" s="23"/>
      <c r="BJ182" s="21"/>
      <c r="BK182" s="21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74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0"/>
      <c r="O183" s="20"/>
      <c r="P183" s="21"/>
      <c r="Q183" s="21"/>
      <c r="R183" s="21"/>
      <c r="S183" s="21"/>
      <c r="T183" s="20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18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00"/>
      <c r="BD183" s="181"/>
      <c r="BE183" s="21"/>
      <c r="BF183" s="21"/>
      <c r="BG183" s="20"/>
      <c r="BH183" s="23"/>
      <c r="BI183" s="23"/>
      <c r="BJ183" s="21"/>
      <c r="BK183" s="21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89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18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181"/>
      <c r="BD184" s="181"/>
      <c r="BE184" s="21"/>
      <c r="BF184" s="21"/>
      <c r="BG184" s="20"/>
      <c r="BH184" s="23"/>
      <c r="BI184" s="23"/>
      <c r="BJ184" s="21"/>
      <c r="BK184" s="21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409.6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1"/>
      <c r="AI185" s="20"/>
      <c r="AJ185" s="21"/>
      <c r="AK185" s="200"/>
      <c r="AL185" s="20"/>
      <c r="AM185" s="20"/>
      <c r="AN185" s="21"/>
      <c r="AO185" s="21"/>
      <c r="AP185" s="21"/>
      <c r="AQ185" s="21"/>
      <c r="AR185" s="21"/>
      <c r="AS185" s="200"/>
      <c r="AT185" s="20"/>
      <c r="AU185" s="20"/>
      <c r="AV185" s="21"/>
      <c r="AW185" s="21"/>
      <c r="AX185" s="21"/>
      <c r="AY185" s="21"/>
      <c r="AZ185" s="21"/>
      <c r="BA185" s="21"/>
      <c r="BB185" s="21"/>
      <c r="BC185" s="200"/>
      <c r="BD185" s="20"/>
      <c r="BE185" s="20"/>
      <c r="BF185" s="21"/>
      <c r="BG185" s="20"/>
      <c r="BH185" s="23"/>
      <c r="BI185" s="23"/>
      <c r="BJ185" s="21"/>
      <c r="BK185" s="21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139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0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181"/>
      <c r="AL186" s="21"/>
      <c r="AM186" s="21"/>
      <c r="AN186" s="21"/>
      <c r="AO186" s="21"/>
      <c r="AP186" s="21"/>
      <c r="AQ186" s="21"/>
      <c r="AR186" s="21"/>
      <c r="AS186" s="20"/>
      <c r="AT186" s="21"/>
      <c r="AU186" s="20"/>
      <c r="AV186" s="21"/>
      <c r="AW186" s="21"/>
      <c r="AX186" s="21"/>
      <c r="AY186" s="21"/>
      <c r="AZ186" s="21"/>
      <c r="BA186" s="21"/>
      <c r="BB186" s="21"/>
      <c r="BC186" s="200"/>
      <c r="BD186" s="181"/>
      <c r="BE186" s="20"/>
      <c r="BF186" s="21"/>
      <c r="BG186" s="20"/>
      <c r="BH186" s="23"/>
      <c r="BI186" s="23"/>
      <c r="BJ186" s="21"/>
      <c r="BK186" s="21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139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181"/>
      <c r="AL187" s="21"/>
      <c r="AM187" s="21"/>
      <c r="AN187" s="21"/>
      <c r="AO187" s="21"/>
      <c r="AP187" s="21"/>
      <c r="AQ187" s="21"/>
      <c r="AR187" s="21"/>
      <c r="AS187" s="20"/>
      <c r="AT187" s="21"/>
      <c r="AU187" s="20"/>
      <c r="AV187" s="21"/>
      <c r="AW187" s="21"/>
      <c r="AX187" s="21"/>
      <c r="AY187" s="21"/>
      <c r="AZ187" s="21"/>
      <c r="BA187" s="21"/>
      <c r="BB187" s="21"/>
      <c r="BC187" s="200"/>
      <c r="BD187" s="181"/>
      <c r="BE187" s="20"/>
      <c r="BF187" s="21"/>
      <c r="BG187" s="20"/>
      <c r="BH187" s="23"/>
      <c r="BI187" s="23"/>
      <c r="BJ187" s="21"/>
      <c r="BK187" s="21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139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181"/>
      <c r="AL188" s="21"/>
      <c r="AM188" s="21"/>
      <c r="AN188" s="21"/>
      <c r="AO188" s="21"/>
      <c r="AP188" s="21"/>
      <c r="AQ188" s="21"/>
      <c r="AR188" s="21"/>
      <c r="AS188" s="20"/>
      <c r="AT188" s="21"/>
      <c r="AU188" s="20"/>
      <c r="AV188" s="21"/>
      <c r="AW188" s="21"/>
      <c r="AX188" s="21"/>
      <c r="AY188" s="21"/>
      <c r="AZ188" s="21"/>
      <c r="BA188" s="21"/>
      <c r="BB188" s="21"/>
      <c r="BC188" s="200"/>
      <c r="BD188" s="181"/>
      <c r="BE188" s="20"/>
      <c r="BF188" s="21"/>
      <c r="BG188" s="20"/>
      <c r="BH188" s="23"/>
      <c r="BI188" s="23"/>
      <c r="BJ188" s="21"/>
      <c r="BK188" s="21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139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0"/>
      <c r="O189" s="20"/>
      <c r="P189" s="21"/>
      <c r="Q189" s="21"/>
      <c r="R189" s="21"/>
      <c r="S189" s="21"/>
      <c r="T189" s="20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181"/>
      <c r="AL189" s="21"/>
      <c r="AM189" s="21"/>
      <c r="AN189" s="21"/>
      <c r="AO189" s="21"/>
      <c r="AP189" s="21"/>
      <c r="AQ189" s="21"/>
      <c r="AR189" s="21"/>
      <c r="AS189" s="20"/>
      <c r="AT189" s="21"/>
      <c r="AU189" s="20"/>
      <c r="AV189" s="21"/>
      <c r="AW189" s="21"/>
      <c r="AX189" s="21"/>
      <c r="AY189" s="21"/>
      <c r="AZ189" s="21"/>
      <c r="BA189" s="21"/>
      <c r="BB189" s="21"/>
      <c r="BC189" s="200"/>
      <c r="BD189" s="181"/>
      <c r="BE189" s="20"/>
      <c r="BF189" s="21"/>
      <c r="BG189" s="20"/>
      <c r="BH189" s="23"/>
      <c r="BI189" s="23"/>
      <c r="BJ189" s="21"/>
      <c r="BK189" s="21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6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0"/>
      <c r="O190" s="20"/>
      <c r="P190" s="21"/>
      <c r="Q190" s="21"/>
      <c r="R190" s="21"/>
      <c r="S190" s="21"/>
      <c r="T190" s="20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181"/>
      <c r="AL190" s="21"/>
      <c r="AM190" s="21"/>
      <c r="AN190" s="21"/>
      <c r="AO190" s="21"/>
      <c r="AP190" s="21"/>
      <c r="AQ190" s="21"/>
      <c r="AR190" s="21"/>
      <c r="AS190" s="20"/>
      <c r="AT190" s="21"/>
      <c r="AU190" s="20"/>
      <c r="AV190" s="21"/>
      <c r="AW190" s="21"/>
      <c r="AX190" s="21"/>
      <c r="AY190" s="21"/>
      <c r="AZ190" s="21"/>
      <c r="BA190" s="21"/>
      <c r="BB190" s="21"/>
      <c r="BC190" s="200"/>
      <c r="BD190" s="20"/>
      <c r="BE190" s="20"/>
      <c r="BF190" s="21"/>
      <c r="BG190" s="20"/>
      <c r="BH190" s="23"/>
      <c r="BI190" s="23"/>
      <c r="BJ190" s="21"/>
      <c r="BK190" s="21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6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0"/>
      <c r="O191" s="20"/>
      <c r="P191" s="21"/>
      <c r="Q191" s="21"/>
      <c r="R191" s="21"/>
      <c r="S191" s="21"/>
      <c r="T191" s="20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181"/>
      <c r="AL191" s="21"/>
      <c r="AM191" s="21"/>
      <c r="AN191" s="21"/>
      <c r="AO191" s="21"/>
      <c r="AP191" s="21"/>
      <c r="AQ191" s="21"/>
      <c r="AR191" s="21"/>
      <c r="AS191" s="20"/>
      <c r="AT191" s="21"/>
      <c r="AU191" s="20"/>
      <c r="AV191" s="21"/>
      <c r="AW191" s="21"/>
      <c r="AX191" s="21"/>
      <c r="AY191" s="21"/>
      <c r="AZ191" s="21"/>
      <c r="BA191" s="21"/>
      <c r="BB191" s="21"/>
      <c r="BC191" s="200"/>
      <c r="BD191" s="181"/>
      <c r="BE191" s="20"/>
      <c r="BF191" s="21"/>
      <c r="BG191" s="20"/>
      <c r="BH191" s="23"/>
      <c r="BI191" s="23"/>
      <c r="BJ191" s="21"/>
      <c r="BK191" s="21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79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18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00"/>
      <c r="BD192" s="21"/>
      <c r="BE192" s="20"/>
      <c r="BF192" s="21"/>
      <c r="BG192" s="20"/>
      <c r="BH192" s="23"/>
      <c r="BI192" s="23"/>
      <c r="BJ192" s="21"/>
      <c r="BK192" s="21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249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0"/>
      <c r="O193" s="20"/>
      <c r="P193" s="21"/>
      <c r="Q193" s="21"/>
      <c r="R193" s="21"/>
      <c r="S193" s="21"/>
      <c r="T193" s="20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18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00"/>
      <c r="BD193" s="21"/>
      <c r="BE193" s="20"/>
      <c r="BF193" s="21"/>
      <c r="BG193" s="20"/>
      <c r="BH193" s="23"/>
      <c r="BI193" s="23"/>
      <c r="BJ193" s="21"/>
      <c r="BK193" s="21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249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0"/>
      <c r="O194" s="20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18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181"/>
      <c r="BD194" s="181"/>
      <c r="BE194" s="21"/>
      <c r="BF194" s="21"/>
      <c r="BG194" s="20"/>
      <c r="BH194" s="23"/>
      <c r="BI194" s="23"/>
      <c r="BJ194" s="21"/>
      <c r="BK194" s="21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207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0"/>
      <c r="O195" s="20"/>
      <c r="P195" s="21"/>
      <c r="Q195" s="21"/>
      <c r="R195" s="21"/>
      <c r="S195" s="21"/>
      <c r="T195" s="20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18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00"/>
      <c r="BD195" s="21"/>
      <c r="BE195" s="20"/>
      <c r="BF195" s="21"/>
      <c r="BG195" s="20"/>
      <c r="BH195" s="23"/>
      <c r="BI195" s="23"/>
      <c r="BJ195" s="21"/>
      <c r="BK195" s="21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207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0"/>
      <c r="O196" s="20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18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00"/>
      <c r="BD196" s="181"/>
      <c r="BE196" s="20"/>
      <c r="BF196" s="21"/>
      <c r="BG196" s="20"/>
      <c r="BH196" s="23"/>
      <c r="BI196" s="23"/>
      <c r="BJ196" s="21"/>
      <c r="BK196" s="21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54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18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0"/>
      <c r="BB197" s="21"/>
      <c r="BC197" s="200"/>
      <c r="BD197" s="21"/>
      <c r="BE197" s="20"/>
      <c r="BF197" s="21"/>
      <c r="BG197" s="20"/>
      <c r="BH197" s="23"/>
      <c r="BI197" s="23"/>
      <c r="BJ197" s="21"/>
      <c r="BK197" s="21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54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0"/>
      <c r="O198" s="20"/>
      <c r="P198" s="20"/>
      <c r="Q198" s="20"/>
      <c r="R198" s="20"/>
      <c r="S198" s="20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18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181"/>
      <c r="BD198" s="181"/>
      <c r="BE198" s="21"/>
      <c r="BF198" s="21"/>
      <c r="BG198" s="20"/>
      <c r="BH198" s="23"/>
      <c r="BI198" s="23"/>
      <c r="BJ198" s="21"/>
      <c r="BK198" s="21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54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0"/>
      <c r="O199" s="20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18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181"/>
      <c r="BD199" s="181"/>
      <c r="BE199" s="21"/>
      <c r="BF199" s="21"/>
      <c r="BG199" s="20"/>
      <c r="BH199" s="23"/>
      <c r="BI199" s="23"/>
      <c r="BJ199" s="21"/>
      <c r="BK199" s="21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93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18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00"/>
      <c r="BD200" s="21"/>
      <c r="BE200" s="21"/>
      <c r="BF200" s="21"/>
      <c r="BG200" s="20"/>
      <c r="BH200" s="23"/>
      <c r="BI200" s="20"/>
      <c r="BJ200" s="21"/>
      <c r="BK200" s="21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93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18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00"/>
      <c r="BD201" s="21"/>
      <c r="BE201" s="21"/>
      <c r="BF201" s="21"/>
      <c r="BG201" s="20"/>
      <c r="BH201" s="23"/>
      <c r="BI201" s="23"/>
      <c r="BJ201" s="21"/>
      <c r="BK201" s="21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93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0"/>
      <c r="O202" s="20"/>
      <c r="P202" s="21"/>
      <c r="Q202" s="21"/>
      <c r="R202" s="21"/>
      <c r="S202" s="21"/>
      <c r="T202" s="20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18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00"/>
      <c r="BD202" s="20"/>
      <c r="BE202" s="20"/>
      <c r="BF202" s="21"/>
      <c r="BG202" s="20"/>
      <c r="BH202" s="23"/>
      <c r="BI202" s="23"/>
      <c r="BJ202" s="21"/>
      <c r="BK202" s="21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93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0"/>
      <c r="O203" s="20"/>
      <c r="P203" s="21"/>
      <c r="Q203" s="21"/>
      <c r="R203" s="21"/>
      <c r="S203" s="21"/>
      <c r="T203" s="20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181"/>
      <c r="AL203" s="21"/>
      <c r="AM203" s="21"/>
      <c r="AN203" s="21"/>
      <c r="AO203" s="21"/>
      <c r="AP203" s="21"/>
      <c r="AQ203" s="21"/>
      <c r="AR203" s="21"/>
      <c r="AS203" s="18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00"/>
      <c r="BD203" s="181"/>
      <c r="BE203" s="21"/>
      <c r="BF203" s="21"/>
      <c r="BG203" s="20"/>
      <c r="BH203" s="23"/>
      <c r="BI203" s="23"/>
      <c r="BJ203" s="21"/>
      <c r="BK203" s="21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20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200"/>
      <c r="AL204" s="20"/>
      <c r="AM204" s="20"/>
      <c r="AN204" s="21"/>
      <c r="AO204" s="21"/>
      <c r="AP204" s="21"/>
      <c r="AQ204" s="21"/>
      <c r="AR204" s="21"/>
      <c r="AS204" s="200"/>
      <c r="AT204" s="20"/>
      <c r="AU204" s="21"/>
      <c r="AV204" s="21"/>
      <c r="AW204" s="21"/>
      <c r="AX204" s="21"/>
      <c r="AY204" s="21"/>
      <c r="AZ204" s="21"/>
      <c r="BA204" s="21"/>
      <c r="BB204" s="21"/>
      <c r="BC204" s="200"/>
      <c r="BD204" s="21"/>
      <c r="BE204" s="21"/>
      <c r="BF204" s="21"/>
      <c r="BG204" s="20"/>
      <c r="BH204" s="23"/>
      <c r="BI204" s="20"/>
      <c r="BJ204" s="21"/>
      <c r="BK204" s="21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20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200"/>
      <c r="AL205" s="20"/>
      <c r="AM205" s="20"/>
      <c r="AN205" s="21"/>
      <c r="AO205" s="21"/>
      <c r="AP205" s="21"/>
      <c r="AQ205" s="21"/>
      <c r="AR205" s="21"/>
      <c r="AS205" s="200"/>
      <c r="AT205" s="20"/>
      <c r="AU205" s="21"/>
      <c r="AV205" s="21"/>
      <c r="AW205" s="21"/>
      <c r="AX205" s="21"/>
      <c r="AY205" s="21"/>
      <c r="AZ205" s="21"/>
      <c r="BA205" s="21"/>
      <c r="BB205" s="21"/>
      <c r="BC205" s="200"/>
      <c r="BD205" s="181"/>
      <c r="BE205" s="21"/>
      <c r="BF205" s="21"/>
      <c r="BG205" s="20"/>
      <c r="BH205" s="23"/>
      <c r="BI205" s="23"/>
      <c r="BJ205" s="21"/>
      <c r="BK205" s="21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47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0"/>
      <c r="O206" s="20"/>
      <c r="P206" s="21"/>
      <c r="Q206" s="21"/>
      <c r="R206" s="21"/>
      <c r="S206" s="21"/>
      <c r="T206" s="20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18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00"/>
      <c r="BD206" s="20"/>
      <c r="BE206" s="20"/>
      <c r="BF206" s="21"/>
      <c r="BG206" s="20"/>
      <c r="BH206" s="23"/>
      <c r="BI206" s="23"/>
      <c r="BJ206" s="21"/>
      <c r="BK206" s="21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47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0"/>
      <c r="O207" s="20"/>
      <c r="P207" s="21"/>
      <c r="Q207" s="21"/>
      <c r="R207" s="21"/>
      <c r="S207" s="21"/>
      <c r="T207" s="20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18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00"/>
      <c r="BD207" s="181"/>
      <c r="BE207" s="20"/>
      <c r="BF207" s="21"/>
      <c r="BG207" s="20"/>
      <c r="BH207" s="23"/>
      <c r="BI207" s="23"/>
      <c r="BJ207" s="21"/>
      <c r="BK207" s="21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47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18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00"/>
      <c r="BD208" s="21"/>
      <c r="BE208" s="20"/>
      <c r="BF208" s="21"/>
      <c r="BG208" s="20"/>
      <c r="BH208" s="23"/>
      <c r="BI208" s="23"/>
      <c r="BJ208" s="21"/>
      <c r="BK208" s="21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47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18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00"/>
      <c r="BD209" s="181"/>
      <c r="BE209" s="20"/>
      <c r="BF209" s="21"/>
      <c r="BG209" s="20"/>
      <c r="BH209" s="23"/>
      <c r="BI209" s="23"/>
      <c r="BJ209" s="21"/>
      <c r="BK209" s="21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47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18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00"/>
      <c r="BD210" s="21"/>
      <c r="BE210" s="20"/>
      <c r="BF210" s="21"/>
      <c r="BG210" s="20"/>
      <c r="BH210" s="23"/>
      <c r="BI210" s="23"/>
      <c r="BJ210" s="21"/>
      <c r="BK210" s="21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47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18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00"/>
      <c r="BD211" s="181"/>
      <c r="BE211" s="20"/>
      <c r="BF211" s="21"/>
      <c r="BG211" s="20"/>
      <c r="BH211" s="23"/>
      <c r="BI211" s="23"/>
      <c r="BJ211" s="21"/>
      <c r="BK211" s="21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47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18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00"/>
      <c r="BD212" s="21"/>
      <c r="BE212" s="20"/>
      <c r="BF212" s="21"/>
      <c r="BG212" s="20"/>
      <c r="BH212" s="23"/>
      <c r="BI212" s="23"/>
      <c r="BJ212" s="21"/>
      <c r="BK212" s="21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47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18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00"/>
      <c r="BD213" s="181"/>
      <c r="BE213" s="20"/>
      <c r="BF213" s="21"/>
      <c r="BG213" s="20"/>
      <c r="BH213" s="23"/>
      <c r="BI213" s="23"/>
      <c r="BJ213" s="21"/>
      <c r="BK213" s="21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193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18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00"/>
      <c r="BD214" s="21"/>
      <c r="BE214" s="20"/>
      <c r="BF214" s="21"/>
      <c r="BG214" s="20"/>
      <c r="BH214" s="23"/>
      <c r="BI214" s="23"/>
      <c r="BJ214" s="21"/>
      <c r="BK214" s="21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193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18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00"/>
      <c r="BD215" s="181"/>
      <c r="BE215" s="20"/>
      <c r="BF215" s="21"/>
      <c r="BG215" s="20"/>
      <c r="BH215" s="23"/>
      <c r="BI215" s="23"/>
      <c r="BJ215" s="21"/>
      <c r="BK215" s="21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93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18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00"/>
      <c r="BD216" s="21"/>
      <c r="BE216" s="20"/>
      <c r="BF216" s="21"/>
      <c r="BG216" s="20"/>
      <c r="BH216" s="23"/>
      <c r="BI216" s="23"/>
      <c r="BJ216" s="21"/>
      <c r="BK216" s="21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93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18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181"/>
      <c r="BD217" s="181"/>
      <c r="BE217" s="21"/>
      <c r="BF217" s="21"/>
      <c r="BG217" s="20"/>
      <c r="BH217" s="23"/>
      <c r="BI217" s="23"/>
      <c r="BJ217" s="21"/>
      <c r="BK217" s="21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239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200"/>
      <c r="AL218" s="20"/>
      <c r="AM218" s="20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00"/>
      <c r="BD218" s="21"/>
      <c r="BE218" s="20"/>
      <c r="BF218" s="20"/>
      <c r="BG218" s="20"/>
      <c r="BH218" s="23"/>
      <c r="BI218" s="23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239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200"/>
      <c r="AL219" s="20"/>
      <c r="AM219" s="20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00"/>
      <c r="BD219" s="21"/>
      <c r="BE219" s="20"/>
      <c r="BF219" s="20"/>
      <c r="BG219" s="20"/>
      <c r="BH219" s="23"/>
      <c r="BI219" s="23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409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1"/>
      <c r="O220" s="20"/>
      <c r="P220" s="21"/>
      <c r="Q220" s="21"/>
      <c r="R220" s="20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0"/>
      <c r="AI220" s="20"/>
      <c r="AJ220" s="21"/>
      <c r="AK220" s="200"/>
      <c r="AL220" s="20"/>
      <c r="AM220" s="20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00"/>
      <c r="BD220" s="21"/>
      <c r="BE220" s="21"/>
      <c r="BF220" s="20"/>
      <c r="BG220" s="20"/>
      <c r="BH220" s="23"/>
      <c r="BI220" s="23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22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0"/>
      <c r="AI221" s="20"/>
      <c r="AJ221" s="21"/>
      <c r="AK221" s="200"/>
      <c r="AL221" s="20"/>
      <c r="AM221" s="20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00"/>
      <c r="BD221" s="21"/>
      <c r="BE221" s="20"/>
      <c r="BF221" s="20"/>
      <c r="BG221" s="20"/>
      <c r="BH221" s="23"/>
      <c r="BI221" s="23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229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0"/>
      <c r="AI222" s="20"/>
      <c r="AJ222" s="21"/>
      <c r="AK222" s="200"/>
      <c r="AL222" s="20"/>
      <c r="AM222" s="20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00"/>
      <c r="BD222" s="21"/>
      <c r="BE222" s="20"/>
      <c r="BF222" s="20"/>
      <c r="BG222" s="20"/>
      <c r="BH222" s="23"/>
      <c r="BI222" s="23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22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0"/>
      <c r="AI223" s="20"/>
      <c r="AJ223" s="21"/>
      <c r="AK223" s="200"/>
      <c r="AL223" s="20"/>
      <c r="AM223" s="20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00"/>
      <c r="BD223" s="21"/>
      <c r="BE223" s="20"/>
      <c r="BF223" s="20"/>
      <c r="BG223" s="20"/>
      <c r="BH223" s="23"/>
      <c r="BI223" s="23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229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0"/>
      <c r="AI224" s="20"/>
      <c r="AJ224" s="21"/>
      <c r="AK224" s="200"/>
      <c r="AL224" s="20"/>
      <c r="AM224" s="20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00"/>
      <c r="BD224" s="21"/>
      <c r="BE224" s="20"/>
      <c r="BF224" s="20"/>
      <c r="BG224" s="20"/>
      <c r="BH224" s="23"/>
      <c r="BI224" s="23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194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200"/>
      <c r="AL225" s="20"/>
      <c r="AM225" s="20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00"/>
      <c r="BD225" s="21"/>
      <c r="BE225" s="20"/>
      <c r="BF225" s="20"/>
      <c r="BG225" s="20"/>
      <c r="BH225" s="23"/>
      <c r="BI225" s="23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409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1"/>
      <c r="O226" s="20"/>
      <c r="P226" s="21"/>
      <c r="Q226" s="21"/>
      <c r="R226" s="20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0"/>
      <c r="AI226" s="20"/>
      <c r="AJ226" s="21"/>
      <c r="AK226" s="200"/>
      <c r="AL226" s="20"/>
      <c r="AM226" s="20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00"/>
      <c r="BD226" s="23"/>
      <c r="BE226" s="23"/>
      <c r="BF226" s="20"/>
      <c r="BG226" s="20"/>
      <c r="BH226" s="23"/>
      <c r="BI226" s="23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409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0"/>
      <c r="AI227" s="20"/>
      <c r="AJ227" s="21"/>
      <c r="AK227" s="200"/>
      <c r="AL227" s="20"/>
      <c r="AM227" s="20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00"/>
      <c r="BD227" s="21"/>
      <c r="BE227" s="20"/>
      <c r="BF227" s="20"/>
      <c r="BG227" s="20"/>
      <c r="BH227" s="23"/>
      <c r="BI227" s="23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409.6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0"/>
      <c r="AI228" s="20"/>
      <c r="AJ228" s="21"/>
      <c r="AK228" s="200"/>
      <c r="AL228" s="20"/>
      <c r="AM228" s="20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00"/>
      <c r="BD228" s="21"/>
      <c r="BE228" s="20"/>
      <c r="BF228" s="20"/>
      <c r="BG228" s="20"/>
      <c r="BH228" s="23"/>
      <c r="BI228" s="23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8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0"/>
      <c r="AI229" s="20"/>
      <c r="AJ229" s="21"/>
      <c r="AK229" s="200"/>
      <c r="AL229" s="20"/>
      <c r="AM229" s="20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00"/>
      <c r="BD229" s="23"/>
      <c r="BE229" s="23"/>
      <c r="BF229" s="20"/>
      <c r="BG229" s="20"/>
      <c r="BH229" s="23"/>
      <c r="BI229" s="23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221.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0"/>
      <c r="AI230" s="20"/>
      <c r="AJ230" s="21"/>
      <c r="AK230" s="200"/>
      <c r="AL230" s="20"/>
      <c r="AM230" s="20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0"/>
      <c r="BB230" s="20"/>
      <c r="BC230" s="200"/>
      <c r="BD230" s="21"/>
      <c r="BE230" s="20"/>
      <c r="BF230" s="20"/>
      <c r="BG230" s="20"/>
      <c r="BH230" s="23"/>
      <c r="BI230" s="23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56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0"/>
      <c r="P231" s="21"/>
      <c r="Q231" s="21"/>
      <c r="R231" s="20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0"/>
      <c r="AI231" s="20"/>
      <c r="AJ231" s="21"/>
      <c r="AK231" s="200"/>
      <c r="AL231" s="20"/>
      <c r="AM231" s="20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0"/>
      <c r="BB231" s="20"/>
      <c r="BC231" s="200"/>
      <c r="BD231" s="23"/>
      <c r="BE231" s="23"/>
      <c r="BF231" s="20"/>
      <c r="BG231" s="20"/>
      <c r="BH231" s="23"/>
      <c r="BI231" s="23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216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0"/>
      <c r="AI232" s="20"/>
      <c r="AJ232" s="21"/>
      <c r="AK232" s="200"/>
      <c r="AL232" s="20"/>
      <c r="AM232" s="20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00"/>
      <c r="BD232" s="21"/>
      <c r="BE232" s="20"/>
      <c r="BF232" s="20"/>
      <c r="BG232" s="20"/>
      <c r="BH232" s="23"/>
      <c r="BI232" s="23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216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0"/>
      <c r="P233" s="21"/>
      <c r="Q233" s="21"/>
      <c r="R233" s="20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0"/>
      <c r="AI233" s="20"/>
      <c r="AJ233" s="21"/>
      <c r="AK233" s="200"/>
      <c r="AL233" s="20"/>
      <c r="AM233" s="20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00"/>
      <c r="BD233" s="21"/>
      <c r="BE233" s="20"/>
      <c r="BF233" s="20"/>
      <c r="BG233" s="20"/>
      <c r="BH233" s="23"/>
      <c r="BI233" s="23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71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0"/>
      <c r="AI234" s="20"/>
      <c r="AJ234" s="21"/>
      <c r="AK234" s="200"/>
      <c r="AL234" s="20"/>
      <c r="AM234" s="20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00"/>
      <c r="BD234" s="21"/>
      <c r="BE234" s="20"/>
      <c r="BF234" s="20"/>
      <c r="BG234" s="20"/>
      <c r="BH234" s="23"/>
      <c r="BI234" s="23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71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1"/>
      <c r="O235" s="20"/>
      <c r="P235" s="21"/>
      <c r="Q235" s="21"/>
      <c r="R235" s="20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0"/>
      <c r="AI235" s="20"/>
      <c r="AJ235" s="21"/>
      <c r="AK235" s="200"/>
      <c r="AL235" s="20"/>
      <c r="AM235" s="20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00"/>
      <c r="BD235" s="23"/>
      <c r="BE235" s="23"/>
      <c r="BF235" s="20"/>
      <c r="BG235" s="20"/>
      <c r="BH235" s="23"/>
      <c r="BI235" s="23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171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0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0"/>
      <c r="AI236" s="20"/>
      <c r="AJ236" s="21"/>
      <c r="AK236" s="200"/>
      <c r="AL236" s="20"/>
      <c r="AM236" s="20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00"/>
      <c r="BD236" s="23"/>
      <c r="BE236" s="23"/>
      <c r="BF236" s="20"/>
      <c r="BG236" s="20"/>
      <c r="BH236" s="23"/>
      <c r="BI236" s="23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227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0"/>
      <c r="O237" s="20"/>
      <c r="P237" s="21"/>
      <c r="Q237" s="21"/>
      <c r="R237" s="21"/>
      <c r="S237" s="21"/>
      <c r="T237" s="20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0"/>
      <c r="AI237" s="20"/>
      <c r="AJ237" s="21"/>
      <c r="AK237" s="200"/>
      <c r="AL237" s="20"/>
      <c r="AM237" s="20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00"/>
      <c r="BD237" s="20"/>
      <c r="BE237" s="20"/>
      <c r="BF237" s="20"/>
      <c r="BG237" s="20"/>
      <c r="BH237" s="23"/>
      <c r="BI237" s="23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15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0"/>
      <c r="O238" s="20"/>
      <c r="P238" s="21"/>
      <c r="Q238" s="21"/>
      <c r="R238" s="21"/>
      <c r="S238" s="21"/>
      <c r="T238" s="20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0"/>
      <c r="AI238" s="20"/>
      <c r="AJ238" s="21"/>
      <c r="AK238" s="200"/>
      <c r="AL238" s="20"/>
      <c r="AM238" s="20"/>
      <c r="AN238" s="21"/>
      <c r="AO238" s="21"/>
      <c r="AP238" s="21"/>
      <c r="AQ238" s="21"/>
      <c r="AR238" s="21"/>
      <c r="AS238" s="18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00"/>
      <c r="BD238" s="23"/>
      <c r="BE238" s="23"/>
      <c r="BF238" s="20"/>
      <c r="BG238" s="20"/>
      <c r="BH238" s="23"/>
      <c r="BI238" s="23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69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0"/>
      <c r="O239" s="20"/>
      <c r="P239" s="21"/>
      <c r="Q239" s="21"/>
      <c r="R239" s="21"/>
      <c r="S239" s="21"/>
      <c r="T239" s="20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0"/>
      <c r="AI239" s="20"/>
      <c r="AJ239" s="21"/>
      <c r="AK239" s="200"/>
      <c r="AL239" s="21"/>
      <c r="AM239" s="20"/>
      <c r="AN239" s="21"/>
      <c r="AO239" s="21"/>
      <c r="AP239" s="21"/>
      <c r="AQ239" s="21"/>
      <c r="AR239" s="21"/>
      <c r="AS239" s="200"/>
      <c r="AT239" s="21"/>
      <c r="AU239" s="21"/>
      <c r="AV239" s="21"/>
      <c r="AW239" s="21"/>
      <c r="AX239" s="21"/>
      <c r="AY239" s="21"/>
      <c r="AZ239" s="21"/>
      <c r="BA239" s="20"/>
      <c r="BB239" s="20"/>
      <c r="BC239" s="200"/>
      <c r="BD239" s="20"/>
      <c r="BE239" s="20"/>
      <c r="BF239" s="20"/>
      <c r="BG239" s="20"/>
      <c r="BH239" s="23"/>
      <c r="BI239" s="23"/>
      <c r="BJ239" s="20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71.7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0"/>
      <c r="O240" s="20"/>
      <c r="P240" s="21"/>
      <c r="Q240" s="21"/>
      <c r="R240" s="21"/>
      <c r="S240" s="21"/>
      <c r="T240" s="20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0"/>
      <c r="AI240" s="20"/>
      <c r="AJ240" s="21"/>
      <c r="AK240" s="200"/>
      <c r="AL240" s="20"/>
      <c r="AM240" s="20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0"/>
      <c r="BB240" s="20"/>
      <c r="BC240" s="200"/>
      <c r="BD240" s="23"/>
      <c r="BE240" s="23"/>
      <c r="BF240" s="20"/>
      <c r="BG240" s="20"/>
      <c r="BH240" s="23"/>
      <c r="BI240" s="23"/>
      <c r="BJ240" s="20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71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0"/>
      <c r="AI241" s="20"/>
      <c r="AJ241" s="21"/>
      <c r="AK241" s="200"/>
      <c r="AL241" s="20"/>
      <c r="AM241" s="20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0"/>
      <c r="BB241" s="20"/>
      <c r="BC241" s="200"/>
      <c r="BD241" s="23"/>
      <c r="BE241" s="23"/>
      <c r="BF241" s="20"/>
      <c r="BG241" s="20"/>
      <c r="BH241" s="23"/>
      <c r="BI241" s="23"/>
      <c r="BJ241" s="20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71.7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0"/>
      <c r="AI242" s="20"/>
      <c r="AJ242" s="21"/>
      <c r="AK242" s="200"/>
      <c r="AL242" s="20"/>
      <c r="AM242" s="20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0"/>
      <c r="BB242" s="20"/>
      <c r="BC242" s="200"/>
      <c r="BD242" s="23"/>
      <c r="BE242" s="23"/>
      <c r="BF242" s="20"/>
      <c r="BG242" s="20"/>
      <c r="BH242" s="23"/>
      <c r="BI242" s="23"/>
      <c r="BJ242" s="20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71.7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0"/>
      <c r="AI243" s="20"/>
      <c r="AJ243" s="21"/>
      <c r="AK243" s="200"/>
      <c r="AL243" s="20"/>
      <c r="AM243" s="20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0"/>
      <c r="BB243" s="20"/>
      <c r="BC243" s="200"/>
      <c r="BD243" s="23"/>
      <c r="BE243" s="23"/>
      <c r="BF243" s="20"/>
      <c r="BG243" s="20"/>
      <c r="BH243" s="23"/>
      <c r="BI243" s="23"/>
      <c r="BJ243" s="20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171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0"/>
      <c r="AI244" s="20"/>
      <c r="AJ244" s="21"/>
      <c r="AK244" s="200"/>
      <c r="AL244" s="20"/>
      <c r="AM244" s="20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0"/>
      <c r="BB244" s="20"/>
      <c r="BC244" s="200"/>
      <c r="BD244" s="23"/>
      <c r="BE244" s="23"/>
      <c r="BF244" s="20"/>
      <c r="BG244" s="20"/>
      <c r="BH244" s="23"/>
      <c r="BI244" s="23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71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0"/>
      <c r="AI245" s="20"/>
      <c r="AJ245" s="21"/>
      <c r="AK245" s="200"/>
      <c r="AL245" s="20"/>
      <c r="AM245" s="20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00"/>
      <c r="BD245" s="21"/>
      <c r="BE245" s="21"/>
      <c r="BF245" s="20"/>
      <c r="BG245" s="20"/>
      <c r="BH245" s="23"/>
      <c r="BI245" s="23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71.7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0"/>
      <c r="AI246" s="20"/>
      <c r="AJ246" s="21"/>
      <c r="AK246" s="200"/>
      <c r="AL246" s="20"/>
      <c r="AM246" s="20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00"/>
      <c r="BD246" s="23"/>
      <c r="BE246" s="23"/>
      <c r="BF246" s="20"/>
      <c r="BG246" s="20"/>
      <c r="BH246" s="23"/>
      <c r="BI246" s="23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71.7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75"/>
      <c r="J247" s="18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0"/>
      <c r="AH247" s="20"/>
      <c r="AI247" s="20"/>
      <c r="AJ247" s="21"/>
      <c r="AK247" s="200"/>
      <c r="AL247" s="20"/>
      <c r="AM247" s="20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0"/>
      <c r="BB247" s="21"/>
      <c r="BC247" s="20"/>
      <c r="BD247" s="23"/>
      <c r="BE247" s="23"/>
      <c r="BF247" s="20"/>
      <c r="BG247" s="20"/>
      <c r="BH247" s="23"/>
      <c r="BI247" s="23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97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0"/>
      <c r="AI248" s="20"/>
      <c r="AJ248" s="21"/>
      <c r="AK248" s="200"/>
      <c r="AL248" s="20"/>
      <c r="AM248" s="20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00"/>
      <c r="BD248" s="21"/>
      <c r="BE248" s="21"/>
      <c r="BF248" s="20"/>
      <c r="BG248" s="20"/>
      <c r="BH248" s="23"/>
      <c r="BI248" s="20"/>
      <c r="BJ248" s="23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197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0"/>
      <c r="AH249" s="20"/>
      <c r="AI249" s="20"/>
      <c r="AJ249" s="21"/>
      <c r="AK249" s="200"/>
      <c r="AL249" s="20"/>
      <c r="AM249" s="20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00"/>
      <c r="BD249" s="182"/>
      <c r="BE249" s="23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97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0"/>
      <c r="N250" s="21"/>
      <c r="O250" s="20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0"/>
      <c r="AH250" s="20"/>
      <c r="AI250" s="20"/>
      <c r="AJ250" s="21"/>
      <c r="AK250" s="200"/>
      <c r="AL250" s="20"/>
      <c r="AM250" s="20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00"/>
      <c r="BD250" s="182"/>
      <c r="BE250" s="23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97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0"/>
      <c r="N251" s="23"/>
      <c r="O251" s="20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0"/>
      <c r="AH251" s="20"/>
      <c r="AI251" s="20"/>
      <c r="AJ251" s="21"/>
      <c r="AK251" s="200"/>
      <c r="AL251" s="20"/>
      <c r="AM251" s="20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00"/>
      <c r="BD251" s="182"/>
      <c r="BE251" s="23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171.7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0"/>
      <c r="AH252" s="20"/>
      <c r="AI252" s="20"/>
      <c r="AJ252" s="21"/>
      <c r="AK252" s="200"/>
      <c r="AL252" s="20"/>
      <c r="AM252" s="20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0"/>
      <c r="BB252" s="21"/>
      <c r="BC252" s="20"/>
      <c r="BD252" s="23"/>
      <c r="BE252" s="23"/>
      <c r="BF252" s="20"/>
      <c r="BG252" s="20"/>
      <c r="BH252" s="23"/>
      <c r="BI252" s="23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97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0"/>
      <c r="AH253" s="20"/>
      <c r="AI253" s="20"/>
      <c r="AJ253" s="21"/>
      <c r="AK253" s="200"/>
      <c r="AL253" s="20"/>
      <c r="AM253" s="20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00"/>
      <c r="BD253" s="21"/>
      <c r="BE253" s="21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97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0"/>
      <c r="AH254" s="20"/>
      <c r="AI254" s="20"/>
      <c r="AJ254" s="21"/>
      <c r="AK254" s="200"/>
      <c r="AL254" s="20"/>
      <c r="AM254" s="20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00"/>
      <c r="BD254" s="182"/>
      <c r="BE254" s="23"/>
      <c r="BF254" s="20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97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0"/>
      <c r="AH255" s="20"/>
      <c r="AI255" s="20"/>
      <c r="AJ255" s="21"/>
      <c r="AK255" s="200"/>
      <c r="AL255" s="20"/>
      <c r="AM255" s="20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00"/>
      <c r="BD255" s="21"/>
      <c r="BE255" s="21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197.2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0"/>
      <c r="AH256" s="20"/>
      <c r="AI256" s="20"/>
      <c r="AJ256" s="21"/>
      <c r="AK256" s="200"/>
      <c r="AL256" s="20"/>
      <c r="AM256" s="20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00"/>
      <c r="BD256" s="181"/>
      <c r="BE256" s="21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97.2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0"/>
      <c r="AH257" s="20"/>
      <c r="AI257" s="20"/>
      <c r="AJ257" s="21"/>
      <c r="AK257" s="200"/>
      <c r="AL257" s="20"/>
      <c r="AM257" s="20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00"/>
      <c r="BD257" s="21"/>
      <c r="BE257" s="21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97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0"/>
      <c r="AH258" s="20"/>
      <c r="AI258" s="20"/>
      <c r="AJ258" s="21"/>
      <c r="AK258" s="200"/>
      <c r="AL258" s="20"/>
      <c r="AM258" s="20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00"/>
      <c r="BD258" s="182"/>
      <c r="BE258" s="23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252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0"/>
      <c r="AH259" s="23"/>
      <c r="AI259" s="23"/>
      <c r="AJ259" s="21"/>
      <c r="AK259" s="200"/>
      <c r="AL259" s="23"/>
      <c r="AM259" s="23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00"/>
      <c r="BD259" s="21"/>
      <c r="BE259" s="20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252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0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0"/>
      <c r="AH260" s="23"/>
      <c r="AI260" s="23"/>
      <c r="AJ260" s="21"/>
      <c r="AK260" s="200"/>
      <c r="AL260" s="23"/>
      <c r="AM260" s="23"/>
      <c r="AN260" s="21"/>
      <c r="AO260" s="21"/>
      <c r="AP260" s="21"/>
      <c r="AQ260" s="21"/>
      <c r="AR260" s="21"/>
      <c r="AS260" s="18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00"/>
      <c r="BD260" s="181"/>
      <c r="BE260" s="21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2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0"/>
      <c r="AH261" s="23"/>
      <c r="AI261" s="23"/>
      <c r="AJ261" s="21"/>
      <c r="AK261" s="200"/>
      <c r="AL261" s="23"/>
      <c r="AM261" s="23"/>
      <c r="AN261" s="21"/>
      <c r="AO261" s="21"/>
      <c r="AP261" s="21"/>
      <c r="AQ261" s="21"/>
      <c r="AR261" s="21"/>
      <c r="AS261" s="18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00"/>
      <c r="BD261" s="200"/>
      <c r="BE261" s="20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209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0"/>
      <c r="AH262" s="23"/>
      <c r="AI262" s="20"/>
      <c r="AJ262" s="21"/>
      <c r="AK262" s="200"/>
      <c r="AL262" s="23"/>
      <c r="AM262" s="20"/>
      <c r="AN262" s="21"/>
      <c r="AO262" s="20"/>
      <c r="AP262" s="23"/>
      <c r="AQ262" s="20"/>
      <c r="AR262" s="21"/>
      <c r="AS262" s="200"/>
      <c r="AT262" s="23"/>
      <c r="AU262" s="21"/>
      <c r="AV262" s="21"/>
      <c r="AW262" s="21"/>
      <c r="AX262" s="21"/>
      <c r="AY262" s="21"/>
      <c r="AZ262" s="21"/>
      <c r="BA262" s="21"/>
      <c r="BB262" s="21"/>
      <c r="BC262" s="20"/>
      <c r="BD262" s="21"/>
      <c r="BE262" s="21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136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0"/>
      <c r="AH263" s="20"/>
      <c r="AI263" s="20"/>
      <c r="AJ263" s="21"/>
      <c r="AK263" s="200"/>
      <c r="AL263" s="20"/>
      <c r="AM263" s="20"/>
      <c r="AN263" s="21"/>
      <c r="AO263" s="21"/>
      <c r="AP263" s="21"/>
      <c r="AQ263" s="21"/>
      <c r="AR263" s="21"/>
      <c r="AS263" s="18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00"/>
      <c r="BD263" s="181"/>
      <c r="BE263" s="21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136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0"/>
      <c r="AH264" s="20"/>
      <c r="AI264" s="20"/>
      <c r="AJ264" s="21"/>
      <c r="AK264" s="200"/>
      <c r="AL264" s="20"/>
      <c r="AM264" s="20"/>
      <c r="AN264" s="21"/>
      <c r="AO264" s="21"/>
      <c r="AP264" s="21"/>
      <c r="AQ264" s="21"/>
      <c r="AR264" s="21"/>
      <c r="AS264" s="18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00"/>
      <c r="BD264" s="181"/>
      <c r="BE264" s="21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36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0"/>
      <c r="O265" s="20"/>
      <c r="P265" s="20"/>
      <c r="Q265" s="20"/>
      <c r="R265" s="20"/>
      <c r="S265" s="20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0"/>
      <c r="AH265" s="20"/>
      <c r="AI265" s="20"/>
      <c r="AJ265" s="21"/>
      <c r="AK265" s="200"/>
      <c r="AL265" s="20"/>
      <c r="AM265" s="20"/>
      <c r="AN265" s="21"/>
      <c r="AO265" s="21"/>
      <c r="AP265" s="21"/>
      <c r="AQ265" s="21"/>
      <c r="AR265" s="21"/>
      <c r="AS265" s="18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00"/>
      <c r="BD265" s="181"/>
      <c r="BE265" s="21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36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0"/>
      <c r="M266" s="20"/>
      <c r="N266" s="23"/>
      <c r="O266" s="20"/>
      <c r="P266" s="20"/>
      <c r="Q266" s="20"/>
      <c r="R266" s="20"/>
      <c r="S266" s="20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0"/>
      <c r="AH266" s="20"/>
      <c r="AI266" s="20"/>
      <c r="AJ266" s="21"/>
      <c r="AK266" s="200"/>
      <c r="AL266" s="20"/>
      <c r="AM266" s="20"/>
      <c r="AN266" s="21"/>
      <c r="AO266" s="21"/>
      <c r="AP266" s="21"/>
      <c r="AQ266" s="21"/>
      <c r="AR266" s="21"/>
      <c r="AS266" s="18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00"/>
      <c r="BD266" s="181"/>
      <c r="BE266" s="21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209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0"/>
      <c r="AH267" s="20"/>
      <c r="AI267" s="20"/>
      <c r="AJ267" s="21"/>
      <c r="AK267" s="200"/>
      <c r="AL267" s="20"/>
      <c r="AM267" s="20"/>
      <c r="AN267" s="21"/>
      <c r="AO267" s="21"/>
      <c r="AP267" s="21"/>
      <c r="AQ267" s="21"/>
      <c r="AR267" s="21"/>
      <c r="AS267" s="18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00"/>
      <c r="BD267" s="21"/>
      <c r="BE267" s="20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5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0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0"/>
      <c r="AH268" s="20"/>
      <c r="AI268" s="20"/>
      <c r="AJ268" s="21"/>
      <c r="AK268" s="200"/>
      <c r="AL268" s="20"/>
      <c r="AM268" s="20"/>
      <c r="AN268" s="21"/>
      <c r="AO268" s="21"/>
      <c r="AP268" s="21"/>
      <c r="AQ268" s="21"/>
      <c r="AR268" s="21"/>
      <c r="AS268" s="18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00"/>
      <c r="BD268" s="200"/>
      <c r="BE268" s="20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249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3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0"/>
      <c r="AH269" s="20"/>
      <c r="AI269" s="20"/>
      <c r="AJ269" s="21"/>
      <c r="AK269" s="200"/>
      <c r="AL269" s="20"/>
      <c r="AM269" s="20"/>
      <c r="AN269" s="21"/>
      <c r="AO269" s="21"/>
      <c r="AP269" s="21"/>
      <c r="AQ269" s="21"/>
      <c r="AR269" s="21"/>
      <c r="AS269" s="18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00"/>
      <c r="BD269" s="23"/>
      <c r="BE269" s="23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52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0"/>
      <c r="AH270" s="20"/>
      <c r="AI270" s="20"/>
      <c r="AJ270" s="21"/>
      <c r="AK270" s="200"/>
      <c r="AL270" s="20"/>
      <c r="AM270" s="20"/>
      <c r="AN270" s="21"/>
      <c r="AO270" s="21"/>
      <c r="AP270" s="21"/>
      <c r="AQ270" s="21"/>
      <c r="AR270" s="21"/>
      <c r="AS270" s="18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00"/>
      <c r="BD270" s="21"/>
      <c r="BE270" s="21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52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0"/>
      <c r="AH271" s="20"/>
      <c r="AI271" s="20"/>
      <c r="AJ271" s="21"/>
      <c r="AK271" s="200"/>
      <c r="AL271" s="20"/>
      <c r="AM271" s="20"/>
      <c r="AN271" s="21"/>
      <c r="AO271" s="21"/>
      <c r="AP271" s="21"/>
      <c r="AQ271" s="21"/>
      <c r="AR271" s="21"/>
      <c r="AS271" s="18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00"/>
      <c r="BD271" s="200"/>
      <c r="BE271" s="20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92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0"/>
      <c r="AH272" s="21"/>
      <c r="AI272" s="20"/>
      <c r="AJ272" s="21"/>
      <c r="AK272" s="200"/>
      <c r="AL272" s="21"/>
      <c r="AM272" s="20"/>
      <c r="AN272" s="21"/>
      <c r="AO272" s="21"/>
      <c r="AP272" s="21"/>
      <c r="AQ272" s="21"/>
      <c r="AR272" s="21"/>
      <c r="AS272" s="200"/>
      <c r="AT272" s="21"/>
      <c r="AU272" s="21"/>
      <c r="AV272" s="21"/>
      <c r="AW272" s="21"/>
      <c r="AX272" s="21"/>
      <c r="AY272" s="21"/>
      <c r="AZ272" s="21"/>
      <c r="BA272" s="20"/>
      <c r="BB272" s="21"/>
      <c r="BC272" s="20"/>
      <c r="BD272" s="21"/>
      <c r="BE272" s="21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129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0"/>
      <c r="O273" s="20"/>
      <c r="P273" s="20"/>
      <c r="Q273" s="20"/>
      <c r="R273" s="20"/>
      <c r="S273" s="20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0"/>
      <c r="AH273" s="21"/>
      <c r="AI273" s="20"/>
      <c r="AJ273" s="21"/>
      <c r="AK273" s="200"/>
      <c r="AL273" s="21"/>
      <c r="AM273" s="20"/>
      <c r="AN273" s="21"/>
      <c r="AO273" s="21"/>
      <c r="AP273" s="21"/>
      <c r="AQ273" s="21"/>
      <c r="AR273" s="21"/>
      <c r="AS273" s="200"/>
      <c r="AT273" s="21"/>
      <c r="AU273" s="21"/>
      <c r="AV273" s="21"/>
      <c r="AW273" s="21"/>
      <c r="AX273" s="21"/>
      <c r="AY273" s="21"/>
      <c r="AZ273" s="21"/>
      <c r="BA273" s="21"/>
      <c r="BB273" s="21"/>
      <c r="BC273" s="200"/>
      <c r="BD273" s="21"/>
      <c r="BE273" s="21"/>
      <c r="BF273" s="20"/>
      <c r="BG273" s="20"/>
      <c r="BH273" s="23"/>
      <c r="BI273" s="20"/>
      <c r="BJ273" s="20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154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0"/>
      <c r="AH274" s="23"/>
      <c r="AI274" s="23"/>
      <c r="AJ274" s="21"/>
      <c r="AK274" s="200"/>
      <c r="AL274" s="20"/>
      <c r="AM274" s="20"/>
      <c r="AN274" s="21"/>
      <c r="AO274" s="21"/>
      <c r="AP274" s="21"/>
      <c r="AQ274" s="21"/>
      <c r="AR274" s="21"/>
      <c r="AS274" s="200"/>
      <c r="AT274" s="20"/>
      <c r="AU274" s="21"/>
      <c r="AV274" s="21"/>
      <c r="AW274" s="21"/>
      <c r="AX274" s="21"/>
      <c r="AY274" s="21"/>
      <c r="AZ274" s="21"/>
      <c r="BA274" s="21"/>
      <c r="BB274" s="21"/>
      <c r="BC274" s="200"/>
      <c r="BD274" s="23"/>
      <c r="BE274" s="23"/>
      <c r="BF274" s="20"/>
      <c r="BG274" s="20"/>
      <c r="BH274" s="23"/>
      <c r="BI274" s="20"/>
      <c r="BJ274" s="20"/>
      <c r="BK274" s="23"/>
      <c r="BL274" s="21"/>
      <c r="BM274" s="181"/>
      <c r="BN274" s="24"/>
      <c r="BO274" s="21"/>
      <c r="BP274" s="21"/>
      <c r="BQ274" s="23"/>
      <c r="BR274" s="23"/>
      <c r="BS274" s="24"/>
      <c r="BT274" s="25"/>
    </row>
    <row r="275" spans="1:72" s="22" customFormat="1" ht="154.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0"/>
      <c r="AH275" s="23"/>
      <c r="AI275" s="23"/>
      <c r="AJ275" s="21"/>
      <c r="AK275" s="200"/>
      <c r="AL275" s="20"/>
      <c r="AM275" s="20"/>
      <c r="AN275" s="21"/>
      <c r="AO275" s="21"/>
      <c r="AP275" s="21"/>
      <c r="AQ275" s="21"/>
      <c r="AR275" s="21"/>
      <c r="AS275" s="200"/>
      <c r="AT275" s="20"/>
      <c r="AU275" s="21"/>
      <c r="AV275" s="21"/>
      <c r="AW275" s="21"/>
      <c r="AX275" s="21"/>
      <c r="AY275" s="21"/>
      <c r="AZ275" s="21"/>
      <c r="BA275" s="21"/>
      <c r="BB275" s="21"/>
      <c r="BC275" s="200"/>
      <c r="BD275" s="21"/>
      <c r="BE275" s="20"/>
      <c r="BF275" s="20"/>
      <c r="BG275" s="20"/>
      <c r="BH275" s="23"/>
      <c r="BI275" s="20"/>
      <c r="BJ275" s="20"/>
      <c r="BK275" s="23"/>
      <c r="BL275" s="21"/>
      <c r="BM275" s="181"/>
      <c r="BN275" s="24"/>
      <c r="BO275" s="21"/>
      <c r="BP275" s="21"/>
      <c r="BQ275" s="23"/>
      <c r="BR275" s="23"/>
      <c r="BS275" s="24"/>
      <c r="BT275" s="25"/>
    </row>
    <row r="276" spans="1:72" s="22" customFormat="1" ht="154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0"/>
      <c r="AH276" s="23"/>
      <c r="AI276" s="23"/>
      <c r="AJ276" s="21"/>
      <c r="AK276" s="200"/>
      <c r="AL276" s="20"/>
      <c r="AM276" s="20"/>
      <c r="AN276" s="21"/>
      <c r="AO276" s="21"/>
      <c r="AP276" s="21"/>
      <c r="AQ276" s="21"/>
      <c r="AR276" s="21"/>
      <c r="AS276" s="200"/>
      <c r="AT276" s="20"/>
      <c r="AU276" s="21"/>
      <c r="AV276" s="21"/>
      <c r="AW276" s="21"/>
      <c r="AX276" s="21"/>
      <c r="AY276" s="21"/>
      <c r="AZ276" s="21"/>
      <c r="BA276" s="21"/>
      <c r="BB276" s="21"/>
      <c r="BC276" s="200"/>
      <c r="BD276" s="23"/>
      <c r="BE276" s="23"/>
      <c r="BF276" s="20"/>
      <c r="BG276" s="20"/>
      <c r="BH276" s="23"/>
      <c r="BI276" s="20"/>
      <c r="BJ276" s="20"/>
      <c r="BK276" s="23"/>
      <c r="BL276" s="21"/>
      <c r="BM276" s="181"/>
      <c r="BN276" s="24"/>
      <c r="BO276" s="21"/>
      <c r="BP276" s="21"/>
      <c r="BQ276" s="23"/>
      <c r="BR276" s="23"/>
      <c r="BS276" s="24"/>
      <c r="BT276" s="25"/>
    </row>
    <row r="277" spans="1:72" s="22" customFormat="1" ht="154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0"/>
      <c r="AH277" s="23"/>
      <c r="AI277" s="23"/>
      <c r="AJ277" s="21"/>
      <c r="AK277" s="200"/>
      <c r="AL277" s="20"/>
      <c r="AM277" s="20"/>
      <c r="AN277" s="21"/>
      <c r="AO277" s="21"/>
      <c r="AP277" s="21"/>
      <c r="AQ277" s="21"/>
      <c r="AR277" s="21"/>
      <c r="AS277" s="200"/>
      <c r="AT277" s="20"/>
      <c r="AU277" s="21"/>
      <c r="AV277" s="21"/>
      <c r="AW277" s="21"/>
      <c r="AX277" s="21"/>
      <c r="AY277" s="21"/>
      <c r="AZ277" s="21"/>
      <c r="BA277" s="21"/>
      <c r="BB277" s="21"/>
      <c r="BC277" s="200"/>
      <c r="BD277" s="21"/>
      <c r="BE277" s="20"/>
      <c r="BF277" s="20"/>
      <c r="BG277" s="20"/>
      <c r="BH277" s="23"/>
      <c r="BI277" s="20"/>
      <c r="BJ277" s="20"/>
      <c r="BK277" s="23"/>
      <c r="BL277" s="21"/>
      <c r="BM277" s="181"/>
      <c r="BN277" s="24"/>
      <c r="BO277" s="21"/>
      <c r="BP277" s="21"/>
      <c r="BQ277" s="23"/>
      <c r="BR277" s="23"/>
      <c r="BS277" s="24"/>
      <c r="BT277" s="25"/>
    </row>
    <row r="278" spans="1:72" s="22" customFormat="1" ht="15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0"/>
      <c r="AH278" s="23"/>
      <c r="AI278" s="23"/>
      <c r="AJ278" s="21"/>
      <c r="AK278" s="200"/>
      <c r="AL278" s="20"/>
      <c r="AM278" s="20"/>
      <c r="AN278" s="21"/>
      <c r="AO278" s="21"/>
      <c r="AP278" s="21"/>
      <c r="AQ278" s="21"/>
      <c r="AR278" s="21"/>
      <c r="AS278" s="200"/>
      <c r="AT278" s="20"/>
      <c r="AU278" s="21"/>
      <c r="AV278" s="21"/>
      <c r="AW278" s="21"/>
      <c r="AX278" s="21"/>
      <c r="AY278" s="21"/>
      <c r="AZ278" s="21"/>
      <c r="BA278" s="21"/>
      <c r="BB278" s="21"/>
      <c r="BC278" s="200"/>
      <c r="BD278" s="23"/>
      <c r="BE278" s="23"/>
      <c r="BF278" s="20"/>
      <c r="BG278" s="20"/>
      <c r="BH278" s="23"/>
      <c r="BI278" s="20"/>
      <c r="BJ278" s="20"/>
      <c r="BK278" s="23"/>
      <c r="BL278" s="21"/>
      <c r="BM278" s="181"/>
      <c r="BN278" s="24"/>
      <c r="BO278" s="21"/>
      <c r="BP278" s="21"/>
      <c r="BQ278" s="23"/>
      <c r="BR278" s="23"/>
      <c r="BS278" s="24"/>
      <c r="BT278" s="25"/>
    </row>
    <row r="279" spans="1:72" s="22" customFormat="1" ht="154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0"/>
      <c r="AH279" s="23"/>
      <c r="AI279" s="23"/>
      <c r="AJ279" s="21"/>
      <c r="AK279" s="200"/>
      <c r="AL279" s="20"/>
      <c r="AM279" s="20"/>
      <c r="AN279" s="21"/>
      <c r="AO279" s="21"/>
      <c r="AP279" s="21"/>
      <c r="AQ279" s="21"/>
      <c r="AR279" s="21"/>
      <c r="AS279" s="200"/>
      <c r="AT279" s="20"/>
      <c r="AU279" s="21"/>
      <c r="AV279" s="21"/>
      <c r="AW279" s="21"/>
      <c r="AX279" s="21"/>
      <c r="AY279" s="21"/>
      <c r="AZ279" s="21"/>
      <c r="BA279" s="21"/>
      <c r="BB279" s="21"/>
      <c r="BC279" s="200"/>
      <c r="BD279" s="21"/>
      <c r="BE279" s="21"/>
      <c r="BF279" s="20"/>
      <c r="BG279" s="20"/>
      <c r="BH279" s="23"/>
      <c r="BI279" s="20"/>
      <c r="BJ279" s="20"/>
      <c r="BK279" s="23"/>
      <c r="BL279" s="21"/>
      <c r="BM279" s="181"/>
      <c r="BN279" s="24"/>
      <c r="BO279" s="21"/>
      <c r="BP279" s="21"/>
      <c r="BQ279" s="23"/>
      <c r="BR279" s="23"/>
      <c r="BS279" s="24"/>
      <c r="BT279" s="25"/>
    </row>
    <row r="280" spans="1:72" s="22" customFormat="1" ht="154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0"/>
      <c r="AH280" s="23"/>
      <c r="AI280" s="23"/>
      <c r="AJ280" s="21"/>
      <c r="AK280" s="200"/>
      <c r="AL280" s="20"/>
      <c r="AM280" s="20"/>
      <c r="AN280" s="21"/>
      <c r="AO280" s="21"/>
      <c r="AP280" s="21"/>
      <c r="AQ280" s="21"/>
      <c r="AR280" s="21"/>
      <c r="AS280" s="200"/>
      <c r="AT280" s="20"/>
      <c r="AU280" s="21"/>
      <c r="AV280" s="21"/>
      <c r="AW280" s="21"/>
      <c r="AX280" s="21"/>
      <c r="AY280" s="21"/>
      <c r="AZ280" s="21"/>
      <c r="BA280" s="21"/>
      <c r="BB280" s="21"/>
      <c r="BC280" s="200"/>
      <c r="BD280" s="23"/>
      <c r="BE280" s="23"/>
      <c r="BF280" s="20"/>
      <c r="BG280" s="20"/>
      <c r="BH280" s="23"/>
      <c r="BI280" s="20"/>
      <c r="BJ280" s="20"/>
      <c r="BK280" s="23"/>
      <c r="BL280" s="21"/>
      <c r="BM280" s="181"/>
      <c r="BN280" s="24"/>
      <c r="BO280" s="21"/>
      <c r="BP280" s="21"/>
      <c r="BQ280" s="23"/>
      <c r="BR280" s="23"/>
      <c r="BS280" s="24"/>
      <c r="BT280" s="25"/>
    </row>
    <row r="281" spans="1:72" s="22" customFormat="1" ht="249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0"/>
      <c r="AH281" s="23"/>
      <c r="AI281" s="23"/>
      <c r="AJ281" s="21"/>
      <c r="AK281" s="200"/>
      <c r="AL281" s="23"/>
      <c r="AM281" s="23"/>
      <c r="AN281" s="21"/>
      <c r="AO281" s="21"/>
      <c r="AP281" s="21"/>
      <c r="AQ281" s="21"/>
      <c r="AR281" s="21"/>
      <c r="AS281" s="200"/>
      <c r="AT281" s="23"/>
      <c r="AU281" s="21"/>
      <c r="AV281" s="21"/>
      <c r="AW281" s="21"/>
      <c r="AX281" s="21"/>
      <c r="AY281" s="21"/>
      <c r="AZ281" s="21"/>
      <c r="BA281" s="21"/>
      <c r="BB281" s="21"/>
      <c r="BC281" s="200"/>
      <c r="BD281" s="21"/>
      <c r="BE281" s="20"/>
      <c r="BF281" s="21"/>
      <c r="BG281" s="21"/>
      <c r="BH281" s="23"/>
      <c r="BI281" s="20"/>
      <c r="BJ281" s="20"/>
      <c r="BK281" s="23"/>
      <c r="BL281" s="21"/>
      <c r="BM281" s="181"/>
      <c r="BN281" s="24"/>
      <c r="BO281" s="21"/>
      <c r="BP281" s="21"/>
      <c r="BQ281" s="23"/>
      <c r="BR281" s="23"/>
      <c r="BS281" s="24"/>
      <c r="BT281" s="25"/>
    </row>
    <row r="282" spans="1:72" s="22" customFormat="1" ht="124.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0"/>
      <c r="AH282" s="23"/>
      <c r="AI282" s="23"/>
      <c r="AJ282" s="21"/>
      <c r="AK282" s="200"/>
      <c r="AL282" s="20"/>
      <c r="AM282" s="20"/>
      <c r="AN282" s="21"/>
      <c r="AO282" s="21"/>
      <c r="AP282" s="21"/>
      <c r="AQ282" s="21"/>
      <c r="AR282" s="21"/>
      <c r="AS282" s="200"/>
      <c r="AT282" s="20"/>
      <c r="AU282" s="21"/>
      <c r="AV282" s="21"/>
      <c r="AW282" s="21"/>
      <c r="AX282" s="21"/>
      <c r="AY282" s="21"/>
      <c r="AZ282" s="21"/>
      <c r="BA282" s="21"/>
      <c r="BB282" s="21"/>
      <c r="BC282" s="200"/>
      <c r="BD282" s="21"/>
      <c r="BE282" s="21"/>
      <c r="BF282" s="20"/>
      <c r="BG282" s="20"/>
      <c r="BH282" s="23"/>
      <c r="BI282" s="20"/>
      <c r="BJ282" s="20"/>
      <c r="BK282" s="23"/>
      <c r="BL282" s="21"/>
      <c r="BM282" s="181"/>
      <c r="BN282" s="24"/>
      <c r="BO282" s="21"/>
      <c r="BP282" s="21"/>
      <c r="BQ282" s="23"/>
      <c r="BR282" s="23"/>
      <c r="BS282" s="24"/>
      <c r="BT282" s="25"/>
    </row>
    <row r="283" spans="1:72" s="22" customFormat="1" ht="124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0"/>
      <c r="AH283" s="23"/>
      <c r="AI283" s="23"/>
      <c r="AJ283" s="21"/>
      <c r="AK283" s="200"/>
      <c r="AL283" s="20"/>
      <c r="AM283" s="20"/>
      <c r="AN283" s="21"/>
      <c r="AO283" s="21"/>
      <c r="AP283" s="21"/>
      <c r="AQ283" s="21"/>
      <c r="AR283" s="21"/>
      <c r="AS283" s="200"/>
      <c r="AT283" s="20"/>
      <c r="AU283" s="21"/>
      <c r="AV283" s="21"/>
      <c r="AW283" s="21"/>
      <c r="AX283" s="21"/>
      <c r="AY283" s="21"/>
      <c r="AZ283" s="21"/>
      <c r="BA283" s="21"/>
      <c r="BB283" s="21"/>
      <c r="BC283" s="200"/>
      <c r="BD283" s="21"/>
      <c r="BE283" s="21"/>
      <c r="BF283" s="20"/>
      <c r="BG283" s="20"/>
      <c r="BH283" s="23"/>
      <c r="BI283" s="20"/>
      <c r="BJ283" s="20"/>
      <c r="BK283" s="23"/>
      <c r="BL283" s="21"/>
      <c r="BM283" s="181"/>
      <c r="BN283" s="24"/>
      <c r="BO283" s="21"/>
      <c r="BP283" s="21"/>
      <c r="BQ283" s="23"/>
      <c r="BR283" s="23"/>
      <c r="BS283" s="24"/>
      <c r="BT283" s="25"/>
    </row>
    <row r="284" spans="1:72" s="22" customFormat="1" ht="124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0"/>
      <c r="AH284" s="23"/>
      <c r="AI284" s="23"/>
      <c r="AJ284" s="21"/>
      <c r="AK284" s="200"/>
      <c r="AL284" s="20"/>
      <c r="AM284" s="20"/>
      <c r="AN284" s="21"/>
      <c r="AO284" s="21"/>
      <c r="AP284" s="21"/>
      <c r="AQ284" s="21"/>
      <c r="AR284" s="21"/>
      <c r="AS284" s="200"/>
      <c r="AT284" s="20"/>
      <c r="AU284" s="21"/>
      <c r="AV284" s="21"/>
      <c r="AW284" s="21"/>
      <c r="AX284" s="21"/>
      <c r="AY284" s="21"/>
      <c r="AZ284" s="21"/>
      <c r="BA284" s="21"/>
      <c r="BB284" s="21"/>
      <c r="BC284" s="200"/>
      <c r="BD284" s="21"/>
      <c r="BE284" s="21"/>
      <c r="BF284" s="20"/>
      <c r="BG284" s="20"/>
      <c r="BH284" s="23"/>
      <c r="BI284" s="20"/>
      <c r="BJ284" s="20"/>
      <c r="BK284" s="23"/>
      <c r="BL284" s="21"/>
      <c r="BM284" s="181"/>
      <c r="BN284" s="24"/>
      <c r="BO284" s="21"/>
      <c r="BP284" s="21"/>
      <c r="BQ284" s="23"/>
      <c r="BR284" s="23"/>
      <c r="BS284" s="24"/>
      <c r="BT284" s="25"/>
    </row>
    <row r="285" spans="1:72" s="22" customFormat="1" ht="12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0"/>
      <c r="AH285" s="23"/>
      <c r="AI285" s="23"/>
      <c r="AJ285" s="21"/>
      <c r="AK285" s="200"/>
      <c r="AL285" s="20"/>
      <c r="AM285" s="20"/>
      <c r="AN285" s="21"/>
      <c r="AO285" s="21"/>
      <c r="AP285" s="21"/>
      <c r="AQ285" s="21"/>
      <c r="AR285" s="21"/>
      <c r="AS285" s="200"/>
      <c r="AT285" s="20"/>
      <c r="AU285" s="21"/>
      <c r="AV285" s="21"/>
      <c r="AW285" s="21"/>
      <c r="AX285" s="21"/>
      <c r="AY285" s="21"/>
      <c r="AZ285" s="21"/>
      <c r="BA285" s="21"/>
      <c r="BB285" s="21"/>
      <c r="BC285" s="200"/>
      <c r="BD285" s="21"/>
      <c r="BE285" s="21"/>
      <c r="BF285" s="20"/>
      <c r="BG285" s="20"/>
      <c r="BH285" s="23"/>
      <c r="BI285" s="20"/>
      <c r="BJ285" s="20"/>
      <c r="BK285" s="23"/>
      <c r="BL285" s="21"/>
      <c r="BM285" s="181"/>
      <c r="BN285" s="24"/>
      <c r="BO285" s="21"/>
      <c r="BP285" s="21"/>
      <c r="BQ285" s="23"/>
      <c r="BR285" s="23"/>
      <c r="BS285" s="24"/>
      <c r="BT285" s="25"/>
    </row>
    <row r="286" spans="1:72" s="22" customFormat="1" ht="12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0"/>
      <c r="AH286" s="23"/>
      <c r="AI286" s="23"/>
      <c r="AJ286" s="21"/>
      <c r="AK286" s="200"/>
      <c r="AL286" s="20"/>
      <c r="AM286" s="20"/>
      <c r="AN286" s="21"/>
      <c r="AO286" s="21"/>
      <c r="AP286" s="21"/>
      <c r="AQ286" s="21"/>
      <c r="AR286" s="21"/>
      <c r="AS286" s="200"/>
      <c r="AT286" s="20"/>
      <c r="AU286" s="21"/>
      <c r="AV286" s="21"/>
      <c r="AW286" s="21"/>
      <c r="AX286" s="21"/>
      <c r="AY286" s="21"/>
      <c r="AZ286" s="21"/>
      <c r="BA286" s="21"/>
      <c r="BB286" s="21"/>
      <c r="BC286" s="200"/>
      <c r="BD286" s="21"/>
      <c r="BE286" s="21"/>
      <c r="BF286" s="20"/>
      <c r="BG286" s="20"/>
      <c r="BH286" s="23"/>
      <c r="BI286" s="20"/>
      <c r="BJ286" s="20"/>
      <c r="BK286" s="23"/>
      <c r="BL286" s="21"/>
      <c r="BM286" s="181"/>
      <c r="BN286" s="24"/>
      <c r="BO286" s="21"/>
      <c r="BP286" s="21"/>
      <c r="BQ286" s="23"/>
      <c r="BR286" s="23"/>
      <c r="BS286" s="24"/>
      <c r="BT286" s="25"/>
    </row>
    <row r="287" spans="1:72" s="22" customFormat="1" ht="409.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0"/>
      <c r="AH287" s="23"/>
      <c r="AI287" s="23"/>
      <c r="AJ287" s="21"/>
      <c r="AK287" s="200"/>
      <c r="AL287" s="20"/>
      <c r="AM287" s="20"/>
      <c r="AN287" s="21"/>
      <c r="AO287" s="21"/>
      <c r="AP287" s="21"/>
      <c r="AQ287" s="21"/>
      <c r="AR287" s="21"/>
      <c r="AS287" s="200"/>
      <c r="AT287" s="20"/>
      <c r="AU287" s="21"/>
      <c r="AV287" s="21"/>
      <c r="AW287" s="21"/>
      <c r="AX287" s="21"/>
      <c r="AY287" s="21"/>
      <c r="AZ287" s="21"/>
      <c r="BA287" s="21"/>
      <c r="BB287" s="21"/>
      <c r="BC287" s="200"/>
      <c r="BD287" s="23"/>
      <c r="BE287" s="23"/>
      <c r="BF287" s="20"/>
      <c r="BG287" s="20"/>
      <c r="BH287" s="23"/>
      <c r="BI287" s="20"/>
      <c r="BJ287" s="20"/>
      <c r="BK287" s="23"/>
      <c r="BL287" s="21"/>
      <c r="BM287" s="181"/>
      <c r="BN287" s="24"/>
      <c r="BO287" s="21"/>
      <c r="BP287" s="21"/>
      <c r="BQ287" s="23"/>
      <c r="BR287" s="23"/>
      <c r="BS287" s="24"/>
      <c r="BT287" s="25"/>
    </row>
    <row r="288" spans="1:72" s="22" customFormat="1" ht="237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00"/>
      <c r="BD288" s="21"/>
      <c r="BE288" s="20"/>
      <c r="BF288" s="20"/>
      <c r="BG288" s="20"/>
      <c r="BH288" s="23"/>
      <c r="BI288" s="20"/>
      <c r="BJ288" s="21"/>
      <c r="BK288" s="20"/>
      <c r="BL288" s="21"/>
      <c r="BM288" s="181"/>
      <c r="BN288" s="24"/>
      <c r="BO288" s="21"/>
      <c r="BP288" s="21"/>
      <c r="BQ288" s="23"/>
      <c r="BR288" s="23"/>
      <c r="BS288" s="24"/>
      <c r="BT288" s="25"/>
    </row>
    <row r="289" spans="1:72" s="22" customFormat="1" ht="139.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00"/>
      <c r="BD289" s="23"/>
      <c r="BE289" s="23"/>
      <c r="BF289" s="20"/>
      <c r="BG289" s="20"/>
      <c r="BH289" s="23"/>
      <c r="BI289" s="20"/>
      <c r="BJ289" s="21"/>
      <c r="BK289" s="20"/>
      <c r="BL289" s="21"/>
      <c r="BM289" s="181"/>
      <c r="BN289" s="24"/>
      <c r="BO289" s="21"/>
      <c r="BP289" s="21"/>
      <c r="BQ289" s="23"/>
      <c r="BR289" s="23"/>
      <c r="BS289" s="24"/>
      <c r="BT289" s="25"/>
    </row>
    <row r="290" spans="1:72" s="22" customFormat="1" ht="237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0"/>
      <c r="AH290" s="23"/>
      <c r="AI290" s="23"/>
      <c r="AJ290" s="21"/>
      <c r="AK290" s="200"/>
      <c r="AL290" s="23"/>
      <c r="AM290" s="23"/>
      <c r="AN290" s="21"/>
      <c r="AO290" s="21"/>
      <c r="AP290" s="21"/>
      <c r="AQ290" s="21"/>
      <c r="AR290" s="21"/>
      <c r="AS290" s="200"/>
      <c r="AT290" s="23"/>
      <c r="AU290" s="21"/>
      <c r="AV290" s="21"/>
      <c r="AW290" s="21"/>
      <c r="AX290" s="21"/>
      <c r="AY290" s="21"/>
      <c r="AZ290" s="21"/>
      <c r="BA290" s="21"/>
      <c r="BB290" s="21"/>
      <c r="BC290" s="200"/>
      <c r="BD290" s="23"/>
      <c r="BE290" s="20"/>
      <c r="BF290" s="21"/>
      <c r="BG290" s="20"/>
      <c r="BH290" s="23"/>
      <c r="BI290" s="20"/>
      <c r="BJ290" s="20"/>
      <c r="BK290" s="23"/>
      <c r="BL290" s="21"/>
      <c r="BM290" s="181"/>
      <c r="BN290" s="24"/>
      <c r="BO290" s="21"/>
      <c r="BP290" s="21"/>
      <c r="BQ290" s="23"/>
      <c r="BR290" s="23"/>
      <c r="BS290" s="24"/>
      <c r="BT290" s="25"/>
    </row>
    <row r="291" spans="1:72" s="22" customFormat="1" ht="12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00"/>
      <c r="BD291" s="23"/>
      <c r="BE291" s="23"/>
      <c r="BF291" s="20"/>
      <c r="BG291" s="20"/>
      <c r="BH291" s="23"/>
      <c r="BI291" s="20"/>
      <c r="BJ291" s="20"/>
      <c r="BK291" s="23"/>
      <c r="BL291" s="21"/>
      <c r="BM291" s="181"/>
      <c r="BN291" s="24"/>
      <c r="BO291" s="21"/>
      <c r="BP291" s="21"/>
      <c r="BQ291" s="23"/>
      <c r="BR291" s="23"/>
      <c r="BS291" s="24"/>
      <c r="BT291" s="25"/>
    </row>
    <row r="292" spans="1:72" s="22" customFormat="1" ht="12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3"/>
      <c r="O292" s="23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00"/>
      <c r="BD292" s="23"/>
      <c r="BE292" s="23"/>
      <c r="BF292" s="20"/>
      <c r="BG292" s="20"/>
      <c r="BH292" s="23"/>
      <c r="BI292" s="20"/>
      <c r="BJ292" s="20"/>
      <c r="BK292" s="23"/>
      <c r="BL292" s="21"/>
      <c r="BM292" s="181"/>
      <c r="BN292" s="24"/>
      <c r="BO292" s="21"/>
      <c r="BP292" s="21"/>
      <c r="BQ292" s="23"/>
      <c r="BR292" s="23"/>
      <c r="BS292" s="24"/>
      <c r="BT292" s="25"/>
    </row>
    <row r="293" spans="1:72" s="22" customFormat="1" ht="12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3"/>
      <c r="P293" s="23"/>
      <c r="Q293" s="23"/>
      <c r="R293" s="23"/>
      <c r="S293" s="23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00"/>
      <c r="BD293" s="23"/>
      <c r="BE293" s="23"/>
      <c r="BF293" s="20"/>
      <c r="BG293" s="20"/>
      <c r="BH293" s="23"/>
      <c r="BI293" s="20"/>
      <c r="BJ293" s="20"/>
      <c r="BK293" s="23"/>
      <c r="BL293" s="21"/>
      <c r="BM293" s="181"/>
      <c r="BN293" s="24"/>
      <c r="BO293" s="21"/>
      <c r="BP293" s="21"/>
      <c r="BQ293" s="23"/>
      <c r="BR293" s="23"/>
      <c r="BS293" s="24"/>
      <c r="BT293" s="25"/>
    </row>
    <row r="294" spans="1:72" s="22" customFormat="1" ht="12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3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00"/>
      <c r="BD294" s="23"/>
      <c r="BE294" s="23"/>
      <c r="BF294" s="20"/>
      <c r="BG294" s="20"/>
      <c r="BH294" s="23"/>
      <c r="BI294" s="20"/>
      <c r="BJ294" s="20"/>
      <c r="BK294" s="23"/>
      <c r="BL294" s="21"/>
      <c r="BM294" s="181"/>
      <c r="BN294" s="24"/>
      <c r="BO294" s="21"/>
      <c r="BP294" s="21"/>
      <c r="BQ294" s="23"/>
      <c r="BR294" s="23"/>
      <c r="BS294" s="24"/>
      <c r="BT294" s="25"/>
    </row>
    <row r="295" spans="1:72" s="22" customFormat="1" ht="12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00"/>
      <c r="BD295" s="23"/>
      <c r="BE295" s="23"/>
      <c r="BF295" s="20"/>
      <c r="BG295" s="20"/>
      <c r="BH295" s="23"/>
      <c r="BI295" s="20"/>
      <c r="BJ295" s="20"/>
      <c r="BK295" s="23"/>
      <c r="BL295" s="21"/>
      <c r="BM295" s="181"/>
      <c r="BN295" s="24"/>
      <c r="BO295" s="21"/>
      <c r="BP295" s="21"/>
      <c r="BQ295" s="23"/>
      <c r="BR295" s="23"/>
      <c r="BS295" s="24"/>
      <c r="BT295" s="25"/>
    </row>
    <row r="296" spans="1:72" s="22" customFormat="1" ht="25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00"/>
      <c r="BD296" s="21"/>
      <c r="BE296" s="21"/>
      <c r="BF296" s="20"/>
      <c r="BG296" s="20"/>
      <c r="BH296" s="23"/>
      <c r="BI296" s="20"/>
      <c r="BJ296" s="20"/>
      <c r="BK296" s="23"/>
      <c r="BL296" s="21"/>
      <c r="BM296" s="181"/>
      <c r="BN296" s="24"/>
      <c r="BO296" s="21"/>
      <c r="BP296" s="21"/>
      <c r="BQ296" s="23"/>
      <c r="BR296" s="23"/>
      <c r="BS296" s="24"/>
      <c r="BT296" s="25"/>
    </row>
    <row r="297" spans="1:72" s="22" customFormat="1" ht="155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00"/>
      <c r="BD297" s="23"/>
      <c r="BE297" s="23"/>
      <c r="BF297" s="20"/>
      <c r="BG297" s="20"/>
      <c r="BH297" s="23"/>
      <c r="BI297" s="20"/>
      <c r="BJ297" s="20"/>
      <c r="BK297" s="23"/>
      <c r="BL297" s="21"/>
      <c r="BM297" s="181"/>
      <c r="BN297" s="24"/>
      <c r="BO297" s="21"/>
      <c r="BP297" s="21"/>
      <c r="BQ297" s="23"/>
      <c r="BR297" s="23"/>
      <c r="BS297" s="24"/>
      <c r="BT297" s="25"/>
    </row>
    <row r="298" spans="1:72" s="22" customFormat="1" ht="25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0"/>
      <c r="O298" s="20"/>
      <c r="P298" s="21"/>
      <c r="Q298" s="21"/>
      <c r="R298" s="21"/>
      <c r="S298" s="21"/>
      <c r="T298" s="20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0"/>
      <c r="BB298" s="21"/>
      <c r="BC298" s="200"/>
      <c r="BD298" s="21"/>
      <c r="BE298" s="21"/>
      <c r="BF298" s="20"/>
      <c r="BG298" s="20"/>
      <c r="BH298" s="23"/>
      <c r="BI298" s="20"/>
      <c r="BJ298" s="20"/>
      <c r="BK298" s="23"/>
      <c r="BL298" s="21"/>
      <c r="BM298" s="181"/>
      <c r="BN298" s="24"/>
      <c r="BO298" s="21"/>
      <c r="BP298" s="21"/>
      <c r="BQ298" s="23"/>
      <c r="BR298" s="23"/>
      <c r="BS298" s="24"/>
      <c r="BT298" s="25"/>
    </row>
    <row r="299" spans="1:72" s="22" customFormat="1" ht="162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0"/>
      <c r="O299" s="20"/>
      <c r="P299" s="20"/>
      <c r="Q299" s="20"/>
      <c r="R299" s="20"/>
      <c r="S299" s="20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00"/>
      <c r="BD299" s="23"/>
      <c r="BE299" s="23"/>
      <c r="BF299" s="20"/>
      <c r="BG299" s="20"/>
      <c r="BH299" s="23"/>
      <c r="BI299" s="20"/>
      <c r="BJ299" s="20"/>
      <c r="BK299" s="23"/>
      <c r="BL299" s="21"/>
      <c r="BM299" s="181"/>
      <c r="BN299" s="24"/>
      <c r="BO299" s="21"/>
      <c r="BP299" s="21"/>
      <c r="BQ299" s="23"/>
      <c r="BR299" s="23"/>
      <c r="BS299" s="24"/>
      <c r="BT299" s="25"/>
    </row>
    <row r="300" spans="1:72" s="22" customFormat="1" ht="162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00"/>
      <c r="BD300" s="23"/>
      <c r="BE300" s="23"/>
      <c r="BF300" s="20"/>
      <c r="BG300" s="20"/>
      <c r="BH300" s="23"/>
      <c r="BI300" s="20"/>
      <c r="BJ300" s="20"/>
      <c r="BK300" s="23"/>
      <c r="BL300" s="21"/>
      <c r="BM300" s="181"/>
      <c r="BN300" s="24"/>
      <c r="BO300" s="21"/>
      <c r="BP300" s="21"/>
      <c r="BQ300" s="23"/>
      <c r="BR300" s="23"/>
      <c r="BS300" s="24"/>
      <c r="BT300" s="25"/>
    </row>
    <row r="301" spans="1:72" s="22" customFormat="1" ht="294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3"/>
      <c r="O301" s="23"/>
      <c r="P301" s="23"/>
      <c r="Q301" s="23"/>
      <c r="R301" s="23"/>
      <c r="S301" s="23"/>
      <c r="T301" s="23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0"/>
      <c r="AH301" s="23"/>
      <c r="AI301" s="23"/>
      <c r="AJ301" s="21"/>
      <c r="AK301" s="200"/>
      <c r="AL301" s="23"/>
      <c r="AM301" s="23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00"/>
      <c r="BD301" s="23"/>
      <c r="BE301" s="23"/>
      <c r="BF301" s="20"/>
      <c r="BG301" s="20"/>
      <c r="BH301" s="23"/>
      <c r="BI301" s="20"/>
      <c r="BJ301" s="20"/>
      <c r="BK301" s="23"/>
      <c r="BL301" s="21"/>
      <c r="BM301" s="181"/>
      <c r="BN301" s="24"/>
      <c r="BO301" s="21"/>
      <c r="BP301" s="21"/>
      <c r="BQ301" s="23"/>
      <c r="BR301" s="23"/>
      <c r="BS301" s="24"/>
      <c r="BT301" s="25"/>
    </row>
    <row r="302" spans="1:72" s="22" customFormat="1" ht="142.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3"/>
      <c r="O302" s="20"/>
      <c r="P302" s="23"/>
      <c r="Q302" s="23"/>
      <c r="R302" s="23"/>
      <c r="S302" s="23"/>
      <c r="T302" s="23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00"/>
      <c r="BD302" s="23"/>
      <c r="BE302" s="23"/>
      <c r="BF302" s="20"/>
      <c r="BG302" s="20"/>
      <c r="BH302" s="23"/>
      <c r="BI302" s="20"/>
      <c r="BJ302" s="20"/>
      <c r="BK302" s="23"/>
      <c r="BL302" s="21"/>
      <c r="BM302" s="181"/>
      <c r="BN302" s="24"/>
      <c r="BO302" s="21"/>
      <c r="BP302" s="21"/>
      <c r="BQ302" s="23"/>
      <c r="BR302" s="23"/>
      <c r="BS302" s="24"/>
      <c r="BT302" s="25"/>
    </row>
    <row r="303" spans="1:72" s="22" customFormat="1" ht="142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3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00"/>
      <c r="BD303" s="23"/>
      <c r="BE303" s="23"/>
      <c r="BF303" s="20"/>
      <c r="BG303" s="20"/>
      <c r="BH303" s="23"/>
      <c r="BI303" s="20"/>
      <c r="BJ303" s="20"/>
      <c r="BK303" s="23"/>
      <c r="BL303" s="21"/>
      <c r="BM303" s="181"/>
      <c r="BN303" s="24"/>
      <c r="BO303" s="21"/>
      <c r="BP303" s="21"/>
      <c r="BQ303" s="23"/>
      <c r="BR303" s="23"/>
      <c r="BS303" s="24"/>
      <c r="BT303" s="25"/>
    </row>
    <row r="304" spans="1:72" s="22" customFormat="1" ht="187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3"/>
      <c r="O304" s="23"/>
      <c r="P304" s="23"/>
      <c r="Q304" s="23"/>
      <c r="R304" s="23"/>
      <c r="S304" s="23"/>
      <c r="T304" s="23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0"/>
      <c r="AP304" s="23"/>
      <c r="AQ304" s="20"/>
      <c r="AR304" s="21"/>
      <c r="AS304" s="21"/>
      <c r="AT304" s="21"/>
      <c r="AU304" s="21"/>
      <c r="AV304" s="21"/>
      <c r="AW304" s="21"/>
      <c r="AX304" s="21"/>
      <c r="AY304" s="21"/>
      <c r="AZ304" s="21"/>
      <c r="BA304" s="20"/>
      <c r="BB304" s="23"/>
      <c r="BC304" s="20"/>
      <c r="BD304" s="23"/>
      <c r="BE304" s="20"/>
      <c r="BF304" s="20"/>
      <c r="BG304" s="20"/>
      <c r="BH304" s="23"/>
      <c r="BI304" s="20"/>
      <c r="BJ304" s="20"/>
      <c r="BK304" s="23"/>
      <c r="BL304" s="21"/>
      <c r="BM304" s="181"/>
      <c r="BN304" s="24"/>
      <c r="BO304" s="21"/>
      <c r="BP304" s="21"/>
      <c r="BQ304" s="23"/>
      <c r="BR304" s="23"/>
      <c r="BS304" s="24"/>
      <c r="BT304" s="25"/>
    </row>
    <row r="305" spans="1:72" s="22" customFormat="1" ht="187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3"/>
      <c r="O305" s="23"/>
      <c r="P305" s="23"/>
      <c r="Q305" s="23"/>
      <c r="R305" s="23"/>
      <c r="S305" s="23"/>
      <c r="T305" s="23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0"/>
      <c r="BB305" s="20"/>
      <c r="BC305" s="200"/>
      <c r="BD305" s="182"/>
      <c r="BE305" s="20"/>
      <c r="BF305" s="20"/>
      <c r="BG305" s="20"/>
      <c r="BH305" s="23"/>
      <c r="BI305" s="20"/>
      <c r="BJ305" s="20"/>
      <c r="BK305" s="23"/>
      <c r="BL305" s="21"/>
      <c r="BM305" s="181"/>
      <c r="BN305" s="24"/>
      <c r="BO305" s="21"/>
      <c r="BP305" s="21"/>
      <c r="BQ305" s="23"/>
      <c r="BR305" s="23"/>
      <c r="BS305" s="24"/>
      <c r="BT305" s="25"/>
    </row>
    <row r="306" spans="1:72" s="22" customFormat="1" ht="187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0"/>
      <c r="O306" s="20"/>
      <c r="P306" s="20"/>
      <c r="Q306" s="20"/>
      <c r="R306" s="20"/>
      <c r="S306" s="20"/>
      <c r="T306" s="23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0"/>
      <c r="BB306" s="20"/>
      <c r="BC306" s="200"/>
      <c r="BD306" s="182"/>
      <c r="BE306" s="20"/>
      <c r="BF306" s="20"/>
      <c r="BG306" s="20"/>
      <c r="BH306" s="23"/>
      <c r="BI306" s="20"/>
      <c r="BJ306" s="20"/>
      <c r="BK306" s="23"/>
      <c r="BL306" s="21"/>
      <c r="BM306" s="181"/>
      <c r="BN306" s="24"/>
      <c r="BO306" s="21"/>
      <c r="BP306" s="21"/>
      <c r="BQ306" s="23"/>
      <c r="BR306" s="23"/>
      <c r="BS306" s="24"/>
      <c r="BT306" s="25"/>
    </row>
    <row r="307" spans="1:72" s="22" customFormat="1" ht="187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3"/>
      <c r="O307" s="20"/>
      <c r="P307" s="23"/>
      <c r="Q307" s="23"/>
      <c r="R307" s="23"/>
      <c r="S307" s="23"/>
      <c r="T307" s="23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00"/>
      <c r="BD307" s="23"/>
      <c r="BE307" s="23"/>
      <c r="BF307" s="20"/>
      <c r="BG307" s="20"/>
      <c r="BH307" s="23"/>
      <c r="BI307" s="20"/>
      <c r="BJ307" s="20"/>
      <c r="BK307" s="23"/>
      <c r="BL307" s="21"/>
      <c r="BM307" s="181"/>
      <c r="BN307" s="24"/>
      <c r="BO307" s="21"/>
      <c r="BP307" s="21"/>
      <c r="BQ307" s="23"/>
      <c r="BR307" s="23"/>
      <c r="BS307" s="24"/>
      <c r="BT307" s="25"/>
    </row>
    <row r="308" spans="1:72" s="22" customFormat="1" ht="187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0"/>
      <c r="N308" s="23"/>
      <c r="O308" s="23"/>
      <c r="P308" s="23"/>
      <c r="Q308" s="23"/>
      <c r="R308" s="23"/>
      <c r="S308" s="23"/>
      <c r="T308" s="23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00"/>
      <c r="BD308" s="200"/>
      <c r="BE308" s="20"/>
      <c r="BF308" s="20"/>
      <c r="BG308" s="20"/>
      <c r="BH308" s="23"/>
      <c r="BI308" s="20"/>
      <c r="BJ308" s="20"/>
      <c r="BK308" s="23"/>
      <c r="BL308" s="21"/>
      <c r="BM308" s="181"/>
      <c r="BN308" s="24"/>
      <c r="BO308" s="21"/>
      <c r="BP308" s="21"/>
      <c r="BQ308" s="23"/>
      <c r="BR308" s="23"/>
      <c r="BS308" s="24"/>
      <c r="BT308" s="25"/>
    </row>
    <row r="309" spans="1:72" s="22" customFormat="1" ht="349.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3"/>
      <c r="O309" s="23"/>
      <c r="P309" s="23"/>
      <c r="Q309" s="23"/>
      <c r="R309" s="23"/>
      <c r="S309" s="23"/>
      <c r="T309" s="23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00"/>
      <c r="BD309" s="200"/>
      <c r="BE309" s="20"/>
      <c r="BF309" s="20"/>
      <c r="BG309" s="20"/>
      <c r="BH309" s="23"/>
      <c r="BI309" s="23"/>
      <c r="BJ309" s="20"/>
      <c r="BK309" s="23"/>
      <c r="BL309" s="21"/>
      <c r="BM309" s="181"/>
      <c r="BN309" s="24"/>
      <c r="BO309" s="21"/>
      <c r="BP309" s="21"/>
      <c r="BQ309" s="23"/>
      <c r="BR309" s="23"/>
      <c r="BS309" s="24"/>
      <c r="BT309" s="25"/>
    </row>
    <row r="310" spans="1:72" s="22" customFormat="1" ht="167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3"/>
      <c r="O310" s="23"/>
      <c r="P310" s="23"/>
      <c r="Q310" s="23"/>
      <c r="R310" s="23"/>
      <c r="S310" s="23"/>
      <c r="T310" s="23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181"/>
      <c r="AL310" s="21"/>
      <c r="AM310" s="21"/>
      <c r="AN310" s="21"/>
      <c r="AO310" s="21"/>
      <c r="AP310" s="21"/>
      <c r="AQ310" s="21"/>
      <c r="AR310" s="21"/>
      <c r="AS310" s="18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00"/>
      <c r="BD310" s="200"/>
      <c r="BE310" s="20"/>
      <c r="BF310" s="20"/>
      <c r="BG310" s="20"/>
      <c r="BH310" s="23"/>
      <c r="BI310" s="20"/>
      <c r="BJ310" s="20"/>
      <c r="BK310" s="23"/>
      <c r="BL310" s="21"/>
      <c r="BM310" s="181"/>
      <c r="BN310" s="24"/>
      <c r="BO310" s="21"/>
      <c r="BP310" s="21"/>
      <c r="BQ310" s="23"/>
      <c r="BR310" s="23"/>
      <c r="BS310" s="24"/>
      <c r="BT310" s="25"/>
    </row>
    <row r="311" spans="1:72" s="22" customFormat="1" ht="409.6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3"/>
      <c r="O311" s="23"/>
      <c r="P311" s="23"/>
      <c r="Q311" s="23"/>
      <c r="R311" s="23"/>
      <c r="S311" s="23"/>
      <c r="T311" s="23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0"/>
      <c r="AH311" s="23"/>
      <c r="AI311" s="20"/>
      <c r="AJ311" s="21"/>
      <c r="AK311" s="200"/>
      <c r="AL311" s="23"/>
      <c r="AM311" s="20"/>
      <c r="AN311" s="23"/>
      <c r="AO311" s="20"/>
      <c r="AP311" s="21"/>
      <c r="AQ311" s="21"/>
      <c r="AR311" s="21"/>
      <c r="AS311" s="200"/>
      <c r="AT311" s="23"/>
      <c r="AU311" s="21"/>
      <c r="AV311" s="21"/>
      <c r="AW311" s="21"/>
      <c r="AX311" s="21"/>
      <c r="AY311" s="21"/>
      <c r="AZ311" s="21"/>
      <c r="BA311" s="21"/>
      <c r="BB311" s="21"/>
      <c r="BC311" s="200"/>
      <c r="BD311" s="23"/>
      <c r="BE311" s="20"/>
      <c r="BF311" s="23"/>
      <c r="BG311" s="20"/>
      <c r="BH311" s="23"/>
      <c r="BI311" s="20"/>
      <c r="BJ311" s="23"/>
      <c r="BK311" s="23"/>
      <c r="BL311" s="21"/>
      <c r="BM311" s="181"/>
      <c r="BN311" s="24"/>
      <c r="BO311" s="21"/>
      <c r="BP311" s="21"/>
      <c r="BQ311" s="23"/>
      <c r="BR311" s="23"/>
      <c r="BS311" s="24"/>
      <c r="BT311" s="25"/>
    </row>
    <row r="312" spans="1:72" s="22" customFormat="1" ht="134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3"/>
      <c r="O312" s="20"/>
      <c r="P312" s="23"/>
      <c r="Q312" s="23"/>
      <c r="R312" s="23"/>
      <c r="S312" s="23"/>
      <c r="T312" s="23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0"/>
      <c r="AH312" s="23"/>
      <c r="AI312" s="20"/>
      <c r="AJ312" s="21"/>
      <c r="AK312" s="200"/>
      <c r="AL312" s="20"/>
      <c r="AM312" s="20"/>
      <c r="AN312" s="21"/>
      <c r="AO312" s="21"/>
      <c r="AP312" s="21"/>
      <c r="AQ312" s="21"/>
      <c r="AR312" s="21"/>
      <c r="AS312" s="200"/>
      <c r="AT312" s="20"/>
      <c r="AU312" s="21"/>
      <c r="AV312" s="21"/>
      <c r="AW312" s="21"/>
      <c r="AX312" s="21"/>
      <c r="AY312" s="21"/>
      <c r="AZ312" s="21"/>
      <c r="BA312" s="21"/>
      <c r="BB312" s="21"/>
      <c r="BC312" s="200"/>
      <c r="BD312" s="23"/>
      <c r="BE312" s="20"/>
      <c r="BF312" s="23"/>
      <c r="BG312" s="20"/>
      <c r="BH312" s="23"/>
      <c r="BI312" s="20"/>
      <c r="BJ312" s="23"/>
      <c r="BK312" s="23"/>
      <c r="BL312" s="21"/>
      <c r="BM312" s="181"/>
      <c r="BN312" s="24"/>
      <c r="BO312" s="21"/>
      <c r="BP312" s="21"/>
      <c r="BQ312" s="23"/>
      <c r="BR312" s="23"/>
      <c r="BS312" s="24"/>
      <c r="BT312" s="25"/>
    </row>
    <row r="313" spans="1:72" s="22" customFormat="1" ht="134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3"/>
      <c r="O313" s="23"/>
      <c r="P313" s="23"/>
      <c r="Q313" s="23"/>
      <c r="R313" s="23"/>
      <c r="S313" s="23"/>
      <c r="T313" s="23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0"/>
      <c r="AH313" s="23"/>
      <c r="AI313" s="20"/>
      <c r="AJ313" s="21"/>
      <c r="AK313" s="200"/>
      <c r="AL313" s="20"/>
      <c r="AM313" s="20"/>
      <c r="AN313" s="21"/>
      <c r="AO313" s="21"/>
      <c r="AP313" s="21"/>
      <c r="AQ313" s="21"/>
      <c r="AR313" s="21"/>
      <c r="AS313" s="200"/>
      <c r="AT313" s="20"/>
      <c r="AU313" s="21"/>
      <c r="AV313" s="21"/>
      <c r="AW313" s="21"/>
      <c r="AX313" s="21"/>
      <c r="AY313" s="21"/>
      <c r="AZ313" s="21"/>
      <c r="BA313" s="21"/>
      <c r="BB313" s="21"/>
      <c r="BC313" s="200"/>
      <c r="BD313" s="23"/>
      <c r="BE313" s="20"/>
      <c r="BF313" s="23"/>
      <c r="BG313" s="20"/>
      <c r="BH313" s="23"/>
      <c r="BI313" s="20"/>
      <c r="BJ313" s="23"/>
      <c r="BK313" s="23"/>
      <c r="BL313" s="21"/>
      <c r="BM313" s="181"/>
      <c r="BN313" s="24"/>
      <c r="BO313" s="21"/>
      <c r="BP313" s="21"/>
      <c r="BQ313" s="23"/>
      <c r="BR313" s="23"/>
      <c r="BS313" s="24"/>
      <c r="BT313" s="25"/>
    </row>
    <row r="314" spans="1:72" s="22" customFormat="1" ht="134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0"/>
      <c r="O314" s="20"/>
      <c r="P314" s="23"/>
      <c r="Q314" s="23"/>
      <c r="R314" s="23"/>
      <c r="S314" s="23"/>
      <c r="T314" s="23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0"/>
      <c r="AH314" s="23"/>
      <c r="AI314" s="20"/>
      <c r="AJ314" s="21"/>
      <c r="AK314" s="200"/>
      <c r="AL314" s="20"/>
      <c r="AM314" s="20"/>
      <c r="AN314" s="21"/>
      <c r="AO314" s="21"/>
      <c r="AP314" s="21"/>
      <c r="AQ314" s="21"/>
      <c r="AR314" s="21"/>
      <c r="AS314" s="200"/>
      <c r="AT314" s="20"/>
      <c r="AU314" s="21"/>
      <c r="AV314" s="21"/>
      <c r="AW314" s="21"/>
      <c r="AX314" s="21"/>
      <c r="AY314" s="21"/>
      <c r="AZ314" s="21"/>
      <c r="BA314" s="21"/>
      <c r="BB314" s="21"/>
      <c r="BC314" s="200"/>
      <c r="BD314" s="23"/>
      <c r="BE314" s="20"/>
      <c r="BF314" s="23"/>
      <c r="BG314" s="20"/>
      <c r="BH314" s="23"/>
      <c r="BI314" s="20"/>
      <c r="BJ314" s="23"/>
      <c r="BK314" s="23"/>
      <c r="BL314" s="21"/>
      <c r="BM314" s="181"/>
      <c r="BN314" s="24"/>
      <c r="BO314" s="21"/>
      <c r="BP314" s="21"/>
      <c r="BQ314" s="23"/>
      <c r="BR314" s="23"/>
      <c r="BS314" s="24"/>
      <c r="BT314" s="25"/>
    </row>
    <row r="315" spans="1:72" s="22" customFormat="1" ht="134.2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3"/>
      <c r="O315" s="20"/>
      <c r="P315" s="20"/>
      <c r="Q315" s="20"/>
      <c r="R315" s="20"/>
      <c r="S315" s="20"/>
      <c r="T315" s="23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0"/>
      <c r="AH315" s="23"/>
      <c r="AI315" s="20"/>
      <c r="AJ315" s="21"/>
      <c r="AK315" s="200"/>
      <c r="AL315" s="20"/>
      <c r="AM315" s="20"/>
      <c r="AN315" s="21"/>
      <c r="AO315" s="21"/>
      <c r="AP315" s="21"/>
      <c r="AQ315" s="21"/>
      <c r="AR315" s="21"/>
      <c r="AS315" s="200"/>
      <c r="AT315" s="20"/>
      <c r="AU315" s="21"/>
      <c r="AV315" s="21"/>
      <c r="AW315" s="21"/>
      <c r="AX315" s="21"/>
      <c r="AY315" s="21"/>
      <c r="AZ315" s="21"/>
      <c r="BA315" s="21"/>
      <c r="BB315" s="21"/>
      <c r="BC315" s="200"/>
      <c r="BD315" s="23"/>
      <c r="BE315" s="20"/>
      <c r="BF315" s="23"/>
      <c r="BG315" s="20"/>
      <c r="BH315" s="23"/>
      <c r="BI315" s="20"/>
      <c r="BJ315" s="23"/>
      <c r="BK315" s="23"/>
      <c r="BL315" s="21"/>
      <c r="BM315" s="181"/>
      <c r="BN315" s="24"/>
      <c r="BO315" s="21"/>
      <c r="BP315" s="21"/>
      <c r="BQ315" s="23"/>
      <c r="BR315" s="23"/>
      <c r="BS315" s="24"/>
      <c r="BT315" s="25"/>
    </row>
    <row r="316" spans="1:72" s="22" customFormat="1" ht="134.2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3"/>
      <c r="O316" s="20"/>
      <c r="P316" s="23"/>
      <c r="Q316" s="23"/>
      <c r="R316" s="23"/>
      <c r="S316" s="23"/>
      <c r="T316" s="23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0"/>
      <c r="AH316" s="23"/>
      <c r="AI316" s="20"/>
      <c r="AJ316" s="21"/>
      <c r="AK316" s="200"/>
      <c r="AL316" s="20"/>
      <c r="AM316" s="20"/>
      <c r="AN316" s="21"/>
      <c r="AO316" s="21"/>
      <c r="AP316" s="21"/>
      <c r="AQ316" s="21"/>
      <c r="AR316" s="21"/>
      <c r="AS316" s="200"/>
      <c r="AT316" s="20"/>
      <c r="AU316" s="21"/>
      <c r="AV316" s="21"/>
      <c r="AW316" s="21"/>
      <c r="AX316" s="21"/>
      <c r="AY316" s="21"/>
      <c r="AZ316" s="21"/>
      <c r="BA316" s="21"/>
      <c r="BB316" s="21"/>
      <c r="BC316" s="200"/>
      <c r="BD316" s="23"/>
      <c r="BE316" s="20"/>
      <c r="BF316" s="23"/>
      <c r="BG316" s="20"/>
      <c r="BH316" s="23"/>
      <c r="BI316" s="20"/>
      <c r="BJ316" s="23"/>
      <c r="BK316" s="23"/>
      <c r="BL316" s="21"/>
      <c r="BM316" s="181"/>
      <c r="BN316" s="24"/>
      <c r="BO316" s="21"/>
      <c r="BP316" s="21"/>
      <c r="BQ316" s="23"/>
      <c r="BR316" s="23"/>
      <c r="BS316" s="24"/>
      <c r="BT316" s="25"/>
    </row>
    <row r="317" spans="1:72" s="22" customFormat="1" ht="409.6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3"/>
      <c r="O317" s="23"/>
      <c r="P317" s="23"/>
      <c r="Q317" s="23"/>
      <c r="R317" s="23"/>
      <c r="S317" s="23"/>
      <c r="T317" s="23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0"/>
      <c r="AH317" s="23"/>
      <c r="AI317" s="23"/>
      <c r="AJ317" s="21"/>
      <c r="AK317" s="200"/>
      <c r="AL317" s="23"/>
      <c r="AM317" s="23"/>
      <c r="AN317" s="21"/>
      <c r="AO317" s="21"/>
      <c r="AP317" s="21"/>
      <c r="AQ317" s="21"/>
      <c r="AR317" s="21"/>
      <c r="AS317" s="200"/>
      <c r="AT317" s="23"/>
      <c r="AU317" s="21"/>
      <c r="AV317" s="21"/>
      <c r="AW317" s="21"/>
      <c r="AX317" s="21"/>
      <c r="AY317" s="21"/>
      <c r="AZ317" s="21"/>
      <c r="BA317" s="21"/>
      <c r="BB317" s="21"/>
      <c r="BC317" s="200"/>
      <c r="BD317" s="23"/>
      <c r="BE317" s="23"/>
      <c r="BF317" s="20"/>
      <c r="BG317" s="20"/>
      <c r="BH317" s="23"/>
      <c r="BI317" s="20"/>
      <c r="BJ317" s="20"/>
      <c r="BK317" s="23"/>
      <c r="BL317" s="21"/>
      <c r="BM317" s="181"/>
      <c r="BN317" s="24"/>
      <c r="BO317" s="21"/>
      <c r="BP317" s="21"/>
      <c r="BQ317" s="23"/>
      <c r="BR317" s="23"/>
      <c r="BS317" s="24"/>
      <c r="BT317" s="25"/>
    </row>
    <row r="318" spans="1:72" s="22" customFormat="1" ht="134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3"/>
      <c r="O318" s="23"/>
      <c r="P318" s="23"/>
      <c r="Q318" s="23"/>
      <c r="R318" s="23"/>
      <c r="S318" s="23"/>
      <c r="T318" s="23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00"/>
      <c r="BD318" s="200"/>
      <c r="BE318" s="20"/>
      <c r="BF318" s="20"/>
      <c r="BG318" s="20"/>
      <c r="BH318" s="23"/>
      <c r="BI318" s="20"/>
      <c r="BJ318" s="20"/>
      <c r="BK318" s="23"/>
      <c r="BL318" s="21"/>
      <c r="BM318" s="181"/>
      <c r="BN318" s="24"/>
      <c r="BO318" s="21"/>
      <c r="BP318" s="21"/>
      <c r="BQ318" s="23"/>
      <c r="BR318" s="23"/>
      <c r="BS318" s="24"/>
      <c r="BT318" s="25"/>
    </row>
    <row r="319" spans="1:72" s="22" customFormat="1" ht="134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3"/>
      <c r="O319" s="23"/>
      <c r="P319" s="23"/>
      <c r="Q319" s="23"/>
      <c r="R319" s="23"/>
      <c r="S319" s="23"/>
      <c r="T319" s="23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00"/>
      <c r="BD319" s="200"/>
      <c r="BE319" s="20"/>
      <c r="BF319" s="20"/>
      <c r="BG319" s="20"/>
      <c r="BH319" s="23"/>
      <c r="BI319" s="20"/>
      <c r="BJ319" s="20"/>
      <c r="BK319" s="23"/>
      <c r="BL319" s="21"/>
      <c r="BM319" s="181"/>
      <c r="BN319" s="24"/>
      <c r="BO319" s="21"/>
      <c r="BP319" s="21"/>
      <c r="BQ319" s="23"/>
      <c r="BR319" s="23"/>
      <c r="BS319" s="24"/>
      <c r="BT319" s="25"/>
    </row>
    <row r="320" spans="1:72" s="22" customFormat="1" ht="134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3"/>
      <c r="O320" s="20"/>
      <c r="P320" s="20"/>
      <c r="Q320" s="20"/>
      <c r="R320" s="20"/>
      <c r="S320" s="20"/>
      <c r="T320" s="23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00"/>
      <c r="BD320" s="200"/>
      <c r="BE320" s="20"/>
      <c r="BF320" s="20"/>
      <c r="BG320" s="20"/>
      <c r="BH320" s="23"/>
      <c r="BI320" s="20"/>
      <c r="BJ320" s="20"/>
      <c r="BK320" s="23"/>
      <c r="BL320" s="21"/>
      <c r="BM320" s="181"/>
      <c r="BN320" s="24"/>
      <c r="BO320" s="21"/>
      <c r="BP320" s="21"/>
      <c r="BQ320" s="23"/>
      <c r="BR320" s="23"/>
      <c r="BS320" s="24"/>
      <c r="BT320" s="25"/>
    </row>
    <row r="321" spans="1:72" s="22" customFormat="1" ht="134.2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3"/>
      <c r="O321" s="23"/>
      <c r="P321" s="23"/>
      <c r="Q321" s="23"/>
      <c r="R321" s="23"/>
      <c r="S321" s="23"/>
      <c r="T321" s="23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00"/>
      <c r="BD321" s="200"/>
      <c r="BE321" s="20"/>
      <c r="BF321" s="20"/>
      <c r="BG321" s="20"/>
      <c r="BH321" s="23"/>
      <c r="BI321" s="20"/>
      <c r="BJ321" s="20"/>
      <c r="BK321" s="23"/>
      <c r="BL321" s="21"/>
      <c r="BM321" s="181"/>
      <c r="BN321" s="24"/>
      <c r="BO321" s="21"/>
      <c r="BP321" s="21"/>
      <c r="BQ321" s="23"/>
      <c r="BR321" s="23"/>
      <c r="BS321" s="24"/>
      <c r="BT321" s="25"/>
    </row>
    <row r="322" spans="1:72" s="22" customFormat="1" ht="409.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3"/>
      <c r="O322" s="23"/>
      <c r="P322" s="23"/>
      <c r="Q322" s="23"/>
      <c r="R322" s="23"/>
      <c r="S322" s="23"/>
      <c r="T322" s="23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0"/>
      <c r="AJ322" s="23"/>
      <c r="AK322" s="20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00"/>
      <c r="BD322" s="23"/>
      <c r="BE322" s="23"/>
      <c r="BF322" s="20"/>
      <c r="BG322" s="20"/>
      <c r="BH322" s="23"/>
      <c r="BI322" s="20"/>
      <c r="BJ322" s="20"/>
      <c r="BK322" s="23"/>
      <c r="BL322" s="21"/>
      <c r="BM322" s="181"/>
      <c r="BN322" s="24"/>
      <c r="BO322" s="21"/>
      <c r="BP322" s="21"/>
      <c r="BQ322" s="23"/>
      <c r="BR322" s="23"/>
      <c r="BS322" s="24"/>
      <c r="BT322" s="25"/>
    </row>
    <row r="323" spans="1:72" s="22" customFormat="1" ht="132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0"/>
      <c r="O323" s="20"/>
      <c r="P323" s="23"/>
      <c r="Q323" s="23"/>
      <c r="R323" s="23"/>
      <c r="S323" s="23"/>
      <c r="T323" s="23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00"/>
      <c r="BD323" s="200"/>
      <c r="BE323" s="20"/>
      <c r="BF323" s="20"/>
      <c r="BG323" s="20"/>
      <c r="BH323" s="23"/>
      <c r="BI323" s="20"/>
      <c r="BJ323" s="20"/>
      <c r="BK323" s="23"/>
      <c r="BL323" s="21"/>
      <c r="BM323" s="181"/>
      <c r="BN323" s="24"/>
      <c r="BO323" s="21"/>
      <c r="BP323" s="21"/>
      <c r="BQ323" s="23"/>
      <c r="BR323" s="23"/>
      <c r="BS323" s="24"/>
      <c r="BT323" s="25"/>
    </row>
    <row r="324" spans="1:72" s="22" customFormat="1" ht="132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3"/>
      <c r="O324" s="23"/>
      <c r="P324" s="23"/>
      <c r="Q324" s="23"/>
      <c r="R324" s="23"/>
      <c r="S324" s="23"/>
      <c r="T324" s="23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00"/>
      <c r="BD324" s="200"/>
      <c r="BE324" s="20"/>
      <c r="BF324" s="20"/>
      <c r="BG324" s="20"/>
      <c r="BH324" s="23"/>
      <c r="BI324" s="20"/>
      <c r="BJ324" s="20"/>
      <c r="BK324" s="23"/>
      <c r="BL324" s="21"/>
      <c r="BM324" s="181"/>
      <c r="BN324" s="24"/>
      <c r="BO324" s="21"/>
      <c r="BP324" s="21"/>
      <c r="BQ324" s="23"/>
      <c r="BR324" s="23"/>
      <c r="BS324" s="24"/>
      <c r="BT324" s="25"/>
    </row>
    <row r="325" spans="1:72" s="22" customFormat="1" ht="409.6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3"/>
      <c r="O325" s="23"/>
      <c r="P325" s="23"/>
      <c r="Q325" s="23"/>
      <c r="R325" s="23"/>
      <c r="S325" s="23"/>
      <c r="T325" s="23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00"/>
      <c r="BD325" s="23"/>
      <c r="BE325" s="23"/>
      <c r="BF325" s="20"/>
      <c r="BG325" s="20"/>
      <c r="BH325" s="23"/>
      <c r="BI325" s="20"/>
      <c r="BJ325" s="20"/>
      <c r="BK325" s="23"/>
      <c r="BL325" s="21"/>
      <c r="BM325" s="181"/>
      <c r="BN325" s="24"/>
      <c r="BO325" s="21"/>
      <c r="BP325" s="21"/>
      <c r="BQ325" s="23"/>
      <c r="BR325" s="23"/>
      <c r="BS325" s="24"/>
      <c r="BT325" s="25"/>
    </row>
    <row r="326" spans="1:72" s="22" customFormat="1" ht="169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3"/>
      <c r="O326" s="23"/>
      <c r="P326" s="23"/>
      <c r="Q326" s="23"/>
      <c r="R326" s="23"/>
      <c r="S326" s="23"/>
      <c r="T326" s="23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00"/>
      <c r="BD326" s="200"/>
      <c r="BE326" s="20"/>
      <c r="BF326" s="20"/>
      <c r="BG326" s="20"/>
      <c r="BH326" s="23"/>
      <c r="BI326" s="20"/>
      <c r="BJ326" s="20"/>
      <c r="BK326" s="23"/>
      <c r="BL326" s="21"/>
      <c r="BM326" s="181"/>
      <c r="BN326" s="24"/>
      <c r="BO326" s="21"/>
      <c r="BP326" s="21"/>
      <c r="BQ326" s="23"/>
      <c r="BR326" s="23"/>
      <c r="BS326" s="24"/>
      <c r="BT326" s="25"/>
    </row>
    <row r="327" spans="1:72" s="22" customFormat="1" ht="162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3"/>
      <c r="O327" s="23"/>
      <c r="P327" s="23"/>
      <c r="Q327" s="23"/>
      <c r="R327" s="23"/>
      <c r="S327" s="23"/>
      <c r="T327" s="23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00"/>
      <c r="BD327" s="200"/>
      <c r="BE327" s="20"/>
      <c r="BF327" s="20"/>
      <c r="BG327" s="20"/>
      <c r="BH327" s="23"/>
      <c r="BI327" s="20"/>
      <c r="BJ327" s="23"/>
      <c r="BK327" s="23"/>
      <c r="BL327" s="21"/>
      <c r="BM327" s="181"/>
      <c r="BN327" s="24"/>
      <c r="BO327" s="21"/>
      <c r="BP327" s="21"/>
      <c r="BQ327" s="23"/>
      <c r="BR327" s="23"/>
      <c r="BS327" s="24"/>
      <c r="BT327" s="25"/>
    </row>
    <row r="328" spans="1:72" s="22" customFormat="1" ht="162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3"/>
      <c r="O328" s="20"/>
      <c r="P328" s="23"/>
      <c r="Q328" s="23"/>
      <c r="R328" s="23"/>
      <c r="S328" s="23"/>
      <c r="T328" s="23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00"/>
      <c r="BD328" s="200"/>
      <c r="BE328" s="20"/>
      <c r="BF328" s="20"/>
      <c r="BG328" s="20"/>
      <c r="BH328" s="23"/>
      <c r="BI328" s="20"/>
      <c r="BJ328" s="20"/>
      <c r="BK328" s="23"/>
      <c r="BL328" s="21"/>
      <c r="BM328" s="181"/>
      <c r="BN328" s="24"/>
      <c r="BO328" s="21"/>
      <c r="BP328" s="21"/>
      <c r="BQ328" s="23"/>
      <c r="BR328" s="23"/>
      <c r="BS328" s="24"/>
      <c r="BT328" s="25"/>
    </row>
    <row r="329" spans="1:72" s="22" customFormat="1" ht="409.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3"/>
      <c r="O329" s="23"/>
      <c r="P329" s="23"/>
      <c r="Q329" s="23"/>
      <c r="R329" s="23"/>
      <c r="S329" s="23"/>
      <c r="T329" s="23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00"/>
      <c r="BD329" s="23"/>
      <c r="BE329" s="23"/>
      <c r="BF329" s="20"/>
      <c r="BG329" s="20"/>
      <c r="BH329" s="23"/>
      <c r="BI329" s="20"/>
      <c r="BJ329" s="20"/>
      <c r="BK329" s="23"/>
      <c r="BL329" s="21"/>
      <c r="BM329" s="181"/>
      <c r="BN329" s="24"/>
      <c r="BO329" s="21"/>
      <c r="BP329" s="21"/>
      <c r="BQ329" s="23"/>
      <c r="BR329" s="23"/>
      <c r="BS329" s="24"/>
      <c r="BT329" s="25"/>
    </row>
    <row r="330" spans="1:72" s="22" customFormat="1" ht="154.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3"/>
      <c r="O330" s="23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00"/>
      <c r="BD330" s="200"/>
      <c r="BE330" s="20"/>
      <c r="BF330" s="20"/>
      <c r="BG330" s="20"/>
      <c r="BH330" s="23"/>
      <c r="BI330" s="20"/>
      <c r="BJ330" s="20"/>
      <c r="BK330" s="23"/>
      <c r="BL330" s="21"/>
      <c r="BM330" s="181"/>
      <c r="BN330" s="24"/>
      <c r="BO330" s="21"/>
      <c r="BP330" s="21"/>
      <c r="BQ330" s="23"/>
      <c r="BR330" s="23"/>
      <c r="BS330" s="24"/>
      <c r="BT330" s="25"/>
    </row>
    <row r="331" spans="1:72" s="22" customFormat="1" ht="186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3"/>
      <c r="O331" s="23"/>
      <c r="P331" s="23"/>
      <c r="Q331" s="23"/>
      <c r="R331" s="23"/>
      <c r="S331" s="23"/>
      <c r="T331" s="23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00"/>
      <c r="BD331" s="200"/>
      <c r="BE331" s="20"/>
      <c r="BF331" s="20"/>
      <c r="BG331" s="20"/>
      <c r="BH331" s="23"/>
      <c r="BI331" s="20"/>
      <c r="BJ331" s="20"/>
      <c r="BK331" s="23"/>
      <c r="BL331" s="21"/>
      <c r="BM331" s="181"/>
      <c r="BN331" s="24"/>
      <c r="BO331" s="21"/>
      <c r="BP331" s="21"/>
      <c r="BQ331" s="23"/>
      <c r="BR331" s="23"/>
      <c r="BS331" s="24"/>
      <c r="BT331" s="25"/>
    </row>
    <row r="332" spans="1:72" s="22" customFormat="1" ht="17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3"/>
      <c r="O332" s="23"/>
      <c r="P332" s="23"/>
      <c r="Q332" s="23"/>
      <c r="R332" s="23"/>
      <c r="S332" s="23"/>
      <c r="T332" s="23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00"/>
      <c r="BD332" s="23"/>
      <c r="BE332" s="23"/>
      <c r="BF332" s="20"/>
      <c r="BG332" s="20"/>
      <c r="BH332" s="23"/>
      <c r="BI332" s="20"/>
      <c r="BJ332" s="20"/>
      <c r="BK332" s="23"/>
      <c r="BL332" s="21"/>
      <c r="BM332" s="181"/>
      <c r="BN332" s="24"/>
      <c r="BO332" s="21"/>
      <c r="BP332" s="21"/>
      <c r="BQ332" s="23"/>
      <c r="BR332" s="23"/>
      <c r="BS332" s="24"/>
      <c r="BT332" s="25"/>
    </row>
    <row r="333" spans="1:72" s="22" customFormat="1" ht="177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3"/>
      <c r="O333" s="23"/>
      <c r="P333" s="23"/>
      <c r="Q333" s="23"/>
      <c r="R333" s="23"/>
      <c r="S333" s="23"/>
      <c r="T333" s="23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00"/>
      <c r="BD333" s="182"/>
      <c r="BE333" s="23"/>
      <c r="BF333" s="20"/>
      <c r="BG333" s="20"/>
      <c r="BH333" s="23"/>
      <c r="BI333" s="20"/>
      <c r="BJ333" s="20"/>
      <c r="BK333" s="23"/>
      <c r="BL333" s="21"/>
      <c r="BM333" s="181"/>
      <c r="BN333" s="24"/>
      <c r="BO333" s="21"/>
      <c r="BP333" s="21"/>
      <c r="BQ333" s="23"/>
      <c r="BR333" s="23"/>
      <c r="BS333" s="24"/>
      <c r="BT333" s="25"/>
    </row>
    <row r="334" spans="1:72" s="22" customFormat="1" ht="244.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3"/>
      <c r="O334" s="23"/>
      <c r="P334" s="23"/>
      <c r="Q334" s="23"/>
      <c r="R334" s="23"/>
      <c r="S334" s="23"/>
      <c r="T334" s="23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183"/>
      <c r="BD334" s="23"/>
      <c r="BE334" s="23"/>
      <c r="BF334" s="20"/>
      <c r="BG334" s="20"/>
      <c r="BH334" s="23"/>
      <c r="BI334" s="20"/>
      <c r="BJ334" s="20"/>
      <c r="BK334" s="23"/>
      <c r="BL334" s="21"/>
      <c r="BM334" s="181"/>
      <c r="BN334" s="24"/>
      <c r="BO334" s="21"/>
      <c r="BP334" s="21"/>
      <c r="BQ334" s="23"/>
      <c r="BR334" s="23"/>
      <c r="BS334" s="24"/>
      <c r="BT334" s="25"/>
    </row>
    <row r="335" spans="1:72" s="22" customFormat="1" ht="244.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3"/>
      <c r="O335" s="20"/>
      <c r="P335" s="23"/>
      <c r="Q335" s="23"/>
      <c r="R335" s="23"/>
      <c r="S335" s="23"/>
      <c r="T335" s="23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00"/>
      <c r="BD335" s="182"/>
      <c r="BE335" s="23"/>
      <c r="BF335" s="20"/>
      <c r="BG335" s="20"/>
      <c r="BH335" s="23"/>
      <c r="BI335" s="20"/>
      <c r="BJ335" s="20"/>
      <c r="BK335" s="23"/>
      <c r="BL335" s="21"/>
      <c r="BM335" s="181"/>
      <c r="BN335" s="24"/>
      <c r="BO335" s="21"/>
      <c r="BP335" s="21"/>
      <c r="BQ335" s="23"/>
      <c r="BR335" s="23"/>
      <c r="BS335" s="24"/>
      <c r="BT335" s="25"/>
    </row>
    <row r="336" spans="1:72" s="22" customFormat="1" ht="231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3"/>
      <c r="O336" s="23"/>
      <c r="P336" s="23"/>
      <c r="Q336" s="23"/>
      <c r="R336" s="23"/>
      <c r="S336" s="23"/>
      <c r="T336" s="23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00"/>
      <c r="BD336" s="23"/>
      <c r="BE336" s="23"/>
      <c r="BF336" s="20"/>
      <c r="BG336" s="20"/>
      <c r="BH336" s="23"/>
      <c r="BI336" s="20"/>
      <c r="BJ336" s="20"/>
      <c r="BK336" s="23"/>
      <c r="BL336" s="21"/>
      <c r="BM336" s="181"/>
      <c r="BN336" s="24"/>
      <c r="BO336" s="21"/>
      <c r="BP336" s="21"/>
      <c r="BQ336" s="23"/>
      <c r="BR336" s="23"/>
      <c r="BS336" s="24"/>
      <c r="BT336" s="25"/>
    </row>
    <row r="337" spans="1:72" s="22" customFormat="1" ht="231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0"/>
      <c r="O337" s="20"/>
      <c r="P337" s="20"/>
      <c r="Q337" s="21"/>
      <c r="R337" s="20"/>
      <c r="S337" s="21"/>
      <c r="T337" s="20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0"/>
      <c r="AP337" s="20"/>
      <c r="AQ337" s="20"/>
      <c r="AR337" s="21"/>
      <c r="AS337" s="21"/>
      <c r="AT337" s="21"/>
      <c r="AU337" s="21"/>
      <c r="AV337" s="21"/>
      <c r="AW337" s="21"/>
      <c r="AX337" s="21"/>
      <c r="AY337" s="21"/>
      <c r="AZ337" s="21"/>
      <c r="BA337" s="20"/>
      <c r="BB337" s="20"/>
      <c r="BC337" s="20"/>
      <c r="BD337" s="200"/>
      <c r="BE337" s="20"/>
      <c r="BF337" s="20"/>
      <c r="BG337" s="20"/>
      <c r="BH337" s="23"/>
      <c r="BI337" s="20"/>
      <c r="BJ337" s="20"/>
      <c r="BK337" s="23"/>
      <c r="BL337" s="21"/>
      <c r="BM337" s="181"/>
      <c r="BN337" s="24"/>
      <c r="BO337" s="21"/>
      <c r="BP337" s="21"/>
      <c r="BQ337" s="23"/>
      <c r="BR337" s="23"/>
      <c r="BS337" s="24"/>
      <c r="BT337" s="25"/>
    </row>
    <row r="338" spans="1:72" s="22" customFormat="1" ht="159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0"/>
      <c r="O338" s="20"/>
      <c r="P338" s="20"/>
      <c r="Q338" s="21"/>
      <c r="R338" s="20"/>
      <c r="S338" s="21"/>
      <c r="T338" s="20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00"/>
      <c r="BD338" s="200"/>
      <c r="BE338" s="20"/>
      <c r="BF338" s="20"/>
      <c r="BG338" s="20"/>
      <c r="BH338" s="23"/>
      <c r="BI338" s="20"/>
      <c r="BJ338" s="20"/>
      <c r="BK338" s="23"/>
      <c r="BL338" s="21"/>
      <c r="BM338" s="181"/>
      <c r="BN338" s="24"/>
      <c r="BO338" s="21"/>
      <c r="BP338" s="21"/>
      <c r="BQ338" s="23"/>
      <c r="BR338" s="23"/>
      <c r="BS338" s="24"/>
      <c r="BT338" s="25"/>
    </row>
    <row r="339" spans="1:72" s="22" customFormat="1" ht="159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00"/>
      <c r="BD339" s="200"/>
      <c r="BE339" s="20"/>
      <c r="BF339" s="20"/>
      <c r="BG339" s="20"/>
      <c r="BH339" s="23"/>
      <c r="BI339" s="20"/>
      <c r="BJ339" s="20"/>
      <c r="BK339" s="23"/>
      <c r="BL339" s="21"/>
      <c r="BM339" s="181"/>
      <c r="BN339" s="24"/>
      <c r="BO339" s="21"/>
      <c r="BP339" s="21"/>
      <c r="BQ339" s="23"/>
      <c r="BR339" s="23"/>
      <c r="BS339" s="24"/>
      <c r="BT339" s="25"/>
    </row>
    <row r="340" spans="1:72" s="22" customFormat="1" ht="408.7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0"/>
      <c r="AH340" s="20"/>
      <c r="AI340" s="20"/>
      <c r="AJ340" s="21"/>
      <c r="AK340" s="200"/>
      <c r="AL340" s="21"/>
      <c r="AM340" s="20"/>
      <c r="AN340" s="21"/>
      <c r="AO340" s="20"/>
      <c r="AP340" s="21"/>
      <c r="AQ340" s="21"/>
      <c r="AR340" s="21"/>
      <c r="AS340" s="200"/>
      <c r="AT340" s="21"/>
      <c r="AU340" s="21"/>
      <c r="AV340" s="21"/>
      <c r="AW340" s="21"/>
      <c r="AX340" s="21"/>
      <c r="AY340" s="21"/>
      <c r="AZ340" s="21"/>
      <c r="BA340" s="21"/>
      <c r="BB340" s="21"/>
      <c r="BC340" s="200"/>
      <c r="BD340" s="21"/>
      <c r="BE340" s="20"/>
      <c r="BF340" s="20"/>
      <c r="BG340" s="20"/>
      <c r="BH340" s="23"/>
      <c r="BI340" s="20"/>
      <c r="BJ340" s="20"/>
      <c r="BK340" s="23"/>
      <c r="BL340" s="21"/>
      <c r="BM340" s="181"/>
      <c r="BN340" s="24"/>
      <c r="BO340" s="21"/>
      <c r="BP340" s="21"/>
      <c r="BQ340" s="23"/>
      <c r="BR340" s="23"/>
      <c r="BS340" s="24"/>
      <c r="BT340" s="25"/>
    </row>
    <row r="341" spans="1:72" s="22" customFormat="1" ht="138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0"/>
      <c r="O341" s="20"/>
      <c r="P341" s="21"/>
      <c r="Q341" s="21"/>
      <c r="R341" s="21"/>
      <c r="S341" s="21"/>
      <c r="T341" s="20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18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00"/>
      <c r="BD341" s="200"/>
      <c r="BE341" s="20"/>
      <c r="BF341" s="20"/>
      <c r="BG341" s="20"/>
      <c r="BH341" s="23"/>
      <c r="BI341" s="20"/>
      <c r="BJ341" s="20"/>
      <c r="BK341" s="23"/>
      <c r="BL341" s="21"/>
      <c r="BM341" s="181"/>
      <c r="BN341" s="24"/>
      <c r="BO341" s="21"/>
      <c r="BP341" s="21"/>
      <c r="BQ341" s="23"/>
      <c r="BR341" s="23"/>
      <c r="BS341" s="24"/>
      <c r="BT341" s="25"/>
    </row>
    <row r="342" spans="1:72" s="22" customFormat="1" ht="138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18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00"/>
      <c r="BD342" s="200"/>
      <c r="BE342" s="20"/>
      <c r="BF342" s="20"/>
      <c r="BG342" s="20"/>
      <c r="BH342" s="23"/>
      <c r="BI342" s="20"/>
      <c r="BJ342" s="20"/>
      <c r="BK342" s="23"/>
      <c r="BL342" s="21"/>
      <c r="BM342" s="181"/>
      <c r="BN342" s="24"/>
      <c r="BO342" s="21"/>
      <c r="BP342" s="21"/>
      <c r="BQ342" s="23"/>
      <c r="BR342" s="23"/>
      <c r="BS342" s="24"/>
      <c r="BT342" s="25"/>
    </row>
    <row r="343" spans="1:72" s="22" customFormat="1" ht="138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18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00"/>
      <c r="BD343" s="200"/>
      <c r="BE343" s="20"/>
      <c r="BF343" s="20"/>
      <c r="BG343" s="20"/>
      <c r="BH343" s="23"/>
      <c r="BI343" s="20"/>
      <c r="BJ343" s="20"/>
      <c r="BK343" s="23"/>
      <c r="BL343" s="21"/>
      <c r="BM343" s="181"/>
      <c r="BN343" s="24"/>
      <c r="BO343" s="21"/>
      <c r="BP343" s="21"/>
      <c r="BQ343" s="23"/>
      <c r="BR343" s="23"/>
      <c r="BS343" s="24"/>
      <c r="BT343" s="25"/>
    </row>
    <row r="344" spans="1:72" s="22" customFormat="1" ht="138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18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00"/>
      <c r="BD344" s="200"/>
      <c r="BE344" s="20"/>
      <c r="BF344" s="20"/>
      <c r="BG344" s="20"/>
      <c r="BH344" s="23"/>
      <c r="BI344" s="20"/>
      <c r="BJ344" s="20"/>
      <c r="BK344" s="23"/>
      <c r="BL344" s="21"/>
      <c r="BM344" s="181"/>
      <c r="BN344" s="24"/>
      <c r="BO344" s="21"/>
      <c r="BP344" s="21"/>
      <c r="BQ344" s="23"/>
      <c r="BR344" s="23"/>
      <c r="BS344" s="24"/>
      <c r="BT344" s="25"/>
    </row>
    <row r="345" spans="1:72" s="22" customFormat="1" ht="138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18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00"/>
      <c r="BD345" s="200"/>
      <c r="BE345" s="20"/>
      <c r="BF345" s="20"/>
      <c r="BG345" s="20"/>
      <c r="BH345" s="23"/>
      <c r="BI345" s="20"/>
      <c r="BJ345" s="20"/>
      <c r="BK345" s="23"/>
      <c r="BL345" s="21"/>
      <c r="BM345" s="181"/>
      <c r="BN345" s="24"/>
      <c r="BO345" s="21"/>
      <c r="BP345" s="21"/>
      <c r="BQ345" s="23"/>
      <c r="BR345" s="23"/>
      <c r="BS345" s="24"/>
      <c r="BT345" s="25"/>
    </row>
    <row r="346" spans="1:72" s="22" customFormat="1" ht="282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0"/>
      <c r="AH346" s="21"/>
      <c r="AI346" s="20"/>
      <c r="AJ346" s="21"/>
      <c r="AK346" s="200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0"/>
      <c r="BB346" s="20"/>
      <c r="BC346" s="20"/>
      <c r="BD346" s="23"/>
      <c r="BE346" s="23"/>
      <c r="BF346" s="20"/>
      <c r="BG346" s="20"/>
      <c r="BH346" s="21"/>
      <c r="BI346" s="20"/>
      <c r="BJ346" s="23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37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00"/>
      <c r="BD347" s="23"/>
      <c r="BE347" s="23"/>
      <c r="BF347" s="20"/>
      <c r="BG347" s="20"/>
      <c r="BH347" s="23"/>
      <c r="BI347" s="20"/>
      <c r="BJ347" s="23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22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00"/>
      <c r="BD348" s="23"/>
      <c r="BE348" s="23"/>
      <c r="BF348" s="20"/>
      <c r="BG348" s="20"/>
      <c r="BH348" s="23"/>
      <c r="BI348" s="20"/>
      <c r="BJ348" s="23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22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199"/>
      <c r="M349" s="20"/>
      <c r="N349" s="20"/>
      <c r="O349" s="20"/>
      <c r="P349" s="20"/>
      <c r="Q349" s="20"/>
      <c r="R349" s="20"/>
      <c r="S349" s="20"/>
      <c r="T349" s="20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00"/>
      <c r="BD349" s="23"/>
      <c r="BE349" s="23"/>
      <c r="BF349" s="20"/>
      <c r="BG349" s="20"/>
      <c r="BH349" s="23"/>
      <c r="BI349" s="20"/>
      <c r="BJ349" s="23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22.2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00"/>
      <c r="BD350" s="23"/>
      <c r="BE350" s="23"/>
      <c r="BF350" s="20"/>
      <c r="BG350" s="20"/>
      <c r="BH350" s="23"/>
      <c r="BI350" s="20"/>
      <c r="BJ350" s="23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84.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00"/>
      <c r="BD351" s="21"/>
      <c r="BE351" s="21"/>
      <c r="BF351" s="20"/>
      <c r="BG351" s="20"/>
      <c r="BH351" s="23"/>
      <c r="BI351" s="20"/>
      <c r="BJ351" s="23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84.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00"/>
      <c r="BD352" s="23"/>
      <c r="BE352" s="23"/>
      <c r="BF352" s="20"/>
      <c r="BG352" s="20"/>
      <c r="BH352" s="23"/>
      <c r="BI352" s="20"/>
      <c r="BJ352" s="23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409.6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3"/>
      <c r="O353" s="23"/>
      <c r="P353" s="23"/>
      <c r="Q353" s="23"/>
      <c r="R353" s="23"/>
      <c r="S353" s="23"/>
      <c r="T353" s="23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00"/>
      <c r="BD353" s="23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204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3"/>
      <c r="O354" s="20"/>
      <c r="P354" s="23"/>
      <c r="Q354" s="23"/>
      <c r="R354" s="23"/>
      <c r="S354" s="23"/>
      <c r="T354" s="23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00"/>
      <c r="BD354" s="20"/>
      <c r="BE354" s="20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201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3"/>
      <c r="O355" s="23"/>
      <c r="P355" s="23"/>
      <c r="Q355" s="23"/>
      <c r="R355" s="23"/>
      <c r="S355" s="23"/>
      <c r="T355" s="23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181"/>
      <c r="AL355" s="21"/>
      <c r="AM355" s="21"/>
      <c r="AN355" s="21"/>
      <c r="AO355" s="21"/>
      <c r="AP355" s="21"/>
      <c r="AQ355" s="21"/>
      <c r="AR355" s="21"/>
      <c r="AS355" s="181"/>
      <c r="AT355" s="21"/>
      <c r="AU355" s="181"/>
      <c r="AV355" s="21"/>
      <c r="AW355" s="21"/>
      <c r="AX355" s="21"/>
      <c r="AY355" s="21"/>
      <c r="AZ355" s="21"/>
      <c r="BA355" s="21"/>
      <c r="BB355" s="21"/>
      <c r="BC355" s="200"/>
      <c r="BD355" s="23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409.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0"/>
      <c r="AH356" s="21"/>
      <c r="AI356" s="21"/>
      <c r="AJ356" s="21"/>
      <c r="AK356" s="200"/>
      <c r="AL356" s="21"/>
      <c r="AM356" s="20"/>
      <c r="AN356" s="21"/>
      <c r="AO356" s="21"/>
      <c r="AP356" s="21"/>
      <c r="AQ356" s="21"/>
      <c r="AR356" s="21"/>
      <c r="AS356" s="200"/>
      <c r="AT356" s="21"/>
      <c r="AU356" s="181"/>
      <c r="AV356" s="21"/>
      <c r="AW356" s="21"/>
      <c r="AX356" s="21"/>
      <c r="AY356" s="21"/>
      <c r="AZ356" s="21"/>
      <c r="BA356" s="21"/>
      <c r="BB356" s="21"/>
      <c r="BC356" s="200"/>
      <c r="BD356" s="21"/>
      <c r="BE356" s="21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52.2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181"/>
      <c r="AL357" s="21"/>
      <c r="AM357" s="21"/>
      <c r="AN357" s="21"/>
      <c r="AO357" s="21"/>
      <c r="AP357" s="21"/>
      <c r="AQ357" s="21"/>
      <c r="AR357" s="21"/>
      <c r="AS357" s="181"/>
      <c r="AT357" s="21"/>
      <c r="AU357" s="181"/>
      <c r="AV357" s="21"/>
      <c r="AW357" s="21"/>
      <c r="AX357" s="21"/>
      <c r="AY357" s="21"/>
      <c r="AZ357" s="21"/>
      <c r="BA357" s="21"/>
      <c r="BB357" s="21"/>
      <c r="BC357" s="200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52.2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181"/>
      <c r="AL358" s="21"/>
      <c r="AM358" s="21"/>
      <c r="AN358" s="21"/>
      <c r="AO358" s="21"/>
      <c r="AP358" s="21"/>
      <c r="AQ358" s="21"/>
      <c r="AR358" s="21"/>
      <c r="AS358" s="181"/>
      <c r="AT358" s="21"/>
      <c r="AU358" s="181"/>
      <c r="AV358" s="21"/>
      <c r="AW358" s="21"/>
      <c r="AX358" s="21"/>
      <c r="AY358" s="21"/>
      <c r="AZ358" s="21"/>
      <c r="BA358" s="21"/>
      <c r="BB358" s="21"/>
      <c r="BC358" s="200"/>
      <c r="BD358" s="182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52.2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181"/>
      <c r="AL359" s="21"/>
      <c r="AM359" s="21"/>
      <c r="AN359" s="21"/>
      <c r="AO359" s="21"/>
      <c r="AP359" s="21"/>
      <c r="AQ359" s="21"/>
      <c r="AR359" s="21"/>
      <c r="AS359" s="181"/>
      <c r="AT359" s="21"/>
      <c r="AU359" s="181"/>
      <c r="AV359" s="21"/>
      <c r="AW359" s="21"/>
      <c r="AX359" s="21"/>
      <c r="AY359" s="21"/>
      <c r="AZ359" s="21"/>
      <c r="BA359" s="21"/>
      <c r="BB359" s="21"/>
      <c r="BC359" s="200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52.2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181"/>
      <c r="AL360" s="21"/>
      <c r="AM360" s="21"/>
      <c r="AN360" s="21"/>
      <c r="AO360" s="21"/>
      <c r="AP360" s="21"/>
      <c r="AQ360" s="21"/>
      <c r="AR360" s="21"/>
      <c r="AS360" s="181"/>
      <c r="AT360" s="21"/>
      <c r="AU360" s="181"/>
      <c r="AV360" s="21"/>
      <c r="AW360" s="21"/>
      <c r="AX360" s="21"/>
      <c r="AY360" s="21"/>
      <c r="AZ360" s="21"/>
      <c r="BA360" s="21"/>
      <c r="BB360" s="21"/>
      <c r="BC360" s="200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52.2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181"/>
      <c r="AL361" s="21"/>
      <c r="AM361" s="21"/>
      <c r="AN361" s="21"/>
      <c r="AO361" s="21"/>
      <c r="AP361" s="21"/>
      <c r="AQ361" s="21"/>
      <c r="AR361" s="21"/>
      <c r="AS361" s="181"/>
      <c r="AT361" s="21"/>
      <c r="AU361" s="181"/>
      <c r="AV361" s="21"/>
      <c r="AW361" s="21"/>
      <c r="AX361" s="21"/>
      <c r="AY361" s="21"/>
      <c r="AZ361" s="21"/>
      <c r="BA361" s="21"/>
      <c r="BB361" s="21"/>
      <c r="BC361" s="200"/>
      <c r="BD361" s="182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409.6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0"/>
      <c r="AH362" s="21"/>
      <c r="AI362" s="21"/>
      <c r="AJ362" s="21"/>
      <c r="AK362" s="200"/>
      <c r="AL362" s="21"/>
      <c r="AM362" s="21"/>
      <c r="AN362" s="21"/>
      <c r="AO362" s="21"/>
      <c r="AP362" s="21"/>
      <c r="AQ362" s="21"/>
      <c r="AR362" s="21"/>
      <c r="AS362" s="200"/>
      <c r="AT362" s="21"/>
      <c r="AU362" s="200"/>
      <c r="AV362" s="23"/>
      <c r="AW362" s="21"/>
      <c r="AX362" s="21"/>
      <c r="AY362" s="21"/>
      <c r="AZ362" s="21"/>
      <c r="BA362" s="21"/>
      <c r="BB362" s="21"/>
      <c r="BC362" s="200"/>
      <c r="BD362" s="21"/>
      <c r="BE362" s="21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52.2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0"/>
      <c r="AH363" s="23"/>
      <c r="AI363" s="20"/>
      <c r="AJ363" s="21"/>
      <c r="AK363" s="200"/>
      <c r="AL363" s="23"/>
      <c r="AM363" s="20"/>
      <c r="AN363" s="21"/>
      <c r="AO363" s="21"/>
      <c r="AP363" s="21"/>
      <c r="AQ363" s="21"/>
      <c r="AR363" s="21"/>
      <c r="AS363" s="200"/>
      <c r="AT363" s="23"/>
      <c r="AU363" s="200"/>
      <c r="AV363" s="23"/>
      <c r="AW363" s="21"/>
      <c r="AX363" s="21"/>
      <c r="AY363" s="21"/>
      <c r="AZ363" s="21"/>
      <c r="BA363" s="21"/>
      <c r="BB363" s="21"/>
      <c r="BC363" s="200"/>
      <c r="BD363" s="23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52.2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0"/>
      <c r="AH364" s="23"/>
      <c r="AI364" s="20"/>
      <c r="AJ364" s="21"/>
      <c r="AK364" s="200"/>
      <c r="AL364" s="23"/>
      <c r="AM364" s="20"/>
      <c r="AN364" s="21"/>
      <c r="AO364" s="21"/>
      <c r="AP364" s="21"/>
      <c r="AQ364" s="21"/>
      <c r="AR364" s="21"/>
      <c r="AS364" s="200"/>
      <c r="AT364" s="23"/>
      <c r="AU364" s="200"/>
      <c r="AV364" s="23"/>
      <c r="AW364" s="21"/>
      <c r="AX364" s="21"/>
      <c r="AY364" s="21"/>
      <c r="AZ364" s="21"/>
      <c r="BA364" s="21"/>
      <c r="BB364" s="21"/>
      <c r="BC364" s="200"/>
      <c r="BD364" s="23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52.2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0"/>
      <c r="AH365" s="23"/>
      <c r="AI365" s="20"/>
      <c r="AJ365" s="21"/>
      <c r="AK365" s="200"/>
      <c r="AL365" s="23"/>
      <c r="AM365" s="20"/>
      <c r="AN365" s="21"/>
      <c r="AO365" s="21"/>
      <c r="AP365" s="21"/>
      <c r="AQ365" s="21"/>
      <c r="AR365" s="21"/>
      <c r="AS365" s="200"/>
      <c r="AT365" s="23"/>
      <c r="AU365" s="200"/>
      <c r="AV365" s="23"/>
      <c r="AW365" s="21"/>
      <c r="AX365" s="21"/>
      <c r="AY365" s="21"/>
      <c r="AZ365" s="21"/>
      <c r="BA365" s="21"/>
      <c r="BB365" s="21"/>
      <c r="BC365" s="200"/>
      <c r="BD365" s="23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52.2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0"/>
      <c r="AH366" s="23"/>
      <c r="AI366" s="20"/>
      <c r="AJ366" s="21"/>
      <c r="AK366" s="200"/>
      <c r="AL366" s="23"/>
      <c r="AM366" s="20"/>
      <c r="AN366" s="21"/>
      <c r="AO366" s="21"/>
      <c r="AP366" s="21"/>
      <c r="AQ366" s="21"/>
      <c r="AR366" s="21"/>
      <c r="AS366" s="200"/>
      <c r="AT366" s="23"/>
      <c r="AU366" s="200"/>
      <c r="AV366" s="23"/>
      <c r="AW366" s="21"/>
      <c r="AX366" s="21"/>
      <c r="AY366" s="21"/>
      <c r="AZ366" s="21"/>
      <c r="BA366" s="21"/>
      <c r="BB366" s="21"/>
      <c r="BC366" s="200"/>
      <c r="BD366" s="23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349.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3"/>
      <c r="O367" s="20"/>
      <c r="P367" s="23"/>
      <c r="Q367" s="23"/>
      <c r="R367" s="23"/>
      <c r="S367" s="23"/>
      <c r="T367" s="23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0"/>
      <c r="AH367" s="23"/>
      <c r="AI367" s="23"/>
      <c r="AJ367" s="21"/>
      <c r="AK367" s="200"/>
      <c r="AL367" s="20"/>
      <c r="AM367" s="20"/>
      <c r="AN367" s="21"/>
      <c r="AO367" s="21"/>
      <c r="AP367" s="21"/>
      <c r="AQ367" s="21"/>
      <c r="AR367" s="21"/>
      <c r="AS367" s="200"/>
      <c r="AT367" s="23"/>
      <c r="AU367" s="200"/>
      <c r="AV367" s="20"/>
      <c r="AW367" s="21"/>
      <c r="AX367" s="21"/>
      <c r="AY367" s="21"/>
      <c r="AZ367" s="21"/>
      <c r="BA367" s="21"/>
      <c r="BB367" s="21"/>
      <c r="BC367" s="200"/>
      <c r="BD367" s="23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237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0"/>
      <c r="O368" s="20"/>
      <c r="P368" s="23"/>
      <c r="Q368" s="23"/>
      <c r="R368" s="20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00"/>
      <c r="BD368" s="182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409.6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3"/>
      <c r="O369" s="23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0"/>
      <c r="BB369" s="20"/>
      <c r="BC369" s="200"/>
      <c r="BD369" s="23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80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00"/>
      <c r="BD370" s="21"/>
      <c r="BE370" s="21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80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00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80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00"/>
      <c r="BD372" s="21"/>
      <c r="BE372" s="20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80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00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409.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00"/>
      <c r="BD374" s="21"/>
      <c r="BE374" s="21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44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00"/>
      <c r="BD375" s="182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336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0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00"/>
      <c r="BD376" s="182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22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0"/>
      <c r="BB377" s="20"/>
      <c r="BC377" s="20"/>
      <c r="BD377" s="182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22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00"/>
      <c r="BD378" s="182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229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00"/>
      <c r="BD379" s="21"/>
      <c r="BE379" s="21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52.2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181"/>
      <c r="AL380" s="21"/>
      <c r="AM380" s="21"/>
      <c r="AN380" s="21"/>
      <c r="AO380" s="21"/>
      <c r="AP380" s="21"/>
      <c r="AQ380" s="21"/>
      <c r="AR380" s="21"/>
      <c r="AS380" s="18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00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249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0"/>
      <c r="AH381" s="23"/>
      <c r="AI381" s="23"/>
      <c r="AJ381" s="21"/>
      <c r="AK381" s="200"/>
      <c r="AL381" s="23"/>
      <c r="AM381" s="20"/>
      <c r="AN381" s="21"/>
      <c r="AO381" s="21"/>
      <c r="AP381" s="21"/>
      <c r="AQ381" s="21"/>
      <c r="AR381" s="21"/>
      <c r="AS381" s="200"/>
      <c r="AT381" s="23"/>
      <c r="AU381" s="21"/>
      <c r="AV381" s="21"/>
      <c r="AW381" s="21"/>
      <c r="AX381" s="21"/>
      <c r="AY381" s="21"/>
      <c r="AZ381" s="21"/>
      <c r="BA381" s="21"/>
      <c r="BB381" s="21"/>
      <c r="BC381" s="200"/>
      <c r="BD381" s="21"/>
      <c r="BE381" s="21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249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0"/>
      <c r="AH382" s="23"/>
      <c r="AI382" s="23"/>
      <c r="AJ382" s="21"/>
      <c r="AK382" s="200"/>
      <c r="AL382" s="23"/>
      <c r="AM382" s="20"/>
      <c r="AN382" s="21"/>
      <c r="AO382" s="21"/>
      <c r="AP382" s="21"/>
      <c r="AQ382" s="21"/>
      <c r="AR382" s="21"/>
      <c r="AS382" s="200"/>
      <c r="AT382" s="23"/>
      <c r="AU382" s="21"/>
      <c r="AV382" s="21"/>
      <c r="AW382" s="21"/>
      <c r="AX382" s="21"/>
      <c r="AY382" s="21"/>
      <c r="AZ382" s="21"/>
      <c r="BA382" s="21"/>
      <c r="BB382" s="21"/>
      <c r="BC382" s="200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234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00"/>
      <c r="BD383" s="21"/>
      <c r="BE383" s="21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47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00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409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00"/>
      <c r="BD385" s="21"/>
      <c r="BE385" s="21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52.2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00"/>
      <c r="BD386" s="182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409.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00"/>
      <c r="BD387" s="21"/>
      <c r="BE387" s="21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44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00"/>
      <c r="BD388" s="182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41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0"/>
      <c r="BD389" s="21"/>
      <c r="BE389" s="20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41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00"/>
      <c r="BD390" s="182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201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0"/>
      <c r="BB391" s="20"/>
      <c r="BC391" s="200"/>
      <c r="BD391" s="21"/>
      <c r="BE391" s="21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2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00"/>
      <c r="BD392" s="182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24.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0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59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00"/>
      <c r="BD394" s="21"/>
      <c r="BE394" s="21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59.7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00"/>
      <c r="BD395" s="182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409.6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00"/>
      <c r="BD396" s="21"/>
      <c r="BE396" s="21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41.7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00"/>
      <c r="BD397" s="182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237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00"/>
      <c r="BD398" s="21"/>
      <c r="BE398" s="21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74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00"/>
      <c r="BD399" s="182"/>
      <c r="BE399" s="20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59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0"/>
      <c r="BB400" s="20"/>
      <c r="BC400" s="200"/>
      <c r="BD400" s="21"/>
      <c r="BE400" s="21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5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00"/>
      <c r="BD401" s="182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59.7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00"/>
      <c r="BD402" s="182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249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00"/>
      <c r="BD403" s="23"/>
      <c r="BE403" s="23"/>
      <c r="BF403" s="20"/>
      <c r="BG403" s="20"/>
      <c r="BH403" s="23"/>
      <c r="BI403" s="20"/>
      <c r="BJ403" s="23"/>
      <c r="BK403" s="20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227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0"/>
      <c r="AP404" s="23"/>
      <c r="AQ404" s="20"/>
      <c r="AR404" s="21"/>
      <c r="AS404" s="21"/>
      <c r="AT404" s="21"/>
      <c r="AU404" s="21"/>
      <c r="AV404" s="21"/>
      <c r="AW404" s="21"/>
      <c r="AX404" s="21"/>
      <c r="AY404" s="21"/>
      <c r="AZ404" s="21"/>
      <c r="BA404" s="20"/>
      <c r="BB404" s="21"/>
      <c r="BC404" s="200"/>
      <c r="BD404" s="21"/>
      <c r="BE404" s="21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50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0"/>
      <c r="O405" s="20"/>
      <c r="P405" s="20"/>
      <c r="Q405" s="20"/>
      <c r="R405" s="20"/>
      <c r="S405" s="20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0"/>
      <c r="AP405" s="23"/>
      <c r="AQ405" s="20"/>
      <c r="AR405" s="21"/>
      <c r="AS405" s="21"/>
      <c r="AT405" s="21"/>
      <c r="AU405" s="21"/>
      <c r="AV405" s="21"/>
      <c r="AW405" s="21"/>
      <c r="AX405" s="21"/>
      <c r="AY405" s="21"/>
      <c r="AZ405" s="21"/>
      <c r="BA405" s="20"/>
      <c r="BB405" s="20"/>
      <c r="BC405" s="200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42.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0"/>
      <c r="AP406" s="23"/>
      <c r="AQ406" s="20"/>
      <c r="AR406" s="21"/>
      <c r="AS406" s="21"/>
      <c r="AT406" s="21"/>
      <c r="AU406" s="21"/>
      <c r="AV406" s="21"/>
      <c r="AW406" s="21"/>
      <c r="AX406" s="21"/>
      <c r="AY406" s="21"/>
      <c r="AZ406" s="21"/>
      <c r="BA406" s="20"/>
      <c r="BB406" s="20"/>
      <c r="BC406" s="200"/>
      <c r="BD406" s="182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59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00"/>
      <c r="AT407" s="20"/>
      <c r="AU407" s="21"/>
      <c r="AV407" s="21"/>
      <c r="AW407" s="21"/>
      <c r="AX407" s="21"/>
      <c r="AY407" s="21"/>
      <c r="AZ407" s="21"/>
      <c r="BA407" s="21"/>
      <c r="BB407" s="21"/>
      <c r="BC407" s="200"/>
      <c r="BD407" s="182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59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5"/>
      <c r="M408" s="20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00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59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6"/>
      <c r="M409" s="20"/>
      <c r="N409" s="20"/>
      <c r="O409" s="20"/>
      <c r="P409" s="20"/>
      <c r="Q409" s="20"/>
      <c r="R409" s="20"/>
      <c r="S409" s="20"/>
      <c r="T409" s="20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00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409.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00"/>
      <c r="BD410" s="21"/>
      <c r="BE410" s="21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56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00"/>
      <c r="BD411" s="182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409.6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00"/>
      <c r="BD412" s="21"/>
      <c r="BE412" s="21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52.2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00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209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00"/>
      <c r="BD414" s="21"/>
      <c r="BE414" s="21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209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181"/>
      <c r="AL415" s="21"/>
      <c r="AM415" s="21"/>
      <c r="AN415" s="21"/>
      <c r="AO415" s="21"/>
      <c r="AP415" s="21"/>
      <c r="AQ415" s="21"/>
      <c r="AR415" s="21"/>
      <c r="AS415" s="18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00"/>
      <c r="BD415" s="182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89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0"/>
      <c r="AH416" s="23"/>
      <c r="AI416" s="23"/>
      <c r="AJ416" s="21"/>
      <c r="AK416" s="200"/>
      <c r="AL416" s="20"/>
      <c r="AM416" s="20"/>
      <c r="AN416" s="21"/>
      <c r="AO416" s="21"/>
      <c r="AP416" s="21"/>
      <c r="AQ416" s="21"/>
      <c r="AR416" s="21"/>
      <c r="AS416" s="200"/>
      <c r="AT416" s="23"/>
      <c r="AU416" s="21"/>
      <c r="AV416" s="21"/>
      <c r="AW416" s="21"/>
      <c r="AX416" s="21"/>
      <c r="AY416" s="21"/>
      <c r="AZ416" s="21"/>
      <c r="BA416" s="21"/>
      <c r="BB416" s="21"/>
      <c r="BC416" s="200"/>
      <c r="BD416" s="21"/>
      <c r="BE416" s="21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89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0"/>
      <c r="AH417" s="23"/>
      <c r="AI417" s="23"/>
      <c r="AJ417" s="21"/>
      <c r="AK417" s="200"/>
      <c r="AL417" s="20"/>
      <c r="AM417" s="20"/>
      <c r="AN417" s="21"/>
      <c r="AO417" s="21"/>
      <c r="AP417" s="21"/>
      <c r="AQ417" s="21"/>
      <c r="AR417" s="21"/>
      <c r="AS417" s="200"/>
      <c r="AT417" s="23"/>
      <c r="AU417" s="21"/>
      <c r="AV417" s="21"/>
      <c r="AW417" s="21"/>
      <c r="AX417" s="21"/>
      <c r="AY417" s="21"/>
      <c r="AZ417" s="21"/>
      <c r="BA417" s="21"/>
      <c r="BB417" s="21"/>
      <c r="BC417" s="200"/>
      <c r="BD417" s="23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204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00"/>
      <c r="BD418" s="21"/>
      <c r="BE418" s="21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47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00"/>
      <c r="BD419" s="182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52.2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00"/>
      <c r="BD420" s="182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192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0"/>
      <c r="N421" s="20"/>
      <c r="O421" s="20"/>
      <c r="P421" s="20"/>
      <c r="Q421" s="20"/>
      <c r="R421" s="20"/>
      <c r="S421" s="20"/>
      <c r="T421" s="20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00"/>
      <c r="BD421" s="182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92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0"/>
      <c r="N422" s="20"/>
      <c r="O422" s="20"/>
      <c r="P422" s="20"/>
      <c r="Q422" s="20"/>
      <c r="R422" s="20"/>
      <c r="S422" s="20"/>
      <c r="T422" s="20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00"/>
      <c r="BD422" s="182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409.6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0"/>
      <c r="AH423" s="21"/>
      <c r="AI423" s="21"/>
      <c r="AJ423" s="21"/>
      <c r="AK423" s="200"/>
      <c r="AL423" s="21"/>
      <c r="AM423" s="21"/>
      <c r="AN423" s="21"/>
      <c r="AO423" s="21"/>
      <c r="AP423" s="21"/>
      <c r="AQ423" s="21"/>
      <c r="AR423" s="21"/>
      <c r="AS423" s="200"/>
      <c r="AT423" s="21"/>
      <c r="AU423" s="21"/>
      <c r="AV423" s="21"/>
      <c r="AW423" s="21"/>
      <c r="AX423" s="21"/>
      <c r="AY423" s="21"/>
      <c r="AZ423" s="21"/>
      <c r="BA423" s="21"/>
      <c r="BB423" s="21"/>
      <c r="BC423" s="200"/>
      <c r="BD423" s="21"/>
      <c r="BE423" s="21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9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00"/>
      <c r="BD424" s="182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92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00"/>
      <c r="BD425" s="182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92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00"/>
      <c r="BD426" s="182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92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00"/>
      <c r="BD427" s="182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92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00"/>
      <c r="BD428" s="21"/>
      <c r="BE428" s="21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9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00"/>
      <c r="BD429" s="182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9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0"/>
      <c r="N430" s="20"/>
      <c r="O430" s="20"/>
      <c r="P430" s="20"/>
      <c r="Q430" s="20"/>
      <c r="R430" s="20"/>
      <c r="S430" s="20"/>
      <c r="T430" s="20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00"/>
      <c r="BD430" s="182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9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00"/>
      <c r="BD431" s="21"/>
      <c r="BE431" s="20"/>
      <c r="BF431" s="20"/>
      <c r="BG431" s="20"/>
      <c r="BH431" s="23"/>
      <c r="BI431" s="20"/>
      <c r="BJ431" s="21"/>
      <c r="BK431" s="21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9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00"/>
      <c r="BD432" s="182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92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1"/>
      <c r="O433" s="20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00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409.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0"/>
      <c r="AH434" s="21"/>
      <c r="AI434" s="21"/>
      <c r="AJ434" s="21"/>
      <c r="AK434" s="200"/>
      <c r="AL434" s="21"/>
      <c r="AM434" s="20"/>
      <c r="AN434" s="21"/>
      <c r="AO434" s="21"/>
      <c r="AP434" s="21"/>
      <c r="AQ434" s="21"/>
      <c r="AR434" s="21"/>
      <c r="AS434" s="200"/>
      <c r="AT434" s="21"/>
      <c r="AU434" s="21"/>
      <c r="AV434" s="21"/>
      <c r="AW434" s="21"/>
      <c r="AX434" s="21"/>
      <c r="AY434" s="21"/>
      <c r="AZ434" s="21"/>
      <c r="BA434" s="21"/>
      <c r="BB434" s="21"/>
      <c r="BC434" s="200"/>
      <c r="BD434" s="21"/>
      <c r="BE434" s="21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92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00"/>
      <c r="BD435" s="182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92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00"/>
      <c r="BD436" s="182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9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00"/>
      <c r="BD437" s="182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92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00"/>
      <c r="BD438" s="182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92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0"/>
      <c r="N439" s="20"/>
      <c r="O439" s="20"/>
      <c r="P439" s="20"/>
      <c r="Q439" s="20"/>
      <c r="R439" s="20"/>
      <c r="S439" s="20"/>
      <c r="T439" s="20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00"/>
      <c r="BD439" s="182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92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0"/>
      <c r="N440" s="20"/>
      <c r="O440" s="20"/>
      <c r="P440" s="20"/>
      <c r="Q440" s="20"/>
      <c r="R440" s="20"/>
      <c r="S440" s="20"/>
      <c r="T440" s="20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00"/>
      <c r="BD440" s="182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92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00"/>
      <c r="AL441" s="21"/>
      <c r="AM441" s="20"/>
      <c r="AN441" s="21"/>
      <c r="AO441" s="21"/>
      <c r="AP441" s="21"/>
      <c r="AQ441" s="21"/>
      <c r="AR441" s="21"/>
      <c r="AS441" s="200"/>
      <c r="AT441" s="21"/>
      <c r="AU441" s="21"/>
      <c r="AV441" s="21"/>
      <c r="AW441" s="21"/>
      <c r="AX441" s="21"/>
      <c r="AY441" s="21"/>
      <c r="AZ441" s="21"/>
      <c r="BA441" s="21"/>
      <c r="BB441" s="21"/>
      <c r="BC441" s="200"/>
      <c r="BD441" s="21"/>
      <c r="BE441" s="21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92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00"/>
      <c r="BD442" s="182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92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0"/>
      <c r="O443" s="20"/>
      <c r="P443" s="20"/>
      <c r="Q443" s="20"/>
      <c r="R443" s="20"/>
      <c r="S443" s="20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00"/>
      <c r="BD443" s="182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192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00"/>
      <c r="BD444" s="182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9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0"/>
      <c r="N445" s="20"/>
      <c r="O445" s="20"/>
      <c r="P445" s="20"/>
      <c r="Q445" s="20"/>
      <c r="R445" s="20"/>
      <c r="S445" s="20"/>
      <c r="T445" s="20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00"/>
      <c r="BD445" s="182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19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0"/>
      <c r="N446" s="20"/>
      <c r="O446" s="20"/>
      <c r="P446" s="20"/>
      <c r="Q446" s="20"/>
      <c r="R446" s="20"/>
      <c r="S446" s="20"/>
      <c r="T446" s="20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00"/>
      <c r="BD446" s="182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92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0"/>
      <c r="N447" s="20"/>
      <c r="O447" s="20"/>
      <c r="P447" s="20"/>
      <c r="Q447" s="20"/>
      <c r="R447" s="20"/>
      <c r="S447" s="20"/>
      <c r="T447" s="20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00"/>
      <c r="BD447" s="182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09.2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00"/>
      <c r="BD448" s="23"/>
      <c r="BE448" s="23"/>
      <c r="BF448" s="20"/>
      <c r="BG448" s="20"/>
      <c r="BH448" s="23"/>
      <c r="BI448" s="20"/>
      <c r="BJ448" s="23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162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0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00"/>
      <c r="BD449" s="23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51.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0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00"/>
      <c r="BD450" s="23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214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3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00"/>
      <c r="BD451" s="23"/>
      <c r="BE451" s="23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409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0"/>
      <c r="AH452" s="23"/>
      <c r="AI452" s="20"/>
      <c r="AJ452" s="21"/>
      <c r="AK452" s="200"/>
      <c r="AL452" s="23"/>
      <c r="AM452" s="20"/>
      <c r="AN452" s="21"/>
      <c r="AO452" s="21"/>
      <c r="AP452" s="21"/>
      <c r="AQ452" s="21"/>
      <c r="AR452" s="21"/>
      <c r="AS452" s="200"/>
      <c r="AT452" s="23"/>
      <c r="AU452" s="21"/>
      <c r="AV452" s="21"/>
      <c r="AW452" s="21"/>
      <c r="AX452" s="21"/>
      <c r="AY452" s="21"/>
      <c r="AZ452" s="21"/>
      <c r="BA452" s="21"/>
      <c r="BB452" s="21"/>
      <c r="BC452" s="200"/>
      <c r="BD452" s="23"/>
      <c r="BE452" s="23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126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3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00"/>
      <c r="BD453" s="182"/>
      <c r="BE453" s="23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26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00"/>
      <c r="BD454" s="182"/>
      <c r="BE454" s="23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26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66"/>
      <c r="L455" s="66"/>
      <c r="M455" s="66"/>
      <c r="N455" s="28"/>
      <c r="O455" s="66"/>
      <c r="P455" s="66"/>
      <c r="Q455" s="66"/>
      <c r="R455" s="66"/>
      <c r="S455" s="66"/>
      <c r="T455" s="28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00"/>
      <c r="BD455" s="182"/>
      <c r="BE455" s="23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126.7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3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00"/>
      <c r="BD456" s="182"/>
      <c r="BE456" s="23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39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00"/>
      <c r="BD457" s="23"/>
      <c r="BE457" s="23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154.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181"/>
      <c r="AL458" s="21"/>
      <c r="AM458" s="21"/>
      <c r="AN458" s="21"/>
      <c r="AO458" s="21"/>
      <c r="AP458" s="21"/>
      <c r="AQ458" s="21"/>
      <c r="AR458" s="21"/>
      <c r="AS458" s="18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00"/>
      <c r="BD458" s="182"/>
      <c r="BE458" s="23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219.7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0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0"/>
      <c r="AH459" s="23"/>
      <c r="AI459" s="23"/>
      <c r="AJ459" s="21"/>
      <c r="AK459" s="200"/>
      <c r="AL459" s="20"/>
      <c r="AM459" s="20"/>
      <c r="AN459" s="21"/>
      <c r="AO459" s="21"/>
      <c r="AP459" s="21"/>
      <c r="AQ459" s="21"/>
      <c r="AR459" s="21"/>
      <c r="AS459" s="200"/>
      <c r="AT459" s="23"/>
      <c r="AU459" s="21"/>
      <c r="AV459" s="21"/>
      <c r="AW459" s="21"/>
      <c r="AX459" s="21"/>
      <c r="AY459" s="21"/>
      <c r="AZ459" s="21"/>
      <c r="BA459" s="21"/>
      <c r="BB459" s="21"/>
      <c r="BC459" s="200"/>
      <c r="BD459" s="23"/>
      <c r="BE459" s="23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409.6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0"/>
      <c r="AH460" s="21"/>
      <c r="AI460" s="21"/>
      <c r="AJ460" s="21"/>
      <c r="AK460" s="200"/>
      <c r="AL460" s="21"/>
      <c r="AM460" s="21"/>
      <c r="AN460" s="21"/>
      <c r="AO460" s="21"/>
      <c r="AP460" s="21"/>
      <c r="AQ460" s="21"/>
      <c r="AR460" s="21"/>
      <c r="AS460" s="200"/>
      <c r="AT460" s="21"/>
      <c r="AU460" s="21"/>
      <c r="AV460" s="21"/>
      <c r="AW460" s="21"/>
      <c r="AX460" s="21"/>
      <c r="AY460" s="21"/>
      <c r="AZ460" s="21"/>
      <c r="BA460" s="21"/>
      <c r="BB460" s="21"/>
      <c r="BC460" s="200"/>
      <c r="BD460" s="21"/>
      <c r="BE460" s="21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162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00"/>
      <c r="BD461" s="23"/>
      <c r="BE461" s="23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151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00"/>
      <c r="BD462" s="182"/>
      <c r="BE462" s="23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136.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00"/>
      <c r="BD463" s="23"/>
      <c r="BE463" s="23"/>
      <c r="BF463" s="20"/>
      <c r="BG463" s="20"/>
      <c r="BH463" s="23"/>
      <c r="BI463" s="20"/>
      <c r="BJ463" s="23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149.2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00"/>
      <c r="BD464" s="182"/>
      <c r="BE464" s="23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11.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00"/>
      <c r="BD465" s="182"/>
      <c r="BE465" s="23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14.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00"/>
      <c r="BD466" s="182"/>
      <c r="BE466" s="23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189.7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0"/>
      <c r="BB467" s="20"/>
      <c r="BC467" s="200"/>
      <c r="BD467" s="23"/>
      <c r="BE467" s="23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94.2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00"/>
      <c r="AT468" s="20"/>
      <c r="AU468" s="21"/>
      <c r="AV468" s="21"/>
      <c r="AW468" s="21"/>
      <c r="AX468" s="21"/>
      <c r="AY468" s="21"/>
      <c r="AZ468" s="21"/>
      <c r="BA468" s="21"/>
      <c r="BB468" s="21"/>
      <c r="BC468" s="200"/>
      <c r="BD468" s="182"/>
      <c r="BE468" s="23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94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3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00"/>
      <c r="AT469" s="20"/>
      <c r="AU469" s="21"/>
      <c r="AV469" s="21"/>
      <c r="AW469" s="21"/>
      <c r="AX469" s="21"/>
      <c r="AY469" s="21"/>
      <c r="AZ469" s="21"/>
      <c r="BA469" s="21"/>
      <c r="BB469" s="21"/>
      <c r="BC469" s="200"/>
      <c r="BD469" s="182"/>
      <c r="BE469" s="23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164.2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00"/>
      <c r="BD470" s="182"/>
      <c r="BE470" s="23"/>
      <c r="BF470" s="20"/>
      <c r="BG470" s="20"/>
      <c r="BH470" s="23"/>
      <c r="BI470" s="20"/>
      <c r="BJ470" s="21"/>
      <c r="BK470" s="20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194.2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00"/>
      <c r="AT471" s="20"/>
      <c r="AU471" s="21"/>
      <c r="AV471" s="21"/>
      <c r="AW471" s="21"/>
      <c r="AX471" s="21"/>
      <c r="AY471" s="21"/>
      <c r="AZ471" s="21"/>
      <c r="BA471" s="21"/>
      <c r="BB471" s="21"/>
      <c r="BC471" s="200"/>
      <c r="BD471" s="182"/>
      <c r="BE471" s="23"/>
      <c r="BF471" s="20"/>
      <c r="BG471" s="20"/>
      <c r="BH471" s="23"/>
      <c r="BI471" s="20"/>
      <c r="BJ471" s="20"/>
      <c r="BK471" s="23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94.2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00"/>
      <c r="BD472" s="182"/>
      <c r="BE472" s="23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31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0"/>
      <c r="BB473" s="20"/>
      <c r="BC473" s="20"/>
      <c r="BD473" s="182"/>
      <c r="BE473" s="23"/>
      <c r="BF473" s="20"/>
      <c r="BG473" s="20"/>
      <c r="BH473" s="29"/>
      <c r="BI473" s="20"/>
      <c r="BJ473" s="29"/>
      <c r="BK473" s="20"/>
      <c r="BL473" s="20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31.7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00"/>
      <c r="BD474" s="182"/>
      <c r="BE474" s="23"/>
      <c r="BF474" s="20"/>
      <c r="BG474" s="20"/>
      <c r="BH474" s="29"/>
      <c r="BI474" s="20"/>
      <c r="BJ474" s="29"/>
      <c r="BK474" s="20"/>
      <c r="BL474" s="20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182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3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0"/>
      <c r="BB475" s="20"/>
      <c r="BC475" s="200"/>
      <c r="BD475" s="23"/>
      <c r="BE475" s="23"/>
      <c r="BF475" s="20"/>
      <c r="BG475" s="20"/>
      <c r="BH475" s="23"/>
      <c r="BI475" s="20"/>
      <c r="BJ475" s="20"/>
      <c r="BK475" s="23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182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3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0"/>
      <c r="BB476" s="20"/>
      <c r="BC476" s="200"/>
      <c r="BD476" s="182"/>
      <c r="BE476" s="23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177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3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0"/>
      <c r="BB477" s="20"/>
      <c r="BC477" s="200"/>
      <c r="BD477" s="23"/>
      <c r="BE477" s="23"/>
      <c r="BF477" s="20"/>
      <c r="BG477" s="20"/>
      <c r="BH477" s="23"/>
      <c r="BI477" s="20"/>
      <c r="BJ477" s="20"/>
      <c r="BK477" s="23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77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00"/>
      <c r="BD478" s="182"/>
      <c r="BE478" s="23"/>
      <c r="BF478" s="20"/>
      <c r="BG478" s="20"/>
      <c r="BH478" s="23"/>
      <c r="BI478" s="20"/>
      <c r="BJ478" s="20"/>
      <c r="BK478" s="23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77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3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00"/>
      <c r="BD479" s="182"/>
      <c r="BE479" s="23"/>
      <c r="BF479" s="20"/>
      <c r="BG479" s="20"/>
      <c r="BH479" s="23"/>
      <c r="BI479" s="20"/>
      <c r="BJ479" s="20"/>
      <c r="BK479" s="23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67.2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3"/>
      <c r="O480" s="23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0"/>
      <c r="BB480" s="20"/>
      <c r="BC480" s="200"/>
      <c r="BD480" s="23"/>
      <c r="BE480" s="23"/>
      <c r="BF480" s="20"/>
      <c r="BG480" s="20"/>
      <c r="BH480" s="23"/>
      <c r="BI480" s="20"/>
      <c r="BJ480" s="20"/>
      <c r="BK480" s="23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67.2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00"/>
      <c r="BD481" s="182"/>
      <c r="BE481" s="23"/>
      <c r="BF481" s="20"/>
      <c r="BG481" s="20"/>
      <c r="BH481" s="23"/>
      <c r="BI481" s="20"/>
      <c r="BJ481" s="20"/>
      <c r="BK481" s="23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67.2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3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00"/>
      <c r="BD482" s="182"/>
      <c r="BE482" s="23"/>
      <c r="BF482" s="20"/>
      <c r="BG482" s="20"/>
      <c r="BH482" s="23"/>
      <c r="BI482" s="20"/>
      <c r="BJ482" s="20"/>
      <c r="BK482" s="23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408.7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0"/>
      <c r="AH483" s="20"/>
      <c r="AI483" s="20"/>
      <c r="AJ483" s="21"/>
      <c r="AK483" s="200"/>
      <c r="AL483" s="20"/>
      <c r="AM483" s="20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00"/>
      <c r="BD483" s="23"/>
      <c r="BE483" s="20"/>
      <c r="BF483" s="20"/>
      <c r="BG483" s="20"/>
      <c r="BH483" s="23"/>
      <c r="BI483" s="20"/>
      <c r="BJ483" s="20"/>
      <c r="BK483" s="23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38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3"/>
      <c r="O484" s="23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181"/>
      <c r="AD484" s="21"/>
      <c r="AE484" s="21"/>
      <c r="AF484" s="21"/>
      <c r="AG484" s="20"/>
      <c r="AH484" s="20"/>
      <c r="AI484" s="20"/>
      <c r="AJ484" s="21"/>
      <c r="AK484" s="200"/>
      <c r="AL484" s="20"/>
      <c r="AM484" s="20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00"/>
      <c r="BD484" s="23"/>
      <c r="BE484" s="23"/>
      <c r="BF484" s="20"/>
      <c r="BG484" s="20"/>
      <c r="BH484" s="23"/>
      <c r="BI484" s="20"/>
      <c r="BJ484" s="20"/>
      <c r="BK484" s="23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153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0"/>
      <c r="P485" s="23"/>
      <c r="Q485" s="23"/>
      <c r="R485" s="23"/>
      <c r="S485" s="23"/>
      <c r="T485" s="23"/>
      <c r="U485" s="21"/>
      <c r="V485" s="21"/>
      <c r="W485" s="21"/>
      <c r="X485" s="21"/>
      <c r="Y485" s="21"/>
      <c r="Z485" s="21"/>
      <c r="AA485" s="21"/>
      <c r="AB485" s="21"/>
      <c r="AC485" s="181"/>
      <c r="AD485" s="21"/>
      <c r="AE485" s="21"/>
      <c r="AF485" s="21"/>
      <c r="AG485" s="20"/>
      <c r="AH485" s="20"/>
      <c r="AI485" s="20"/>
      <c r="AJ485" s="21"/>
      <c r="AK485" s="200"/>
      <c r="AL485" s="20"/>
      <c r="AM485" s="20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00"/>
      <c r="BD485" s="182"/>
      <c r="BE485" s="23"/>
      <c r="BF485" s="20"/>
      <c r="BG485" s="20"/>
      <c r="BH485" s="23"/>
      <c r="BI485" s="20"/>
      <c r="BJ485" s="20"/>
      <c r="BK485" s="23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408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0"/>
      <c r="N486" s="20"/>
      <c r="O486" s="20"/>
      <c r="P486" s="20"/>
      <c r="Q486" s="20"/>
      <c r="R486" s="20"/>
      <c r="S486" s="20"/>
      <c r="T486" s="20"/>
      <c r="U486" s="21"/>
      <c r="V486" s="21"/>
      <c r="W486" s="21"/>
      <c r="X486" s="21"/>
      <c r="Y486" s="21"/>
      <c r="Z486" s="21"/>
      <c r="AA486" s="21"/>
      <c r="AB486" s="21"/>
      <c r="AC486" s="181"/>
      <c r="AD486" s="21"/>
      <c r="AE486" s="21"/>
      <c r="AF486" s="21"/>
      <c r="AG486" s="21"/>
      <c r="AH486" s="21"/>
      <c r="AI486" s="21"/>
      <c r="AJ486" s="21"/>
      <c r="AK486" s="18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00"/>
      <c r="BD486" s="182"/>
      <c r="BE486" s="23"/>
      <c r="BF486" s="20"/>
      <c r="BG486" s="20"/>
      <c r="BH486" s="23"/>
      <c r="BI486" s="20"/>
      <c r="BJ486" s="20"/>
      <c r="BK486" s="23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408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0"/>
      <c r="N487" s="23"/>
      <c r="O487" s="20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200"/>
      <c r="AD487" s="23"/>
      <c r="AE487" s="23"/>
      <c r="AF487" s="23"/>
      <c r="AG487" s="20"/>
      <c r="AH487" s="21"/>
      <c r="AI487" s="21"/>
      <c r="AJ487" s="21"/>
      <c r="AK487" s="200"/>
      <c r="AL487" s="20"/>
      <c r="AM487" s="20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00"/>
      <c r="BD487" s="182"/>
      <c r="BE487" s="23"/>
      <c r="BF487" s="20"/>
      <c r="BG487" s="20"/>
      <c r="BH487" s="23"/>
      <c r="BI487" s="20"/>
      <c r="BJ487" s="20"/>
      <c r="BK487" s="23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408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3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0"/>
      <c r="BB488" s="20"/>
      <c r="BC488" s="200"/>
      <c r="BD488" s="23"/>
      <c r="BE488" s="23"/>
      <c r="BF488" s="20"/>
      <c r="BG488" s="20"/>
      <c r="BH488" s="23"/>
      <c r="BI488" s="20"/>
      <c r="BJ488" s="20"/>
      <c r="BK488" s="23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59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00"/>
      <c r="BD489" s="182"/>
      <c r="BE489" s="23"/>
      <c r="BF489" s="20"/>
      <c r="BG489" s="20"/>
      <c r="BH489" s="23"/>
      <c r="BI489" s="20"/>
      <c r="BJ489" s="20"/>
      <c r="BK489" s="23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59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3"/>
      <c r="O490" s="23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00"/>
      <c r="BD490" s="182"/>
      <c r="BE490" s="23"/>
      <c r="BF490" s="20"/>
      <c r="BG490" s="20"/>
      <c r="BH490" s="23"/>
      <c r="BI490" s="20"/>
      <c r="BJ490" s="20"/>
      <c r="BK490" s="23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41.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00"/>
      <c r="BD491" s="182"/>
      <c r="BE491" s="23"/>
      <c r="BF491" s="20"/>
      <c r="BG491" s="20"/>
      <c r="BH491" s="23"/>
      <c r="BI491" s="20"/>
      <c r="BJ491" s="20"/>
      <c r="BK491" s="23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408.7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0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200"/>
      <c r="AD492" s="23"/>
      <c r="AE492" s="23"/>
      <c r="AF492" s="23"/>
      <c r="AG492" s="23"/>
      <c r="AH492" s="21"/>
      <c r="AI492" s="21"/>
      <c r="AJ492" s="21"/>
      <c r="AK492" s="200"/>
      <c r="AL492" s="20"/>
      <c r="AM492" s="20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00"/>
      <c r="BD492" s="23"/>
      <c r="BE492" s="23"/>
      <c r="BF492" s="20"/>
      <c r="BG492" s="20"/>
      <c r="BH492" s="23"/>
      <c r="BI492" s="20"/>
      <c r="BJ492" s="20"/>
      <c r="BK492" s="23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63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0"/>
      <c r="N493" s="23"/>
      <c r="O493" s="20"/>
      <c r="P493" s="23"/>
      <c r="Q493" s="23"/>
      <c r="R493" s="23"/>
      <c r="S493" s="23"/>
      <c r="T493" s="23"/>
      <c r="U493" s="21"/>
      <c r="V493" s="21"/>
      <c r="W493" s="21"/>
      <c r="X493" s="21"/>
      <c r="Y493" s="21"/>
      <c r="Z493" s="21"/>
      <c r="AA493" s="21"/>
      <c r="AB493" s="21"/>
      <c r="AC493" s="200"/>
      <c r="AD493" s="23"/>
      <c r="AE493" s="23"/>
      <c r="AF493" s="23"/>
      <c r="AG493" s="23"/>
      <c r="AH493" s="21"/>
      <c r="AI493" s="21"/>
      <c r="AJ493" s="21"/>
      <c r="AK493" s="200"/>
      <c r="AL493" s="20"/>
      <c r="AM493" s="20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00"/>
      <c r="BD493" s="20"/>
      <c r="BE493" s="20"/>
      <c r="BF493" s="20"/>
      <c r="BG493" s="20"/>
      <c r="BH493" s="23"/>
      <c r="BI493" s="20"/>
      <c r="BJ493" s="20"/>
      <c r="BK493" s="23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409.6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3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0"/>
      <c r="AH494" s="23"/>
      <c r="AI494" s="23"/>
      <c r="AJ494" s="21"/>
      <c r="AK494" s="200"/>
      <c r="AL494" s="23"/>
      <c r="AM494" s="23"/>
      <c r="AN494" s="21"/>
      <c r="AO494" s="21"/>
      <c r="AP494" s="21"/>
      <c r="AQ494" s="21"/>
      <c r="AR494" s="21"/>
      <c r="AS494" s="200"/>
      <c r="AT494" s="23"/>
      <c r="AU494" s="21"/>
      <c r="AV494" s="21"/>
      <c r="AW494" s="21"/>
      <c r="AX494" s="21"/>
      <c r="AY494" s="21"/>
      <c r="AZ494" s="21"/>
      <c r="BA494" s="21"/>
      <c r="BB494" s="21"/>
      <c r="BC494" s="200"/>
      <c r="BD494" s="20"/>
      <c r="BE494" s="23"/>
      <c r="BF494" s="20"/>
      <c r="BG494" s="20"/>
      <c r="BH494" s="23"/>
      <c r="BI494" s="20"/>
      <c r="BJ494" s="20"/>
      <c r="BK494" s="23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32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00"/>
      <c r="BD495" s="20"/>
      <c r="BE495" s="20"/>
      <c r="BF495" s="20"/>
      <c r="BG495" s="20"/>
      <c r="BH495" s="23"/>
      <c r="BI495" s="20"/>
      <c r="BJ495" s="20"/>
      <c r="BK495" s="23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32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3"/>
      <c r="O496" s="23"/>
      <c r="P496" s="23"/>
      <c r="Q496" s="23"/>
      <c r="R496" s="23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00"/>
      <c r="BD496" s="20"/>
      <c r="BE496" s="20"/>
      <c r="BF496" s="20"/>
      <c r="BG496" s="20"/>
      <c r="BH496" s="23"/>
      <c r="BI496" s="20"/>
      <c r="BJ496" s="20"/>
      <c r="BK496" s="23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132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3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00"/>
      <c r="BD497" s="20"/>
      <c r="BE497" s="20"/>
      <c r="BF497" s="20"/>
      <c r="BG497" s="20"/>
      <c r="BH497" s="23"/>
      <c r="BI497" s="20"/>
      <c r="BJ497" s="20"/>
      <c r="BK497" s="23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132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3"/>
      <c r="O498" s="23"/>
      <c r="P498" s="23"/>
      <c r="Q498" s="23"/>
      <c r="R498" s="23"/>
      <c r="S498" s="23"/>
      <c r="T498" s="23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00"/>
      <c r="BD498" s="20"/>
      <c r="BE498" s="20"/>
      <c r="BF498" s="20"/>
      <c r="BG498" s="20"/>
      <c r="BH498" s="23"/>
      <c r="BI498" s="20"/>
      <c r="BJ498" s="20"/>
      <c r="BK498" s="23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254.2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3"/>
      <c r="O499" s="23"/>
      <c r="P499" s="23"/>
      <c r="Q499" s="23"/>
      <c r="R499" s="23"/>
      <c r="S499" s="23"/>
      <c r="T499" s="23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00"/>
      <c r="BD499" s="23"/>
      <c r="BE499" s="23"/>
      <c r="BF499" s="20"/>
      <c r="BG499" s="20"/>
      <c r="BH499" s="23"/>
      <c r="BI499" s="20"/>
      <c r="BJ499" s="20"/>
      <c r="BK499" s="23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19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3"/>
      <c r="O500" s="20"/>
      <c r="P500" s="23"/>
      <c r="Q500" s="23"/>
      <c r="R500" s="23"/>
      <c r="S500" s="23"/>
      <c r="T500" s="23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00"/>
      <c r="BD500" s="20"/>
      <c r="BE500" s="20"/>
      <c r="BF500" s="20"/>
      <c r="BG500" s="20"/>
      <c r="BH500" s="23"/>
      <c r="BI500" s="20"/>
      <c r="BJ500" s="20"/>
      <c r="BK500" s="23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31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3"/>
      <c r="O501" s="23"/>
      <c r="P501" s="23"/>
      <c r="Q501" s="23"/>
      <c r="R501" s="23"/>
      <c r="S501" s="23"/>
      <c r="T501" s="23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00"/>
      <c r="BD501" s="23"/>
      <c r="BE501" s="23"/>
      <c r="BF501" s="20"/>
      <c r="BG501" s="20"/>
      <c r="BH501" s="23"/>
      <c r="BI501" s="20"/>
      <c r="BJ501" s="20"/>
      <c r="BK501" s="23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149.2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3"/>
      <c r="O502" s="20"/>
      <c r="P502" s="23"/>
      <c r="Q502" s="23"/>
      <c r="R502" s="23"/>
      <c r="S502" s="23"/>
      <c r="T502" s="23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00"/>
      <c r="BD502" s="23"/>
      <c r="BE502" s="23"/>
      <c r="BF502" s="20"/>
      <c r="BG502" s="20"/>
      <c r="BH502" s="23"/>
      <c r="BI502" s="20"/>
      <c r="BJ502" s="20"/>
      <c r="BK502" s="23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52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3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00"/>
      <c r="BD503" s="23"/>
      <c r="BE503" s="23"/>
      <c r="BF503" s="20"/>
      <c r="BG503" s="20"/>
      <c r="BH503" s="23"/>
      <c r="BI503" s="20"/>
      <c r="BJ503" s="20"/>
      <c r="BK503" s="23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171.7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3"/>
      <c r="O504" s="20"/>
      <c r="P504" s="23"/>
      <c r="Q504" s="23"/>
      <c r="R504" s="23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00"/>
      <c r="BD504" s="20"/>
      <c r="BE504" s="20"/>
      <c r="BF504" s="20"/>
      <c r="BG504" s="20"/>
      <c r="BH504" s="23"/>
      <c r="BI504" s="20"/>
      <c r="BJ504" s="20"/>
      <c r="BK504" s="23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3"/>
      <c r="O505" s="23"/>
      <c r="P505" s="23"/>
      <c r="Q505" s="23"/>
      <c r="R505" s="23"/>
      <c r="S505" s="23"/>
      <c r="T505" s="23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00"/>
      <c r="BD505" s="23"/>
      <c r="BE505" s="23"/>
      <c r="BF505" s="20"/>
      <c r="BG505" s="20"/>
      <c r="BH505" s="23"/>
      <c r="BI505" s="20"/>
      <c r="BJ505" s="20"/>
      <c r="BK505" s="23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16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3"/>
      <c r="O506" s="20"/>
      <c r="P506" s="23"/>
      <c r="Q506" s="23"/>
      <c r="R506" s="23"/>
      <c r="S506" s="23"/>
      <c r="T506" s="23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1"/>
      <c r="BB506" s="21"/>
      <c r="BC506" s="200"/>
      <c r="BD506" s="182"/>
      <c r="BE506" s="23"/>
      <c r="BF506" s="20"/>
      <c r="BG506" s="20"/>
      <c r="BH506" s="23"/>
      <c r="BI506" s="20"/>
      <c r="BJ506" s="20"/>
      <c r="BK506" s="23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34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3"/>
      <c r="P507" s="23"/>
      <c r="Q507" s="23"/>
      <c r="R507" s="23"/>
      <c r="S507" s="23"/>
      <c r="T507" s="23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1"/>
      <c r="BB507" s="21"/>
      <c r="BC507" s="200"/>
      <c r="BD507" s="23"/>
      <c r="BE507" s="23"/>
      <c r="BF507" s="20"/>
      <c r="BG507" s="20"/>
      <c r="BH507" s="23"/>
      <c r="BI507" s="20"/>
      <c r="BJ507" s="20"/>
      <c r="BK507" s="23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182.2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3"/>
      <c r="O508" s="20"/>
      <c r="P508" s="23"/>
      <c r="Q508" s="23"/>
      <c r="R508" s="23"/>
      <c r="S508" s="23"/>
      <c r="T508" s="23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1"/>
      <c r="BB508" s="21"/>
      <c r="BC508" s="200"/>
      <c r="BD508" s="200"/>
      <c r="BE508" s="20"/>
      <c r="BF508" s="20"/>
      <c r="BG508" s="20"/>
      <c r="BH508" s="23"/>
      <c r="BI508" s="20"/>
      <c r="BJ508" s="20"/>
      <c r="BK508" s="23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57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3"/>
      <c r="O509" s="23"/>
      <c r="P509" s="23"/>
      <c r="Q509" s="23"/>
      <c r="R509" s="23"/>
      <c r="S509" s="23"/>
      <c r="T509" s="23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0"/>
      <c r="BC509" s="200"/>
      <c r="BD509" s="23"/>
      <c r="BE509" s="23"/>
      <c r="BF509" s="20"/>
      <c r="BG509" s="20"/>
      <c r="BH509" s="23"/>
      <c r="BI509" s="20"/>
      <c r="BJ509" s="20"/>
      <c r="BK509" s="23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44.7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3"/>
      <c r="O510" s="20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0"/>
      <c r="BC510" s="200"/>
      <c r="BD510" s="200"/>
      <c r="BE510" s="20"/>
      <c r="BF510" s="20"/>
      <c r="BG510" s="20"/>
      <c r="BH510" s="23"/>
      <c r="BI510" s="20"/>
      <c r="BJ510" s="20"/>
      <c r="BK510" s="23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252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3"/>
      <c r="O511" s="23"/>
      <c r="P511" s="23"/>
      <c r="Q511" s="23"/>
      <c r="R511" s="23"/>
      <c r="S511" s="23"/>
      <c r="T511" s="23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1"/>
      <c r="BB511" s="21"/>
      <c r="BC511" s="200"/>
      <c r="BD511" s="23"/>
      <c r="BE511" s="23"/>
      <c r="BF511" s="20"/>
      <c r="BG511" s="20"/>
      <c r="BH511" s="23"/>
      <c r="BI511" s="20"/>
      <c r="BJ511" s="20"/>
      <c r="BK511" s="23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62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3"/>
      <c r="O512" s="20"/>
      <c r="P512" s="23"/>
      <c r="Q512" s="23"/>
      <c r="R512" s="23"/>
      <c r="S512" s="23"/>
      <c r="T512" s="23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1"/>
      <c r="BB512" s="21"/>
      <c r="BC512" s="200"/>
      <c r="BD512" s="182"/>
      <c r="BE512" s="23"/>
      <c r="BF512" s="20"/>
      <c r="BG512" s="20"/>
      <c r="BH512" s="23"/>
      <c r="BI512" s="20"/>
      <c r="BJ512" s="20"/>
      <c r="BK512" s="23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254.2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3"/>
      <c r="O513" s="23"/>
      <c r="P513" s="23"/>
      <c r="Q513" s="23"/>
      <c r="R513" s="23"/>
      <c r="S513" s="23"/>
      <c r="T513" s="23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1"/>
      <c r="BB513" s="21"/>
      <c r="BC513" s="200"/>
      <c r="BD513" s="23"/>
      <c r="BE513" s="20"/>
      <c r="BF513" s="20"/>
      <c r="BG513" s="20"/>
      <c r="BH513" s="23"/>
      <c r="BI513" s="20"/>
      <c r="BJ513" s="20"/>
      <c r="BK513" s="23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166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3"/>
      <c r="O514" s="20"/>
      <c r="P514" s="23"/>
      <c r="Q514" s="23"/>
      <c r="R514" s="23"/>
      <c r="S514" s="23"/>
      <c r="T514" s="23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1"/>
      <c r="BB514" s="21"/>
      <c r="BC514" s="200"/>
      <c r="BD514" s="182"/>
      <c r="BE514" s="23"/>
      <c r="BF514" s="20"/>
      <c r="BG514" s="20"/>
      <c r="BH514" s="23"/>
      <c r="BI514" s="20"/>
      <c r="BJ514" s="20"/>
      <c r="BK514" s="23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81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3"/>
      <c r="O515" s="20"/>
      <c r="P515" s="23"/>
      <c r="Q515" s="23"/>
      <c r="R515" s="20"/>
      <c r="S515" s="20"/>
      <c r="T515" s="23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1"/>
      <c r="BB515" s="21"/>
      <c r="BC515" s="200"/>
      <c r="BD515" s="182"/>
      <c r="BE515" s="23"/>
      <c r="BF515" s="20"/>
      <c r="BG515" s="20"/>
      <c r="BH515" s="23"/>
      <c r="BI515" s="20"/>
      <c r="BJ515" s="20"/>
      <c r="BK515" s="23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71" customFormat="1" ht="197.25" customHeight="1" x14ac:dyDescent="0.25">
      <c r="A516" s="17"/>
      <c r="B516" s="18"/>
      <c r="C516" s="19"/>
      <c r="D516" s="19"/>
      <c r="E516" s="66"/>
      <c r="F516" s="18"/>
      <c r="G516" s="18"/>
      <c r="H516" s="18"/>
      <c r="I516" s="18"/>
      <c r="J516" s="18"/>
      <c r="K516" s="66"/>
      <c r="L516" s="66"/>
      <c r="M516" s="66"/>
      <c r="N516" s="19"/>
      <c r="O516" s="19"/>
      <c r="P516" s="19"/>
      <c r="Q516" s="19"/>
      <c r="R516" s="19"/>
      <c r="S516" s="19"/>
      <c r="T516" s="19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27"/>
      <c r="AH516" s="27"/>
      <c r="AI516" s="27"/>
      <c r="AJ516" s="27"/>
      <c r="AK516" s="27"/>
      <c r="AL516" s="27"/>
      <c r="AM516" s="27"/>
      <c r="AN516" s="27"/>
      <c r="AO516" s="27"/>
      <c r="AP516" s="27"/>
      <c r="AQ516" s="27"/>
      <c r="AR516" s="27"/>
      <c r="AS516" s="27"/>
      <c r="AT516" s="27"/>
      <c r="AU516" s="27"/>
      <c r="AV516" s="27"/>
      <c r="AW516" s="27"/>
      <c r="AX516" s="27"/>
      <c r="AY516" s="27"/>
      <c r="AZ516" s="27"/>
      <c r="BA516" s="27"/>
      <c r="BB516" s="27"/>
      <c r="BC516" s="183"/>
      <c r="BD516" s="183"/>
      <c r="BE516" s="66"/>
      <c r="BF516" s="66"/>
      <c r="BG516" s="66"/>
      <c r="BH516" s="28"/>
      <c r="BI516" s="66"/>
      <c r="BJ516" s="66"/>
      <c r="BK516" s="28"/>
      <c r="BL516" s="27"/>
      <c r="BM516" s="27"/>
      <c r="BN516" s="17"/>
      <c r="BO516" s="27"/>
      <c r="BP516" s="27"/>
      <c r="BQ516" s="28"/>
      <c r="BR516" s="28"/>
      <c r="BS516" s="17"/>
      <c r="BT516" s="70"/>
    </row>
    <row r="517" spans="1:72" s="22" customFormat="1" ht="136.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0"/>
      <c r="O517" s="20"/>
      <c r="P517" s="23"/>
      <c r="Q517" s="23"/>
      <c r="R517" s="23"/>
      <c r="S517" s="23"/>
      <c r="T517" s="20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00"/>
      <c r="BD517" s="200"/>
      <c r="BE517" s="20"/>
      <c r="BF517" s="20"/>
      <c r="BG517" s="20"/>
      <c r="BH517" s="23"/>
      <c r="BI517" s="20"/>
      <c r="BJ517" s="20"/>
      <c r="BK517" s="23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243.7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0"/>
      <c r="O518" s="20"/>
      <c r="P518" s="23"/>
      <c r="Q518" s="23"/>
      <c r="R518" s="23"/>
      <c r="S518" s="23"/>
      <c r="T518" s="20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00"/>
      <c r="BD518" s="20"/>
      <c r="BE518" s="20"/>
      <c r="BF518" s="20"/>
      <c r="BG518" s="20"/>
      <c r="BH518" s="23"/>
      <c r="BI518" s="20"/>
      <c r="BJ518" s="20"/>
      <c r="BK518" s="23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43.7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0"/>
      <c r="O519" s="20"/>
      <c r="P519" s="23"/>
      <c r="Q519" s="23"/>
      <c r="R519" s="23"/>
      <c r="S519" s="23"/>
      <c r="T519" s="20"/>
      <c r="U519" s="21"/>
      <c r="V519" s="21"/>
      <c r="W519" s="21"/>
      <c r="X519" s="21"/>
      <c r="Y519" s="21"/>
      <c r="Z519" s="21"/>
      <c r="AA519" s="21"/>
      <c r="AB519" s="21"/>
      <c r="AC519" s="181"/>
      <c r="AD519" s="21"/>
      <c r="AE519" s="21"/>
      <c r="AF519" s="21"/>
      <c r="AG519" s="21"/>
      <c r="AH519" s="21"/>
      <c r="AI519" s="21"/>
      <c r="AJ519" s="21"/>
      <c r="AK519" s="181"/>
      <c r="AL519" s="21"/>
      <c r="AM519" s="21"/>
      <c r="AN519" s="21"/>
      <c r="AO519" s="21"/>
      <c r="AP519" s="21"/>
      <c r="AQ519" s="21"/>
      <c r="AR519" s="21"/>
      <c r="AS519" s="181"/>
      <c r="AT519" s="21"/>
      <c r="AU519" s="181"/>
      <c r="AV519" s="21"/>
      <c r="AW519" s="21"/>
      <c r="AX519" s="21"/>
      <c r="AY519" s="21"/>
      <c r="AZ519" s="21"/>
      <c r="BA519" s="21"/>
      <c r="BB519" s="21"/>
      <c r="BC519" s="200"/>
      <c r="BD519" s="200"/>
      <c r="BE519" s="20"/>
      <c r="BF519" s="20"/>
      <c r="BG519" s="20"/>
      <c r="BH519" s="23"/>
      <c r="BI519" s="20"/>
      <c r="BJ519" s="20"/>
      <c r="BK519" s="23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7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0"/>
      <c r="N520" s="28"/>
      <c r="O520" s="18"/>
      <c r="P520" s="28"/>
      <c r="Q520" s="28"/>
      <c r="R520" s="28"/>
      <c r="S520" s="28"/>
      <c r="T520" s="28"/>
      <c r="U520" s="21"/>
      <c r="V520" s="21"/>
      <c r="W520" s="21"/>
      <c r="X520" s="21"/>
      <c r="Y520" s="21"/>
      <c r="Z520" s="21"/>
      <c r="AA520" s="21"/>
      <c r="AB520" s="21"/>
      <c r="AC520" s="181"/>
      <c r="AD520" s="21"/>
      <c r="AE520" s="21"/>
      <c r="AF520" s="21"/>
      <c r="AG520" s="20"/>
      <c r="AH520" s="29"/>
      <c r="AI520" s="29"/>
      <c r="AJ520" s="21"/>
      <c r="AK520" s="200"/>
      <c r="AL520" s="29"/>
      <c r="AM520" s="29"/>
      <c r="AN520" s="21"/>
      <c r="AO520" s="21"/>
      <c r="AP520" s="21"/>
      <c r="AQ520" s="21"/>
      <c r="AR520" s="21"/>
      <c r="AS520" s="200"/>
      <c r="AT520" s="29"/>
      <c r="AU520" s="200"/>
      <c r="AV520" s="29"/>
      <c r="AW520" s="21"/>
      <c r="AX520" s="21"/>
      <c r="AY520" s="21"/>
      <c r="AZ520" s="21"/>
      <c r="BA520" s="20"/>
      <c r="BB520" s="23"/>
      <c r="BC520" s="200"/>
      <c r="BD520" s="29"/>
      <c r="BE520" s="29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264.7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9"/>
      <c r="O521" s="29"/>
      <c r="P521" s="29"/>
      <c r="Q521" s="29"/>
      <c r="R521" s="29"/>
      <c r="S521" s="29"/>
      <c r="T521" s="29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00"/>
      <c r="BD521" s="200"/>
      <c r="BE521" s="20"/>
      <c r="BF521" s="20"/>
      <c r="BG521" s="20"/>
      <c r="BH521" s="23"/>
      <c r="BI521" s="20"/>
      <c r="BJ521" s="20"/>
      <c r="BK521" s="23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249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00"/>
      <c r="BD522" s="182"/>
      <c r="BE522" s="23"/>
      <c r="BF522" s="20"/>
      <c r="BG522" s="20"/>
      <c r="BH522" s="23"/>
      <c r="BI522" s="20"/>
      <c r="BJ522" s="20"/>
      <c r="BK522" s="23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246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1"/>
      <c r="AL523" s="21"/>
      <c r="AM523" s="21"/>
      <c r="AN523" s="21"/>
      <c r="AO523" s="21"/>
      <c r="AP523" s="21"/>
      <c r="AQ523" s="21"/>
      <c r="AR523" s="21"/>
      <c r="AS523" s="181"/>
      <c r="AT523" s="21"/>
      <c r="AU523" s="181"/>
      <c r="AV523" s="21"/>
      <c r="AW523" s="21"/>
      <c r="AX523" s="21"/>
      <c r="AY523" s="21"/>
      <c r="AZ523" s="21"/>
      <c r="BA523" s="20"/>
      <c r="BB523" s="29"/>
      <c r="BC523" s="29"/>
      <c r="BD523" s="29"/>
      <c r="BE523" s="29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92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3"/>
      <c r="O524" s="20"/>
      <c r="P524" s="23"/>
      <c r="Q524" s="23"/>
      <c r="R524" s="23"/>
      <c r="S524" s="23"/>
      <c r="T524" s="23"/>
      <c r="U524" s="21"/>
      <c r="V524" s="21"/>
      <c r="W524" s="21"/>
      <c r="X524" s="21"/>
      <c r="Y524" s="21"/>
      <c r="Z524" s="21"/>
      <c r="AA524" s="21"/>
      <c r="AB524" s="21"/>
      <c r="AC524" s="20"/>
      <c r="AD524" s="23"/>
      <c r="AE524" s="23"/>
      <c r="AF524" s="23"/>
      <c r="AG524" s="23"/>
      <c r="AH524" s="29"/>
      <c r="AI524" s="29"/>
      <c r="AJ524" s="21"/>
      <c r="AK524" s="200"/>
      <c r="AL524" s="23"/>
      <c r="AM524" s="23"/>
      <c r="AN524" s="21"/>
      <c r="AO524" s="21"/>
      <c r="AP524" s="21"/>
      <c r="AQ524" s="21"/>
      <c r="AR524" s="21"/>
      <c r="AS524" s="200"/>
      <c r="AT524" s="23"/>
      <c r="AU524" s="200"/>
      <c r="AV524" s="23"/>
      <c r="AW524" s="21"/>
      <c r="AX524" s="21"/>
      <c r="AY524" s="21"/>
      <c r="AZ524" s="21"/>
      <c r="BA524" s="20"/>
      <c r="BB524" s="23"/>
      <c r="BC524" s="200"/>
      <c r="BD524" s="23"/>
      <c r="BE524" s="23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223.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3"/>
      <c r="O525" s="20"/>
      <c r="P525" s="23"/>
      <c r="Q525" s="23"/>
      <c r="R525" s="23"/>
      <c r="S525" s="23"/>
      <c r="T525" s="23"/>
      <c r="U525" s="21"/>
      <c r="V525" s="21"/>
      <c r="W525" s="21"/>
      <c r="X525" s="21"/>
      <c r="Y525" s="21"/>
      <c r="Z525" s="21"/>
      <c r="AA525" s="21"/>
      <c r="AB525" s="21"/>
      <c r="AC525" s="181"/>
      <c r="AD525" s="21"/>
      <c r="AE525" s="21"/>
      <c r="AF525" s="21"/>
      <c r="AG525" s="20"/>
      <c r="AH525" s="29"/>
      <c r="AI525" s="29"/>
      <c r="AJ525" s="21"/>
      <c r="AK525" s="200"/>
      <c r="AL525" s="29"/>
      <c r="AM525" s="29"/>
      <c r="AN525" s="21"/>
      <c r="AO525" s="21"/>
      <c r="AP525" s="21"/>
      <c r="AQ525" s="21"/>
      <c r="AR525" s="21"/>
      <c r="AS525" s="200"/>
      <c r="AT525" s="29"/>
      <c r="AU525" s="200"/>
      <c r="AV525" s="29"/>
      <c r="AW525" s="21"/>
      <c r="AX525" s="21"/>
      <c r="AY525" s="21"/>
      <c r="AZ525" s="21"/>
      <c r="BA525" s="20"/>
      <c r="BB525" s="23"/>
      <c r="BC525" s="200"/>
      <c r="BD525" s="23"/>
      <c r="BE525" s="23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223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0"/>
      <c r="N526" s="23"/>
      <c r="O526" s="20"/>
      <c r="P526" s="23"/>
      <c r="Q526" s="23"/>
      <c r="R526" s="23"/>
      <c r="S526" s="23"/>
      <c r="T526" s="23"/>
      <c r="U526" s="21"/>
      <c r="V526" s="21"/>
      <c r="W526" s="21"/>
      <c r="X526" s="21"/>
      <c r="Y526" s="21"/>
      <c r="Z526" s="21"/>
      <c r="AA526" s="21"/>
      <c r="AB526" s="21"/>
      <c r="AC526" s="181"/>
      <c r="AD526" s="21"/>
      <c r="AE526" s="21"/>
      <c r="AF526" s="21"/>
      <c r="AG526" s="20"/>
      <c r="AH526" s="29"/>
      <c r="AI526" s="29"/>
      <c r="AJ526" s="21"/>
      <c r="AK526" s="200"/>
      <c r="AL526" s="29"/>
      <c r="AM526" s="29"/>
      <c r="AN526" s="21"/>
      <c r="AO526" s="21"/>
      <c r="AP526" s="21"/>
      <c r="AQ526" s="21"/>
      <c r="AR526" s="21"/>
      <c r="AS526" s="200"/>
      <c r="AT526" s="29"/>
      <c r="AU526" s="200"/>
      <c r="AV526" s="29"/>
      <c r="AW526" s="21"/>
      <c r="AX526" s="21"/>
      <c r="AY526" s="21"/>
      <c r="AZ526" s="21"/>
      <c r="BA526" s="20"/>
      <c r="BB526" s="23"/>
      <c r="BC526" s="200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408.7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3"/>
      <c r="O527" s="23"/>
      <c r="P527" s="23"/>
      <c r="Q527" s="23"/>
      <c r="R527" s="23"/>
      <c r="S527" s="23"/>
      <c r="T527" s="23"/>
      <c r="U527" s="21"/>
      <c r="V527" s="21"/>
      <c r="W527" s="21"/>
      <c r="X527" s="21"/>
      <c r="Y527" s="21"/>
      <c r="Z527" s="21"/>
      <c r="AA527" s="21"/>
      <c r="AB527" s="21"/>
      <c r="AC527" s="181"/>
      <c r="AD527" s="21"/>
      <c r="AE527" s="21"/>
      <c r="AF527" s="21"/>
      <c r="AG527" s="20"/>
      <c r="AH527" s="29"/>
      <c r="AI527" s="29"/>
      <c r="AJ527" s="21"/>
      <c r="AK527" s="200"/>
      <c r="AL527" s="29"/>
      <c r="AM527" s="29"/>
      <c r="AN527" s="21"/>
      <c r="AO527" s="21"/>
      <c r="AP527" s="21"/>
      <c r="AQ527" s="21"/>
      <c r="AR527" s="21"/>
      <c r="AS527" s="200"/>
      <c r="AT527" s="29"/>
      <c r="AU527" s="200"/>
      <c r="AV527" s="29"/>
      <c r="AW527" s="21"/>
      <c r="AX527" s="21"/>
      <c r="AY527" s="21"/>
      <c r="AZ527" s="21"/>
      <c r="BA527" s="20"/>
      <c r="BB527" s="23"/>
      <c r="BC527" s="200"/>
      <c r="BD527" s="23"/>
      <c r="BE527" s="23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186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3"/>
      <c r="O528" s="20"/>
      <c r="P528" s="23"/>
      <c r="Q528" s="23"/>
      <c r="R528" s="23"/>
      <c r="S528" s="23"/>
      <c r="T528" s="23"/>
      <c r="U528" s="21"/>
      <c r="V528" s="21"/>
      <c r="W528" s="21"/>
      <c r="X528" s="21"/>
      <c r="Y528" s="21"/>
      <c r="Z528" s="21"/>
      <c r="AA528" s="21"/>
      <c r="AB528" s="21"/>
      <c r="AC528" s="181"/>
      <c r="AD528" s="21"/>
      <c r="AE528" s="21"/>
      <c r="AF528" s="21"/>
      <c r="AG528" s="20"/>
      <c r="AH528" s="29"/>
      <c r="AI528" s="29"/>
      <c r="AJ528" s="21"/>
      <c r="AK528" s="200"/>
      <c r="AL528" s="29"/>
      <c r="AM528" s="29"/>
      <c r="AN528" s="21"/>
      <c r="AO528" s="21"/>
      <c r="AP528" s="21"/>
      <c r="AQ528" s="21"/>
      <c r="AR528" s="21"/>
      <c r="AS528" s="200"/>
      <c r="AT528" s="29"/>
      <c r="AU528" s="200"/>
      <c r="AV528" s="29"/>
      <c r="AW528" s="21"/>
      <c r="AX528" s="21"/>
      <c r="AY528" s="21"/>
      <c r="AZ528" s="21"/>
      <c r="BA528" s="20"/>
      <c r="BB528" s="23"/>
      <c r="BC528" s="200"/>
      <c r="BD528" s="29"/>
      <c r="BE528" s="29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409.6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0"/>
      <c r="N529" s="28"/>
      <c r="O529" s="18"/>
      <c r="P529" s="28"/>
      <c r="Q529" s="28"/>
      <c r="R529" s="28"/>
      <c r="S529" s="28"/>
      <c r="T529" s="28"/>
      <c r="U529" s="21"/>
      <c r="V529" s="21"/>
      <c r="W529" s="21"/>
      <c r="X529" s="21"/>
      <c r="Y529" s="21"/>
      <c r="Z529" s="21"/>
      <c r="AA529" s="21"/>
      <c r="AB529" s="21"/>
      <c r="AC529" s="181"/>
      <c r="AD529" s="21"/>
      <c r="AE529" s="21"/>
      <c r="AF529" s="21"/>
      <c r="AG529" s="20"/>
      <c r="AH529" s="29"/>
      <c r="AI529" s="29"/>
      <c r="AJ529" s="21"/>
      <c r="AK529" s="200"/>
      <c r="AL529" s="29"/>
      <c r="AM529" s="29"/>
      <c r="AN529" s="21"/>
      <c r="AO529" s="21"/>
      <c r="AP529" s="21"/>
      <c r="AQ529" s="21"/>
      <c r="AR529" s="21"/>
      <c r="AS529" s="200"/>
      <c r="AT529" s="29"/>
      <c r="AU529" s="200"/>
      <c r="AV529" s="29"/>
      <c r="AW529" s="21"/>
      <c r="AX529" s="21"/>
      <c r="AY529" s="21"/>
      <c r="AZ529" s="21"/>
      <c r="BA529" s="20"/>
      <c r="BB529" s="23"/>
      <c r="BC529" s="200"/>
      <c r="BD529" s="29"/>
      <c r="BE529" s="29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216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0"/>
      <c r="N530" s="28"/>
      <c r="O530" s="18"/>
      <c r="P530" s="28"/>
      <c r="Q530" s="28"/>
      <c r="R530" s="28"/>
      <c r="S530" s="28"/>
      <c r="T530" s="28"/>
      <c r="U530" s="21"/>
      <c r="V530" s="21"/>
      <c r="W530" s="21"/>
      <c r="X530" s="21"/>
      <c r="Y530" s="21"/>
      <c r="Z530" s="21"/>
      <c r="AA530" s="21"/>
      <c r="AB530" s="21"/>
      <c r="AC530" s="181"/>
      <c r="AD530" s="21"/>
      <c r="AE530" s="21"/>
      <c r="AF530" s="21"/>
      <c r="AG530" s="20"/>
      <c r="AH530" s="29"/>
      <c r="AI530" s="29"/>
      <c r="AJ530" s="21"/>
      <c r="AK530" s="200"/>
      <c r="AL530" s="29"/>
      <c r="AM530" s="29"/>
      <c r="AN530" s="21"/>
      <c r="AO530" s="21"/>
      <c r="AP530" s="21"/>
      <c r="AQ530" s="21"/>
      <c r="AR530" s="21"/>
      <c r="AS530" s="200"/>
      <c r="AT530" s="29"/>
      <c r="AU530" s="200"/>
      <c r="AV530" s="29"/>
      <c r="AW530" s="21"/>
      <c r="AX530" s="21"/>
      <c r="AY530" s="21"/>
      <c r="AZ530" s="21"/>
      <c r="BA530" s="20"/>
      <c r="BB530" s="23"/>
      <c r="BC530" s="200"/>
      <c r="BD530" s="29"/>
      <c r="BE530" s="29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254.2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3"/>
      <c r="O531" s="20"/>
      <c r="P531" s="23"/>
      <c r="Q531" s="23"/>
      <c r="R531" s="23"/>
      <c r="S531" s="23"/>
      <c r="T531" s="23"/>
      <c r="U531" s="21"/>
      <c r="V531" s="21"/>
      <c r="W531" s="21"/>
      <c r="X531" s="21"/>
      <c r="Y531" s="21"/>
      <c r="Z531" s="21"/>
      <c r="AA531" s="21"/>
      <c r="AB531" s="21"/>
      <c r="AC531" s="200"/>
      <c r="AD531" s="29"/>
      <c r="AE531" s="29"/>
      <c r="AF531" s="29"/>
      <c r="AG531" s="29"/>
      <c r="AH531" s="21"/>
      <c r="AI531" s="21"/>
      <c r="AJ531" s="21"/>
      <c r="AK531" s="200"/>
      <c r="AL531" s="29"/>
      <c r="AM531" s="29"/>
      <c r="AN531" s="21"/>
      <c r="AO531" s="21"/>
      <c r="AP531" s="21"/>
      <c r="AQ531" s="21"/>
      <c r="AR531" s="21"/>
      <c r="AS531" s="200"/>
      <c r="AT531" s="29"/>
      <c r="AU531" s="200"/>
      <c r="AV531" s="29"/>
      <c r="AW531" s="21"/>
      <c r="AX531" s="21"/>
      <c r="AY531" s="21"/>
      <c r="AZ531" s="21"/>
      <c r="BA531" s="20"/>
      <c r="BB531" s="23"/>
      <c r="BC531" s="200"/>
      <c r="BD531" s="23"/>
      <c r="BE531" s="23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47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0"/>
      <c r="N532" s="23"/>
      <c r="O532" s="23"/>
      <c r="P532" s="23"/>
      <c r="Q532" s="23"/>
      <c r="R532" s="23"/>
      <c r="S532" s="23"/>
      <c r="T532" s="23"/>
      <c r="U532" s="21"/>
      <c r="V532" s="21"/>
      <c r="W532" s="21"/>
      <c r="X532" s="21"/>
      <c r="Y532" s="21"/>
      <c r="Z532" s="21"/>
      <c r="AA532" s="21"/>
      <c r="AB532" s="21"/>
      <c r="AC532" s="200"/>
      <c r="AD532" s="29"/>
      <c r="AE532" s="29"/>
      <c r="AF532" s="29"/>
      <c r="AG532" s="29"/>
      <c r="AH532" s="21"/>
      <c r="AI532" s="21"/>
      <c r="AJ532" s="21"/>
      <c r="AK532" s="200"/>
      <c r="AL532" s="29"/>
      <c r="AM532" s="29"/>
      <c r="AN532" s="21"/>
      <c r="AO532" s="21"/>
      <c r="AP532" s="21"/>
      <c r="AQ532" s="21"/>
      <c r="AR532" s="21"/>
      <c r="AS532" s="200"/>
      <c r="AT532" s="29"/>
      <c r="AU532" s="200"/>
      <c r="AV532" s="29"/>
      <c r="AW532" s="21"/>
      <c r="AX532" s="21"/>
      <c r="AY532" s="21"/>
      <c r="AZ532" s="21"/>
      <c r="BA532" s="20"/>
      <c r="BB532" s="23"/>
      <c r="BC532" s="200"/>
      <c r="BD532" s="29"/>
      <c r="BE532" s="29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244.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3"/>
      <c r="O533" s="23"/>
      <c r="P533" s="23"/>
      <c r="Q533" s="23"/>
      <c r="R533" s="23"/>
      <c r="S533" s="23"/>
      <c r="T533" s="23"/>
      <c r="U533" s="21"/>
      <c r="V533" s="21"/>
      <c r="W533" s="21"/>
      <c r="X533" s="21"/>
      <c r="Y533" s="21"/>
      <c r="Z533" s="21"/>
      <c r="AA533" s="21"/>
      <c r="AB533" s="21"/>
      <c r="AC533" s="200"/>
      <c r="AD533" s="63"/>
      <c r="AE533" s="63"/>
      <c r="AF533" s="63"/>
      <c r="AG533" s="63"/>
      <c r="AH533" s="21"/>
      <c r="AI533" s="21"/>
      <c r="AJ533" s="21"/>
      <c r="AK533" s="200"/>
      <c r="AL533" s="63"/>
      <c r="AM533" s="63"/>
      <c r="AN533" s="21"/>
      <c r="AO533" s="21"/>
      <c r="AP533" s="21"/>
      <c r="AQ533" s="21"/>
      <c r="AR533" s="21"/>
      <c r="AS533" s="200"/>
      <c r="AT533" s="29"/>
      <c r="AU533" s="200"/>
      <c r="AV533" s="23"/>
      <c r="AW533" s="21"/>
      <c r="AX533" s="21"/>
      <c r="AY533" s="21"/>
      <c r="AZ533" s="21"/>
      <c r="BA533" s="20"/>
      <c r="BB533" s="23"/>
      <c r="BC533" s="200"/>
      <c r="BD533" s="23"/>
      <c r="BE533" s="23"/>
      <c r="BF533" s="21"/>
      <c r="BG533" s="20"/>
      <c r="BH533" s="23"/>
      <c r="BI533" s="20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244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3"/>
      <c r="O534" s="20"/>
      <c r="P534" s="23"/>
      <c r="Q534" s="23"/>
      <c r="R534" s="20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00"/>
      <c r="AD534" s="63"/>
      <c r="AE534" s="63"/>
      <c r="AF534" s="63"/>
      <c r="AG534" s="63"/>
      <c r="AH534" s="21"/>
      <c r="AI534" s="21"/>
      <c r="AJ534" s="21"/>
      <c r="AK534" s="200"/>
      <c r="AL534" s="63"/>
      <c r="AM534" s="63"/>
      <c r="AN534" s="21"/>
      <c r="AO534" s="21"/>
      <c r="AP534" s="21"/>
      <c r="AQ534" s="21"/>
      <c r="AR534" s="21"/>
      <c r="AS534" s="200"/>
      <c r="AT534" s="29"/>
      <c r="AU534" s="200"/>
      <c r="AV534" s="23"/>
      <c r="AW534" s="21"/>
      <c r="AX534" s="21"/>
      <c r="AY534" s="21"/>
      <c r="AZ534" s="21"/>
      <c r="BA534" s="20"/>
      <c r="BB534" s="23"/>
      <c r="BC534" s="200"/>
      <c r="BD534" s="23"/>
      <c r="BE534" s="23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44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1"/>
      <c r="V535" s="21"/>
      <c r="W535" s="21"/>
      <c r="X535" s="21"/>
      <c r="Y535" s="21"/>
      <c r="Z535" s="21"/>
      <c r="AA535" s="21"/>
      <c r="AB535" s="21"/>
      <c r="AC535" s="200"/>
      <c r="AD535" s="63"/>
      <c r="AE535" s="63"/>
      <c r="AF535" s="63"/>
      <c r="AG535" s="63"/>
      <c r="AH535" s="21"/>
      <c r="AI535" s="21"/>
      <c r="AJ535" s="21"/>
      <c r="AK535" s="200"/>
      <c r="AL535" s="63"/>
      <c r="AM535" s="63"/>
      <c r="AN535" s="21"/>
      <c r="AO535" s="21"/>
      <c r="AP535" s="21"/>
      <c r="AQ535" s="21"/>
      <c r="AR535" s="21"/>
      <c r="AS535" s="200"/>
      <c r="AT535" s="29"/>
      <c r="AU535" s="200"/>
      <c r="AV535" s="23"/>
      <c r="AW535" s="21"/>
      <c r="AX535" s="21"/>
      <c r="AY535" s="21"/>
      <c r="AZ535" s="21"/>
      <c r="BA535" s="20"/>
      <c r="BB535" s="23"/>
      <c r="BC535" s="200"/>
      <c r="BD535" s="23"/>
      <c r="BE535" s="23"/>
      <c r="BF535" s="21"/>
      <c r="BG535" s="20"/>
      <c r="BH535" s="23"/>
      <c r="BI535" s="23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244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3"/>
      <c r="O536" s="20"/>
      <c r="P536" s="23"/>
      <c r="Q536" s="23"/>
      <c r="R536" s="23"/>
      <c r="S536" s="23"/>
      <c r="T536" s="23"/>
      <c r="U536" s="21"/>
      <c r="V536" s="21"/>
      <c r="W536" s="21"/>
      <c r="X536" s="21"/>
      <c r="Y536" s="21"/>
      <c r="Z536" s="21"/>
      <c r="AA536" s="21"/>
      <c r="AB536" s="21"/>
      <c r="AC536" s="200"/>
      <c r="AD536" s="63"/>
      <c r="AE536" s="63"/>
      <c r="AF536" s="63"/>
      <c r="AG536" s="63"/>
      <c r="AH536" s="21"/>
      <c r="AI536" s="21"/>
      <c r="AJ536" s="21"/>
      <c r="AK536" s="200"/>
      <c r="AL536" s="63"/>
      <c r="AM536" s="63"/>
      <c r="AN536" s="21"/>
      <c r="AO536" s="21"/>
      <c r="AP536" s="21"/>
      <c r="AQ536" s="21"/>
      <c r="AR536" s="21"/>
      <c r="AS536" s="200"/>
      <c r="AT536" s="29"/>
      <c r="AU536" s="200"/>
      <c r="AV536" s="23"/>
      <c r="AW536" s="21"/>
      <c r="AX536" s="21"/>
      <c r="AY536" s="21"/>
      <c r="AZ536" s="21"/>
      <c r="BA536" s="20"/>
      <c r="BB536" s="23"/>
      <c r="BC536" s="200"/>
      <c r="BD536" s="23"/>
      <c r="BE536" s="23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408.7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3"/>
      <c r="O537" s="20"/>
      <c r="P537" s="20"/>
      <c r="Q537" s="20"/>
      <c r="R537" s="20"/>
      <c r="S537" s="20"/>
      <c r="T537" s="23"/>
      <c r="U537" s="21"/>
      <c r="V537" s="21"/>
      <c r="W537" s="21"/>
      <c r="X537" s="21"/>
      <c r="Y537" s="21"/>
      <c r="Z537" s="21"/>
      <c r="AA537" s="21"/>
      <c r="AB537" s="21"/>
      <c r="AC537" s="200"/>
      <c r="AD537" s="63"/>
      <c r="AE537" s="63"/>
      <c r="AF537" s="63"/>
      <c r="AG537" s="63"/>
      <c r="AH537" s="21"/>
      <c r="AI537" s="21"/>
      <c r="AJ537" s="21"/>
      <c r="AK537" s="200"/>
      <c r="AL537" s="63"/>
      <c r="AM537" s="63"/>
      <c r="AN537" s="21"/>
      <c r="AO537" s="21"/>
      <c r="AP537" s="21"/>
      <c r="AQ537" s="21"/>
      <c r="AR537" s="21"/>
      <c r="AS537" s="200"/>
      <c r="AT537" s="29"/>
      <c r="AU537" s="200"/>
      <c r="AV537" s="23"/>
      <c r="AW537" s="21"/>
      <c r="AX537" s="21"/>
      <c r="AY537" s="21"/>
      <c r="AZ537" s="21"/>
      <c r="BA537" s="20"/>
      <c r="BB537" s="23"/>
      <c r="BC537" s="200"/>
      <c r="BD537" s="23"/>
      <c r="BE537" s="20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246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3"/>
      <c r="O538" s="20"/>
      <c r="P538" s="23"/>
      <c r="Q538" s="23"/>
      <c r="R538" s="23"/>
      <c r="S538" s="23"/>
      <c r="T538" s="23"/>
      <c r="U538" s="21"/>
      <c r="V538" s="21"/>
      <c r="W538" s="21"/>
      <c r="X538" s="21"/>
      <c r="Y538" s="21"/>
      <c r="Z538" s="21"/>
      <c r="AA538" s="21"/>
      <c r="AB538" s="21"/>
      <c r="AC538" s="200"/>
      <c r="AD538" s="63"/>
      <c r="AE538" s="63"/>
      <c r="AF538" s="63"/>
      <c r="AG538" s="63"/>
      <c r="AH538" s="21"/>
      <c r="AI538" s="21"/>
      <c r="AJ538" s="21"/>
      <c r="AK538" s="200"/>
      <c r="AL538" s="63"/>
      <c r="AM538" s="63"/>
      <c r="AN538" s="21"/>
      <c r="AO538" s="21"/>
      <c r="AP538" s="21"/>
      <c r="AQ538" s="21"/>
      <c r="AR538" s="21"/>
      <c r="AS538" s="200"/>
      <c r="AT538" s="29"/>
      <c r="AU538" s="200"/>
      <c r="AV538" s="23"/>
      <c r="AW538" s="21"/>
      <c r="AX538" s="21"/>
      <c r="AY538" s="21"/>
      <c r="AZ538" s="21"/>
      <c r="BA538" s="20"/>
      <c r="BB538" s="23"/>
      <c r="BC538" s="200"/>
      <c r="BD538" s="23"/>
      <c r="BE538" s="20"/>
      <c r="BF538" s="21"/>
      <c r="BG538" s="20"/>
      <c r="BH538" s="23"/>
      <c r="BI538" s="23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258.7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3"/>
      <c r="O539" s="20"/>
      <c r="P539" s="23"/>
      <c r="Q539" s="23"/>
      <c r="R539" s="23"/>
      <c r="S539" s="23"/>
      <c r="T539" s="23"/>
      <c r="U539" s="21"/>
      <c r="V539" s="21"/>
      <c r="W539" s="21"/>
      <c r="X539" s="21"/>
      <c r="Y539" s="21"/>
      <c r="Z539" s="21"/>
      <c r="AA539" s="21"/>
      <c r="AB539" s="21"/>
      <c r="AC539" s="200"/>
      <c r="AD539" s="63"/>
      <c r="AE539" s="63"/>
      <c r="AF539" s="63"/>
      <c r="AG539" s="20"/>
      <c r="AH539" s="21"/>
      <c r="AI539" s="21"/>
      <c r="AJ539" s="21"/>
      <c r="AK539" s="200"/>
      <c r="AL539" s="63"/>
      <c r="AM539" s="20"/>
      <c r="AN539" s="21"/>
      <c r="AO539" s="21"/>
      <c r="AP539" s="21"/>
      <c r="AQ539" s="21"/>
      <c r="AR539" s="21"/>
      <c r="AS539" s="200"/>
      <c r="AT539" s="23"/>
      <c r="AU539" s="200"/>
      <c r="AV539" s="23"/>
      <c r="AW539" s="21"/>
      <c r="AX539" s="21"/>
      <c r="AY539" s="21"/>
      <c r="AZ539" s="21"/>
      <c r="BA539" s="20"/>
      <c r="BB539" s="23"/>
      <c r="BC539" s="200"/>
      <c r="BD539" s="23"/>
      <c r="BE539" s="20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201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0"/>
      <c r="N540" s="29"/>
      <c r="O540" s="29"/>
      <c r="P540" s="29"/>
      <c r="Q540" s="29"/>
      <c r="R540" s="29"/>
      <c r="S540" s="29"/>
      <c r="T540" s="29"/>
      <c r="U540" s="21"/>
      <c r="V540" s="21"/>
      <c r="W540" s="21"/>
      <c r="X540" s="21"/>
      <c r="Y540" s="21"/>
      <c r="Z540" s="21"/>
      <c r="AA540" s="21"/>
      <c r="AB540" s="21"/>
      <c r="AC540" s="200"/>
      <c r="AD540" s="63"/>
      <c r="AE540" s="63"/>
      <c r="AF540" s="63"/>
      <c r="AG540" s="20"/>
      <c r="AH540" s="21"/>
      <c r="AI540" s="21"/>
      <c r="AJ540" s="21"/>
      <c r="AK540" s="200"/>
      <c r="AL540" s="63"/>
      <c r="AM540" s="20"/>
      <c r="AN540" s="21"/>
      <c r="AO540" s="21"/>
      <c r="AP540" s="21"/>
      <c r="AQ540" s="21"/>
      <c r="AR540" s="21"/>
      <c r="AS540" s="200"/>
      <c r="AT540" s="23"/>
      <c r="AU540" s="200"/>
      <c r="AV540" s="23"/>
      <c r="AW540" s="21"/>
      <c r="AX540" s="21"/>
      <c r="AY540" s="21"/>
      <c r="AZ540" s="21"/>
      <c r="BA540" s="20"/>
      <c r="BB540" s="23"/>
      <c r="BC540" s="200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191.2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3"/>
      <c r="O541" s="20"/>
      <c r="P541" s="23"/>
      <c r="Q541" s="23"/>
      <c r="R541" s="23"/>
      <c r="S541" s="23"/>
      <c r="T541" s="23"/>
      <c r="U541" s="21"/>
      <c r="V541" s="21"/>
      <c r="W541" s="21"/>
      <c r="X541" s="21"/>
      <c r="Y541" s="21"/>
      <c r="Z541" s="21"/>
      <c r="AA541" s="21"/>
      <c r="AB541" s="21"/>
      <c r="AC541" s="200"/>
      <c r="AD541" s="63"/>
      <c r="AE541" s="63"/>
      <c r="AF541" s="63"/>
      <c r="AG541" s="20"/>
      <c r="AH541" s="21"/>
      <c r="AI541" s="21"/>
      <c r="AJ541" s="21"/>
      <c r="AK541" s="200"/>
      <c r="AL541" s="63"/>
      <c r="AM541" s="20"/>
      <c r="AN541" s="21"/>
      <c r="AO541" s="21"/>
      <c r="AP541" s="21"/>
      <c r="AQ541" s="21"/>
      <c r="AR541" s="21"/>
      <c r="AS541" s="200"/>
      <c r="AT541" s="23"/>
      <c r="AU541" s="200"/>
      <c r="AV541" s="23"/>
      <c r="AW541" s="21"/>
      <c r="AX541" s="21"/>
      <c r="AY541" s="21"/>
      <c r="AZ541" s="21"/>
      <c r="BA541" s="20"/>
      <c r="BB541" s="23"/>
      <c r="BC541" s="200"/>
      <c r="BD541" s="23"/>
      <c r="BE541" s="23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91.2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0"/>
      <c r="N542" s="28"/>
      <c r="O542" s="18"/>
      <c r="P542" s="28"/>
      <c r="Q542" s="28"/>
      <c r="R542" s="28"/>
      <c r="S542" s="28"/>
      <c r="T542" s="28"/>
      <c r="U542" s="21"/>
      <c r="V542" s="21"/>
      <c r="W542" s="21"/>
      <c r="X542" s="21"/>
      <c r="Y542" s="21"/>
      <c r="Z542" s="21"/>
      <c r="AA542" s="21"/>
      <c r="AB542" s="21"/>
      <c r="AC542" s="200"/>
      <c r="AD542" s="63"/>
      <c r="AE542" s="63"/>
      <c r="AF542" s="63"/>
      <c r="AG542" s="20"/>
      <c r="AH542" s="21"/>
      <c r="AI542" s="21"/>
      <c r="AJ542" s="21"/>
      <c r="AK542" s="200"/>
      <c r="AL542" s="63"/>
      <c r="AM542" s="20"/>
      <c r="AN542" s="21"/>
      <c r="AO542" s="21"/>
      <c r="AP542" s="21"/>
      <c r="AQ542" s="21"/>
      <c r="AR542" s="21"/>
      <c r="AS542" s="200"/>
      <c r="AT542" s="23"/>
      <c r="AU542" s="200"/>
      <c r="AV542" s="23"/>
      <c r="AW542" s="21"/>
      <c r="AX542" s="21"/>
      <c r="AY542" s="21"/>
      <c r="AZ542" s="21"/>
      <c r="BA542" s="20"/>
      <c r="BB542" s="23"/>
      <c r="BC542" s="200"/>
      <c r="BD542" s="23"/>
      <c r="BE542" s="20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247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0"/>
      <c r="N543" s="23"/>
      <c r="O543" s="23"/>
      <c r="P543" s="23"/>
      <c r="Q543" s="23"/>
      <c r="R543" s="23"/>
      <c r="S543" s="23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200"/>
      <c r="BD543" s="23"/>
      <c r="BE543" s="20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271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0"/>
      <c r="N544" s="28"/>
      <c r="O544" s="1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200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261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0"/>
      <c r="N545" s="28"/>
      <c r="O545" s="18"/>
      <c r="P545" s="28"/>
      <c r="Q545" s="28"/>
      <c r="R545" s="28"/>
      <c r="S545" s="28"/>
      <c r="T545" s="28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200"/>
      <c r="BD545" s="23"/>
      <c r="BE545" s="20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204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200"/>
      <c r="BD546" s="20"/>
      <c r="BE546" s="20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204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0"/>
      <c r="N547" s="20"/>
      <c r="O547" s="20"/>
      <c r="P547" s="20"/>
      <c r="Q547" s="20"/>
      <c r="R547" s="20"/>
      <c r="S547" s="20"/>
      <c r="T547" s="20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1"/>
      <c r="AL547" s="21"/>
      <c r="AM547" s="21"/>
      <c r="AN547" s="21"/>
      <c r="AO547" s="21"/>
      <c r="AP547" s="21"/>
      <c r="AQ547" s="21"/>
      <c r="AR547" s="21"/>
      <c r="AS547" s="181"/>
      <c r="AT547" s="21"/>
      <c r="AU547" s="181"/>
      <c r="AV547" s="21"/>
      <c r="AW547" s="21"/>
      <c r="AX547" s="21"/>
      <c r="AY547" s="21"/>
      <c r="AZ547" s="21"/>
      <c r="BA547" s="20"/>
      <c r="BB547" s="23"/>
      <c r="BC547" s="200"/>
      <c r="BD547" s="23"/>
      <c r="BE547" s="20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204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0"/>
      <c r="N548" s="28"/>
      <c r="O548" s="1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1"/>
      <c r="AL548" s="21"/>
      <c r="AM548" s="21"/>
      <c r="AN548" s="21"/>
      <c r="AO548" s="21"/>
      <c r="AP548" s="21"/>
      <c r="AQ548" s="21"/>
      <c r="AR548" s="21"/>
      <c r="AS548" s="181"/>
      <c r="AT548" s="21"/>
      <c r="AU548" s="181"/>
      <c r="AV548" s="21"/>
      <c r="AW548" s="21"/>
      <c r="AX548" s="21"/>
      <c r="AY548" s="21"/>
      <c r="AZ548" s="21"/>
      <c r="BA548" s="20"/>
      <c r="BB548" s="23"/>
      <c r="BC548" s="200"/>
      <c r="BD548" s="23"/>
      <c r="BE548" s="20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283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3"/>
      <c r="O549" s="20"/>
      <c r="P549" s="23"/>
      <c r="Q549" s="23"/>
      <c r="R549" s="23"/>
      <c r="S549" s="23"/>
      <c r="T549" s="23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1"/>
      <c r="AL549" s="21"/>
      <c r="AM549" s="21"/>
      <c r="AN549" s="21"/>
      <c r="AO549" s="21"/>
      <c r="AP549" s="21"/>
      <c r="AQ549" s="21"/>
      <c r="AR549" s="21"/>
      <c r="AS549" s="181"/>
      <c r="AT549" s="21"/>
      <c r="AU549" s="181"/>
      <c r="AV549" s="21"/>
      <c r="AW549" s="21"/>
      <c r="AX549" s="21"/>
      <c r="AY549" s="21"/>
      <c r="AZ549" s="21"/>
      <c r="BA549" s="20"/>
      <c r="BB549" s="23"/>
      <c r="BC549" s="200"/>
      <c r="BD549" s="23"/>
      <c r="BE549" s="20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409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3"/>
      <c r="O550" s="20"/>
      <c r="P550" s="23"/>
      <c r="Q550" s="23"/>
      <c r="R550" s="23"/>
      <c r="S550" s="23"/>
      <c r="T550" s="23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0"/>
      <c r="AH550" s="23"/>
      <c r="AI550" s="23"/>
      <c r="AJ550" s="21"/>
      <c r="AK550" s="200"/>
      <c r="AL550" s="23"/>
      <c r="AM550" s="23"/>
      <c r="AN550" s="21"/>
      <c r="AO550" s="21"/>
      <c r="AP550" s="21"/>
      <c r="AQ550" s="21"/>
      <c r="AR550" s="21"/>
      <c r="AS550" s="200"/>
      <c r="AT550" s="23"/>
      <c r="AU550" s="200"/>
      <c r="AV550" s="23"/>
      <c r="AW550" s="21"/>
      <c r="AX550" s="21"/>
      <c r="AY550" s="21"/>
      <c r="AZ550" s="21"/>
      <c r="BA550" s="20"/>
      <c r="BB550" s="23"/>
      <c r="BC550" s="200"/>
      <c r="BD550" s="23"/>
      <c r="BE550" s="23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114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8"/>
      <c r="O551" s="18"/>
      <c r="P551" s="28"/>
      <c r="Q551" s="28"/>
      <c r="R551" s="28"/>
      <c r="S551" s="28"/>
      <c r="T551" s="28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1"/>
      <c r="AL551" s="21"/>
      <c r="AM551" s="21"/>
      <c r="AN551" s="21"/>
      <c r="AO551" s="21"/>
      <c r="AP551" s="21"/>
      <c r="AQ551" s="21"/>
      <c r="AR551" s="21"/>
      <c r="AS551" s="181"/>
      <c r="AT551" s="21"/>
      <c r="AU551" s="181"/>
      <c r="AV551" s="21"/>
      <c r="AW551" s="21"/>
      <c r="AX551" s="21"/>
      <c r="AY551" s="21"/>
      <c r="AZ551" s="21"/>
      <c r="BA551" s="20"/>
      <c r="BB551" s="23"/>
      <c r="BC551" s="200"/>
      <c r="BD551" s="23"/>
      <c r="BE551" s="20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14.7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0"/>
      <c r="N552" s="28"/>
      <c r="O552" s="18"/>
      <c r="P552" s="28"/>
      <c r="Q552" s="28"/>
      <c r="R552" s="28"/>
      <c r="S552" s="28"/>
      <c r="T552" s="28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1"/>
      <c r="AL552" s="21"/>
      <c r="AM552" s="21"/>
      <c r="AN552" s="21"/>
      <c r="AO552" s="21"/>
      <c r="AP552" s="21"/>
      <c r="AQ552" s="21"/>
      <c r="AR552" s="21"/>
      <c r="AS552" s="181"/>
      <c r="AT552" s="21"/>
      <c r="AU552" s="181"/>
      <c r="AV552" s="21"/>
      <c r="AW552" s="21"/>
      <c r="AX552" s="21"/>
      <c r="AY552" s="21"/>
      <c r="AZ552" s="21"/>
      <c r="BA552" s="20"/>
      <c r="BB552" s="23"/>
      <c r="BC552" s="200"/>
      <c r="BD552" s="23"/>
      <c r="BE552" s="20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114.7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0"/>
      <c r="N553" s="28"/>
      <c r="O553" s="18"/>
      <c r="P553" s="28"/>
      <c r="Q553" s="28"/>
      <c r="R553" s="28"/>
      <c r="S553" s="28"/>
      <c r="T553" s="28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181"/>
      <c r="AL553" s="21"/>
      <c r="AM553" s="21"/>
      <c r="AN553" s="21"/>
      <c r="AO553" s="21"/>
      <c r="AP553" s="21"/>
      <c r="AQ553" s="21"/>
      <c r="AR553" s="21"/>
      <c r="AS553" s="181"/>
      <c r="AT553" s="21"/>
      <c r="AU553" s="181"/>
      <c r="AV553" s="21"/>
      <c r="AW553" s="21"/>
      <c r="AX553" s="21"/>
      <c r="AY553" s="21"/>
      <c r="AZ553" s="21"/>
      <c r="BA553" s="20"/>
      <c r="BB553" s="23"/>
      <c r="BC553" s="200"/>
      <c r="BD553" s="23"/>
      <c r="BE553" s="20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14.7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0"/>
      <c r="N554" s="28"/>
      <c r="O554" s="18"/>
      <c r="P554" s="28"/>
      <c r="Q554" s="28"/>
      <c r="R554" s="28"/>
      <c r="S554" s="28"/>
      <c r="T554" s="28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181"/>
      <c r="AL554" s="21"/>
      <c r="AM554" s="21"/>
      <c r="AN554" s="21"/>
      <c r="AO554" s="21"/>
      <c r="AP554" s="21"/>
      <c r="AQ554" s="21"/>
      <c r="AR554" s="21"/>
      <c r="AS554" s="181"/>
      <c r="AT554" s="21"/>
      <c r="AU554" s="181"/>
      <c r="AV554" s="21"/>
      <c r="AW554" s="21"/>
      <c r="AX554" s="21"/>
      <c r="AY554" s="21"/>
      <c r="AZ554" s="21"/>
      <c r="BA554" s="20"/>
      <c r="BB554" s="23"/>
      <c r="BC554" s="200"/>
      <c r="BD554" s="23"/>
      <c r="BE554" s="20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114.7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0"/>
      <c r="N555" s="28"/>
      <c r="O555" s="18"/>
      <c r="P555" s="28"/>
      <c r="Q555" s="28"/>
      <c r="R555" s="28"/>
      <c r="S555" s="28"/>
      <c r="T555" s="2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181"/>
      <c r="AL555" s="21"/>
      <c r="AM555" s="21"/>
      <c r="AN555" s="21"/>
      <c r="AO555" s="21"/>
      <c r="AP555" s="21"/>
      <c r="AQ555" s="21"/>
      <c r="AR555" s="21"/>
      <c r="AS555" s="181"/>
      <c r="AT555" s="21"/>
      <c r="AU555" s="181"/>
      <c r="AV555" s="21"/>
      <c r="AW555" s="21"/>
      <c r="AX555" s="21"/>
      <c r="AY555" s="21"/>
      <c r="AZ555" s="21"/>
      <c r="BA555" s="20"/>
      <c r="BB555" s="23"/>
      <c r="BC555" s="200"/>
      <c r="BD555" s="23"/>
      <c r="BE555" s="20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204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3"/>
      <c r="O556" s="20"/>
      <c r="P556" s="23"/>
      <c r="Q556" s="23"/>
      <c r="R556" s="23"/>
      <c r="S556" s="23"/>
      <c r="T556" s="2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1"/>
      <c r="AL556" s="21"/>
      <c r="AM556" s="21"/>
      <c r="AN556" s="21"/>
      <c r="AO556" s="21"/>
      <c r="AP556" s="21"/>
      <c r="AQ556" s="21"/>
      <c r="AR556" s="21"/>
      <c r="AS556" s="181"/>
      <c r="AT556" s="21"/>
      <c r="AU556" s="181"/>
      <c r="AV556" s="21"/>
      <c r="AW556" s="21"/>
      <c r="AX556" s="21"/>
      <c r="AY556" s="21"/>
      <c r="AZ556" s="21"/>
      <c r="BA556" s="20"/>
      <c r="BB556" s="23"/>
      <c r="BC556" s="200"/>
      <c r="BD556" s="23"/>
      <c r="BE556" s="20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204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0"/>
      <c r="N557" s="28"/>
      <c r="O557" s="18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181"/>
      <c r="AL557" s="21"/>
      <c r="AM557" s="21"/>
      <c r="AN557" s="21"/>
      <c r="AO557" s="21"/>
      <c r="AP557" s="21"/>
      <c r="AQ557" s="21"/>
      <c r="AR557" s="21"/>
      <c r="AS557" s="181"/>
      <c r="AT557" s="21"/>
      <c r="AU557" s="181"/>
      <c r="AV557" s="21"/>
      <c r="AW557" s="21"/>
      <c r="AX557" s="21"/>
      <c r="AY557" s="21"/>
      <c r="AZ557" s="21"/>
      <c r="BA557" s="20"/>
      <c r="BB557" s="23"/>
      <c r="BC557" s="200"/>
      <c r="BD557" s="23"/>
      <c r="BE557" s="20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216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0"/>
      <c r="AJ558" s="63"/>
      <c r="AK558" s="181"/>
      <c r="AL558" s="21"/>
      <c r="AM558" s="21"/>
      <c r="AN558" s="21"/>
      <c r="AO558" s="21"/>
      <c r="AP558" s="21"/>
      <c r="AQ558" s="21"/>
      <c r="AR558" s="21"/>
      <c r="AS558" s="181"/>
      <c r="AT558" s="21"/>
      <c r="AU558" s="181"/>
      <c r="AV558" s="21"/>
      <c r="AW558" s="21"/>
      <c r="AX558" s="21"/>
      <c r="AY558" s="21"/>
      <c r="AZ558" s="21"/>
      <c r="BA558" s="20"/>
      <c r="BB558" s="63"/>
      <c r="BC558" s="200"/>
      <c r="BD558" s="63"/>
      <c r="BE558" s="20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58.2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63"/>
      <c r="O559" s="63"/>
      <c r="P559" s="63"/>
      <c r="Q559" s="63"/>
      <c r="R559" s="63"/>
      <c r="S559" s="63"/>
      <c r="T559" s="63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181"/>
      <c r="AL559" s="21"/>
      <c r="AM559" s="21"/>
      <c r="AN559" s="21"/>
      <c r="AO559" s="21"/>
      <c r="AP559" s="21"/>
      <c r="AQ559" s="21"/>
      <c r="AR559" s="21"/>
      <c r="AS559" s="181"/>
      <c r="AT559" s="21"/>
      <c r="AU559" s="181"/>
      <c r="AV559" s="21"/>
      <c r="AW559" s="21"/>
      <c r="AX559" s="21"/>
      <c r="AY559" s="21"/>
      <c r="AZ559" s="21"/>
      <c r="BA559" s="20"/>
      <c r="BB559" s="23"/>
      <c r="BC559" s="200"/>
      <c r="BD559" s="23"/>
      <c r="BE559" s="20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1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63"/>
      <c r="O560" s="63"/>
      <c r="P560" s="63"/>
      <c r="Q560" s="63"/>
      <c r="R560" s="63"/>
      <c r="S560" s="63"/>
      <c r="T560" s="63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181"/>
      <c r="AL560" s="21"/>
      <c r="AM560" s="21"/>
      <c r="AN560" s="21"/>
      <c r="AO560" s="21"/>
      <c r="AP560" s="21"/>
      <c r="AQ560" s="21"/>
      <c r="AR560" s="21"/>
      <c r="AS560" s="181"/>
      <c r="AT560" s="21"/>
      <c r="AU560" s="181"/>
      <c r="AV560" s="21"/>
      <c r="AW560" s="21"/>
      <c r="AX560" s="21"/>
      <c r="AY560" s="21"/>
      <c r="AZ560" s="21"/>
      <c r="BA560" s="20"/>
      <c r="BB560" s="23"/>
      <c r="BC560" s="200"/>
      <c r="BD560" s="23"/>
      <c r="BE560" s="20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256.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3"/>
      <c r="O561" s="20"/>
      <c r="P561" s="23"/>
      <c r="Q561" s="23"/>
      <c r="R561" s="23"/>
      <c r="S561" s="23"/>
      <c r="T561" s="23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0"/>
      <c r="AH561" s="23"/>
      <c r="AI561" s="23"/>
      <c r="AJ561" s="21"/>
      <c r="AK561" s="200"/>
      <c r="AL561" s="23"/>
      <c r="AM561" s="23"/>
      <c r="AN561" s="21"/>
      <c r="AO561" s="21"/>
      <c r="AP561" s="21"/>
      <c r="AQ561" s="21"/>
      <c r="AR561" s="21"/>
      <c r="AS561" s="200"/>
      <c r="AT561" s="29"/>
      <c r="AU561" s="200"/>
      <c r="AV561" s="23"/>
      <c r="AW561" s="21"/>
      <c r="AX561" s="21"/>
      <c r="AY561" s="21"/>
      <c r="AZ561" s="21"/>
      <c r="BA561" s="20"/>
      <c r="BB561" s="23"/>
      <c r="BC561" s="200"/>
      <c r="BD561" s="23"/>
      <c r="BE561" s="23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153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3"/>
      <c r="O562" s="23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0"/>
      <c r="AH562" s="23"/>
      <c r="AI562" s="23"/>
      <c r="AJ562" s="21"/>
      <c r="AK562" s="200"/>
      <c r="AL562" s="23"/>
      <c r="AM562" s="23"/>
      <c r="AN562" s="21"/>
      <c r="AO562" s="21"/>
      <c r="AP562" s="21"/>
      <c r="AQ562" s="21"/>
      <c r="AR562" s="21"/>
      <c r="AS562" s="200"/>
      <c r="AT562" s="29"/>
      <c r="AU562" s="200"/>
      <c r="AV562" s="23"/>
      <c r="AW562" s="21"/>
      <c r="AX562" s="21"/>
      <c r="AY562" s="21"/>
      <c r="AZ562" s="21"/>
      <c r="BA562" s="20"/>
      <c r="BB562" s="23"/>
      <c r="BC562" s="200"/>
      <c r="BD562" s="23"/>
      <c r="BE562" s="20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164.2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0"/>
      <c r="N563" s="28"/>
      <c r="O563" s="18"/>
      <c r="P563" s="28"/>
      <c r="Q563" s="28"/>
      <c r="R563" s="28"/>
      <c r="S563" s="28"/>
      <c r="T563" s="28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0"/>
      <c r="AH563" s="23"/>
      <c r="AI563" s="23"/>
      <c r="AJ563" s="21"/>
      <c r="AK563" s="200"/>
      <c r="AL563" s="23"/>
      <c r="AM563" s="23"/>
      <c r="AN563" s="21"/>
      <c r="AO563" s="21"/>
      <c r="AP563" s="21"/>
      <c r="AQ563" s="21"/>
      <c r="AR563" s="21"/>
      <c r="AS563" s="200"/>
      <c r="AT563" s="29"/>
      <c r="AU563" s="200"/>
      <c r="AV563" s="23"/>
      <c r="AW563" s="21"/>
      <c r="AX563" s="21"/>
      <c r="AY563" s="21"/>
      <c r="AZ563" s="21"/>
      <c r="BA563" s="20"/>
      <c r="BB563" s="23"/>
      <c r="BC563" s="200"/>
      <c r="BD563" s="23"/>
      <c r="BE563" s="20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389.2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9"/>
      <c r="O564" s="29"/>
      <c r="P564" s="29"/>
      <c r="Q564" s="29"/>
      <c r="R564" s="29"/>
      <c r="S564" s="29"/>
      <c r="T564" s="29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0"/>
      <c r="AH564" s="29"/>
      <c r="AI564" s="29"/>
      <c r="AJ564" s="21"/>
      <c r="AK564" s="200"/>
      <c r="AL564" s="29"/>
      <c r="AM564" s="29"/>
      <c r="AN564" s="21"/>
      <c r="AO564" s="21"/>
      <c r="AP564" s="21"/>
      <c r="AQ564" s="21"/>
      <c r="AR564" s="21"/>
      <c r="AS564" s="200"/>
      <c r="AT564" s="29"/>
      <c r="AU564" s="200"/>
      <c r="AV564" s="29"/>
      <c r="AW564" s="21"/>
      <c r="AX564" s="21"/>
      <c r="AY564" s="21"/>
      <c r="AZ564" s="21"/>
      <c r="BA564" s="20"/>
      <c r="BB564" s="23"/>
      <c r="BC564" s="200"/>
      <c r="BD564" s="29"/>
      <c r="BE564" s="29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121.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9"/>
      <c r="O565" s="29"/>
      <c r="P565" s="29"/>
      <c r="Q565" s="29"/>
      <c r="R565" s="29"/>
      <c r="S565" s="29"/>
      <c r="T565" s="29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0"/>
      <c r="AH565" s="23"/>
      <c r="AI565" s="23"/>
      <c r="AJ565" s="21"/>
      <c r="AK565" s="200"/>
      <c r="AL565" s="23"/>
      <c r="AM565" s="23"/>
      <c r="AN565" s="21"/>
      <c r="AO565" s="21"/>
      <c r="AP565" s="21"/>
      <c r="AQ565" s="21"/>
      <c r="AR565" s="21"/>
      <c r="AS565" s="200"/>
      <c r="AT565" s="23"/>
      <c r="AU565" s="200"/>
      <c r="AV565" s="23"/>
      <c r="AW565" s="21"/>
      <c r="AX565" s="21"/>
      <c r="AY565" s="21"/>
      <c r="AZ565" s="21"/>
      <c r="BA565" s="20"/>
      <c r="BB565" s="23"/>
      <c r="BC565" s="200"/>
      <c r="BD565" s="23"/>
      <c r="BE565" s="23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121.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9"/>
      <c r="O566" s="29"/>
      <c r="P566" s="29"/>
      <c r="Q566" s="29"/>
      <c r="R566" s="29"/>
      <c r="S566" s="29"/>
      <c r="T566" s="29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0"/>
      <c r="AH566" s="23"/>
      <c r="AI566" s="23"/>
      <c r="AJ566" s="21"/>
      <c r="AK566" s="200"/>
      <c r="AL566" s="23"/>
      <c r="AM566" s="23"/>
      <c r="AN566" s="21"/>
      <c r="AO566" s="21"/>
      <c r="AP566" s="21"/>
      <c r="AQ566" s="21"/>
      <c r="AR566" s="21"/>
      <c r="AS566" s="200"/>
      <c r="AT566" s="23"/>
      <c r="AU566" s="200"/>
      <c r="AV566" s="23"/>
      <c r="AW566" s="21"/>
      <c r="AX566" s="21"/>
      <c r="AY566" s="21"/>
      <c r="AZ566" s="21"/>
      <c r="BA566" s="20"/>
      <c r="BB566" s="23"/>
      <c r="BC566" s="200"/>
      <c r="BD566" s="23"/>
      <c r="BE566" s="23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21.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9"/>
      <c r="O567" s="29"/>
      <c r="P567" s="29"/>
      <c r="Q567" s="29"/>
      <c r="R567" s="29"/>
      <c r="S567" s="29"/>
      <c r="T567" s="29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0"/>
      <c r="AH567" s="23"/>
      <c r="AI567" s="23"/>
      <c r="AJ567" s="21"/>
      <c r="AK567" s="200"/>
      <c r="AL567" s="23"/>
      <c r="AM567" s="23"/>
      <c r="AN567" s="21"/>
      <c r="AO567" s="21"/>
      <c r="AP567" s="21"/>
      <c r="AQ567" s="21"/>
      <c r="AR567" s="21"/>
      <c r="AS567" s="200"/>
      <c r="AT567" s="23"/>
      <c r="AU567" s="200"/>
      <c r="AV567" s="23"/>
      <c r="AW567" s="21"/>
      <c r="AX567" s="21"/>
      <c r="AY567" s="21"/>
      <c r="AZ567" s="21"/>
      <c r="BA567" s="20"/>
      <c r="BB567" s="23"/>
      <c r="BC567" s="200"/>
      <c r="BD567" s="23"/>
      <c r="BE567" s="23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121.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9"/>
      <c r="O568" s="29"/>
      <c r="P568" s="29"/>
      <c r="Q568" s="29"/>
      <c r="R568" s="29"/>
      <c r="S568" s="29"/>
      <c r="T568" s="29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0"/>
      <c r="AH568" s="23"/>
      <c r="AI568" s="23"/>
      <c r="AJ568" s="21"/>
      <c r="AK568" s="200"/>
      <c r="AL568" s="23"/>
      <c r="AM568" s="23"/>
      <c r="AN568" s="21"/>
      <c r="AO568" s="21"/>
      <c r="AP568" s="21"/>
      <c r="AQ568" s="21"/>
      <c r="AR568" s="21"/>
      <c r="AS568" s="200"/>
      <c r="AT568" s="23"/>
      <c r="AU568" s="200"/>
      <c r="AV568" s="23"/>
      <c r="AW568" s="21"/>
      <c r="AX568" s="21"/>
      <c r="AY568" s="21"/>
      <c r="AZ568" s="21"/>
      <c r="BA568" s="20"/>
      <c r="BB568" s="23"/>
      <c r="BC568" s="200"/>
      <c r="BD568" s="23"/>
      <c r="BE568" s="23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121.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9"/>
      <c r="O569" s="29"/>
      <c r="P569" s="29"/>
      <c r="Q569" s="29"/>
      <c r="R569" s="29"/>
      <c r="S569" s="29"/>
      <c r="T569" s="29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0"/>
      <c r="AH569" s="23"/>
      <c r="AI569" s="23"/>
      <c r="AJ569" s="21"/>
      <c r="AK569" s="200"/>
      <c r="AL569" s="23"/>
      <c r="AM569" s="23"/>
      <c r="AN569" s="21"/>
      <c r="AO569" s="21"/>
      <c r="AP569" s="21"/>
      <c r="AQ569" s="21"/>
      <c r="AR569" s="21"/>
      <c r="AS569" s="200"/>
      <c r="AT569" s="23"/>
      <c r="AU569" s="200"/>
      <c r="AV569" s="23"/>
      <c r="AW569" s="21"/>
      <c r="AX569" s="21"/>
      <c r="AY569" s="21"/>
      <c r="AZ569" s="21"/>
      <c r="BA569" s="20"/>
      <c r="BB569" s="23"/>
      <c r="BC569" s="200"/>
      <c r="BD569" s="23"/>
      <c r="BE569" s="23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409.6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3"/>
      <c r="O570" s="20"/>
      <c r="P570" s="23"/>
      <c r="Q570" s="23"/>
      <c r="R570" s="23"/>
      <c r="S570" s="23"/>
      <c r="T570" s="23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1"/>
      <c r="AL570" s="21"/>
      <c r="AM570" s="21"/>
      <c r="AN570" s="21"/>
      <c r="AO570" s="21"/>
      <c r="AP570" s="21"/>
      <c r="AQ570" s="21"/>
      <c r="AR570" s="21"/>
      <c r="AS570" s="181"/>
      <c r="AT570" s="21"/>
      <c r="AU570" s="181"/>
      <c r="AV570" s="21"/>
      <c r="AW570" s="21"/>
      <c r="AX570" s="21"/>
      <c r="AY570" s="21"/>
      <c r="AZ570" s="21"/>
      <c r="BA570" s="20"/>
      <c r="BB570" s="23"/>
      <c r="BC570" s="200"/>
      <c r="BD570" s="23"/>
      <c r="BE570" s="20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409.6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0"/>
      <c r="N571" s="63"/>
      <c r="O571" s="63"/>
      <c r="P571" s="63"/>
      <c r="Q571" s="63"/>
      <c r="R571" s="63"/>
      <c r="S571" s="63"/>
      <c r="T571" s="63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1"/>
      <c r="AL571" s="21"/>
      <c r="AM571" s="21"/>
      <c r="AN571" s="21"/>
      <c r="AO571" s="21"/>
      <c r="AP571" s="21"/>
      <c r="AQ571" s="21"/>
      <c r="AR571" s="21"/>
      <c r="AS571" s="181"/>
      <c r="AT571" s="21"/>
      <c r="AU571" s="181"/>
      <c r="AV571" s="21"/>
      <c r="AW571" s="21"/>
      <c r="AX571" s="21"/>
      <c r="AY571" s="21"/>
      <c r="AZ571" s="21"/>
      <c r="BA571" s="20"/>
      <c r="BB571" s="23"/>
      <c r="BC571" s="200"/>
      <c r="BD571" s="23"/>
      <c r="BE571" s="20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409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1"/>
      <c r="AL572" s="21"/>
      <c r="AM572" s="21"/>
      <c r="AN572" s="21"/>
      <c r="AO572" s="21"/>
      <c r="AP572" s="21"/>
      <c r="AQ572" s="21"/>
      <c r="AR572" s="21"/>
      <c r="AS572" s="181"/>
      <c r="AT572" s="21"/>
      <c r="AU572" s="181"/>
      <c r="AV572" s="21"/>
      <c r="AW572" s="21"/>
      <c r="AX572" s="21"/>
      <c r="AY572" s="21"/>
      <c r="AZ572" s="21"/>
      <c r="BA572" s="20"/>
      <c r="BB572" s="23"/>
      <c r="BC572" s="200"/>
      <c r="BD572" s="29"/>
      <c r="BE572" s="29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409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00"/>
      <c r="BD573" s="20"/>
      <c r="BE573" s="20"/>
      <c r="BF573" s="20"/>
      <c r="BG573" s="20"/>
      <c r="BH573" s="23"/>
      <c r="BI573" s="20"/>
      <c r="BJ573" s="20"/>
      <c r="BK573" s="23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17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00"/>
      <c r="BD574" s="200"/>
      <c r="BE574" s="20"/>
      <c r="BF574" s="20"/>
      <c r="BG574" s="20"/>
      <c r="BH574" s="23"/>
      <c r="BI574" s="20"/>
      <c r="BJ574" s="20"/>
      <c r="BK574" s="23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251.2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0"/>
      <c r="N575" s="28"/>
      <c r="O575" s="18"/>
      <c r="P575" s="28"/>
      <c r="Q575" s="28"/>
      <c r="R575" s="28"/>
      <c r="S575" s="28"/>
      <c r="T575" s="28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0"/>
      <c r="AH575" s="23"/>
      <c r="AI575" s="23"/>
      <c r="AJ575" s="21"/>
      <c r="AK575" s="200"/>
      <c r="AL575" s="23"/>
      <c r="AM575" s="23"/>
      <c r="AN575" s="21"/>
      <c r="AO575" s="21"/>
      <c r="AP575" s="21"/>
      <c r="AQ575" s="21"/>
      <c r="AR575" s="21"/>
      <c r="AS575" s="200"/>
      <c r="AT575" s="23"/>
      <c r="AU575" s="200"/>
      <c r="AV575" s="23"/>
      <c r="AW575" s="21"/>
      <c r="AX575" s="21"/>
      <c r="AY575" s="21"/>
      <c r="AZ575" s="21"/>
      <c r="BA575" s="20"/>
      <c r="BB575" s="23"/>
      <c r="BC575" s="200"/>
      <c r="BD575" s="23"/>
      <c r="BE575" s="23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409.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3"/>
      <c r="O576" s="20"/>
      <c r="P576" s="23"/>
      <c r="Q576" s="23"/>
      <c r="R576" s="23"/>
      <c r="S576" s="23"/>
      <c r="T576" s="23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0"/>
      <c r="AH576" s="23"/>
      <c r="AI576" s="23"/>
      <c r="AJ576" s="21"/>
      <c r="AK576" s="200"/>
      <c r="AL576" s="23"/>
      <c r="AM576" s="23"/>
      <c r="AN576" s="21"/>
      <c r="AO576" s="21"/>
      <c r="AP576" s="21"/>
      <c r="AQ576" s="21"/>
      <c r="AR576" s="21"/>
      <c r="AS576" s="200"/>
      <c r="AT576" s="23"/>
      <c r="AU576" s="200"/>
      <c r="AV576" s="23"/>
      <c r="AW576" s="21"/>
      <c r="AX576" s="21"/>
      <c r="AY576" s="21"/>
      <c r="AZ576" s="21"/>
      <c r="BA576" s="20"/>
      <c r="BB576" s="23"/>
      <c r="BC576" s="200"/>
      <c r="BD576" s="23"/>
      <c r="BE576" s="23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209.2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0"/>
      <c r="N577" s="28"/>
      <c r="O577" s="18"/>
      <c r="P577" s="28"/>
      <c r="Q577" s="28"/>
      <c r="R577" s="28"/>
      <c r="S577" s="28"/>
      <c r="T577" s="28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0"/>
      <c r="AH577" s="23"/>
      <c r="AI577" s="23"/>
      <c r="AJ577" s="21"/>
      <c r="AK577" s="200"/>
      <c r="AL577" s="23"/>
      <c r="AM577" s="23"/>
      <c r="AN577" s="21"/>
      <c r="AO577" s="21"/>
      <c r="AP577" s="21"/>
      <c r="AQ577" s="21"/>
      <c r="AR577" s="21"/>
      <c r="AS577" s="200"/>
      <c r="AT577" s="23"/>
      <c r="AU577" s="200"/>
      <c r="AV577" s="23"/>
      <c r="AW577" s="21"/>
      <c r="AX577" s="21"/>
      <c r="AY577" s="21"/>
      <c r="AZ577" s="21"/>
      <c r="BA577" s="20"/>
      <c r="BB577" s="23"/>
      <c r="BC577" s="200"/>
      <c r="BD577" s="23"/>
      <c r="BE577" s="23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198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0"/>
      <c r="N578" s="28"/>
      <c r="O578" s="18"/>
      <c r="P578" s="28"/>
      <c r="Q578" s="28"/>
      <c r="R578" s="28"/>
      <c r="S578" s="28"/>
      <c r="T578" s="28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181"/>
      <c r="AL578" s="21"/>
      <c r="AM578" s="21"/>
      <c r="AN578" s="21"/>
      <c r="AO578" s="21"/>
      <c r="AP578" s="21"/>
      <c r="AQ578" s="21"/>
      <c r="AR578" s="21"/>
      <c r="AS578" s="181"/>
      <c r="AT578" s="21"/>
      <c r="AU578" s="181"/>
      <c r="AV578" s="21"/>
      <c r="AW578" s="21"/>
      <c r="AX578" s="21"/>
      <c r="AY578" s="21"/>
      <c r="AZ578" s="21"/>
      <c r="BA578" s="20"/>
      <c r="BB578" s="23"/>
      <c r="BC578" s="200"/>
      <c r="BD578" s="23"/>
      <c r="BE578" s="20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408.7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0"/>
      <c r="N579" s="28"/>
      <c r="O579" s="18"/>
      <c r="P579" s="28"/>
      <c r="Q579" s="28"/>
      <c r="R579" s="28"/>
      <c r="S579" s="28"/>
      <c r="T579" s="28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181"/>
      <c r="AL579" s="21"/>
      <c r="AM579" s="21"/>
      <c r="AN579" s="21"/>
      <c r="AO579" s="21"/>
      <c r="AP579" s="21"/>
      <c r="AQ579" s="21"/>
      <c r="AR579" s="21"/>
      <c r="AS579" s="181"/>
      <c r="AT579" s="21"/>
      <c r="AU579" s="181"/>
      <c r="AV579" s="21"/>
      <c r="AW579" s="21"/>
      <c r="AX579" s="21"/>
      <c r="AY579" s="21"/>
      <c r="AZ579" s="21"/>
      <c r="BA579" s="20"/>
      <c r="BB579" s="23"/>
      <c r="BC579" s="200"/>
      <c r="BD579" s="23"/>
      <c r="BE579" s="20"/>
      <c r="BF579" s="21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2" s="22" customFormat="1" ht="254.2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0"/>
      <c r="N580" s="28"/>
      <c r="O580" s="18"/>
      <c r="P580" s="28"/>
      <c r="Q580" s="28"/>
      <c r="R580" s="28"/>
      <c r="S580" s="28"/>
      <c r="T580" s="28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181"/>
      <c r="AL580" s="21"/>
      <c r="AM580" s="21"/>
      <c r="AN580" s="21"/>
      <c r="AO580" s="21"/>
      <c r="AP580" s="21"/>
      <c r="AQ580" s="21"/>
      <c r="AR580" s="21"/>
      <c r="AS580" s="181"/>
      <c r="AT580" s="21"/>
      <c r="AU580" s="181"/>
      <c r="AV580" s="21"/>
      <c r="AW580" s="21"/>
      <c r="AX580" s="21"/>
      <c r="AY580" s="21"/>
      <c r="AZ580" s="21"/>
      <c r="BA580" s="20"/>
      <c r="BB580" s="23"/>
      <c r="BC580" s="200"/>
      <c r="BD580" s="23"/>
      <c r="BE580" s="20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261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181"/>
      <c r="AL581" s="21"/>
      <c r="AM581" s="21"/>
      <c r="AN581" s="21"/>
      <c r="AO581" s="21"/>
      <c r="AP581" s="21"/>
      <c r="AQ581" s="21"/>
      <c r="AR581" s="21"/>
      <c r="AS581" s="181"/>
      <c r="AT581" s="21"/>
      <c r="AU581" s="181"/>
      <c r="AV581" s="21"/>
      <c r="AW581" s="21"/>
      <c r="AX581" s="21"/>
      <c r="AY581" s="21"/>
      <c r="AZ581" s="21"/>
      <c r="BA581" s="20"/>
      <c r="BB581" s="23"/>
      <c r="BC581" s="200"/>
      <c r="BD581" s="23"/>
      <c r="BE581" s="20"/>
      <c r="BF581" s="21"/>
      <c r="BG581" s="21"/>
      <c r="BH581" s="21"/>
      <c r="BI581" s="21"/>
      <c r="BJ581" s="21"/>
      <c r="BK581" s="21"/>
      <c r="BL581" s="21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149.2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8"/>
      <c r="O582" s="18"/>
      <c r="P582" s="28"/>
      <c r="Q582" s="28"/>
      <c r="R582" s="28"/>
      <c r="S582" s="28"/>
      <c r="T582" s="28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181"/>
      <c r="AL582" s="21"/>
      <c r="AM582" s="21"/>
      <c r="AN582" s="21"/>
      <c r="AO582" s="21"/>
      <c r="AP582" s="21"/>
      <c r="AQ582" s="21"/>
      <c r="AR582" s="21"/>
      <c r="AS582" s="181"/>
      <c r="AT582" s="21"/>
      <c r="AU582" s="181"/>
      <c r="AV582" s="21"/>
      <c r="AW582" s="21"/>
      <c r="AX582" s="21"/>
      <c r="AY582" s="21"/>
      <c r="AZ582" s="21"/>
      <c r="BA582" s="20"/>
      <c r="BB582" s="23"/>
      <c r="BC582" s="200"/>
      <c r="BD582" s="23"/>
      <c r="BE582" s="20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149.2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0"/>
      <c r="N583" s="28"/>
      <c r="O583" s="18"/>
      <c r="P583" s="28"/>
      <c r="Q583" s="28"/>
      <c r="R583" s="28"/>
      <c r="S583" s="28"/>
      <c r="T583" s="28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181"/>
      <c r="AL583" s="21"/>
      <c r="AM583" s="21"/>
      <c r="AN583" s="21"/>
      <c r="AO583" s="21"/>
      <c r="AP583" s="21"/>
      <c r="AQ583" s="21"/>
      <c r="AR583" s="21"/>
      <c r="AS583" s="181"/>
      <c r="AT583" s="21"/>
      <c r="AU583" s="181"/>
      <c r="AV583" s="21"/>
      <c r="AW583" s="21"/>
      <c r="AX583" s="21"/>
      <c r="AY583" s="21"/>
      <c r="AZ583" s="21"/>
      <c r="BA583" s="20"/>
      <c r="BB583" s="23"/>
      <c r="BC583" s="200"/>
      <c r="BD583" s="23"/>
      <c r="BE583" s="20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149.2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0"/>
      <c r="N584" s="23"/>
      <c r="O584" s="23"/>
      <c r="P584" s="23"/>
      <c r="Q584" s="23"/>
      <c r="R584" s="23"/>
      <c r="S584" s="23"/>
      <c r="T584" s="28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181"/>
      <c r="AL584" s="21"/>
      <c r="AM584" s="21"/>
      <c r="AN584" s="21"/>
      <c r="AO584" s="21"/>
      <c r="AP584" s="21"/>
      <c r="AQ584" s="21"/>
      <c r="AR584" s="21"/>
      <c r="AS584" s="181"/>
      <c r="AT584" s="21"/>
      <c r="AU584" s="181"/>
      <c r="AV584" s="21"/>
      <c r="AW584" s="21"/>
      <c r="AX584" s="21"/>
      <c r="AY584" s="21"/>
      <c r="AZ584" s="21"/>
      <c r="BA584" s="20"/>
      <c r="BB584" s="23"/>
      <c r="BC584" s="200"/>
      <c r="BD584" s="23"/>
      <c r="BE584" s="20"/>
      <c r="BF584" s="21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149.2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0"/>
      <c r="N585" s="28"/>
      <c r="O585" s="18"/>
      <c r="P585" s="28"/>
      <c r="Q585" s="28"/>
      <c r="R585" s="28"/>
      <c r="S585" s="28"/>
      <c r="T585" s="28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181"/>
      <c r="AL585" s="21"/>
      <c r="AM585" s="21"/>
      <c r="AN585" s="21"/>
      <c r="AO585" s="21"/>
      <c r="AP585" s="21"/>
      <c r="AQ585" s="21"/>
      <c r="AR585" s="21"/>
      <c r="AS585" s="181"/>
      <c r="AT585" s="21"/>
      <c r="AU585" s="181"/>
      <c r="AV585" s="21"/>
      <c r="AW585" s="21"/>
      <c r="AX585" s="21"/>
      <c r="AY585" s="21"/>
      <c r="AZ585" s="21"/>
      <c r="BA585" s="20"/>
      <c r="BB585" s="23"/>
      <c r="BC585" s="200"/>
      <c r="BD585" s="23"/>
      <c r="BE585" s="20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149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0"/>
      <c r="N586" s="28"/>
      <c r="O586" s="18"/>
      <c r="P586" s="28"/>
      <c r="Q586" s="28"/>
      <c r="R586" s="28"/>
      <c r="S586" s="28"/>
      <c r="T586" s="28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181"/>
      <c r="AL586" s="21"/>
      <c r="AM586" s="21"/>
      <c r="AN586" s="21"/>
      <c r="AO586" s="21"/>
      <c r="AP586" s="21"/>
      <c r="AQ586" s="21"/>
      <c r="AR586" s="21"/>
      <c r="AS586" s="181"/>
      <c r="AT586" s="21"/>
      <c r="AU586" s="181"/>
      <c r="AV586" s="21"/>
      <c r="AW586" s="21"/>
      <c r="AX586" s="21"/>
      <c r="AY586" s="21"/>
      <c r="AZ586" s="21"/>
      <c r="BA586" s="20"/>
      <c r="BB586" s="23"/>
      <c r="BC586" s="200"/>
      <c r="BD586" s="23"/>
      <c r="BE586" s="20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267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181"/>
      <c r="AL587" s="21"/>
      <c r="AM587" s="21"/>
      <c r="AN587" s="21"/>
      <c r="AO587" s="21"/>
      <c r="AP587" s="21"/>
      <c r="AQ587" s="21"/>
      <c r="AR587" s="21"/>
      <c r="AS587" s="181"/>
      <c r="AT587" s="21"/>
      <c r="AU587" s="181"/>
      <c r="AV587" s="21"/>
      <c r="AW587" s="21"/>
      <c r="AX587" s="21"/>
      <c r="AY587" s="21"/>
      <c r="AZ587" s="21"/>
      <c r="BA587" s="20"/>
      <c r="BB587" s="23"/>
      <c r="BC587" s="200"/>
      <c r="BD587" s="23"/>
      <c r="BE587" s="23"/>
      <c r="BF587" s="21"/>
      <c r="BG587" s="21"/>
      <c r="BH587" s="21"/>
      <c r="BI587" s="20"/>
      <c r="BJ587" s="23"/>
      <c r="BK587" s="23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154.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181"/>
      <c r="AL588" s="21"/>
      <c r="AM588" s="21"/>
      <c r="AN588" s="21"/>
      <c r="AO588" s="21"/>
      <c r="AP588" s="21"/>
      <c r="AQ588" s="21"/>
      <c r="AR588" s="21"/>
      <c r="AS588" s="181"/>
      <c r="AT588" s="21"/>
      <c r="AU588" s="181"/>
      <c r="AV588" s="21"/>
      <c r="AW588" s="21"/>
      <c r="AX588" s="21"/>
      <c r="AY588" s="21"/>
      <c r="AZ588" s="21"/>
      <c r="BA588" s="20"/>
      <c r="BB588" s="23"/>
      <c r="BC588" s="200"/>
      <c r="BD588" s="63"/>
      <c r="BE588" s="29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144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181"/>
      <c r="AL589" s="21"/>
      <c r="AM589" s="21"/>
      <c r="AN589" s="21"/>
      <c r="AO589" s="21"/>
      <c r="AP589" s="21"/>
      <c r="AQ589" s="21"/>
      <c r="AR589" s="21"/>
      <c r="AS589" s="181"/>
      <c r="AT589" s="21"/>
      <c r="AU589" s="181"/>
      <c r="AV589" s="21"/>
      <c r="AW589" s="21"/>
      <c r="AX589" s="21"/>
      <c r="AY589" s="21"/>
      <c r="AZ589" s="21"/>
      <c r="BA589" s="20"/>
      <c r="BB589" s="23"/>
      <c r="BC589" s="200"/>
      <c r="BD589" s="63"/>
      <c r="BE589" s="29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409.6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181"/>
      <c r="AL590" s="21"/>
      <c r="AM590" s="21"/>
      <c r="AN590" s="21"/>
      <c r="AO590" s="21"/>
      <c r="AP590" s="21"/>
      <c r="AQ590" s="21"/>
      <c r="AR590" s="21"/>
      <c r="AS590" s="181"/>
      <c r="AT590" s="21"/>
      <c r="AU590" s="181"/>
      <c r="AV590" s="21"/>
      <c r="AW590" s="21"/>
      <c r="AX590" s="21"/>
      <c r="AY590" s="21"/>
      <c r="AZ590" s="21"/>
      <c r="BA590" s="20"/>
      <c r="BB590" s="20"/>
      <c r="BC590" s="20"/>
      <c r="BD590" s="23"/>
      <c r="BE590" s="20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252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181"/>
      <c r="AL591" s="21"/>
      <c r="AM591" s="21"/>
      <c r="AN591" s="21"/>
      <c r="AO591" s="21"/>
      <c r="AP591" s="21"/>
      <c r="AQ591" s="21"/>
      <c r="AR591" s="21"/>
      <c r="AS591" s="181"/>
      <c r="AT591" s="21"/>
      <c r="AU591" s="181"/>
      <c r="AV591" s="21"/>
      <c r="AW591" s="21"/>
      <c r="AX591" s="21"/>
      <c r="AY591" s="21"/>
      <c r="AZ591" s="21"/>
      <c r="BA591" s="20"/>
      <c r="BB591" s="23"/>
      <c r="BC591" s="200"/>
      <c r="BD591" s="23"/>
      <c r="BE591" s="20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220.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9"/>
      <c r="O592" s="29"/>
      <c r="P592" s="29"/>
      <c r="Q592" s="29"/>
      <c r="R592" s="29"/>
      <c r="S592" s="29"/>
      <c r="T592" s="29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181"/>
      <c r="AL592" s="21"/>
      <c r="AM592" s="21"/>
      <c r="AN592" s="21"/>
      <c r="AO592" s="21"/>
      <c r="AP592" s="21"/>
      <c r="AQ592" s="21"/>
      <c r="AR592" s="21"/>
      <c r="AS592" s="181"/>
      <c r="AT592" s="21"/>
      <c r="AU592" s="181"/>
      <c r="AV592" s="21"/>
      <c r="AW592" s="21"/>
      <c r="AX592" s="21"/>
      <c r="AY592" s="21"/>
      <c r="AZ592" s="21"/>
      <c r="BA592" s="20"/>
      <c r="BB592" s="23"/>
      <c r="BC592" s="200"/>
      <c r="BD592" s="29"/>
      <c r="BE592" s="29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220.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181"/>
      <c r="AL593" s="21"/>
      <c r="AM593" s="21"/>
      <c r="AN593" s="21"/>
      <c r="AO593" s="21"/>
      <c r="AP593" s="21"/>
      <c r="AQ593" s="21"/>
      <c r="AR593" s="21"/>
      <c r="AS593" s="181"/>
      <c r="AT593" s="21"/>
      <c r="AU593" s="181"/>
      <c r="AV593" s="21"/>
      <c r="AW593" s="21"/>
      <c r="AX593" s="21"/>
      <c r="AY593" s="21"/>
      <c r="AZ593" s="21"/>
      <c r="BA593" s="20"/>
      <c r="BB593" s="23"/>
      <c r="BC593" s="200"/>
      <c r="BD593" s="20"/>
      <c r="BE593" s="20"/>
      <c r="BF593" s="21"/>
      <c r="BG593" s="21"/>
      <c r="BH593" s="21"/>
      <c r="BI593" s="21"/>
      <c r="BJ593" s="21"/>
      <c r="BK593" s="21"/>
      <c r="BL593" s="21"/>
      <c r="BM593" s="21"/>
      <c r="BN593" s="24"/>
      <c r="BO593" s="21"/>
      <c r="BP593" s="21"/>
      <c r="BQ593" s="23"/>
      <c r="BR593" s="23"/>
      <c r="BS593" s="24"/>
      <c r="BT593" s="25"/>
    </row>
    <row r="594" spans="1:72" s="22" customFormat="1" ht="220.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181"/>
      <c r="AL594" s="21"/>
      <c r="AM594" s="21"/>
      <c r="AN594" s="21"/>
      <c r="AO594" s="21"/>
      <c r="AP594" s="21"/>
      <c r="AQ594" s="21"/>
      <c r="AR594" s="21"/>
      <c r="AS594" s="181"/>
      <c r="AT594" s="21"/>
      <c r="AU594" s="181"/>
      <c r="AV594" s="21"/>
      <c r="AW594" s="21"/>
      <c r="AX594" s="21"/>
      <c r="AY594" s="21"/>
      <c r="AZ594" s="21"/>
      <c r="BA594" s="20"/>
      <c r="BB594" s="23"/>
      <c r="BC594" s="200"/>
      <c r="BD594" s="23"/>
      <c r="BE594" s="20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409.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9"/>
      <c r="O595" s="29"/>
      <c r="P595" s="29"/>
      <c r="Q595" s="29"/>
      <c r="R595" s="29"/>
      <c r="S595" s="29"/>
      <c r="T595" s="29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0"/>
      <c r="AH595" s="29"/>
      <c r="AI595" s="29"/>
      <c r="AJ595" s="21"/>
      <c r="AK595" s="200"/>
      <c r="AL595" s="29"/>
      <c r="AM595" s="29"/>
      <c r="AN595" s="21"/>
      <c r="AO595" s="21"/>
      <c r="AP595" s="21"/>
      <c r="AQ595" s="21"/>
      <c r="AR595" s="21"/>
      <c r="AS595" s="200"/>
      <c r="AT595" s="29"/>
      <c r="AU595" s="200"/>
      <c r="AV595" s="29"/>
      <c r="AW595" s="21"/>
      <c r="AX595" s="21"/>
      <c r="AY595" s="21"/>
      <c r="AZ595" s="21"/>
      <c r="BA595" s="20"/>
      <c r="BB595" s="23"/>
      <c r="BC595" s="200"/>
      <c r="BD595" s="29"/>
      <c r="BE595" s="29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144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9"/>
      <c r="O596" s="29"/>
      <c r="P596" s="29"/>
      <c r="Q596" s="29"/>
      <c r="R596" s="29"/>
      <c r="S596" s="29"/>
      <c r="T596" s="29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0"/>
      <c r="AH596" s="29"/>
      <c r="AI596" s="29"/>
      <c r="AJ596" s="21"/>
      <c r="AK596" s="200"/>
      <c r="AL596" s="29"/>
      <c r="AM596" s="29"/>
      <c r="AN596" s="21"/>
      <c r="AO596" s="21"/>
      <c r="AP596" s="21"/>
      <c r="AQ596" s="21"/>
      <c r="AR596" s="21"/>
      <c r="AS596" s="200"/>
      <c r="AT596" s="29"/>
      <c r="AU596" s="200"/>
      <c r="AV596" s="29"/>
      <c r="AW596" s="21"/>
      <c r="AX596" s="21"/>
      <c r="AY596" s="21"/>
      <c r="AZ596" s="21"/>
      <c r="BA596" s="20"/>
      <c r="BB596" s="23"/>
      <c r="BC596" s="200"/>
      <c r="BD596" s="29"/>
      <c r="BE596" s="29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144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9"/>
      <c r="O597" s="29"/>
      <c r="P597" s="29"/>
      <c r="Q597" s="29"/>
      <c r="R597" s="29"/>
      <c r="S597" s="29"/>
      <c r="T597" s="29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0"/>
      <c r="AH597" s="29"/>
      <c r="AI597" s="29"/>
      <c r="AJ597" s="21"/>
      <c r="AK597" s="200"/>
      <c r="AL597" s="29"/>
      <c r="AM597" s="29"/>
      <c r="AN597" s="21"/>
      <c r="AO597" s="21"/>
      <c r="AP597" s="21"/>
      <c r="AQ597" s="21"/>
      <c r="AR597" s="21"/>
      <c r="AS597" s="200"/>
      <c r="AT597" s="29"/>
      <c r="AU597" s="200"/>
      <c r="AV597" s="29"/>
      <c r="AW597" s="21"/>
      <c r="AX597" s="21"/>
      <c r="AY597" s="21"/>
      <c r="AZ597" s="21"/>
      <c r="BA597" s="20"/>
      <c r="BB597" s="23"/>
      <c r="BC597" s="200"/>
      <c r="BD597" s="29"/>
      <c r="BE597" s="29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144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9"/>
      <c r="O598" s="29"/>
      <c r="P598" s="29"/>
      <c r="Q598" s="29"/>
      <c r="R598" s="29"/>
      <c r="S598" s="29"/>
      <c r="T598" s="29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0"/>
      <c r="AH598" s="29"/>
      <c r="AI598" s="29"/>
      <c r="AJ598" s="21"/>
      <c r="AK598" s="200"/>
      <c r="AL598" s="29"/>
      <c r="AM598" s="29"/>
      <c r="AN598" s="21"/>
      <c r="AO598" s="21"/>
      <c r="AP598" s="21"/>
      <c r="AQ598" s="21"/>
      <c r="AR598" s="21"/>
      <c r="AS598" s="200"/>
      <c r="AT598" s="29"/>
      <c r="AU598" s="200"/>
      <c r="AV598" s="29"/>
      <c r="AW598" s="21"/>
      <c r="AX598" s="21"/>
      <c r="AY598" s="21"/>
      <c r="AZ598" s="21"/>
      <c r="BA598" s="20"/>
      <c r="BB598" s="23"/>
      <c r="BC598" s="200"/>
      <c r="BD598" s="29"/>
      <c r="BE598" s="29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144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9"/>
      <c r="O599" s="29"/>
      <c r="P599" s="29"/>
      <c r="Q599" s="29"/>
      <c r="R599" s="29"/>
      <c r="S599" s="29"/>
      <c r="T599" s="29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0"/>
      <c r="AH599" s="29"/>
      <c r="AI599" s="29"/>
      <c r="AJ599" s="21"/>
      <c r="AK599" s="200"/>
      <c r="AL599" s="29"/>
      <c r="AM599" s="29"/>
      <c r="AN599" s="21"/>
      <c r="AO599" s="21"/>
      <c r="AP599" s="21"/>
      <c r="AQ599" s="21"/>
      <c r="AR599" s="21"/>
      <c r="AS599" s="200"/>
      <c r="AT599" s="29"/>
      <c r="AU599" s="200"/>
      <c r="AV599" s="29"/>
      <c r="AW599" s="21"/>
      <c r="AX599" s="21"/>
      <c r="AY599" s="21"/>
      <c r="AZ599" s="21"/>
      <c r="BA599" s="20"/>
      <c r="BB599" s="23"/>
      <c r="BC599" s="200"/>
      <c r="BD599" s="29"/>
      <c r="BE599" s="29"/>
      <c r="BF599" s="21"/>
      <c r="BG599" s="21"/>
      <c r="BH599" s="21"/>
      <c r="BI599" s="21"/>
      <c r="BJ599" s="21"/>
      <c r="BK599" s="21"/>
      <c r="BL599" s="21"/>
      <c r="BM599" s="21"/>
      <c r="BN599" s="24"/>
      <c r="BO599" s="21"/>
      <c r="BP599" s="21"/>
      <c r="BQ599" s="23"/>
      <c r="BR599" s="23"/>
      <c r="BS599" s="24"/>
      <c r="BT599" s="25"/>
    </row>
    <row r="600" spans="1:72" s="22" customFormat="1" ht="144.7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9"/>
      <c r="O600" s="29"/>
      <c r="P600" s="29"/>
      <c r="Q600" s="29"/>
      <c r="R600" s="29"/>
      <c r="S600" s="29"/>
      <c r="T600" s="29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0"/>
      <c r="AH600" s="29"/>
      <c r="AI600" s="29"/>
      <c r="AJ600" s="21"/>
      <c r="AK600" s="200"/>
      <c r="AL600" s="29"/>
      <c r="AM600" s="29"/>
      <c r="AN600" s="21"/>
      <c r="AO600" s="21"/>
      <c r="AP600" s="21"/>
      <c r="AQ600" s="21"/>
      <c r="AR600" s="21"/>
      <c r="AS600" s="200"/>
      <c r="AT600" s="29"/>
      <c r="AU600" s="200"/>
      <c r="AV600" s="29"/>
      <c r="AW600" s="21"/>
      <c r="AX600" s="21"/>
      <c r="AY600" s="21"/>
      <c r="AZ600" s="21"/>
      <c r="BA600" s="20"/>
      <c r="BB600" s="23"/>
      <c r="BC600" s="200"/>
      <c r="BD600" s="29"/>
      <c r="BE600" s="29"/>
      <c r="BF600" s="21"/>
      <c r="BG600" s="21"/>
      <c r="BH600" s="21"/>
      <c r="BI600" s="21"/>
      <c r="BJ600" s="21"/>
      <c r="BK600" s="21"/>
      <c r="BL600" s="21"/>
      <c r="BM600" s="21"/>
      <c r="BN600" s="24"/>
      <c r="BO600" s="21"/>
      <c r="BP600" s="21"/>
      <c r="BQ600" s="23"/>
      <c r="BR600" s="23"/>
      <c r="BS600" s="24"/>
      <c r="BT600" s="25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9"/>
      <c r="O601" s="29"/>
      <c r="P601" s="29"/>
      <c r="Q601" s="29"/>
      <c r="R601" s="29"/>
      <c r="S601" s="29"/>
      <c r="T601" s="29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181"/>
      <c r="AL601" s="21"/>
      <c r="AM601" s="21"/>
      <c r="AN601" s="21"/>
      <c r="AO601" s="21"/>
      <c r="AP601" s="21"/>
      <c r="AQ601" s="21"/>
      <c r="AR601" s="21"/>
      <c r="AS601" s="181"/>
      <c r="AT601" s="21"/>
      <c r="AU601" s="181"/>
      <c r="AV601" s="21"/>
      <c r="AW601" s="21"/>
      <c r="AX601" s="21"/>
      <c r="AY601" s="21"/>
      <c r="AZ601" s="21"/>
      <c r="BA601" s="20"/>
      <c r="BB601" s="23"/>
      <c r="BC601" s="200"/>
      <c r="BD601" s="63"/>
      <c r="BE601" s="29"/>
      <c r="BF601" s="21"/>
      <c r="BG601" s="21"/>
      <c r="BH601" s="21"/>
      <c r="BI601" s="21"/>
      <c r="BJ601" s="21"/>
      <c r="BK601" s="21"/>
      <c r="BL601" s="21"/>
      <c r="BM601" s="21"/>
      <c r="BN601" s="24"/>
      <c r="BO601" s="21"/>
      <c r="BP601" s="21"/>
      <c r="BQ601" s="23"/>
      <c r="BR601" s="23"/>
      <c r="BS601" s="24"/>
      <c r="BT601" s="25"/>
    </row>
    <row r="602" spans="1:72" s="22" customFormat="1" ht="408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181"/>
      <c r="AL602" s="21"/>
      <c r="AM602" s="21"/>
      <c r="AN602" s="21"/>
      <c r="AO602" s="21"/>
      <c r="AP602" s="21"/>
      <c r="AQ602" s="21"/>
      <c r="AR602" s="21"/>
      <c r="AS602" s="181"/>
      <c r="AT602" s="21"/>
      <c r="AU602" s="181"/>
      <c r="AV602" s="21"/>
      <c r="AW602" s="21"/>
      <c r="AX602" s="21"/>
      <c r="AY602" s="21"/>
      <c r="AZ602" s="21"/>
      <c r="BA602" s="20"/>
      <c r="BB602" s="23"/>
      <c r="BC602" s="200"/>
      <c r="BD602" s="20"/>
      <c r="BE602" s="20"/>
      <c r="BF602" s="21"/>
      <c r="BG602" s="21"/>
      <c r="BH602" s="21"/>
      <c r="BI602" s="21"/>
      <c r="BJ602" s="21"/>
      <c r="BK602" s="21"/>
      <c r="BL602" s="21"/>
      <c r="BM602" s="21"/>
      <c r="BN602" s="24"/>
      <c r="BO602" s="21"/>
      <c r="BP602" s="21"/>
      <c r="BQ602" s="23"/>
      <c r="BR602" s="23"/>
      <c r="BS602" s="24"/>
      <c r="BT602" s="25"/>
    </row>
    <row r="603" spans="1:72" s="22" customFormat="1" ht="146.2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181"/>
      <c r="AL603" s="21"/>
      <c r="AM603" s="21"/>
      <c r="AN603" s="21"/>
      <c r="AO603" s="21"/>
      <c r="AP603" s="21"/>
      <c r="AQ603" s="21"/>
      <c r="AR603" s="21"/>
      <c r="AS603" s="181"/>
      <c r="AT603" s="21"/>
      <c r="AU603" s="181"/>
      <c r="AV603" s="21"/>
      <c r="AW603" s="21"/>
      <c r="AX603" s="21"/>
      <c r="AY603" s="21"/>
      <c r="AZ603" s="21"/>
      <c r="BA603" s="20"/>
      <c r="BB603" s="23"/>
      <c r="BC603" s="200"/>
      <c r="BD603" s="63"/>
      <c r="BE603" s="29"/>
      <c r="BF603" s="21"/>
      <c r="BG603" s="21"/>
      <c r="BH603" s="21"/>
      <c r="BI603" s="21"/>
      <c r="BJ603" s="21"/>
      <c r="BK603" s="21"/>
      <c r="BL603" s="21"/>
      <c r="BM603" s="21"/>
      <c r="BN603" s="24"/>
      <c r="BO603" s="21"/>
      <c r="BP603" s="21"/>
      <c r="BQ603" s="23"/>
      <c r="BR603" s="23"/>
      <c r="BS603" s="24"/>
      <c r="BT603" s="25"/>
    </row>
    <row r="604" spans="1:72" s="22" customFormat="1" ht="40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181"/>
      <c r="AL604" s="21"/>
      <c r="AM604" s="21"/>
      <c r="AN604" s="21"/>
      <c r="AO604" s="21"/>
      <c r="AP604" s="21"/>
      <c r="AQ604" s="21"/>
      <c r="AR604" s="21"/>
      <c r="AS604" s="181"/>
      <c r="AT604" s="21"/>
      <c r="AU604" s="181"/>
      <c r="AV604" s="21"/>
      <c r="AW604" s="21"/>
      <c r="AX604" s="21"/>
      <c r="AY604" s="21"/>
      <c r="AZ604" s="21"/>
      <c r="BA604" s="20"/>
      <c r="BB604" s="23"/>
      <c r="BC604" s="200"/>
      <c r="BD604" s="20"/>
      <c r="BE604" s="20"/>
      <c r="BF604" s="21"/>
      <c r="BG604" s="21"/>
      <c r="BH604" s="21"/>
      <c r="BI604" s="21"/>
      <c r="BJ604" s="21"/>
      <c r="BK604" s="21"/>
      <c r="BL604" s="21"/>
      <c r="BM604" s="21"/>
      <c r="BN604" s="24"/>
      <c r="BO604" s="21"/>
      <c r="BP604" s="21"/>
      <c r="BQ604" s="23"/>
      <c r="BR604" s="23"/>
      <c r="BS604" s="24"/>
      <c r="BT604" s="25"/>
    </row>
    <row r="605" spans="1:72" s="22" customFormat="1" ht="156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181"/>
      <c r="AL605" s="21"/>
      <c r="AM605" s="21"/>
      <c r="AN605" s="21"/>
      <c r="AO605" s="21"/>
      <c r="AP605" s="21"/>
      <c r="AQ605" s="21"/>
      <c r="AR605" s="21"/>
      <c r="AS605" s="181"/>
      <c r="AT605" s="21"/>
      <c r="AU605" s="181"/>
      <c r="AV605" s="21"/>
      <c r="AW605" s="21"/>
      <c r="AX605" s="21"/>
      <c r="AY605" s="21"/>
      <c r="AZ605" s="21"/>
      <c r="BA605" s="20"/>
      <c r="BB605" s="23"/>
      <c r="BC605" s="200"/>
      <c r="BD605" s="63"/>
      <c r="BE605" s="29"/>
      <c r="BF605" s="21"/>
      <c r="BG605" s="21"/>
      <c r="BH605" s="21"/>
      <c r="BI605" s="21"/>
      <c r="BJ605" s="21"/>
      <c r="BK605" s="21"/>
      <c r="BL605" s="21"/>
      <c r="BM605" s="21"/>
      <c r="BN605" s="24"/>
      <c r="BO605" s="21"/>
      <c r="BP605" s="21"/>
      <c r="BQ605" s="23"/>
      <c r="BR605" s="23"/>
      <c r="BS605" s="24"/>
      <c r="BT605" s="25"/>
    </row>
    <row r="606" spans="1:72" s="22" customFormat="1" ht="132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9"/>
      <c r="O606" s="29"/>
      <c r="P606" s="29"/>
      <c r="Q606" s="29"/>
      <c r="R606" s="29"/>
      <c r="S606" s="29"/>
      <c r="T606" s="29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181"/>
      <c r="AL606" s="21"/>
      <c r="AM606" s="21"/>
      <c r="AN606" s="21"/>
      <c r="AO606" s="21"/>
      <c r="AP606" s="21"/>
      <c r="AQ606" s="21"/>
      <c r="AR606" s="21"/>
      <c r="AS606" s="181"/>
      <c r="AT606" s="21"/>
      <c r="AU606" s="181"/>
      <c r="AV606" s="21"/>
      <c r="AW606" s="21"/>
      <c r="AX606" s="21"/>
      <c r="AY606" s="21"/>
      <c r="AZ606" s="21"/>
      <c r="BA606" s="20"/>
      <c r="BB606" s="23"/>
      <c r="BC606" s="200"/>
      <c r="BD606" s="29"/>
      <c r="BE606" s="29"/>
      <c r="BF606" s="21"/>
      <c r="BG606" s="21"/>
      <c r="BH606" s="21"/>
      <c r="BI606" s="21"/>
      <c r="BJ606" s="21"/>
      <c r="BK606" s="21"/>
      <c r="BL606" s="21"/>
      <c r="BM606" s="21"/>
      <c r="BN606" s="24"/>
      <c r="BO606" s="21"/>
      <c r="BP606" s="21"/>
      <c r="BQ606" s="23"/>
      <c r="BR606" s="23"/>
      <c r="BS606" s="24"/>
      <c r="BT606" s="25"/>
    </row>
    <row r="607" spans="1:72" s="22" customFormat="1" ht="132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9"/>
      <c r="O607" s="29"/>
      <c r="P607" s="29"/>
      <c r="Q607" s="29"/>
      <c r="R607" s="29"/>
      <c r="S607" s="29"/>
      <c r="T607" s="29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181"/>
      <c r="AL607" s="21"/>
      <c r="AM607" s="21"/>
      <c r="AN607" s="21"/>
      <c r="AO607" s="21"/>
      <c r="AP607" s="21"/>
      <c r="AQ607" s="21"/>
      <c r="AR607" s="21"/>
      <c r="AS607" s="181"/>
      <c r="AT607" s="21"/>
      <c r="AU607" s="181"/>
      <c r="AV607" s="21"/>
      <c r="AW607" s="21"/>
      <c r="AX607" s="21"/>
      <c r="AY607" s="21"/>
      <c r="AZ607" s="21"/>
      <c r="BA607" s="20"/>
      <c r="BB607" s="23"/>
      <c r="BC607" s="200"/>
      <c r="BD607" s="63"/>
      <c r="BE607" s="29"/>
      <c r="BF607" s="21"/>
      <c r="BG607" s="21"/>
      <c r="BH607" s="21"/>
      <c r="BI607" s="21"/>
      <c r="BJ607" s="21"/>
      <c r="BK607" s="21"/>
      <c r="BL607" s="21"/>
      <c r="BM607" s="21"/>
      <c r="BN607" s="24"/>
      <c r="BO607" s="21"/>
      <c r="BP607" s="21"/>
      <c r="BQ607" s="23"/>
      <c r="BR607" s="23"/>
      <c r="BS607" s="24"/>
      <c r="BT607" s="25"/>
    </row>
    <row r="608" spans="1:72" s="22" customFormat="1" ht="246.7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3"/>
      <c r="O608" s="20"/>
      <c r="P608" s="23"/>
      <c r="Q608" s="23"/>
      <c r="R608" s="23"/>
      <c r="S608" s="23"/>
      <c r="T608" s="23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181"/>
      <c r="AL608" s="21"/>
      <c r="AM608" s="21"/>
      <c r="AN608" s="21"/>
      <c r="AO608" s="21"/>
      <c r="AP608" s="21"/>
      <c r="AQ608" s="21"/>
      <c r="AR608" s="21"/>
      <c r="AS608" s="181"/>
      <c r="AT608" s="21"/>
      <c r="AU608" s="181"/>
      <c r="AV608" s="21"/>
      <c r="AW608" s="21"/>
      <c r="AX608" s="21"/>
      <c r="AY608" s="21"/>
      <c r="AZ608" s="21"/>
      <c r="BA608" s="20"/>
      <c r="BB608" s="23"/>
      <c r="BC608" s="200"/>
      <c r="BD608" s="23"/>
      <c r="BE608" s="23"/>
      <c r="BF608" s="21"/>
      <c r="BG608" s="21"/>
      <c r="BH608" s="21"/>
      <c r="BI608" s="21"/>
      <c r="BJ608" s="21"/>
      <c r="BK608" s="21"/>
      <c r="BL608" s="21"/>
      <c r="BM608" s="21"/>
      <c r="BN608" s="24"/>
      <c r="BO608" s="21"/>
      <c r="BP608" s="21"/>
      <c r="BQ608" s="23"/>
      <c r="BR608" s="23"/>
      <c r="BS608" s="24"/>
      <c r="BT608" s="25"/>
    </row>
    <row r="609" spans="1:72" s="22" customFormat="1" ht="18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3"/>
      <c r="O609" s="23"/>
      <c r="P609" s="23"/>
      <c r="Q609" s="23"/>
      <c r="R609" s="23"/>
      <c r="S609" s="23"/>
      <c r="T609" s="23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181"/>
      <c r="AL609" s="21"/>
      <c r="AM609" s="21"/>
      <c r="AN609" s="21"/>
      <c r="AO609" s="21"/>
      <c r="AP609" s="21"/>
      <c r="AQ609" s="21"/>
      <c r="AR609" s="21"/>
      <c r="AS609" s="181"/>
      <c r="AT609" s="21"/>
      <c r="AU609" s="181"/>
      <c r="AV609" s="21"/>
      <c r="AW609" s="21"/>
      <c r="AX609" s="21"/>
      <c r="AY609" s="21"/>
      <c r="AZ609" s="21"/>
      <c r="BA609" s="20"/>
      <c r="BB609" s="23"/>
      <c r="BC609" s="184"/>
      <c r="BD609" s="185"/>
      <c r="BE609" s="29"/>
      <c r="BF609" s="21"/>
      <c r="BG609" s="21"/>
      <c r="BH609" s="21"/>
      <c r="BI609" s="21"/>
      <c r="BJ609" s="21"/>
      <c r="BK609" s="21"/>
      <c r="BL609" s="21"/>
      <c r="BM609" s="197"/>
      <c r="BN609" s="24"/>
      <c r="BO609" s="21"/>
      <c r="BP609" s="21"/>
      <c r="BQ609" s="23"/>
      <c r="BR609" s="23"/>
      <c r="BS609" s="24"/>
      <c r="BT609" s="25"/>
    </row>
    <row r="610" spans="1:72" s="22" customFormat="1" ht="18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0"/>
      <c r="N610" s="28"/>
      <c r="O610" s="18"/>
      <c r="P610" s="28"/>
      <c r="Q610" s="28"/>
      <c r="R610" s="28"/>
      <c r="S610" s="28"/>
      <c r="T610" s="28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181"/>
      <c r="AL610" s="21"/>
      <c r="AM610" s="21"/>
      <c r="AN610" s="21"/>
      <c r="AO610" s="21"/>
      <c r="AP610" s="21"/>
      <c r="AQ610" s="21"/>
      <c r="AR610" s="21"/>
      <c r="AS610" s="181"/>
      <c r="AT610" s="21"/>
      <c r="AU610" s="181"/>
      <c r="AV610" s="21"/>
      <c r="AW610" s="21"/>
      <c r="AX610" s="21"/>
      <c r="AY610" s="21"/>
      <c r="AZ610" s="21"/>
      <c r="BA610" s="20"/>
      <c r="BB610" s="23"/>
      <c r="BC610" s="184"/>
      <c r="BD610" s="185"/>
      <c r="BE610" s="29"/>
      <c r="BF610" s="21"/>
      <c r="BG610" s="21"/>
      <c r="BH610" s="21"/>
      <c r="BI610" s="21"/>
      <c r="BJ610" s="21"/>
      <c r="BK610" s="21"/>
      <c r="BL610" s="21"/>
      <c r="BM610" s="197"/>
      <c r="BN610" s="24"/>
      <c r="BO610" s="21"/>
      <c r="BP610" s="21"/>
      <c r="BQ610" s="23"/>
      <c r="BR610" s="23"/>
      <c r="BS610" s="24"/>
      <c r="BT610" s="25"/>
    </row>
    <row r="611" spans="1:72" s="22" customFormat="1" ht="184.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181"/>
      <c r="AL611" s="21"/>
      <c r="AM611" s="21"/>
      <c r="AN611" s="21"/>
      <c r="AO611" s="21"/>
      <c r="AP611" s="21"/>
      <c r="AQ611" s="21"/>
      <c r="AR611" s="21"/>
      <c r="AS611" s="181"/>
      <c r="AT611" s="21"/>
      <c r="AU611" s="181"/>
      <c r="AV611" s="21"/>
      <c r="AW611" s="21"/>
      <c r="AX611" s="21"/>
      <c r="AY611" s="21"/>
      <c r="AZ611" s="21"/>
      <c r="BA611" s="20"/>
      <c r="BB611" s="23"/>
      <c r="BC611" s="200"/>
      <c r="BD611" s="20"/>
      <c r="BE611" s="20"/>
      <c r="BF611" s="21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3"/>
      <c r="BR611" s="23"/>
      <c r="BS611" s="24"/>
      <c r="BT611" s="25"/>
    </row>
    <row r="612" spans="1:72" s="22" customFormat="1" ht="184.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181"/>
      <c r="AL612" s="21"/>
      <c r="AM612" s="21"/>
      <c r="AN612" s="21"/>
      <c r="AO612" s="21"/>
      <c r="AP612" s="21"/>
      <c r="AQ612" s="21"/>
      <c r="AR612" s="21"/>
      <c r="AS612" s="181"/>
      <c r="AT612" s="21"/>
      <c r="AU612" s="181"/>
      <c r="AV612" s="21"/>
      <c r="AW612" s="21"/>
      <c r="AX612" s="21"/>
      <c r="AY612" s="21"/>
      <c r="AZ612" s="21"/>
      <c r="BA612" s="20"/>
      <c r="BB612" s="23"/>
      <c r="BC612" s="184"/>
      <c r="BD612" s="185"/>
      <c r="BE612" s="20"/>
      <c r="BF612" s="21"/>
      <c r="BG612" s="21"/>
      <c r="BH612" s="21"/>
      <c r="BI612" s="21"/>
      <c r="BJ612" s="21"/>
      <c r="BK612" s="21"/>
      <c r="BL612" s="21"/>
      <c r="BM612" s="197"/>
      <c r="BN612" s="24"/>
      <c r="BO612" s="21"/>
      <c r="BP612" s="21"/>
      <c r="BQ612" s="23"/>
      <c r="BR612" s="23"/>
      <c r="BS612" s="24"/>
      <c r="BT612" s="25"/>
    </row>
    <row r="613" spans="1:72" s="22" customFormat="1" ht="189.7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63"/>
      <c r="O613" s="63"/>
      <c r="P613" s="63"/>
      <c r="Q613" s="63"/>
      <c r="R613" s="63"/>
      <c r="S613" s="63"/>
      <c r="T613" s="63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181"/>
      <c r="AL613" s="21"/>
      <c r="AM613" s="21"/>
      <c r="AN613" s="21"/>
      <c r="AO613" s="21"/>
      <c r="AP613" s="21"/>
      <c r="AQ613" s="21"/>
      <c r="AR613" s="21"/>
      <c r="AS613" s="181"/>
      <c r="AT613" s="21"/>
      <c r="AU613" s="181"/>
      <c r="AV613" s="21"/>
      <c r="AW613" s="21"/>
      <c r="AX613" s="21"/>
      <c r="AY613" s="21"/>
      <c r="AZ613" s="21"/>
      <c r="BA613" s="20"/>
      <c r="BB613" s="23"/>
      <c r="BC613" s="184"/>
      <c r="BD613" s="185"/>
      <c r="BE613" s="20"/>
      <c r="BF613" s="21"/>
      <c r="BG613" s="21"/>
      <c r="BH613" s="21"/>
      <c r="BI613" s="21"/>
      <c r="BJ613" s="21"/>
      <c r="BK613" s="21"/>
      <c r="BL613" s="21"/>
      <c r="BM613" s="197"/>
      <c r="BN613" s="24"/>
      <c r="BO613" s="21"/>
      <c r="BP613" s="21"/>
      <c r="BQ613" s="23"/>
      <c r="BR613" s="23"/>
      <c r="BS613" s="24"/>
      <c r="BT613" s="25"/>
    </row>
    <row r="614" spans="1:72" s="22" customFormat="1" ht="184.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181"/>
      <c r="AL614" s="21"/>
      <c r="AM614" s="21"/>
      <c r="AN614" s="21"/>
      <c r="AO614" s="21"/>
      <c r="AP614" s="21"/>
      <c r="AQ614" s="21"/>
      <c r="AR614" s="21"/>
      <c r="AS614" s="181"/>
      <c r="AT614" s="21"/>
      <c r="AU614" s="181"/>
      <c r="AV614" s="21"/>
      <c r="AW614" s="21"/>
      <c r="AX614" s="21"/>
      <c r="AY614" s="21"/>
      <c r="AZ614" s="21"/>
      <c r="BA614" s="20"/>
      <c r="BB614" s="23"/>
      <c r="BC614" s="200"/>
      <c r="BD614" s="20"/>
      <c r="BE614" s="20"/>
      <c r="BF614" s="21"/>
      <c r="BG614" s="21"/>
      <c r="BH614" s="21"/>
      <c r="BI614" s="20"/>
      <c r="BJ614" s="23"/>
      <c r="BK614" s="23"/>
      <c r="BL614" s="21"/>
      <c r="BM614" s="21"/>
      <c r="BN614" s="24"/>
      <c r="BO614" s="21"/>
      <c r="BP614" s="21"/>
      <c r="BQ614" s="23"/>
      <c r="BR614" s="23"/>
      <c r="BS614" s="24"/>
      <c r="BT614" s="25"/>
    </row>
    <row r="615" spans="1:72" s="22" customFormat="1" ht="184.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181"/>
      <c r="AL615" s="21"/>
      <c r="AM615" s="21"/>
      <c r="AN615" s="21"/>
      <c r="AO615" s="21"/>
      <c r="AP615" s="21"/>
      <c r="AQ615" s="21"/>
      <c r="AR615" s="21"/>
      <c r="AS615" s="181"/>
      <c r="AT615" s="21"/>
      <c r="AU615" s="181"/>
      <c r="AV615" s="21"/>
      <c r="AW615" s="21"/>
      <c r="AX615" s="21"/>
      <c r="AY615" s="21"/>
      <c r="AZ615" s="21"/>
      <c r="BA615" s="20"/>
      <c r="BB615" s="23"/>
      <c r="BC615" s="186"/>
      <c r="BD615" s="185"/>
      <c r="BE615" s="20"/>
      <c r="BF615" s="21"/>
      <c r="BG615" s="21"/>
      <c r="BH615" s="21"/>
      <c r="BI615" s="20"/>
      <c r="BJ615" s="23"/>
      <c r="BK615" s="23"/>
      <c r="BL615" s="21"/>
      <c r="BM615" s="197"/>
      <c r="BN615" s="24"/>
      <c r="BO615" s="21"/>
      <c r="BP615" s="21"/>
      <c r="BQ615" s="23"/>
      <c r="BR615" s="23"/>
      <c r="BS615" s="24"/>
      <c r="BT615" s="25"/>
    </row>
    <row r="616" spans="1:72" s="22" customFormat="1" ht="184.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29"/>
      <c r="O616" s="29"/>
      <c r="P616" s="29"/>
      <c r="Q616" s="29"/>
      <c r="R616" s="29"/>
      <c r="S616" s="29"/>
      <c r="T616" s="29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181"/>
      <c r="AL616" s="21"/>
      <c r="AM616" s="21"/>
      <c r="AN616" s="21"/>
      <c r="AO616" s="21"/>
      <c r="AP616" s="21"/>
      <c r="AQ616" s="21"/>
      <c r="AR616" s="21"/>
      <c r="AS616" s="181"/>
      <c r="AT616" s="21"/>
      <c r="AU616" s="181"/>
      <c r="AV616" s="21"/>
      <c r="AW616" s="21"/>
      <c r="AX616" s="21"/>
      <c r="AY616" s="21"/>
      <c r="AZ616" s="21"/>
      <c r="BA616" s="20"/>
      <c r="BB616" s="23"/>
      <c r="BC616" s="200"/>
      <c r="BD616" s="29"/>
      <c r="BE616" s="29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3"/>
      <c r="BR616" s="23"/>
      <c r="BS616" s="24"/>
      <c r="BT616" s="25"/>
    </row>
    <row r="617" spans="1:72" s="22" customFormat="1" ht="184.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9"/>
      <c r="O617" s="29"/>
      <c r="P617" s="29"/>
      <c r="Q617" s="29"/>
      <c r="R617" s="29"/>
      <c r="S617" s="29"/>
      <c r="T617" s="29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181"/>
      <c r="AL617" s="21"/>
      <c r="AM617" s="21"/>
      <c r="AN617" s="21"/>
      <c r="AO617" s="21"/>
      <c r="AP617" s="21"/>
      <c r="AQ617" s="21"/>
      <c r="AR617" s="21"/>
      <c r="AS617" s="181"/>
      <c r="AT617" s="21"/>
      <c r="AU617" s="181"/>
      <c r="AV617" s="21"/>
      <c r="AW617" s="21"/>
      <c r="AX617" s="21"/>
      <c r="AY617" s="21"/>
      <c r="AZ617" s="21"/>
      <c r="BA617" s="20"/>
      <c r="BB617" s="23"/>
      <c r="BC617" s="200"/>
      <c r="BD617" s="23"/>
      <c r="BE617" s="20"/>
      <c r="BF617" s="21"/>
      <c r="BG617" s="21"/>
      <c r="BH617" s="21"/>
      <c r="BI617" s="21"/>
      <c r="BJ617" s="21"/>
      <c r="BK617" s="21"/>
      <c r="BL617" s="21"/>
      <c r="BM617" s="21"/>
      <c r="BN617" s="24"/>
      <c r="BO617" s="21"/>
      <c r="BP617" s="21"/>
      <c r="BQ617" s="23"/>
      <c r="BR617" s="23"/>
      <c r="BS617" s="24"/>
      <c r="BT617" s="25"/>
    </row>
    <row r="618" spans="1:72" s="22" customFormat="1" ht="184.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0"/>
      <c r="N618" s="29"/>
      <c r="O618" s="29"/>
      <c r="P618" s="29"/>
      <c r="Q618" s="29"/>
      <c r="R618" s="29"/>
      <c r="S618" s="29"/>
      <c r="T618" s="29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181"/>
      <c r="AL618" s="21"/>
      <c r="AM618" s="21"/>
      <c r="AN618" s="21"/>
      <c r="AO618" s="21"/>
      <c r="AP618" s="21"/>
      <c r="AQ618" s="21"/>
      <c r="AR618" s="21"/>
      <c r="AS618" s="181"/>
      <c r="AT618" s="21"/>
      <c r="AU618" s="181"/>
      <c r="AV618" s="21"/>
      <c r="AW618" s="21"/>
      <c r="AX618" s="21"/>
      <c r="AY618" s="21"/>
      <c r="AZ618" s="21"/>
      <c r="BA618" s="20"/>
      <c r="BB618" s="23"/>
      <c r="BC618" s="200"/>
      <c r="BD618" s="29"/>
      <c r="BE618" s="29"/>
      <c r="BF618" s="21"/>
      <c r="BG618" s="21"/>
      <c r="BH618" s="21"/>
      <c r="BI618" s="21"/>
      <c r="BJ618" s="21"/>
      <c r="BK618" s="21"/>
      <c r="BL618" s="21"/>
      <c r="BM618" s="21"/>
      <c r="BN618" s="24"/>
      <c r="BO618" s="21"/>
      <c r="BP618" s="21"/>
      <c r="BQ618" s="23"/>
      <c r="BR618" s="23"/>
      <c r="BS618" s="24"/>
      <c r="BT618" s="25"/>
    </row>
    <row r="619" spans="1:72" s="22" customFormat="1" ht="184.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0"/>
      <c r="N619" s="29"/>
      <c r="O619" s="29"/>
      <c r="P619" s="29"/>
      <c r="Q619" s="29"/>
      <c r="R619" s="29"/>
      <c r="S619" s="29"/>
      <c r="T619" s="29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181"/>
      <c r="AL619" s="21"/>
      <c r="AM619" s="21"/>
      <c r="AN619" s="21"/>
      <c r="AO619" s="21"/>
      <c r="AP619" s="21"/>
      <c r="AQ619" s="21"/>
      <c r="AR619" s="21"/>
      <c r="AS619" s="181"/>
      <c r="AT619" s="21"/>
      <c r="AU619" s="181"/>
      <c r="AV619" s="21"/>
      <c r="AW619" s="21"/>
      <c r="AX619" s="21"/>
      <c r="AY619" s="21"/>
      <c r="AZ619" s="21"/>
      <c r="BA619" s="20"/>
      <c r="BB619" s="23"/>
      <c r="BC619" s="200"/>
      <c r="BD619" s="23"/>
      <c r="BE619" s="20"/>
      <c r="BF619" s="21"/>
      <c r="BG619" s="21"/>
      <c r="BH619" s="21"/>
      <c r="BI619" s="21"/>
      <c r="BJ619" s="21"/>
      <c r="BK619" s="21"/>
      <c r="BL619" s="21"/>
      <c r="BM619" s="21"/>
      <c r="BN619" s="24"/>
      <c r="BO619" s="21"/>
      <c r="BP619" s="21"/>
      <c r="BQ619" s="23"/>
      <c r="BR619" s="23"/>
      <c r="BS619" s="24"/>
      <c r="BT619" s="25"/>
    </row>
    <row r="620" spans="1:72" s="22" customFormat="1" ht="212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"/>
      <c r="N620" s="23"/>
      <c r="O620" s="23"/>
      <c r="P620" s="23"/>
      <c r="Q620" s="23"/>
      <c r="R620" s="23"/>
      <c r="S620" s="23"/>
      <c r="T620" s="23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00"/>
      <c r="BD620" s="23"/>
      <c r="BE620" s="23"/>
      <c r="BF620" s="21"/>
      <c r="BG620" s="21"/>
      <c r="BH620" s="21"/>
      <c r="BI620" s="21"/>
      <c r="BJ620" s="21"/>
      <c r="BK620" s="21"/>
      <c r="BL620" s="21"/>
      <c r="BM620" s="21"/>
      <c r="BN620" s="24"/>
      <c r="BO620" s="21"/>
      <c r="BP620" s="21"/>
      <c r="BQ620" s="23"/>
      <c r="BR620" s="23"/>
      <c r="BS620" s="24"/>
      <c r="BT620" s="25"/>
    </row>
    <row r="621" spans="1:72" s="22" customFormat="1" ht="40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3"/>
      <c r="O621" s="20"/>
      <c r="P621" s="23"/>
      <c r="Q621" s="23"/>
      <c r="R621" s="23"/>
      <c r="S621" s="23"/>
      <c r="T621" s="23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00"/>
      <c r="BD621" s="23"/>
      <c r="BE621" s="23"/>
      <c r="BF621" s="21"/>
      <c r="BG621" s="21"/>
      <c r="BH621" s="21"/>
      <c r="BI621" s="21"/>
      <c r="BJ621" s="21"/>
      <c r="BK621" s="21"/>
      <c r="BL621" s="21"/>
      <c r="BM621" s="21"/>
      <c r="BN621" s="24"/>
      <c r="BO621" s="21"/>
      <c r="BP621" s="21"/>
      <c r="BQ621" s="23"/>
      <c r="BR621" s="23"/>
      <c r="BS621" s="24"/>
      <c r="BT621" s="25"/>
    </row>
    <row r="622" spans="1:72" s="22" customFormat="1" ht="186.7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00"/>
      <c r="N622" s="28"/>
      <c r="O622" s="18"/>
      <c r="P622" s="28"/>
      <c r="Q622" s="28"/>
      <c r="R622" s="28"/>
      <c r="S622" s="28"/>
      <c r="T622" s="28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181"/>
      <c r="BD622" s="21"/>
      <c r="BE622" s="21"/>
      <c r="BF622" s="21"/>
      <c r="BG622" s="21"/>
      <c r="BH622" s="21"/>
      <c r="BI622" s="21"/>
      <c r="BJ622" s="21"/>
      <c r="BK622" s="21"/>
      <c r="BL622" s="21"/>
      <c r="BM622" s="21"/>
      <c r="BN622" s="24"/>
      <c r="BO622" s="21"/>
      <c r="BP622" s="21"/>
      <c r="BQ622" s="23"/>
      <c r="BR622" s="23"/>
      <c r="BS622" s="24"/>
      <c r="BT622" s="25"/>
    </row>
    <row r="623" spans="1:72" s="22" customFormat="1" ht="222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00"/>
      <c r="BD623" s="23"/>
      <c r="BE623" s="23"/>
      <c r="BF623" s="21"/>
      <c r="BG623" s="21"/>
      <c r="BH623" s="21"/>
      <c r="BI623" s="21"/>
      <c r="BJ623" s="21"/>
      <c r="BK623" s="20"/>
      <c r="BL623" s="23"/>
      <c r="BM623" s="21"/>
      <c r="BN623" s="24"/>
      <c r="BO623" s="21"/>
      <c r="BP623" s="21"/>
      <c r="BQ623" s="23"/>
      <c r="BR623" s="23"/>
      <c r="BS623" s="24"/>
      <c r="BT623" s="25"/>
    </row>
    <row r="624" spans="1:72" s="22" customFormat="1" ht="222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20"/>
      <c r="L624" s="20"/>
      <c r="M624" s="20"/>
      <c r="N624" s="20"/>
      <c r="O624" s="20"/>
      <c r="P624" s="23"/>
      <c r="Q624" s="23"/>
      <c r="R624" s="23"/>
      <c r="S624" s="23"/>
      <c r="T624" s="23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181"/>
      <c r="BD624" s="21"/>
      <c r="BE624" s="21"/>
      <c r="BF624" s="21"/>
      <c r="BG624" s="21"/>
      <c r="BH624" s="21"/>
      <c r="BI624" s="21"/>
      <c r="BJ624" s="21"/>
      <c r="BK624" s="21"/>
      <c r="BL624" s="21"/>
      <c r="BM624" s="21"/>
      <c r="BN624" s="24"/>
      <c r="BO624" s="21"/>
      <c r="BP624" s="21"/>
      <c r="BQ624" s="23"/>
      <c r="BR624" s="23"/>
      <c r="BS624" s="24"/>
      <c r="BT624" s="25"/>
    </row>
    <row r="625" spans="1:72" s="22" customFormat="1" ht="222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20"/>
      <c r="L625" s="20"/>
      <c r="M625" s="20"/>
      <c r="N625" s="20"/>
      <c r="O625" s="20"/>
      <c r="P625" s="23"/>
      <c r="Q625" s="23"/>
      <c r="R625" s="23"/>
      <c r="S625" s="23"/>
      <c r="T625" s="23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181"/>
      <c r="BD625" s="21"/>
      <c r="BE625" s="21"/>
      <c r="BF625" s="21"/>
      <c r="BG625" s="21"/>
      <c r="BH625" s="21"/>
      <c r="BI625" s="21"/>
      <c r="BJ625" s="21"/>
      <c r="BK625" s="21"/>
      <c r="BL625" s="21"/>
      <c r="BM625" s="21"/>
      <c r="BN625" s="24"/>
      <c r="BO625" s="21"/>
      <c r="BP625" s="21"/>
      <c r="BQ625" s="23"/>
      <c r="BR625" s="23"/>
      <c r="BS625" s="24"/>
      <c r="BT625" s="25"/>
    </row>
    <row r="626" spans="1:72" s="22" customFormat="1" ht="257.2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20"/>
      <c r="L626" s="20"/>
      <c r="M626" s="20"/>
      <c r="N626" s="23"/>
      <c r="O626" s="20"/>
      <c r="P626" s="23"/>
      <c r="Q626" s="23"/>
      <c r="R626" s="23"/>
      <c r="S626" s="23"/>
      <c r="T626" s="23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00"/>
      <c r="BD626" s="23"/>
      <c r="BE626" s="23"/>
      <c r="BF626" s="21"/>
      <c r="BG626" s="21"/>
      <c r="BH626" s="21"/>
      <c r="BI626" s="21"/>
      <c r="BJ626" s="21"/>
      <c r="BK626" s="21"/>
      <c r="BL626" s="21"/>
      <c r="BM626" s="21"/>
      <c r="BN626" s="24"/>
      <c r="BO626" s="21"/>
      <c r="BP626" s="21"/>
      <c r="BQ626" s="23"/>
      <c r="BR626" s="23"/>
      <c r="BS626" s="24"/>
      <c r="BT626" s="25"/>
    </row>
    <row r="627" spans="1:72" s="22" customFormat="1" ht="182.2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20"/>
      <c r="L627" s="20"/>
      <c r="M627" s="200"/>
      <c r="N627" s="28"/>
      <c r="O627" s="18"/>
      <c r="P627" s="28"/>
      <c r="Q627" s="28"/>
      <c r="R627" s="28"/>
      <c r="S627" s="28"/>
      <c r="T627" s="28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181"/>
      <c r="BD627" s="21"/>
      <c r="BE627" s="21"/>
      <c r="BF627" s="21"/>
      <c r="BG627" s="21"/>
      <c r="BH627" s="21"/>
      <c r="BI627" s="21"/>
      <c r="BJ627" s="21"/>
      <c r="BK627" s="21"/>
      <c r="BL627" s="21"/>
      <c r="BM627" s="21"/>
      <c r="BN627" s="24"/>
      <c r="BO627" s="21"/>
      <c r="BP627" s="21"/>
      <c r="BQ627" s="23"/>
      <c r="BR627" s="23"/>
      <c r="BS627" s="24"/>
      <c r="BT627" s="25"/>
    </row>
    <row r="628" spans="1:72" s="22" customFormat="1" ht="229.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20"/>
      <c r="L628" s="20"/>
      <c r="M628" s="20"/>
      <c r="N628" s="29"/>
      <c r="O628" s="29"/>
      <c r="P628" s="29"/>
      <c r="Q628" s="29"/>
      <c r="R628" s="29"/>
      <c r="S628" s="29"/>
      <c r="T628" s="29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181"/>
      <c r="BD628" s="21"/>
      <c r="BE628" s="21"/>
      <c r="BF628" s="21"/>
      <c r="BG628" s="21"/>
      <c r="BH628" s="21"/>
      <c r="BI628" s="21"/>
      <c r="BJ628" s="21"/>
      <c r="BK628" s="21"/>
      <c r="BL628" s="21"/>
      <c r="BM628" s="21"/>
      <c r="BN628" s="24"/>
      <c r="BO628" s="21"/>
      <c r="BP628" s="21"/>
      <c r="BQ628" s="23"/>
      <c r="BR628" s="23"/>
      <c r="BS628" s="24"/>
      <c r="BT628" s="25"/>
    </row>
    <row r="629" spans="1:72" s="22" customFormat="1" ht="409.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20"/>
      <c r="L629" s="20"/>
      <c r="M629" s="20"/>
      <c r="N629" s="23"/>
      <c r="O629" s="20"/>
      <c r="P629" s="23"/>
      <c r="Q629" s="23"/>
      <c r="R629" s="23"/>
      <c r="S629" s="23"/>
      <c r="T629" s="23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0"/>
      <c r="AH629" s="23"/>
      <c r="AI629" s="23"/>
      <c r="AJ629" s="23"/>
      <c r="AK629" s="200"/>
      <c r="AL629" s="23"/>
      <c r="AM629" s="23"/>
      <c r="AN629" s="21"/>
      <c r="AO629" s="21"/>
      <c r="AP629" s="21"/>
      <c r="AQ629" s="21"/>
      <c r="AR629" s="21"/>
      <c r="AS629" s="200"/>
      <c r="AT629" s="23"/>
      <c r="AU629" s="200"/>
      <c r="AV629" s="23"/>
      <c r="AW629" s="21"/>
      <c r="AX629" s="21"/>
      <c r="AY629" s="21"/>
      <c r="AZ629" s="21"/>
      <c r="BA629" s="20"/>
      <c r="BB629" s="23"/>
      <c r="BC629" s="200"/>
      <c r="BD629" s="23"/>
      <c r="BE629" s="23"/>
      <c r="BF629" s="21"/>
      <c r="BG629" s="21"/>
      <c r="BH629" s="21"/>
      <c r="BI629" s="21"/>
      <c r="BJ629" s="21"/>
      <c r="BK629" s="21"/>
      <c r="BL629" s="21"/>
      <c r="BM629" s="21"/>
      <c r="BN629" s="24"/>
      <c r="BO629" s="21"/>
      <c r="BP629" s="21"/>
      <c r="BQ629" s="23"/>
      <c r="BR629" s="23"/>
      <c r="BS629" s="24"/>
      <c r="BT629" s="25"/>
    </row>
    <row r="630" spans="1:72" s="22" customFormat="1" ht="141.7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20"/>
      <c r="L630" s="20"/>
      <c r="M630" s="20"/>
      <c r="N630" s="28"/>
      <c r="O630" s="18"/>
      <c r="P630" s="28"/>
      <c r="Q630" s="28"/>
      <c r="R630" s="28"/>
      <c r="S630" s="28"/>
      <c r="T630" s="28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0"/>
      <c r="AJ630" s="23"/>
      <c r="AK630" s="23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0"/>
      <c r="BB630" s="23"/>
      <c r="BC630" s="200"/>
      <c r="BD630" s="23"/>
      <c r="BE630" s="23"/>
      <c r="BF630" s="21"/>
      <c r="BG630" s="21"/>
      <c r="BH630" s="21"/>
      <c r="BI630" s="21"/>
      <c r="BJ630" s="21"/>
      <c r="BK630" s="21"/>
      <c r="BL630" s="21"/>
      <c r="BM630" s="21"/>
      <c r="BN630" s="24"/>
      <c r="BO630" s="21"/>
      <c r="BP630" s="21"/>
      <c r="BQ630" s="23"/>
      <c r="BR630" s="23"/>
      <c r="BS630" s="24"/>
      <c r="BT630" s="25"/>
    </row>
    <row r="631" spans="1:72" s="22" customFormat="1" ht="141.7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20"/>
      <c r="L631" s="20"/>
      <c r="M631" s="200"/>
      <c r="N631" s="28"/>
      <c r="O631" s="18"/>
      <c r="P631" s="28"/>
      <c r="Q631" s="28"/>
      <c r="R631" s="28"/>
      <c r="S631" s="28"/>
      <c r="T631" s="28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0"/>
      <c r="AJ631" s="23"/>
      <c r="AK631" s="23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0"/>
      <c r="BB631" s="23"/>
      <c r="BC631" s="200"/>
      <c r="BD631" s="23"/>
      <c r="BE631" s="23"/>
      <c r="BF631" s="21"/>
      <c r="BG631" s="21"/>
      <c r="BH631" s="21"/>
      <c r="BI631" s="21"/>
      <c r="BJ631" s="21"/>
      <c r="BK631" s="21"/>
      <c r="BL631" s="21"/>
      <c r="BM631" s="21"/>
      <c r="BN631" s="24"/>
      <c r="BO631" s="21"/>
      <c r="BP631" s="21"/>
      <c r="BQ631" s="23"/>
      <c r="BR631" s="23"/>
      <c r="BS631" s="24"/>
      <c r="BT631" s="25"/>
    </row>
    <row r="632" spans="1:72" s="22" customFormat="1" ht="141.7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20"/>
      <c r="L632" s="20"/>
      <c r="M632" s="200"/>
      <c r="N632" s="23"/>
      <c r="O632" s="23"/>
      <c r="P632" s="23"/>
      <c r="Q632" s="23"/>
      <c r="R632" s="23"/>
      <c r="S632" s="23"/>
      <c r="T632" s="28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0"/>
      <c r="AJ632" s="23"/>
      <c r="AK632" s="23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0"/>
      <c r="BB632" s="23"/>
      <c r="BC632" s="200"/>
      <c r="BD632" s="23"/>
      <c r="BE632" s="23"/>
      <c r="BF632" s="21"/>
      <c r="BG632" s="21"/>
      <c r="BH632" s="21"/>
      <c r="BI632" s="21"/>
      <c r="BJ632" s="21"/>
      <c r="BK632" s="21"/>
      <c r="BL632" s="21"/>
      <c r="BM632" s="21"/>
      <c r="BN632" s="24"/>
      <c r="BO632" s="21"/>
      <c r="BP632" s="21"/>
      <c r="BQ632" s="23"/>
      <c r="BR632" s="23"/>
      <c r="BS632" s="24"/>
      <c r="BT632" s="25"/>
    </row>
    <row r="633" spans="1:72" s="22" customFormat="1" ht="141.7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20"/>
      <c r="L633" s="20"/>
      <c r="M633" s="200"/>
      <c r="N633" s="28"/>
      <c r="O633" s="18"/>
      <c r="P633" s="28"/>
      <c r="Q633" s="28"/>
      <c r="R633" s="28"/>
      <c r="S633" s="28"/>
      <c r="T633" s="28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0"/>
      <c r="AJ633" s="23"/>
      <c r="AK633" s="23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0"/>
      <c r="BB633" s="23"/>
      <c r="BC633" s="200"/>
      <c r="BD633" s="23"/>
      <c r="BE633" s="23"/>
      <c r="BF633" s="21"/>
      <c r="BG633" s="21"/>
      <c r="BH633" s="21"/>
      <c r="BI633" s="21"/>
      <c r="BJ633" s="21"/>
      <c r="BK633" s="21"/>
      <c r="BL633" s="21"/>
      <c r="BM633" s="21"/>
      <c r="BN633" s="24"/>
      <c r="BO633" s="21"/>
      <c r="BP633" s="21"/>
      <c r="BQ633" s="23"/>
      <c r="BR633" s="23"/>
      <c r="BS633" s="24"/>
      <c r="BT633" s="25"/>
    </row>
    <row r="634" spans="1:72" s="22" customFormat="1" ht="141.7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20"/>
      <c r="L634" s="20"/>
      <c r="M634" s="200"/>
      <c r="N634" s="28"/>
      <c r="O634" s="18"/>
      <c r="P634" s="28"/>
      <c r="Q634" s="28"/>
      <c r="R634" s="28"/>
      <c r="S634" s="28"/>
      <c r="T634" s="28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0"/>
      <c r="AJ634" s="23"/>
      <c r="AK634" s="23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0"/>
      <c r="BB634" s="23"/>
      <c r="BC634" s="200"/>
      <c r="BD634" s="23"/>
      <c r="BE634" s="23"/>
      <c r="BF634" s="21"/>
      <c r="BG634" s="21"/>
      <c r="BH634" s="21"/>
      <c r="BI634" s="21"/>
      <c r="BJ634" s="21"/>
      <c r="BK634" s="21"/>
      <c r="BL634" s="21"/>
      <c r="BM634" s="21"/>
      <c r="BN634" s="24"/>
      <c r="BO634" s="21"/>
      <c r="BP634" s="21"/>
      <c r="BQ634" s="23"/>
      <c r="BR634" s="23"/>
      <c r="BS634" s="24"/>
      <c r="BT634" s="25"/>
    </row>
    <row r="635" spans="1:72" s="22" customFormat="1" ht="201.7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20"/>
      <c r="L635" s="20"/>
      <c r="M635" s="20"/>
      <c r="N635" s="23"/>
      <c r="O635" s="20"/>
      <c r="P635" s="23"/>
      <c r="Q635" s="23"/>
      <c r="R635" s="23"/>
      <c r="S635" s="23"/>
      <c r="T635" s="23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00"/>
      <c r="BD635" s="23"/>
      <c r="BE635" s="23"/>
      <c r="BF635" s="21"/>
      <c r="BG635" s="21"/>
      <c r="BH635" s="21"/>
      <c r="BI635" s="21"/>
      <c r="BJ635" s="21"/>
      <c r="BK635" s="21"/>
      <c r="BL635" s="21"/>
      <c r="BM635" s="21"/>
      <c r="BN635" s="24"/>
      <c r="BO635" s="21"/>
      <c r="BP635" s="21"/>
      <c r="BQ635" s="23"/>
      <c r="BR635" s="23"/>
      <c r="BS635" s="24"/>
      <c r="BT635" s="25"/>
    </row>
    <row r="636" spans="1:72" s="22" customFormat="1" ht="201.7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20"/>
      <c r="L636" s="20"/>
      <c r="M636" s="200"/>
      <c r="N636" s="28"/>
      <c r="O636" s="18"/>
      <c r="P636" s="28"/>
      <c r="Q636" s="28"/>
      <c r="R636" s="28"/>
      <c r="S636" s="28"/>
      <c r="T636" s="28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181"/>
      <c r="BD636" s="21"/>
      <c r="BE636" s="21"/>
      <c r="BF636" s="21"/>
      <c r="BG636" s="21"/>
      <c r="BH636" s="21"/>
      <c r="BI636" s="21"/>
      <c r="BJ636" s="21"/>
      <c r="BK636" s="21"/>
      <c r="BL636" s="21"/>
      <c r="BM636" s="21"/>
      <c r="BN636" s="24"/>
      <c r="BO636" s="21"/>
      <c r="BP636" s="21"/>
      <c r="BQ636" s="23"/>
      <c r="BR636" s="23"/>
      <c r="BS636" s="24"/>
      <c r="BT636" s="25"/>
    </row>
    <row r="637" spans="1:72" s="22" customFormat="1" ht="201.7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20"/>
      <c r="L637" s="20"/>
      <c r="M637" s="20"/>
      <c r="N637" s="23"/>
      <c r="O637" s="20"/>
      <c r="P637" s="23"/>
      <c r="Q637" s="23"/>
      <c r="R637" s="23"/>
      <c r="S637" s="23"/>
      <c r="T637" s="23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00"/>
      <c r="BD637" s="23"/>
      <c r="BE637" s="23"/>
      <c r="BF637" s="21"/>
      <c r="BG637" s="21"/>
      <c r="BH637" s="21"/>
      <c r="BI637" s="21"/>
      <c r="BJ637" s="21"/>
      <c r="BK637" s="21"/>
      <c r="BL637" s="21"/>
      <c r="BM637" s="21"/>
      <c r="BN637" s="24"/>
      <c r="BO637" s="21"/>
      <c r="BP637" s="21"/>
      <c r="BQ637" s="23"/>
      <c r="BR637" s="23"/>
      <c r="BS637" s="24"/>
      <c r="BT637" s="25"/>
    </row>
    <row r="638" spans="1:72" s="22" customFormat="1" ht="201.7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20"/>
      <c r="L638" s="20"/>
      <c r="M638" s="200"/>
      <c r="N638" s="28"/>
      <c r="O638" s="18"/>
      <c r="P638" s="28"/>
      <c r="Q638" s="28"/>
      <c r="R638" s="28"/>
      <c r="S638" s="28"/>
      <c r="T638" s="28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181"/>
      <c r="BD638" s="21"/>
      <c r="BE638" s="21"/>
      <c r="BF638" s="21"/>
      <c r="BG638" s="21"/>
      <c r="BH638" s="21"/>
      <c r="BI638" s="21"/>
      <c r="BJ638" s="21"/>
      <c r="BK638" s="21"/>
      <c r="BL638" s="21"/>
      <c r="BM638" s="21"/>
      <c r="BN638" s="24"/>
      <c r="BO638" s="21"/>
      <c r="BP638" s="21"/>
      <c r="BQ638" s="23"/>
      <c r="BR638" s="23"/>
      <c r="BS638" s="24"/>
      <c r="BT638" s="25"/>
    </row>
    <row r="639" spans="1:72" s="22" customFormat="1" ht="409.6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20"/>
      <c r="L639" s="20"/>
      <c r="M639" s="20"/>
      <c r="N639" s="23"/>
      <c r="O639" s="20"/>
      <c r="P639" s="20"/>
      <c r="Q639" s="20"/>
      <c r="R639" s="20"/>
      <c r="S639" s="20"/>
      <c r="T639" s="23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181"/>
      <c r="BD639" s="21"/>
      <c r="BE639" s="21"/>
      <c r="BF639" s="21"/>
      <c r="BG639" s="21"/>
      <c r="BH639" s="21"/>
      <c r="BI639" s="21"/>
      <c r="BJ639" s="21"/>
      <c r="BK639" s="21"/>
      <c r="BL639" s="21"/>
      <c r="BM639" s="21"/>
      <c r="BN639" s="24"/>
      <c r="BO639" s="21"/>
      <c r="BP639" s="21"/>
      <c r="BQ639" s="23"/>
      <c r="BR639" s="23"/>
      <c r="BS639" s="24"/>
      <c r="BT639" s="25"/>
    </row>
    <row r="640" spans="1:72" s="22" customFormat="1" ht="201.7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20"/>
      <c r="L640" s="20"/>
      <c r="M640" s="20"/>
      <c r="N640" s="23"/>
      <c r="O640" s="20"/>
      <c r="P640" s="20"/>
      <c r="Q640" s="20"/>
      <c r="R640" s="20"/>
      <c r="S640" s="20"/>
      <c r="T640" s="23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181"/>
      <c r="BD640" s="21"/>
      <c r="BE640" s="21"/>
      <c r="BF640" s="21"/>
      <c r="BG640" s="21"/>
      <c r="BH640" s="21"/>
      <c r="BI640" s="21"/>
      <c r="BJ640" s="21"/>
      <c r="BK640" s="21"/>
      <c r="BL640" s="21"/>
      <c r="BM640" s="21"/>
      <c r="BN640" s="24"/>
      <c r="BO640" s="21"/>
      <c r="BP640" s="21"/>
      <c r="BQ640" s="23"/>
      <c r="BR640" s="23"/>
      <c r="BS640" s="24"/>
      <c r="BT640" s="25"/>
    </row>
    <row r="641" spans="1:72" s="22" customFormat="1" ht="201.7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20"/>
      <c r="L641" s="20"/>
      <c r="M641" s="20"/>
      <c r="N641" s="23"/>
      <c r="O641" s="20"/>
      <c r="P641" s="23"/>
      <c r="Q641" s="23"/>
      <c r="R641" s="23"/>
      <c r="S641" s="23"/>
      <c r="T641" s="23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0"/>
      <c r="AJ641" s="23"/>
      <c r="AK641" s="23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0"/>
      <c r="BB641" s="23"/>
      <c r="BC641" s="200"/>
      <c r="BD641" s="23"/>
      <c r="BE641" s="23"/>
      <c r="BF641" s="21"/>
      <c r="BG641" s="21"/>
      <c r="BH641" s="21"/>
      <c r="BI641" s="21"/>
      <c r="BJ641" s="21"/>
      <c r="BK641" s="21"/>
      <c r="BL641" s="21"/>
      <c r="BM641" s="21"/>
      <c r="BN641" s="24"/>
      <c r="BO641" s="21"/>
      <c r="BP641" s="21"/>
      <c r="BQ641" s="23"/>
      <c r="BR641" s="23"/>
      <c r="BS641" s="24"/>
      <c r="BT641" s="25"/>
    </row>
    <row r="642" spans="1:72" s="22" customFormat="1" ht="201.75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20"/>
      <c r="L642" s="20"/>
      <c r="M642" s="20"/>
      <c r="N642" s="23"/>
      <c r="O642" s="20"/>
      <c r="P642" s="28"/>
      <c r="Q642" s="28"/>
      <c r="R642" s="28"/>
      <c r="S642" s="28"/>
      <c r="T642" s="28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181"/>
      <c r="BD642" s="21"/>
      <c r="BE642" s="21"/>
      <c r="BF642" s="21"/>
      <c r="BG642" s="21"/>
      <c r="BH642" s="21"/>
      <c r="BI642" s="21"/>
      <c r="BJ642" s="21"/>
      <c r="BK642" s="21"/>
      <c r="BL642" s="21"/>
      <c r="BM642" s="21"/>
      <c r="BN642" s="24"/>
      <c r="BO642" s="21"/>
      <c r="BP642" s="21"/>
      <c r="BQ642" s="23"/>
      <c r="BR642" s="23"/>
      <c r="BS642" s="24"/>
      <c r="BT642" s="25"/>
    </row>
    <row r="643" spans="1:72" s="22" customFormat="1" ht="201.7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20"/>
      <c r="L643" s="20"/>
      <c r="M643" s="20"/>
      <c r="N643" s="23"/>
      <c r="O643" s="20"/>
      <c r="P643" s="20"/>
      <c r="Q643" s="20"/>
      <c r="R643" s="20"/>
      <c r="S643" s="20"/>
      <c r="T643" s="23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181"/>
      <c r="BD643" s="21"/>
      <c r="BE643" s="21"/>
      <c r="BF643" s="21"/>
      <c r="BG643" s="21"/>
      <c r="BH643" s="21"/>
      <c r="BI643" s="21"/>
      <c r="BJ643" s="21"/>
      <c r="BK643" s="21"/>
      <c r="BL643" s="21"/>
      <c r="BM643" s="21"/>
      <c r="BN643" s="24"/>
      <c r="BO643" s="21"/>
      <c r="BP643" s="21"/>
      <c r="BQ643" s="23"/>
      <c r="BR643" s="23"/>
      <c r="BS643" s="24"/>
      <c r="BT643" s="25"/>
    </row>
    <row r="644" spans="1:72" s="22" customFormat="1" ht="201.7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20"/>
      <c r="L644" s="20"/>
      <c r="M644" s="200"/>
      <c r="N644" s="28"/>
      <c r="O644" s="18"/>
      <c r="P644" s="28"/>
      <c r="Q644" s="28"/>
      <c r="R644" s="28"/>
      <c r="S644" s="28"/>
      <c r="T644" s="28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181"/>
      <c r="BD644" s="21"/>
      <c r="BE644" s="21"/>
      <c r="BF644" s="21"/>
      <c r="BG644" s="21"/>
      <c r="BH644" s="21"/>
      <c r="BI644" s="21"/>
      <c r="BJ644" s="21"/>
      <c r="BK644" s="21"/>
      <c r="BL644" s="21"/>
      <c r="BM644" s="21"/>
      <c r="BN644" s="24"/>
      <c r="BO644" s="21"/>
      <c r="BP644" s="21"/>
      <c r="BQ644" s="23"/>
      <c r="BR644" s="23"/>
      <c r="BS644" s="24"/>
      <c r="BT644" s="25"/>
    </row>
    <row r="645" spans="1:72" s="22" customFormat="1" ht="259.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20"/>
      <c r="L645" s="20"/>
      <c r="M645" s="20"/>
      <c r="N645" s="29"/>
      <c r="O645" s="29"/>
      <c r="P645" s="29"/>
      <c r="Q645" s="29"/>
      <c r="R645" s="29"/>
      <c r="S645" s="29"/>
      <c r="T645" s="29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00"/>
      <c r="BD645" s="29"/>
      <c r="BE645" s="29"/>
      <c r="BF645" s="21"/>
      <c r="BG645" s="21"/>
      <c r="BH645" s="21"/>
      <c r="BI645" s="20"/>
      <c r="BJ645" s="63"/>
      <c r="BK645" s="29"/>
      <c r="BL645" s="21"/>
      <c r="BM645" s="197"/>
      <c r="BN645" s="24"/>
      <c r="BO645" s="21"/>
      <c r="BP645" s="21"/>
      <c r="BQ645" s="23"/>
      <c r="BR645" s="23"/>
      <c r="BS645" s="24"/>
      <c r="BT645" s="25"/>
    </row>
    <row r="646" spans="1:72" s="22" customFormat="1" ht="244.5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20"/>
      <c r="L646" s="20"/>
      <c r="M646" s="20"/>
      <c r="N646" s="20"/>
      <c r="O646" s="20"/>
      <c r="P646" s="29"/>
      <c r="Q646" s="29"/>
      <c r="R646" s="29"/>
      <c r="S646" s="29"/>
      <c r="T646" s="29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00"/>
      <c r="BD646" s="187"/>
      <c r="BE646" s="29"/>
      <c r="BF646" s="21"/>
      <c r="BG646" s="21"/>
      <c r="BH646" s="21"/>
      <c r="BI646" s="20"/>
      <c r="BJ646" s="63"/>
      <c r="BK646" s="29"/>
      <c r="BL646" s="21"/>
      <c r="BM646" s="197"/>
      <c r="BN646" s="24"/>
      <c r="BO646" s="21"/>
      <c r="BP646" s="21"/>
      <c r="BQ646" s="23"/>
      <c r="BR646" s="23"/>
      <c r="BS646" s="24"/>
      <c r="BT646" s="25"/>
    </row>
    <row r="647" spans="1:72" s="22" customFormat="1" ht="219.75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20"/>
      <c r="L647" s="20"/>
      <c r="M647" s="20"/>
      <c r="N647" s="63"/>
      <c r="O647" s="63"/>
      <c r="P647" s="63"/>
      <c r="Q647" s="63"/>
      <c r="R647" s="63"/>
      <c r="S647" s="63"/>
      <c r="T647" s="63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186"/>
      <c r="BD647" s="188"/>
      <c r="BE647" s="189"/>
      <c r="BF647" s="21"/>
      <c r="BG647" s="21"/>
      <c r="BH647" s="21"/>
      <c r="BI647" s="21"/>
      <c r="BJ647" s="21"/>
      <c r="BK647" s="21"/>
      <c r="BL647" s="21"/>
      <c r="BM647" s="197"/>
      <c r="BN647" s="24"/>
      <c r="BO647" s="21"/>
      <c r="BP647" s="21"/>
      <c r="BQ647" s="23"/>
      <c r="BR647" s="23"/>
      <c r="BS647" s="24"/>
      <c r="BT647" s="25"/>
    </row>
    <row r="648" spans="1:72" s="22" customFormat="1" ht="219.75" customHeight="1" x14ac:dyDescent="0.25">
      <c r="A648" s="17"/>
      <c r="B648" s="18"/>
      <c r="C648" s="19"/>
      <c r="D648" s="19"/>
      <c r="E648" s="20"/>
      <c r="F648" s="18"/>
      <c r="G648" s="18"/>
      <c r="H648" s="18"/>
      <c r="I648" s="18"/>
      <c r="J648" s="18"/>
      <c r="K648" s="20"/>
      <c r="L648" s="20"/>
      <c r="M648" s="20"/>
      <c r="N648" s="29"/>
      <c r="O648" s="29"/>
      <c r="P648" s="29"/>
      <c r="Q648" s="29"/>
      <c r="R648" s="29"/>
      <c r="S648" s="29"/>
      <c r="T648" s="29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00"/>
      <c r="BD648" s="29"/>
      <c r="BE648" s="29"/>
      <c r="BF648" s="21"/>
      <c r="BG648" s="21"/>
      <c r="BH648" s="21"/>
      <c r="BI648" s="21"/>
      <c r="BJ648" s="21"/>
      <c r="BK648" s="21"/>
      <c r="BL648" s="21"/>
      <c r="BM648" s="197"/>
      <c r="BN648" s="24"/>
      <c r="BO648" s="21"/>
      <c r="BP648" s="21"/>
      <c r="BQ648" s="23"/>
      <c r="BR648" s="23"/>
      <c r="BS648" s="24"/>
      <c r="BT648" s="25"/>
    </row>
    <row r="649" spans="1:72" s="22" customFormat="1" ht="219.75" customHeight="1" x14ac:dyDescent="0.25">
      <c r="A649" s="17"/>
      <c r="B649" s="18"/>
      <c r="C649" s="19"/>
      <c r="D649" s="19"/>
      <c r="E649" s="20"/>
      <c r="F649" s="18"/>
      <c r="G649" s="18"/>
      <c r="H649" s="18"/>
      <c r="I649" s="18"/>
      <c r="J649" s="18"/>
      <c r="K649" s="20"/>
      <c r="L649" s="20"/>
      <c r="M649" s="20"/>
      <c r="N649" s="29"/>
      <c r="O649" s="29"/>
      <c r="P649" s="29"/>
      <c r="Q649" s="29"/>
      <c r="R649" s="29"/>
      <c r="S649" s="29"/>
      <c r="T649" s="29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186"/>
      <c r="BD649" s="188"/>
      <c r="BE649" s="189"/>
      <c r="BF649" s="21"/>
      <c r="BG649" s="21"/>
      <c r="BH649" s="21"/>
      <c r="BI649" s="21"/>
      <c r="BJ649" s="21"/>
      <c r="BK649" s="21"/>
      <c r="BL649" s="21"/>
      <c r="BM649" s="197"/>
      <c r="BN649" s="24"/>
      <c r="BO649" s="21"/>
      <c r="BP649" s="21"/>
      <c r="BQ649" s="23"/>
      <c r="BR649" s="23"/>
      <c r="BS649" s="24"/>
      <c r="BT649" s="25"/>
    </row>
    <row r="650" spans="1:72" s="22" customFormat="1" ht="409.6" customHeight="1" x14ac:dyDescent="0.25">
      <c r="A650" s="17"/>
      <c r="B650" s="18"/>
      <c r="C650" s="19"/>
      <c r="D650" s="19"/>
      <c r="E650" s="20"/>
      <c r="F650" s="18"/>
      <c r="G650" s="18"/>
      <c r="H650" s="18"/>
      <c r="I650" s="18"/>
      <c r="J650" s="18"/>
      <c r="K650" s="20"/>
      <c r="L650" s="20"/>
      <c r="M650" s="20"/>
      <c r="N650" s="29"/>
      <c r="O650" s="29"/>
      <c r="P650" s="29"/>
      <c r="Q650" s="29"/>
      <c r="R650" s="29"/>
      <c r="S650" s="29"/>
      <c r="T650" s="29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00"/>
      <c r="BD650" s="29"/>
      <c r="BE650" s="20"/>
      <c r="BF650" s="21"/>
      <c r="BG650" s="21"/>
      <c r="BH650" s="21"/>
      <c r="BI650" s="21"/>
      <c r="BJ650" s="21"/>
      <c r="BK650" s="21"/>
      <c r="BL650" s="21"/>
      <c r="BM650" s="197"/>
      <c r="BN650" s="24"/>
      <c r="BO650" s="21"/>
      <c r="BP650" s="21"/>
      <c r="BQ650" s="23"/>
      <c r="BR650" s="23"/>
      <c r="BS650" s="24"/>
      <c r="BT650" s="25"/>
    </row>
    <row r="651" spans="1:72" s="22" customFormat="1" ht="409.5" customHeight="1" x14ac:dyDescent="0.25">
      <c r="A651" s="17"/>
      <c r="B651" s="18"/>
      <c r="C651" s="19"/>
      <c r="D651" s="19"/>
      <c r="E651" s="20"/>
      <c r="F651" s="18"/>
      <c r="G651" s="18"/>
      <c r="H651" s="18"/>
      <c r="I651" s="18"/>
      <c r="J651" s="18"/>
      <c r="K651" s="20"/>
      <c r="L651" s="20"/>
      <c r="M651" s="20"/>
      <c r="N651" s="29"/>
      <c r="O651" s="29"/>
      <c r="P651" s="29"/>
      <c r="Q651" s="29"/>
      <c r="R651" s="29"/>
      <c r="S651" s="29"/>
      <c r="T651" s="29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0"/>
      <c r="AH651" s="29"/>
      <c r="AI651" s="29"/>
      <c r="AJ651" s="21"/>
      <c r="AK651" s="200"/>
      <c r="AL651" s="29"/>
      <c r="AM651" s="29"/>
      <c r="AN651" s="21"/>
      <c r="AO651" s="21"/>
      <c r="AP651" s="21"/>
      <c r="AQ651" s="21"/>
      <c r="AR651" s="21"/>
      <c r="AS651" s="200"/>
      <c r="AT651" s="29"/>
      <c r="AU651" s="200"/>
      <c r="AV651" s="29"/>
      <c r="AW651" s="21"/>
      <c r="AX651" s="21"/>
      <c r="AY651" s="21"/>
      <c r="AZ651" s="21"/>
      <c r="BA651" s="21"/>
      <c r="BB651" s="21"/>
      <c r="BC651" s="200"/>
      <c r="BD651" s="29"/>
      <c r="BE651" s="29"/>
      <c r="BF651" s="21"/>
      <c r="BG651" s="21"/>
      <c r="BH651" s="21"/>
      <c r="BI651" s="21"/>
      <c r="BJ651" s="21"/>
      <c r="BK651" s="21"/>
      <c r="BL651" s="21"/>
      <c r="BM651" s="197"/>
      <c r="BN651" s="24"/>
      <c r="BO651" s="21"/>
      <c r="BP651" s="21"/>
      <c r="BQ651" s="23"/>
      <c r="BR651" s="23"/>
      <c r="BS651" s="24"/>
      <c r="BT651" s="25"/>
    </row>
    <row r="652" spans="1:72" s="22" customFormat="1" ht="137.25" customHeight="1" x14ac:dyDescent="0.25">
      <c r="A652" s="17"/>
      <c r="B652" s="18"/>
      <c r="C652" s="19"/>
      <c r="D652" s="19"/>
      <c r="E652" s="20"/>
      <c r="F652" s="18"/>
      <c r="G652" s="18"/>
      <c r="H652" s="18"/>
      <c r="I652" s="18"/>
      <c r="J652" s="18"/>
      <c r="K652" s="20"/>
      <c r="L652" s="20"/>
      <c r="M652" s="20"/>
      <c r="N652" s="29"/>
      <c r="O652" s="29"/>
      <c r="P652" s="29"/>
      <c r="Q652" s="29"/>
      <c r="R652" s="29"/>
      <c r="S652" s="29"/>
      <c r="T652" s="29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  <c r="BA652" s="21"/>
      <c r="BB652" s="21"/>
      <c r="BC652" s="186"/>
      <c r="BD652" s="188"/>
      <c r="BE652" s="189"/>
      <c r="BF652" s="21"/>
      <c r="BG652" s="21"/>
      <c r="BH652" s="21"/>
      <c r="BI652" s="21"/>
      <c r="BJ652" s="21"/>
      <c r="BK652" s="21"/>
      <c r="BL652" s="21"/>
      <c r="BM652" s="197"/>
      <c r="BN652" s="24"/>
      <c r="BO652" s="21"/>
      <c r="BP652" s="21"/>
      <c r="BQ652" s="23"/>
      <c r="BR652" s="23"/>
      <c r="BS652" s="24"/>
      <c r="BT652" s="25"/>
    </row>
    <row r="653" spans="1:72" s="22" customFormat="1" ht="137.25" customHeight="1" x14ac:dyDescent="0.25">
      <c r="A653" s="17"/>
      <c r="B653" s="18"/>
      <c r="C653" s="19"/>
      <c r="D653" s="19"/>
      <c r="E653" s="20"/>
      <c r="F653" s="18"/>
      <c r="G653" s="18"/>
      <c r="H653" s="18"/>
      <c r="I653" s="18"/>
      <c r="J653" s="18"/>
      <c r="K653" s="20"/>
      <c r="L653" s="20"/>
      <c r="M653" s="20"/>
      <c r="N653" s="29"/>
      <c r="O653" s="29"/>
      <c r="P653" s="29"/>
      <c r="Q653" s="29"/>
      <c r="R653" s="29"/>
      <c r="S653" s="29"/>
      <c r="T653" s="29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186"/>
      <c r="BD653" s="188"/>
      <c r="BE653" s="189"/>
      <c r="BF653" s="21"/>
      <c r="BG653" s="21"/>
      <c r="BH653" s="21"/>
      <c r="BI653" s="21"/>
      <c r="BJ653" s="21"/>
      <c r="BK653" s="21"/>
      <c r="BL653" s="21"/>
      <c r="BM653" s="197"/>
      <c r="BN653" s="24"/>
      <c r="BO653" s="21"/>
      <c r="BP653" s="21"/>
      <c r="BQ653" s="23"/>
      <c r="BR653" s="23"/>
      <c r="BS653" s="24"/>
      <c r="BT653" s="25"/>
    </row>
    <row r="654" spans="1:72" s="22" customFormat="1" ht="137.25" customHeight="1" x14ac:dyDescent="0.25">
      <c r="A654" s="17"/>
      <c r="B654" s="18"/>
      <c r="C654" s="19"/>
      <c r="D654" s="19"/>
      <c r="E654" s="20"/>
      <c r="F654" s="18"/>
      <c r="G654" s="18"/>
      <c r="H654" s="18"/>
      <c r="I654" s="18"/>
      <c r="J654" s="18"/>
      <c r="K654" s="20"/>
      <c r="L654" s="20"/>
      <c r="M654" s="20"/>
      <c r="N654" s="29"/>
      <c r="O654" s="29"/>
      <c r="P654" s="29"/>
      <c r="Q654" s="29"/>
      <c r="R654" s="29"/>
      <c r="S654" s="29"/>
      <c r="T654" s="29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  <c r="BA654" s="21"/>
      <c r="BB654" s="21"/>
      <c r="BC654" s="186"/>
      <c r="BD654" s="188"/>
      <c r="BE654" s="189"/>
      <c r="BF654" s="21"/>
      <c r="BG654" s="21"/>
      <c r="BH654" s="21"/>
      <c r="BI654" s="21"/>
      <c r="BJ654" s="21"/>
      <c r="BK654" s="21"/>
      <c r="BL654" s="21"/>
      <c r="BM654" s="197"/>
      <c r="BN654" s="24"/>
      <c r="BO654" s="21"/>
      <c r="BP654" s="21"/>
      <c r="BQ654" s="23"/>
      <c r="BR654" s="23"/>
      <c r="BS654" s="24"/>
      <c r="BT654" s="25"/>
    </row>
    <row r="655" spans="1:72" s="22" customFormat="1" ht="137.25" customHeight="1" x14ac:dyDescent="0.25">
      <c r="A655" s="17"/>
      <c r="B655" s="18"/>
      <c r="C655" s="19"/>
      <c r="D655" s="19"/>
      <c r="E655" s="20"/>
      <c r="F655" s="18"/>
      <c r="G655" s="18"/>
      <c r="H655" s="18"/>
      <c r="I655" s="18"/>
      <c r="J655" s="18"/>
      <c r="K655" s="20"/>
      <c r="L655" s="20"/>
      <c r="M655" s="20"/>
      <c r="N655" s="29"/>
      <c r="O655" s="29"/>
      <c r="P655" s="29"/>
      <c r="Q655" s="29"/>
      <c r="R655" s="29"/>
      <c r="S655" s="29"/>
      <c r="T655" s="29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1"/>
      <c r="AW655" s="21"/>
      <c r="AX655" s="21"/>
      <c r="AY655" s="21"/>
      <c r="AZ655" s="21"/>
      <c r="BA655" s="21"/>
      <c r="BB655" s="21"/>
      <c r="BC655" s="186"/>
      <c r="BD655" s="188"/>
      <c r="BE655" s="189"/>
      <c r="BF655" s="21"/>
      <c r="BG655" s="21"/>
      <c r="BH655" s="21"/>
      <c r="BI655" s="21"/>
      <c r="BJ655" s="21"/>
      <c r="BK655" s="21"/>
      <c r="BL655" s="21"/>
      <c r="BM655" s="197"/>
      <c r="BN655" s="24"/>
      <c r="BO655" s="21"/>
      <c r="BP655" s="21"/>
      <c r="BQ655" s="23"/>
      <c r="BR655" s="23"/>
      <c r="BS655" s="24"/>
      <c r="BT655" s="25"/>
    </row>
    <row r="656" spans="1:72" s="22" customFormat="1" ht="137.25" customHeight="1" x14ac:dyDescent="0.25">
      <c r="A656" s="17"/>
      <c r="B656" s="18"/>
      <c r="C656" s="19"/>
      <c r="D656" s="19"/>
      <c r="E656" s="20"/>
      <c r="F656" s="18"/>
      <c r="G656" s="18"/>
      <c r="H656" s="18"/>
      <c r="I656" s="18"/>
      <c r="J656" s="18"/>
      <c r="K656" s="20"/>
      <c r="L656" s="20"/>
      <c r="M656" s="20"/>
      <c r="N656" s="29"/>
      <c r="O656" s="29"/>
      <c r="P656" s="29"/>
      <c r="Q656" s="29"/>
      <c r="R656" s="29"/>
      <c r="S656" s="29"/>
      <c r="T656" s="29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1"/>
      <c r="AL656" s="21"/>
      <c r="AM656" s="21"/>
      <c r="AN656" s="21"/>
      <c r="AO656" s="21"/>
      <c r="AP656" s="21"/>
      <c r="AQ656" s="21"/>
      <c r="AR656" s="21"/>
      <c r="AS656" s="21"/>
      <c r="AT656" s="21"/>
      <c r="AU656" s="21"/>
      <c r="AV656" s="21"/>
      <c r="AW656" s="21"/>
      <c r="AX656" s="21"/>
      <c r="AY656" s="21"/>
      <c r="AZ656" s="21"/>
      <c r="BA656" s="21"/>
      <c r="BB656" s="21"/>
      <c r="BC656" s="186"/>
      <c r="BD656" s="188"/>
      <c r="BE656" s="189"/>
      <c r="BF656" s="21"/>
      <c r="BG656" s="21"/>
      <c r="BH656" s="21"/>
      <c r="BI656" s="21"/>
      <c r="BJ656" s="21"/>
      <c r="BK656" s="21"/>
      <c r="BL656" s="21"/>
      <c r="BM656" s="197"/>
      <c r="BN656" s="24"/>
      <c r="BO656" s="21"/>
      <c r="BP656" s="21"/>
      <c r="BQ656" s="23"/>
      <c r="BR656" s="23"/>
      <c r="BS656" s="24"/>
      <c r="BT656" s="25"/>
    </row>
    <row r="657" spans="1:74" s="22" customFormat="1" ht="291.75" customHeight="1" x14ac:dyDescent="0.25">
      <c r="A657" s="17"/>
      <c r="B657" s="18"/>
      <c r="C657" s="19"/>
      <c r="D657" s="19"/>
      <c r="E657" s="20"/>
      <c r="F657" s="18"/>
      <c r="G657" s="18"/>
      <c r="H657" s="18"/>
      <c r="I657" s="18"/>
      <c r="J657" s="18"/>
      <c r="K657" s="20"/>
      <c r="L657" s="20"/>
      <c r="M657" s="20"/>
      <c r="N657" s="29"/>
      <c r="O657" s="29"/>
      <c r="P657" s="29"/>
      <c r="Q657" s="29"/>
      <c r="R657" s="29"/>
      <c r="S657" s="29"/>
      <c r="T657" s="29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1"/>
      <c r="AL657" s="21"/>
      <c r="AM657" s="21"/>
      <c r="AN657" s="21"/>
      <c r="AO657" s="21"/>
      <c r="AP657" s="21"/>
      <c r="AQ657" s="21"/>
      <c r="AR657" s="21"/>
      <c r="AS657" s="21"/>
      <c r="AT657" s="21"/>
      <c r="AU657" s="21"/>
      <c r="AV657" s="21"/>
      <c r="AW657" s="21"/>
      <c r="AX657" s="21"/>
      <c r="AY657" s="21"/>
      <c r="AZ657" s="21"/>
      <c r="BA657" s="20"/>
      <c r="BB657" s="21"/>
      <c r="BC657" s="200"/>
      <c r="BD657" s="29"/>
      <c r="BE657" s="20"/>
      <c r="BF657" s="23"/>
      <c r="BG657" s="21"/>
      <c r="BH657" s="21"/>
      <c r="BI657" s="21"/>
      <c r="BJ657" s="21"/>
      <c r="BK657" s="21"/>
      <c r="BL657" s="21"/>
      <c r="BM657" s="21"/>
      <c r="BN657" s="24"/>
      <c r="BO657" s="21"/>
      <c r="BP657" s="21"/>
      <c r="BQ657" s="23"/>
      <c r="BR657" s="23"/>
      <c r="BS657" s="24"/>
      <c r="BT657" s="25"/>
    </row>
    <row r="658" spans="1:74" s="22" customFormat="1" ht="291.75" customHeight="1" x14ac:dyDescent="0.25">
      <c r="A658" s="17"/>
      <c r="B658" s="18"/>
      <c r="C658" s="19"/>
      <c r="D658" s="19"/>
      <c r="E658" s="20"/>
      <c r="F658" s="18"/>
      <c r="G658" s="18"/>
      <c r="H658" s="18"/>
      <c r="I658" s="18"/>
      <c r="J658" s="18"/>
      <c r="K658" s="20"/>
      <c r="L658" s="20"/>
      <c r="M658" s="20"/>
      <c r="N658" s="29"/>
      <c r="O658" s="29"/>
      <c r="P658" s="29"/>
      <c r="Q658" s="29"/>
      <c r="R658" s="29"/>
      <c r="S658" s="29"/>
      <c r="T658" s="29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1"/>
      <c r="AL658" s="21"/>
      <c r="AM658" s="21"/>
      <c r="AN658" s="21"/>
      <c r="AO658" s="21"/>
      <c r="AP658" s="21"/>
      <c r="AQ658" s="21"/>
      <c r="AR658" s="21"/>
      <c r="AS658" s="21"/>
      <c r="AT658" s="21"/>
      <c r="AU658" s="21"/>
      <c r="AV658" s="21"/>
      <c r="AW658" s="21"/>
      <c r="AX658" s="21"/>
      <c r="AY658" s="21"/>
      <c r="AZ658" s="21"/>
      <c r="BA658" s="20"/>
      <c r="BB658" s="21"/>
      <c r="BC658" s="200"/>
      <c r="BD658" s="182"/>
      <c r="BE658" s="20"/>
      <c r="BF658" s="23"/>
      <c r="BG658" s="21"/>
      <c r="BH658" s="21"/>
      <c r="BI658" s="21"/>
      <c r="BJ658" s="21"/>
      <c r="BK658" s="21"/>
      <c r="BL658" s="21"/>
      <c r="BM658" s="21"/>
      <c r="BN658" s="24"/>
      <c r="BO658" s="21"/>
      <c r="BP658" s="21"/>
      <c r="BQ658" s="23"/>
      <c r="BR658" s="23"/>
      <c r="BS658" s="24"/>
      <c r="BT658" s="25"/>
    </row>
    <row r="659" spans="1:74" s="22" customFormat="1" ht="197.25" customHeight="1" x14ac:dyDescent="0.25">
      <c r="A659" s="17"/>
      <c r="B659" s="18"/>
      <c r="C659" s="19"/>
      <c r="D659" s="19"/>
      <c r="E659" s="20"/>
      <c r="F659" s="18"/>
      <c r="G659" s="18"/>
      <c r="H659" s="18"/>
      <c r="I659" s="18"/>
      <c r="J659" s="18"/>
      <c r="K659" s="20"/>
      <c r="L659" s="20"/>
      <c r="M659" s="20"/>
      <c r="N659" s="23"/>
      <c r="O659" s="23"/>
      <c r="P659" s="23"/>
      <c r="Q659" s="23"/>
      <c r="R659" s="23"/>
      <c r="S659" s="23"/>
      <c r="T659" s="20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1"/>
      <c r="AL659" s="21"/>
      <c r="AM659" s="21"/>
      <c r="AN659" s="21"/>
      <c r="AO659" s="21"/>
      <c r="AP659" s="21"/>
      <c r="AQ659" s="21"/>
      <c r="AR659" s="21"/>
      <c r="AS659" s="21"/>
      <c r="AT659" s="21"/>
      <c r="AU659" s="21"/>
      <c r="AV659" s="21"/>
      <c r="AW659" s="21"/>
      <c r="AX659" s="21"/>
      <c r="AY659" s="21"/>
      <c r="AZ659" s="21"/>
      <c r="BA659" s="21"/>
      <c r="BB659" s="21"/>
      <c r="BC659" s="200"/>
      <c r="BD659" s="20"/>
      <c r="BE659" s="20"/>
      <c r="BF659" s="21"/>
      <c r="BG659" s="21"/>
      <c r="BH659" s="21"/>
      <c r="BI659" s="21"/>
      <c r="BJ659" s="21"/>
      <c r="BK659" s="21"/>
      <c r="BL659" s="21"/>
      <c r="BM659" s="197"/>
      <c r="BN659" s="24"/>
      <c r="BO659" s="21"/>
      <c r="BP659" s="21"/>
      <c r="BQ659" s="23"/>
      <c r="BR659" s="23"/>
      <c r="BS659" s="24"/>
      <c r="BT659" s="25"/>
    </row>
    <row r="660" spans="1:74" s="22" customFormat="1" ht="197.25" customHeight="1" x14ac:dyDescent="0.25">
      <c r="A660" s="17"/>
      <c r="B660" s="18"/>
      <c r="C660" s="19"/>
      <c r="D660" s="19"/>
      <c r="E660" s="20"/>
      <c r="F660" s="18"/>
      <c r="G660" s="18"/>
      <c r="H660" s="18"/>
      <c r="I660" s="18"/>
      <c r="J660" s="18"/>
      <c r="K660" s="20"/>
      <c r="L660" s="20"/>
      <c r="M660" s="20"/>
      <c r="N660" s="23"/>
      <c r="O660" s="23"/>
      <c r="P660" s="23"/>
      <c r="Q660" s="23"/>
      <c r="R660" s="23"/>
      <c r="S660" s="23"/>
      <c r="T660" s="20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1"/>
      <c r="AL660" s="21"/>
      <c r="AM660" s="21"/>
      <c r="AN660" s="21"/>
      <c r="AO660" s="21"/>
      <c r="AP660" s="21"/>
      <c r="AQ660" s="21"/>
      <c r="AR660" s="21"/>
      <c r="AS660" s="21"/>
      <c r="AT660" s="21"/>
      <c r="AU660" s="21"/>
      <c r="AV660" s="21"/>
      <c r="AW660" s="21"/>
      <c r="AX660" s="21"/>
      <c r="AY660" s="21"/>
      <c r="AZ660" s="21"/>
      <c r="BA660" s="21"/>
      <c r="BB660" s="21"/>
      <c r="BC660" s="184"/>
      <c r="BD660" s="189"/>
      <c r="BE660" s="189"/>
      <c r="BF660" s="21"/>
      <c r="BG660" s="21"/>
      <c r="BH660" s="21"/>
      <c r="BI660" s="21"/>
      <c r="BJ660" s="21"/>
      <c r="BK660" s="21"/>
      <c r="BL660" s="21"/>
      <c r="BM660" s="197"/>
      <c r="BN660" s="24"/>
      <c r="BO660" s="21"/>
      <c r="BP660" s="21"/>
      <c r="BQ660" s="23"/>
      <c r="BR660" s="23"/>
      <c r="BS660" s="24"/>
      <c r="BT660" s="25"/>
    </row>
    <row r="661" spans="1:74" s="22" customFormat="1" ht="279.75" customHeight="1" x14ac:dyDescent="0.25">
      <c r="A661" s="17"/>
      <c r="B661" s="18"/>
      <c r="C661" s="19"/>
      <c r="D661" s="19"/>
      <c r="E661" s="20"/>
      <c r="F661" s="18"/>
      <c r="G661" s="18"/>
      <c r="H661" s="18"/>
      <c r="I661" s="18"/>
      <c r="J661" s="18"/>
      <c r="K661" s="20"/>
      <c r="L661" s="20"/>
      <c r="M661" s="20"/>
      <c r="N661" s="190"/>
      <c r="O661" s="190"/>
      <c r="P661" s="190"/>
      <c r="Q661" s="190"/>
      <c r="R661" s="190"/>
      <c r="S661" s="190"/>
      <c r="T661" s="190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1"/>
      <c r="AL661" s="21"/>
      <c r="AM661" s="21"/>
      <c r="AN661" s="21"/>
      <c r="AO661" s="21"/>
      <c r="AP661" s="21"/>
      <c r="AQ661" s="21"/>
      <c r="AR661" s="21"/>
      <c r="AS661" s="21"/>
      <c r="AT661" s="21"/>
      <c r="AU661" s="21"/>
      <c r="AV661" s="21"/>
      <c r="AW661" s="21"/>
      <c r="AX661" s="21"/>
      <c r="AY661" s="21"/>
      <c r="AZ661" s="21"/>
      <c r="BA661" s="21"/>
      <c r="BB661" s="21"/>
      <c r="BC661" s="200"/>
      <c r="BD661" s="63"/>
      <c r="BE661" s="63"/>
      <c r="BF661" s="21"/>
      <c r="BG661" s="21"/>
      <c r="BH661" s="21"/>
      <c r="BI661" s="21"/>
      <c r="BJ661" s="21"/>
      <c r="BK661" s="21"/>
      <c r="BL661" s="21"/>
      <c r="BM661" s="21"/>
      <c r="BN661" s="24"/>
      <c r="BO661" s="21"/>
      <c r="BP661" s="21"/>
      <c r="BQ661" s="23"/>
      <c r="BR661" s="23"/>
      <c r="BS661" s="24"/>
      <c r="BT661" s="25"/>
    </row>
    <row r="662" spans="1:74" s="22" customFormat="1" ht="171.75" customHeight="1" x14ac:dyDescent="0.25">
      <c r="A662" s="17"/>
      <c r="B662" s="18"/>
      <c r="C662" s="19"/>
      <c r="D662" s="19"/>
      <c r="E662" s="20"/>
      <c r="F662" s="18"/>
      <c r="G662" s="18"/>
      <c r="H662" s="18"/>
      <c r="I662" s="18"/>
      <c r="J662" s="18"/>
      <c r="K662" s="20"/>
      <c r="L662" s="20"/>
      <c r="M662" s="20"/>
      <c r="N662" s="23"/>
      <c r="O662" s="23"/>
      <c r="P662" s="23"/>
      <c r="Q662" s="23"/>
      <c r="R662" s="23"/>
      <c r="S662" s="23"/>
      <c r="T662" s="23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  <c r="AK662" s="21"/>
      <c r="AL662" s="21"/>
      <c r="AM662" s="21"/>
      <c r="AN662" s="21"/>
      <c r="AO662" s="21"/>
      <c r="AP662" s="21"/>
      <c r="AQ662" s="21"/>
      <c r="AR662" s="21"/>
      <c r="AS662" s="21"/>
      <c r="AT662" s="21"/>
      <c r="AU662" s="21"/>
      <c r="AV662" s="21"/>
      <c r="AW662" s="21"/>
      <c r="AX662" s="21"/>
      <c r="AY662" s="21"/>
      <c r="AZ662" s="21"/>
      <c r="BA662" s="21"/>
      <c r="BB662" s="21"/>
      <c r="BC662" s="200"/>
      <c r="BD662" s="23"/>
      <c r="BE662" s="23"/>
      <c r="BF662" s="21"/>
      <c r="BG662" s="21"/>
      <c r="BH662" s="21"/>
      <c r="BI662" s="21"/>
      <c r="BJ662" s="21"/>
      <c r="BK662" s="21"/>
      <c r="BL662" s="21"/>
      <c r="BM662" s="21"/>
      <c r="BN662" s="24"/>
      <c r="BO662" s="21"/>
      <c r="BP662" s="21"/>
      <c r="BQ662" s="23"/>
      <c r="BR662" s="23"/>
      <c r="BS662" s="24"/>
      <c r="BT662" s="25"/>
    </row>
    <row r="663" spans="1:74" s="22" customFormat="1" ht="129.75" customHeight="1" x14ac:dyDescent="0.25">
      <c r="A663" s="17"/>
      <c r="B663" s="18"/>
      <c r="C663" s="19"/>
      <c r="D663" s="19"/>
      <c r="E663" s="20"/>
      <c r="F663" s="18"/>
      <c r="G663" s="18"/>
      <c r="H663" s="18"/>
      <c r="I663" s="18"/>
      <c r="J663" s="18"/>
      <c r="K663" s="20"/>
      <c r="L663" s="20"/>
      <c r="M663" s="20"/>
      <c r="N663" s="23"/>
      <c r="O663" s="23"/>
      <c r="P663" s="23"/>
      <c r="Q663" s="23"/>
      <c r="R663" s="23"/>
      <c r="S663" s="23"/>
      <c r="T663" s="23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  <c r="AK663" s="21"/>
      <c r="AL663" s="21"/>
      <c r="AM663" s="21"/>
      <c r="AN663" s="21"/>
      <c r="AO663" s="21"/>
      <c r="AP663" s="21"/>
      <c r="AQ663" s="21"/>
      <c r="AR663" s="21"/>
      <c r="AS663" s="21"/>
      <c r="AT663" s="21"/>
      <c r="AU663" s="21"/>
      <c r="AV663" s="21"/>
      <c r="AW663" s="21"/>
      <c r="AX663" s="21"/>
      <c r="AY663" s="21"/>
      <c r="AZ663" s="21"/>
      <c r="BA663" s="21"/>
      <c r="BB663" s="21"/>
      <c r="BC663" s="191"/>
      <c r="BD663" s="29"/>
      <c r="BE663" s="29"/>
      <c r="BF663" s="21"/>
      <c r="BG663" s="21"/>
      <c r="BH663" s="21"/>
      <c r="BI663" s="21"/>
      <c r="BJ663" s="21"/>
      <c r="BK663" s="21"/>
      <c r="BL663" s="21"/>
      <c r="BM663" s="197"/>
      <c r="BN663" s="24"/>
      <c r="BO663" s="21"/>
      <c r="BP663" s="21"/>
      <c r="BQ663" s="23"/>
      <c r="BR663" s="23"/>
      <c r="BS663" s="24"/>
      <c r="BT663" s="25"/>
    </row>
    <row r="664" spans="1:74" s="22" customFormat="1" ht="187.5" customHeight="1" x14ac:dyDescent="0.25">
      <c r="A664" s="17"/>
      <c r="B664" s="18"/>
      <c r="C664" s="19"/>
      <c r="D664" s="19"/>
      <c r="E664" s="20"/>
      <c r="F664" s="18"/>
      <c r="G664" s="18"/>
      <c r="H664" s="18"/>
      <c r="I664" s="18"/>
      <c r="J664" s="18"/>
      <c r="K664" s="20"/>
      <c r="L664" s="20"/>
      <c r="M664" s="29"/>
      <c r="N664" s="29"/>
      <c r="O664" s="29"/>
      <c r="P664" s="29"/>
      <c r="Q664" s="29"/>
      <c r="R664" s="29"/>
      <c r="S664" s="29"/>
      <c r="T664" s="29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  <c r="AK664" s="21"/>
      <c r="AL664" s="21"/>
      <c r="AM664" s="21"/>
      <c r="AN664" s="21"/>
      <c r="AO664" s="21"/>
      <c r="AP664" s="21"/>
      <c r="AQ664" s="21"/>
      <c r="AR664" s="21"/>
      <c r="AS664" s="21"/>
      <c r="AT664" s="21"/>
      <c r="AU664" s="21"/>
      <c r="AV664" s="21"/>
      <c r="AW664" s="21"/>
      <c r="AX664" s="21"/>
      <c r="AY664" s="21"/>
      <c r="AZ664" s="21"/>
      <c r="BA664" s="21"/>
      <c r="BB664" s="21"/>
      <c r="BC664" s="200"/>
      <c r="BD664" s="23"/>
      <c r="BE664" s="23"/>
      <c r="BF664" s="21"/>
      <c r="BG664" s="21"/>
      <c r="BH664" s="21"/>
      <c r="BI664" s="21"/>
      <c r="BJ664" s="21"/>
      <c r="BK664" s="21"/>
      <c r="BL664" s="23"/>
      <c r="BM664" s="21"/>
      <c r="BN664" s="24"/>
      <c r="BO664" s="21"/>
      <c r="BP664" s="21"/>
      <c r="BQ664" s="21"/>
      <c r="BR664" s="21"/>
      <c r="BS664" s="23"/>
      <c r="BT664" s="24"/>
      <c r="BU664" s="25"/>
      <c r="BV664" s="30"/>
    </row>
    <row r="665" spans="1:74" s="22" customFormat="1" ht="187.5" customHeight="1" x14ac:dyDescent="0.25">
      <c r="A665" s="17"/>
      <c r="B665" s="18"/>
      <c r="C665" s="19"/>
      <c r="D665" s="19"/>
      <c r="E665" s="20"/>
      <c r="F665" s="18"/>
      <c r="G665" s="18"/>
      <c r="H665" s="18"/>
      <c r="I665" s="18"/>
      <c r="J665" s="18"/>
      <c r="K665" s="20"/>
      <c r="L665" s="20"/>
      <c r="M665" s="200"/>
      <c r="N665" s="28"/>
      <c r="O665" s="18"/>
      <c r="P665" s="28"/>
      <c r="Q665" s="28"/>
      <c r="R665" s="28"/>
      <c r="S665" s="28"/>
      <c r="T665" s="28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  <c r="AK665" s="21"/>
      <c r="AL665" s="21"/>
      <c r="AM665" s="21"/>
      <c r="AN665" s="21"/>
      <c r="AO665" s="21"/>
      <c r="AP665" s="21"/>
      <c r="AQ665" s="21"/>
      <c r="AR665" s="21"/>
      <c r="AS665" s="21"/>
      <c r="AT665" s="21"/>
      <c r="AU665" s="21"/>
      <c r="AV665" s="21"/>
      <c r="AW665" s="21"/>
      <c r="AX665" s="21"/>
      <c r="AY665" s="21"/>
      <c r="AZ665" s="21"/>
      <c r="BA665" s="21"/>
      <c r="BB665" s="21"/>
      <c r="BC665" s="21"/>
      <c r="BD665" s="21"/>
      <c r="BE665" s="21"/>
      <c r="BF665" s="21"/>
      <c r="BG665" s="21"/>
      <c r="BH665" s="21"/>
      <c r="BI665" s="21"/>
      <c r="BJ665" s="21"/>
      <c r="BK665" s="21"/>
      <c r="BL665" s="23"/>
      <c r="BM665" s="21"/>
      <c r="BN665" s="24"/>
      <c r="BO665" s="25"/>
      <c r="BP665" s="21"/>
      <c r="BQ665" s="21"/>
      <c r="BR665" s="21"/>
      <c r="BS665" s="23"/>
      <c r="BT665" s="24"/>
      <c r="BU665" s="25"/>
      <c r="BV665" s="30"/>
    </row>
    <row r="666" spans="1:74" s="22" customFormat="1" ht="409.6" customHeight="1" x14ac:dyDescent="0.25">
      <c r="A666" s="17"/>
      <c r="B666" s="18"/>
      <c r="C666" s="19"/>
      <c r="D666" s="19"/>
      <c r="E666" s="20"/>
      <c r="F666" s="18"/>
      <c r="G666" s="18"/>
      <c r="H666" s="18"/>
      <c r="I666" s="18"/>
      <c r="J666" s="18"/>
      <c r="K666" s="20"/>
      <c r="L666" s="20"/>
      <c r="M666" s="20"/>
      <c r="N666" s="23"/>
      <c r="O666" s="23"/>
      <c r="P666" s="23"/>
      <c r="Q666" s="23"/>
      <c r="R666" s="23"/>
      <c r="S666" s="23"/>
      <c r="T666" s="23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  <c r="AK666" s="21"/>
      <c r="AL666" s="21"/>
      <c r="AM666" s="21"/>
      <c r="AN666" s="21"/>
      <c r="AO666" s="21"/>
      <c r="AP666" s="21"/>
      <c r="AQ666" s="21"/>
      <c r="AR666" s="21"/>
      <c r="AS666" s="21"/>
      <c r="AT666" s="23"/>
      <c r="AU666" s="21"/>
      <c r="AV666" s="23"/>
      <c r="AW666" s="21"/>
      <c r="AX666" s="21"/>
      <c r="AY666" s="21"/>
      <c r="AZ666" s="21"/>
      <c r="BA666" s="21"/>
      <c r="BB666" s="21"/>
      <c r="BC666" s="21"/>
      <c r="BD666" s="21"/>
      <c r="BE666" s="21"/>
      <c r="BF666" s="21"/>
      <c r="BG666" s="21"/>
      <c r="BH666" s="21"/>
      <c r="BI666" s="21"/>
      <c r="BJ666" s="21"/>
      <c r="BK666" s="21"/>
      <c r="BL666" s="23"/>
      <c r="BM666" s="21"/>
      <c r="BN666" s="24"/>
      <c r="BO666" s="25"/>
      <c r="BP666" s="21"/>
      <c r="BQ666" s="21"/>
      <c r="BR666" s="21"/>
      <c r="BS666" s="23"/>
      <c r="BT666" s="24"/>
      <c r="BU666" s="25"/>
      <c r="BV666" s="30"/>
    </row>
    <row r="667" spans="1:74" s="22" customFormat="1" ht="409.5" customHeight="1" x14ac:dyDescent="0.25">
      <c r="A667" s="17"/>
      <c r="B667" s="18"/>
      <c r="C667" s="19"/>
      <c r="D667" s="19"/>
      <c r="E667" s="20"/>
      <c r="F667" s="18"/>
      <c r="G667" s="18"/>
      <c r="H667" s="18"/>
      <c r="I667" s="18"/>
      <c r="J667" s="18"/>
      <c r="K667" s="20"/>
      <c r="L667" s="20"/>
      <c r="M667" s="20"/>
      <c r="N667" s="23"/>
      <c r="O667" s="23"/>
      <c r="P667" s="23"/>
      <c r="Q667" s="23"/>
      <c r="R667" s="23"/>
      <c r="S667" s="23"/>
      <c r="T667" s="23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  <c r="AK667" s="21"/>
      <c r="AL667" s="21"/>
      <c r="AM667" s="21"/>
      <c r="AN667" s="21"/>
      <c r="AO667" s="21"/>
      <c r="AP667" s="21"/>
      <c r="AQ667" s="21"/>
      <c r="AR667" s="21"/>
      <c r="AS667" s="21"/>
      <c r="AT667" s="21"/>
      <c r="AU667" s="21"/>
      <c r="AV667" s="21"/>
      <c r="AW667" s="21"/>
      <c r="AX667" s="21"/>
      <c r="AY667" s="21"/>
      <c r="AZ667" s="21"/>
      <c r="BA667" s="21"/>
      <c r="BB667" s="21"/>
      <c r="BC667" s="200"/>
      <c r="BD667" s="23"/>
      <c r="BE667" s="23"/>
      <c r="BF667" s="21"/>
      <c r="BG667" s="21"/>
      <c r="BH667" s="21"/>
      <c r="BI667" s="21"/>
      <c r="BJ667" s="21"/>
      <c r="BK667" s="21"/>
      <c r="BL667" s="23"/>
      <c r="BM667" s="21"/>
      <c r="BN667" s="24"/>
      <c r="BO667" s="25"/>
      <c r="BP667" s="21"/>
      <c r="BQ667" s="21"/>
      <c r="BR667" s="21"/>
      <c r="BS667" s="23"/>
      <c r="BT667" s="24"/>
      <c r="BU667" s="25"/>
      <c r="BV667" s="30"/>
    </row>
    <row r="668" spans="1:74" s="22" customFormat="1" ht="194.25" customHeight="1" x14ac:dyDescent="0.25">
      <c r="A668" s="17"/>
      <c r="B668" s="18"/>
      <c r="C668" s="19"/>
      <c r="D668" s="19"/>
      <c r="E668" s="20"/>
      <c r="F668" s="18"/>
      <c r="G668" s="18"/>
      <c r="H668" s="18"/>
      <c r="I668" s="18"/>
      <c r="J668" s="18"/>
      <c r="K668" s="20"/>
      <c r="L668" s="20"/>
      <c r="M668" s="200"/>
      <c r="N668" s="28"/>
      <c r="O668" s="18"/>
      <c r="P668" s="28"/>
      <c r="Q668" s="28"/>
      <c r="R668" s="28"/>
      <c r="S668" s="28"/>
      <c r="T668" s="28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  <c r="AK668" s="21"/>
      <c r="AL668" s="21"/>
      <c r="AM668" s="21"/>
      <c r="AN668" s="21"/>
      <c r="AO668" s="21"/>
      <c r="AP668" s="21"/>
      <c r="AQ668" s="21"/>
      <c r="AR668" s="21"/>
      <c r="AS668" s="21"/>
      <c r="AT668" s="21"/>
      <c r="AU668" s="21"/>
      <c r="AV668" s="21"/>
      <c r="AW668" s="21"/>
      <c r="AX668" s="21"/>
      <c r="AY668" s="21"/>
      <c r="AZ668" s="21"/>
      <c r="BA668" s="21"/>
      <c r="BB668" s="21"/>
      <c r="BC668" s="21"/>
      <c r="BD668" s="21"/>
      <c r="BE668" s="21"/>
      <c r="BF668" s="21"/>
      <c r="BG668" s="21"/>
      <c r="BH668" s="21"/>
      <c r="BI668" s="21"/>
      <c r="BJ668" s="21"/>
      <c r="BK668" s="21"/>
      <c r="BL668" s="23"/>
      <c r="BM668" s="21"/>
      <c r="BN668" s="24"/>
      <c r="BO668" s="25"/>
      <c r="BP668" s="36"/>
      <c r="BQ668" s="36"/>
      <c r="BR668" s="36"/>
      <c r="BS668" s="40"/>
      <c r="BT668" s="26"/>
      <c r="BU668" s="36"/>
      <c r="BV668" s="30"/>
    </row>
    <row r="669" spans="1:74" s="22" customFormat="1" ht="219.75" customHeight="1" x14ac:dyDescent="0.25">
      <c r="A669" s="17"/>
      <c r="B669" s="18"/>
      <c r="C669" s="19"/>
      <c r="D669" s="19"/>
      <c r="E669" s="20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  <c r="AK669" s="21"/>
      <c r="AL669" s="21"/>
      <c r="AM669" s="21"/>
      <c r="AN669" s="21"/>
      <c r="AO669" s="21"/>
      <c r="AP669" s="21"/>
      <c r="AQ669" s="21"/>
      <c r="AR669" s="21"/>
      <c r="AS669" s="21"/>
      <c r="AT669" s="21"/>
      <c r="AU669" s="21"/>
      <c r="AV669" s="21"/>
      <c r="AW669" s="21"/>
      <c r="AX669" s="21"/>
      <c r="AY669" s="21"/>
      <c r="AZ669" s="21"/>
      <c r="BA669" s="21"/>
      <c r="BB669" s="21"/>
      <c r="BC669" s="21"/>
      <c r="BD669" s="21"/>
      <c r="BE669" s="21"/>
      <c r="BF669" s="21"/>
      <c r="BG669" s="21"/>
      <c r="BH669" s="21"/>
      <c r="BI669" s="21"/>
      <c r="BJ669" s="21"/>
      <c r="BK669" s="21"/>
      <c r="BL669" s="21"/>
      <c r="BM669" s="21"/>
      <c r="BN669" s="24"/>
      <c r="BO669" s="25"/>
      <c r="BP669" s="36"/>
      <c r="BQ669" s="36"/>
      <c r="BR669" s="36"/>
      <c r="BS669" s="40"/>
      <c r="BT669" s="26"/>
      <c r="BU669" s="36"/>
      <c r="BV669" s="30"/>
    </row>
    <row r="670" spans="1:74" s="22" customFormat="1" ht="198.75" customHeight="1" x14ac:dyDescent="0.25">
      <c r="A670" s="17"/>
      <c r="B670" s="18"/>
      <c r="C670" s="19"/>
      <c r="D670" s="19"/>
      <c r="E670" s="20"/>
      <c r="F670" s="18"/>
      <c r="G670" s="18"/>
      <c r="H670" s="18"/>
      <c r="I670" s="18"/>
      <c r="J670" s="18"/>
      <c r="K670" s="18"/>
      <c r="L670" s="20"/>
      <c r="M670" s="21"/>
      <c r="N670" s="182"/>
      <c r="O670" s="182"/>
      <c r="P670" s="182"/>
      <c r="Q670" s="182"/>
      <c r="R670" s="182"/>
      <c r="S670" s="182"/>
      <c r="T670" s="182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  <c r="AK670" s="21"/>
      <c r="AL670" s="21"/>
      <c r="AM670" s="21"/>
      <c r="AN670" s="21"/>
      <c r="AO670" s="21"/>
      <c r="AP670" s="21"/>
      <c r="AQ670" s="21"/>
      <c r="AR670" s="21"/>
      <c r="AS670" s="21"/>
      <c r="AT670" s="21"/>
      <c r="AU670" s="21"/>
      <c r="AV670" s="21"/>
      <c r="AW670" s="21"/>
      <c r="AX670" s="21"/>
      <c r="AY670" s="21"/>
      <c r="AZ670" s="21"/>
      <c r="BA670" s="21"/>
      <c r="BB670" s="21"/>
      <c r="BC670" s="21"/>
      <c r="BD670" s="21"/>
      <c r="BE670" s="21"/>
      <c r="BF670" s="21"/>
      <c r="BG670" s="21"/>
      <c r="BH670" s="21"/>
      <c r="BI670" s="21"/>
      <c r="BJ670" s="21"/>
      <c r="BK670" s="21"/>
      <c r="BL670" s="23"/>
      <c r="BM670" s="21"/>
      <c r="BN670" s="24"/>
      <c r="BO670" s="25"/>
      <c r="BP670" s="21"/>
      <c r="BQ670" s="21"/>
      <c r="BR670" s="21"/>
      <c r="BS670" s="23"/>
      <c r="BT670" s="24"/>
      <c r="BU670" s="25"/>
      <c r="BV670" s="30"/>
    </row>
    <row r="671" spans="1:74" s="22" customFormat="1" ht="198.75" customHeight="1" x14ac:dyDescent="0.25">
      <c r="A671" s="17"/>
      <c r="B671" s="18"/>
      <c r="C671" s="19"/>
      <c r="D671" s="19"/>
      <c r="E671" s="20"/>
      <c r="F671" s="18"/>
      <c r="G671" s="18"/>
      <c r="H671" s="18"/>
      <c r="I671" s="18"/>
      <c r="J671" s="18"/>
      <c r="K671" s="18"/>
      <c r="L671" s="20"/>
      <c r="M671" s="21"/>
      <c r="N671" s="23"/>
      <c r="O671" s="23"/>
      <c r="P671" s="23"/>
      <c r="Q671" s="23"/>
      <c r="R671" s="23"/>
      <c r="S671" s="23"/>
      <c r="T671" s="23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  <c r="AK671" s="21"/>
      <c r="AL671" s="21"/>
      <c r="AM671" s="21"/>
      <c r="AN671" s="21"/>
      <c r="AO671" s="21"/>
      <c r="AP671" s="21"/>
      <c r="AQ671" s="21"/>
      <c r="AR671" s="21"/>
      <c r="AS671" s="21"/>
      <c r="AT671" s="21"/>
      <c r="AU671" s="21"/>
      <c r="AV671" s="21"/>
      <c r="AW671" s="21"/>
      <c r="AX671" s="21"/>
      <c r="AY671" s="21"/>
      <c r="AZ671" s="21"/>
      <c r="BA671" s="21"/>
      <c r="BB671" s="21"/>
      <c r="BC671" s="21"/>
      <c r="BD671" s="21"/>
      <c r="BE671" s="21"/>
      <c r="BF671" s="21"/>
      <c r="BG671" s="21"/>
      <c r="BH671" s="21"/>
      <c r="BI671" s="21"/>
      <c r="BJ671" s="21"/>
      <c r="BK671" s="21"/>
      <c r="BL671" s="23"/>
      <c r="BM671" s="21"/>
      <c r="BN671" s="24"/>
      <c r="BO671" s="25"/>
      <c r="BP671" s="21"/>
      <c r="BQ671" s="21"/>
      <c r="BR671" s="21"/>
      <c r="BS671" s="23"/>
      <c r="BT671" s="24"/>
      <c r="BU671" s="25"/>
      <c r="BV671" s="30"/>
    </row>
    <row r="672" spans="1:74" s="22" customFormat="1" ht="198.75" customHeight="1" x14ac:dyDescent="0.25">
      <c r="A672" s="17"/>
      <c r="B672" s="18"/>
      <c r="C672" s="19"/>
      <c r="D672" s="19"/>
      <c r="E672" s="20"/>
      <c r="F672" s="18"/>
      <c r="G672" s="18"/>
      <c r="H672" s="18"/>
      <c r="I672" s="18"/>
      <c r="J672" s="18"/>
      <c r="K672" s="18"/>
      <c r="L672" s="20"/>
      <c r="M672" s="21"/>
      <c r="N672" s="28"/>
      <c r="O672" s="18"/>
      <c r="P672" s="28"/>
      <c r="Q672" s="28"/>
      <c r="R672" s="28"/>
      <c r="S672" s="28"/>
      <c r="T672" s="28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  <c r="AK672" s="21"/>
      <c r="AL672" s="21"/>
      <c r="AM672" s="21"/>
      <c r="AN672" s="21"/>
      <c r="AO672" s="21"/>
      <c r="AP672" s="21"/>
      <c r="AQ672" s="21"/>
      <c r="AR672" s="21"/>
      <c r="AS672" s="21"/>
      <c r="AT672" s="21"/>
      <c r="AU672" s="21"/>
      <c r="AV672" s="21"/>
      <c r="AW672" s="21"/>
      <c r="AX672" s="21"/>
      <c r="AY672" s="21"/>
      <c r="AZ672" s="21"/>
      <c r="BA672" s="21"/>
      <c r="BB672" s="21"/>
      <c r="BC672" s="21"/>
      <c r="BD672" s="21"/>
      <c r="BE672" s="21"/>
      <c r="BF672" s="21"/>
      <c r="BG672" s="21"/>
      <c r="BH672" s="21"/>
      <c r="BI672" s="21"/>
      <c r="BJ672" s="21"/>
      <c r="BK672" s="21"/>
      <c r="BL672" s="23"/>
      <c r="BM672" s="21"/>
      <c r="BN672" s="24"/>
      <c r="BO672" s="25"/>
      <c r="BP672" s="21"/>
      <c r="BQ672" s="21"/>
      <c r="BR672" s="21"/>
      <c r="BS672" s="23"/>
      <c r="BT672" s="24"/>
      <c r="BU672" s="25"/>
      <c r="BV672" s="30"/>
    </row>
    <row r="673" spans="1:74" s="22" customFormat="1" ht="146.25" customHeight="1" x14ac:dyDescent="0.25">
      <c r="A673" s="17"/>
      <c r="B673" s="18"/>
      <c r="C673" s="19"/>
      <c r="D673" s="19"/>
      <c r="E673" s="20"/>
      <c r="F673" s="18"/>
      <c r="G673" s="18"/>
      <c r="H673" s="18"/>
      <c r="I673" s="18"/>
      <c r="J673" s="18"/>
      <c r="K673" s="18"/>
      <c r="L673" s="20"/>
      <c r="M673" s="21"/>
      <c r="N673" s="28"/>
      <c r="O673" s="18"/>
      <c r="P673" s="28"/>
      <c r="Q673" s="28"/>
      <c r="R673" s="28"/>
      <c r="S673" s="28"/>
      <c r="T673" s="28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  <c r="AK673" s="21"/>
      <c r="AL673" s="21"/>
      <c r="AM673" s="21"/>
      <c r="AN673" s="21"/>
      <c r="AO673" s="21"/>
      <c r="AP673" s="21"/>
      <c r="AQ673" s="21"/>
      <c r="AR673" s="21"/>
      <c r="AS673" s="21"/>
      <c r="AT673" s="21"/>
      <c r="AU673" s="21"/>
      <c r="AV673" s="21"/>
      <c r="AW673" s="21"/>
      <c r="AX673" s="21"/>
      <c r="AY673" s="21"/>
      <c r="AZ673" s="21"/>
      <c r="BA673" s="21"/>
      <c r="BB673" s="21"/>
      <c r="BC673" s="21"/>
      <c r="BD673" s="21"/>
      <c r="BE673" s="21"/>
      <c r="BF673" s="21"/>
      <c r="BG673" s="21"/>
      <c r="BH673" s="21"/>
      <c r="BI673" s="21"/>
      <c r="BJ673" s="21"/>
      <c r="BK673" s="21"/>
      <c r="BL673" s="23"/>
      <c r="BM673" s="21"/>
      <c r="BN673" s="24"/>
      <c r="BO673" s="25"/>
      <c r="BP673" s="21"/>
      <c r="BQ673" s="21"/>
      <c r="BR673" s="21"/>
      <c r="BS673" s="23"/>
      <c r="BT673" s="24"/>
      <c r="BU673" s="25"/>
      <c r="BV673" s="30"/>
    </row>
    <row r="674" spans="1:74" s="22" customFormat="1" ht="227.25" customHeight="1" x14ac:dyDescent="0.25">
      <c r="A674" s="17"/>
      <c r="B674" s="18"/>
      <c r="C674" s="19"/>
      <c r="D674" s="19"/>
      <c r="E674" s="20"/>
      <c r="F674" s="18"/>
      <c r="G674" s="18"/>
      <c r="H674" s="18"/>
      <c r="I674" s="18"/>
      <c r="J674" s="18"/>
      <c r="K674" s="18"/>
      <c r="L674" s="20"/>
      <c r="M674" s="21"/>
      <c r="N674" s="28"/>
      <c r="O674" s="18"/>
      <c r="P674" s="28"/>
      <c r="Q674" s="28"/>
      <c r="R674" s="28"/>
      <c r="S674" s="28"/>
      <c r="T674" s="28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  <c r="AK674" s="21"/>
      <c r="AL674" s="21"/>
      <c r="AM674" s="21"/>
      <c r="AN674" s="21"/>
      <c r="AO674" s="21"/>
      <c r="AP674" s="21"/>
      <c r="AQ674" s="21"/>
      <c r="AR674" s="21"/>
      <c r="AS674" s="21"/>
      <c r="AT674" s="21"/>
      <c r="AU674" s="21"/>
      <c r="AV674" s="21"/>
      <c r="AW674" s="21"/>
      <c r="AX674" s="21"/>
      <c r="AY674" s="21"/>
      <c r="AZ674" s="21"/>
      <c r="BA674" s="21"/>
      <c r="BB674" s="21"/>
      <c r="BC674" s="21"/>
      <c r="BD674" s="21"/>
      <c r="BE674" s="21"/>
      <c r="BF674" s="21"/>
      <c r="BG674" s="21"/>
      <c r="BH674" s="21"/>
      <c r="BI674" s="21"/>
      <c r="BJ674" s="21"/>
      <c r="BK674" s="21"/>
      <c r="BL674" s="23"/>
      <c r="BM674" s="21"/>
      <c r="BN674" s="24"/>
      <c r="BO674" s="25"/>
      <c r="BP674" s="21"/>
      <c r="BQ674" s="21"/>
      <c r="BR674" s="21"/>
      <c r="BS674" s="23"/>
      <c r="BT674" s="24"/>
      <c r="BU674" s="25"/>
      <c r="BV674" s="30"/>
    </row>
    <row r="675" spans="1:74" s="22" customFormat="1" ht="154.5" customHeight="1" x14ac:dyDescent="0.25">
      <c r="A675" s="17"/>
      <c r="B675" s="18"/>
      <c r="C675" s="19"/>
      <c r="D675" s="19"/>
      <c r="E675" s="20"/>
      <c r="F675" s="18"/>
      <c r="G675" s="18"/>
      <c r="H675" s="18"/>
      <c r="I675" s="18"/>
      <c r="J675" s="18"/>
      <c r="K675" s="18"/>
      <c r="L675" s="20"/>
      <c r="M675" s="21"/>
      <c r="N675" s="28"/>
      <c r="O675" s="28"/>
      <c r="P675" s="28"/>
      <c r="Q675" s="28"/>
      <c r="R675" s="28"/>
      <c r="S675" s="28"/>
      <c r="T675" s="28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  <c r="AK675" s="21"/>
      <c r="AL675" s="21"/>
      <c r="AM675" s="21"/>
      <c r="AN675" s="21"/>
      <c r="AO675" s="21"/>
      <c r="AP675" s="21"/>
      <c r="AQ675" s="21"/>
      <c r="AR675" s="21"/>
      <c r="AS675" s="21"/>
      <c r="AT675" s="21"/>
      <c r="AU675" s="21"/>
      <c r="AV675" s="21"/>
      <c r="AW675" s="21"/>
      <c r="AX675" s="21"/>
      <c r="AY675" s="21"/>
      <c r="AZ675" s="21"/>
      <c r="BA675" s="21"/>
      <c r="BB675" s="21"/>
      <c r="BC675" s="21"/>
      <c r="BD675" s="21"/>
      <c r="BE675" s="21"/>
      <c r="BF675" s="21"/>
      <c r="BG675" s="21"/>
      <c r="BH675" s="21"/>
      <c r="BI675" s="21"/>
      <c r="BJ675" s="21"/>
      <c r="BK675" s="21"/>
      <c r="BL675" s="23"/>
      <c r="BM675" s="21"/>
      <c r="BN675" s="24"/>
      <c r="BO675" s="25"/>
      <c r="BP675" s="21"/>
      <c r="BQ675" s="21"/>
      <c r="BR675" s="21"/>
      <c r="BS675" s="23"/>
      <c r="BT675" s="24"/>
      <c r="BU675" s="25"/>
      <c r="BV675" s="30"/>
    </row>
    <row r="676" spans="1:74" s="22" customFormat="1" ht="154.5" customHeight="1" x14ac:dyDescent="0.25">
      <c r="A676" s="17"/>
      <c r="B676" s="18"/>
      <c r="C676" s="19"/>
      <c r="D676" s="19"/>
      <c r="E676" s="20"/>
      <c r="F676" s="18"/>
      <c r="G676" s="18"/>
      <c r="H676" s="18"/>
      <c r="I676" s="18"/>
      <c r="J676" s="18"/>
      <c r="K676" s="18"/>
      <c r="L676" s="20"/>
      <c r="M676" s="21"/>
      <c r="N676" s="28"/>
      <c r="O676" s="18"/>
      <c r="P676" s="28"/>
      <c r="Q676" s="28"/>
      <c r="R676" s="28"/>
      <c r="S676" s="28"/>
      <c r="T676" s="28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  <c r="AK676" s="21"/>
      <c r="AL676" s="21"/>
      <c r="AM676" s="21"/>
      <c r="AN676" s="21"/>
      <c r="AO676" s="21"/>
      <c r="AP676" s="21"/>
      <c r="AQ676" s="21"/>
      <c r="AR676" s="21"/>
      <c r="AS676" s="21"/>
      <c r="AT676" s="21"/>
      <c r="AU676" s="21"/>
      <c r="AV676" s="21"/>
      <c r="AW676" s="21"/>
      <c r="AX676" s="21"/>
      <c r="AY676" s="21"/>
      <c r="AZ676" s="21"/>
      <c r="BA676" s="21"/>
      <c r="BB676" s="21"/>
      <c r="BC676" s="21"/>
      <c r="BD676" s="21"/>
      <c r="BE676" s="21"/>
      <c r="BF676" s="21"/>
      <c r="BG676" s="21"/>
      <c r="BH676" s="21"/>
      <c r="BI676" s="21"/>
      <c r="BJ676" s="21"/>
      <c r="BK676" s="21"/>
      <c r="BL676" s="23"/>
      <c r="BM676" s="21"/>
      <c r="BN676" s="24"/>
      <c r="BO676" s="25"/>
      <c r="BP676" s="36"/>
      <c r="BQ676" s="36"/>
      <c r="BR676" s="36"/>
      <c r="BS676" s="40"/>
      <c r="BT676" s="26"/>
      <c r="BU676" s="36"/>
      <c r="BV676" s="30"/>
    </row>
    <row r="677" spans="1:74" s="22" customFormat="1" ht="182.25" customHeight="1" x14ac:dyDescent="0.25">
      <c r="A677" s="17"/>
      <c r="B677" s="18"/>
      <c r="C677" s="19"/>
      <c r="D677" s="19"/>
      <c r="E677" s="20"/>
      <c r="F677" s="18"/>
      <c r="G677" s="18"/>
      <c r="H677" s="18"/>
      <c r="I677" s="18"/>
      <c r="J677" s="18"/>
      <c r="K677" s="18"/>
      <c r="L677" s="20"/>
      <c r="M677" s="21"/>
      <c r="N677" s="23"/>
      <c r="O677" s="23"/>
      <c r="P677" s="23"/>
      <c r="Q677" s="23"/>
      <c r="R677" s="23"/>
      <c r="S677" s="23"/>
      <c r="T677" s="23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  <c r="AK677" s="21"/>
      <c r="AL677" s="21"/>
      <c r="AM677" s="21"/>
      <c r="AN677" s="21"/>
      <c r="AO677" s="21"/>
      <c r="AP677" s="21"/>
      <c r="AQ677" s="21"/>
      <c r="AR677" s="21"/>
      <c r="AS677" s="21"/>
      <c r="AT677" s="21"/>
      <c r="AU677" s="21"/>
      <c r="AV677" s="21"/>
      <c r="AW677" s="21"/>
      <c r="AX677" s="21"/>
      <c r="AY677" s="21"/>
      <c r="AZ677" s="21"/>
      <c r="BA677" s="21"/>
      <c r="BB677" s="21"/>
      <c r="BC677" s="21"/>
      <c r="BD677" s="21"/>
      <c r="BE677" s="21"/>
      <c r="BF677" s="21"/>
      <c r="BG677" s="21"/>
      <c r="BH677" s="21"/>
      <c r="BI677" s="21"/>
      <c r="BJ677" s="21"/>
      <c r="BK677" s="23"/>
      <c r="BL677" s="21"/>
      <c r="BM677" s="21"/>
      <c r="BN677" s="24"/>
      <c r="BO677" s="25"/>
      <c r="BP677" s="36"/>
      <c r="BQ677" s="36"/>
      <c r="BR677" s="36"/>
      <c r="BS677" s="40"/>
      <c r="BT677" s="26"/>
      <c r="BU677" s="36"/>
      <c r="BV677" s="30"/>
    </row>
    <row r="678" spans="1:74" s="22" customFormat="1" ht="182.25" customHeight="1" x14ac:dyDescent="0.25">
      <c r="A678" s="17"/>
      <c r="B678" s="18"/>
      <c r="C678" s="19"/>
      <c r="D678" s="19"/>
      <c r="E678" s="20"/>
      <c r="F678" s="18"/>
      <c r="G678" s="18"/>
      <c r="H678" s="18"/>
      <c r="I678" s="18"/>
      <c r="J678" s="18"/>
      <c r="K678" s="18"/>
      <c r="L678" s="20"/>
      <c r="M678" s="21"/>
      <c r="N678" s="23"/>
      <c r="O678" s="23"/>
      <c r="P678" s="23"/>
      <c r="Q678" s="23"/>
      <c r="R678" s="23"/>
      <c r="S678" s="23"/>
      <c r="T678" s="28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  <c r="AK678" s="21"/>
      <c r="AL678" s="21"/>
      <c r="AM678" s="21"/>
      <c r="AN678" s="21"/>
      <c r="AO678" s="21"/>
      <c r="AP678" s="21"/>
      <c r="AQ678" s="21"/>
      <c r="AR678" s="21"/>
      <c r="AS678" s="21"/>
      <c r="AT678" s="21"/>
      <c r="AU678" s="21"/>
      <c r="AV678" s="21"/>
      <c r="AW678" s="21"/>
      <c r="AX678" s="21"/>
      <c r="AY678" s="21"/>
      <c r="AZ678" s="21"/>
      <c r="BA678" s="21"/>
      <c r="BB678" s="21"/>
      <c r="BC678" s="21"/>
      <c r="BD678" s="21"/>
      <c r="BE678" s="21"/>
      <c r="BF678" s="21"/>
      <c r="BG678" s="21"/>
      <c r="BH678" s="21"/>
      <c r="BI678" s="21"/>
      <c r="BJ678" s="21"/>
      <c r="BK678" s="21"/>
      <c r="BL678" s="21"/>
      <c r="BM678" s="21"/>
      <c r="BN678" s="24"/>
      <c r="BO678" s="25"/>
      <c r="BP678" s="36"/>
      <c r="BQ678" s="36"/>
      <c r="BR678" s="36"/>
      <c r="BS678" s="40"/>
      <c r="BT678" s="26"/>
      <c r="BU678" s="36"/>
      <c r="BV678" s="30"/>
    </row>
    <row r="679" spans="1:74" s="22" customFormat="1" ht="312" customHeight="1" x14ac:dyDescent="0.25">
      <c r="A679" s="17"/>
      <c r="B679" s="18"/>
      <c r="C679" s="19"/>
      <c r="D679" s="19"/>
      <c r="E679" s="20"/>
      <c r="F679" s="18"/>
      <c r="G679" s="18"/>
      <c r="H679" s="18"/>
      <c r="I679" s="18"/>
      <c r="J679" s="18"/>
      <c r="K679" s="18"/>
      <c r="L679" s="20"/>
      <c r="M679" s="21"/>
      <c r="N679" s="28"/>
      <c r="O679" s="28"/>
      <c r="P679" s="28"/>
      <c r="Q679" s="28"/>
      <c r="R679" s="28"/>
      <c r="S679" s="28"/>
      <c r="T679" s="28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  <c r="AK679" s="21"/>
      <c r="AL679" s="21"/>
      <c r="AM679" s="21"/>
      <c r="AN679" s="21"/>
      <c r="AO679" s="21"/>
      <c r="AP679" s="21"/>
      <c r="AQ679" s="21"/>
      <c r="AR679" s="21"/>
      <c r="AS679" s="21"/>
      <c r="AT679" s="21"/>
      <c r="AU679" s="21"/>
      <c r="AV679" s="21"/>
      <c r="AW679" s="21"/>
      <c r="AX679" s="21"/>
      <c r="AY679" s="21"/>
      <c r="AZ679" s="21"/>
      <c r="BA679" s="21"/>
      <c r="BB679" s="21"/>
      <c r="BC679" s="181"/>
      <c r="BD679" s="21"/>
      <c r="BE679" s="21"/>
      <c r="BF679" s="23"/>
      <c r="BG679" s="21"/>
      <c r="BH679" s="21"/>
      <c r="BI679" s="21"/>
      <c r="BJ679" s="21"/>
      <c r="BK679" s="23"/>
      <c r="BL679" s="21"/>
      <c r="BM679" s="21"/>
      <c r="BN679" s="24"/>
      <c r="BO679" s="25"/>
      <c r="BP679" s="26"/>
    </row>
    <row r="680" spans="1:74" s="22" customFormat="1" ht="174.75" customHeight="1" x14ac:dyDescent="0.25">
      <c r="A680" s="17"/>
      <c r="B680" s="18"/>
      <c r="C680" s="19"/>
      <c r="D680" s="19"/>
      <c r="E680" s="20"/>
      <c r="F680" s="18"/>
      <c r="G680" s="18"/>
      <c r="H680" s="18"/>
      <c r="I680" s="18"/>
      <c r="J680" s="18"/>
      <c r="K680" s="18"/>
      <c r="L680" s="20"/>
      <c r="M680" s="21"/>
      <c r="N680" s="28"/>
      <c r="O680" s="18"/>
      <c r="P680" s="28"/>
      <c r="Q680" s="28"/>
      <c r="R680" s="28"/>
      <c r="S680" s="28"/>
      <c r="T680" s="28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  <c r="AK680" s="21"/>
      <c r="AL680" s="21"/>
      <c r="AM680" s="21"/>
      <c r="AN680" s="21"/>
      <c r="AO680" s="21"/>
      <c r="AP680" s="21"/>
      <c r="AQ680" s="21"/>
      <c r="AR680" s="21"/>
      <c r="AS680" s="21"/>
      <c r="AT680" s="21"/>
      <c r="AU680" s="21"/>
      <c r="AV680" s="21"/>
      <c r="AW680" s="21"/>
      <c r="AX680" s="21"/>
      <c r="AY680" s="21"/>
      <c r="AZ680" s="21"/>
      <c r="BA680" s="21"/>
      <c r="BB680" s="21"/>
      <c r="BC680" s="21"/>
      <c r="BD680" s="21"/>
      <c r="BE680" s="21"/>
      <c r="BF680" s="23"/>
      <c r="BG680" s="21"/>
      <c r="BH680" s="21"/>
      <c r="BI680" s="21"/>
      <c r="BJ680" s="21"/>
      <c r="BK680" s="23"/>
      <c r="BL680" s="21"/>
      <c r="BM680" s="21"/>
      <c r="BN680" s="24"/>
      <c r="BO680" s="25"/>
      <c r="BP680" s="26"/>
    </row>
    <row r="681" spans="1:74" s="22" customFormat="1" ht="167.25" customHeight="1" x14ac:dyDescent="0.25">
      <c r="A681" s="17"/>
      <c r="B681" s="18"/>
      <c r="C681" s="19"/>
      <c r="D681" s="19"/>
      <c r="E681" s="20"/>
      <c r="F681" s="18"/>
      <c r="G681" s="18"/>
      <c r="H681" s="18"/>
      <c r="I681" s="18"/>
      <c r="J681" s="18"/>
      <c r="K681" s="18"/>
      <c r="L681" s="20"/>
      <c r="M681" s="21"/>
      <c r="N681" s="23"/>
      <c r="O681" s="23"/>
      <c r="P681" s="23"/>
      <c r="Q681" s="23"/>
      <c r="R681" s="23"/>
      <c r="S681" s="23"/>
      <c r="T681" s="23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  <c r="AK681" s="21"/>
      <c r="AL681" s="21"/>
      <c r="AM681" s="21"/>
      <c r="AN681" s="21"/>
      <c r="AO681" s="21"/>
      <c r="AP681" s="21"/>
      <c r="AQ681" s="21"/>
      <c r="AR681" s="21"/>
      <c r="AS681" s="21"/>
      <c r="AT681" s="21"/>
      <c r="AU681" s="21"/>
      <c r="AV681" s="21"/>
      <c r="AW681" s="21"/>
      <c r="AX681" s="21"/>
      <c r="AY681" s="21"/>
      <c r="AZ681" s="21"/>
      <c r="BA681" s="21"/>
      <c r="BB681" s="21"/>
      <c r="BC681" s="181"/>
      <c r="BD681" s="21"/>
      <c r="BE681" s="21"/>
      <c r="BF681" s="23"/>
      <c r="BG681" s="21"/>
      <c r="BH681" s="21"/>
      <c r="BI681" s="21"/>
      <c r="BJ681" s="21"/>
      <c r="BK681" s="23"/>
      <c r="BL681" s="21"/>
      <c r="BM681" s="21"/>
      <c r="BN681" s="24"/>
      <c r="BO681" s="25"/>
      <c r="BP681" s="26"/>
    </row>
    <row r="682" spans="1:74" s="22" customFormat="1" ht="167.25" customHeight="1" x14ac:dyDescent="0.25">
      <c r="A682" s="17"/>
      <c r="B682" s="18"/>
      <c r="C682" s="19"/>
      <c r="D682" s="19"/>
      <c r="E682" s="20"/>
      <c r="F682" s="18"/>
      <c r="G682" s="18"/>
      <c r="H682" s="18"/>
      <c r="I682" s="18"/>
      <c r="J682" s="18"/>
      <c r="K682" s="18"/>
      <c r="L682" s="20"/>
      <c r="M682" s="21"/>
      <c r="N682" s="23"/>
      <c r="O682" s="23"/>
      <c r="P682" s="23"/>
      <c r="Q682" s="23"/>
      <c r="R682" s="23"/>
      <c r="S682" s="23"/>
      <c r="T682" s="23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21"/>
      <c r="AH682" s="21"/>
      <c r="AI682" s="21"/>
      <c r="AJ682" s="21"/>
      <c r="AK682" s="21"/>
      <c r="AL682" s="21"/>
      <c r="AM682" s="21"/>
      <c r="AN682" s="21"/>
      <c r="AO682" s="21"/>
      <c r="AP682" s="21"/>
      <c r="AQ682" s="21"/>
      <c r="AR682" s="21"/>
      <c r="AS682" s="21"/>
      <c r="AT682" s="21"/>
      <c r="AU682" s="21"/>
      <c r="AV682" s="21"/>
      <c r="AW682" s="21"/>
      <c r="AX682" s="21"/>
      <c r="AY682" s="21"/>
      <c r="AZ682" s="21"/>
      <c r="BA682" s="21"/>
      <c r="BB682" s="21"/>
      <c r="BC682" s="21"/>
      <c r="BD682" s="21"/>
      <c r="BE682" s="21"/>
      <c r="BF682" s="23"/>
      <c r="BG682" s="21"/>
      <c r="BH682" s="21"/>
      <c r="BI682" s="21"/>
      <c r="BJ682" s="21"/>
      <c r="BK682" s="23"/>
      <c r="BL682" s="21"/>
      <c r="BM682" s="21"/>
      <c r="BN682" s="24"/>
      <c r="BO682" s="25"/>
      <c r="BP682" s="26"/>
    </row>
    <row r="683" spans="1:74" s="22" customFormat="1" ht="167.25" customHeight="1" x14ac:dyDescent="0.25">
      <c r="A683" s="17"/>
      <c r="B683" s="18"/>
      <c r="C683" s="19"/>
      <c r="D683" s="19"/>
      <c r="E683" s="20"/>
      <c r="F683" s="18"/>
      <c r="G683" s="18"/>
      <c r="H683" s="18"/>
      <c r="I683" s="18"/>
      <c r="J683" s="18"/>
      <c r="K683" s="18"/>
      <c r="L683" s="20"/>
      <c r="M683" s="21"/>
      <c r="N683" s="23"/>
      <c r="O683" s="23"/>
      <c r="P683" s="28"/>
      <c r="Q683" s="28"/>
      <c r="R683" s="28"/>
      <c r="S683" s="28"/>
      <c r="T683" s="28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21"/>
      <c r="AH683" s="21"/>
      <c r="AI683" s="21"/>
      <c r="AJ683" s="21"/>
      <c r="AK683" s="21"/>
      <c r="AL683" s="21"/>
      <c r="AM683" s="21"/>
      <c r="AN683" s="21"/>
      <c r="AO683" s="21"/>
      <c r="AP683" s="21"/>
      <c r="AQ683" s="21"/>
      <c r="AR683" s="21"/>
      <c r="AS683" s="21"/>
      <c r="AT683" s="21"/>
      <c r="AU683" s="21"/>
      <c r="AV683" s="21"/>
      <c r="AW683" s="21"/>
      <c r="AX683" s="21"/>
      <c r="AY683" s="21"/>
      <c r="AZ683" s="21"/>
      <c r="BA683" s="21"/>
      <c r="BB683" s="21"/>
      <c r="BC683" s="21"/>
      <c r="BD683" s="21"/>
      <c r="BE683" s="21"/>
      <c r="BF683" s="23"/>
      <c r="BG683" s="21"/>
      <c r="BH683" s="21"/>
      <c r="BI683" s="21"/>
      <c r="BJ683" s="21"/>
      <c r="BK683" s="23"/>
      <c r="BL683" s="21"/>
      <c r="BM683" s="21"/>
      <c r="BN683" s="24"/>
      <c r="BO683" s="25"/>
      <c r="BP683" s="26"/>
    </row>
    <row r="684" spans="1:74" s="22" customFormat="1" ht="372" customHeight="1" x14ac:dyDescent="0.25">
      <c r="A684" s="17"/>
      <c r="B684" s="18"/>
      <c r="C684" s="19"/>
      <c r="D684" s="19"/>
      <c r="E684" s="20"/>
      <c r="F684" s="18"/>
      <c r="G684" s="18"/>
      <c r="H684" s="18"/>
      <c r="I684" s="18"/>
      <c r="J684" s="18"/>
      <c r="K684" s="18"/>
      <c r="L684" s="20"/>
      <c r="M684" s="21"/>
      <c r="N684" s="18"/>
      <c r="O684" s="18"/>
      <c r="P684" s="18"/>
      <c r="Q684" s="18"/>
      <c r="R684" s="18"/>
      <c r="S684" s="18"/>
      <c r="T684" s="18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21"/>
      <c r="AH684" s="21"/>
      <c r="AI684" s="21"/>
      <c r="AJ684" s="21"/>
      <c r="AK684" s="21"/>
      <c r="AL684" s="21"/>
      <c r="AM684" s="21"/>
      <c r="AN684" s="21"/>
      <c r="AO684" s="21"/>
      <c r="AP684" s="21"/>
      <c r="AQ684" s="21"/>
      <c r="AR684" s="21"/>
      <c r="AS684" s="21"/>
      <c r="AT684" s="21"/>
      <c r="AU684" s="21"/>
      <c r="AV684" s="21"/>
      <c r="AW684" s="21"/>
      <c r="AX684" s="21"/>
      <c r="AY684" s="21"/>
      <c r="AZ684" s="21"/>
      <c r="BA684" s="21"/>
      <c r="BB684" s="21"/>
      <c r="BC684" s="21"/>
      <c r="BD684" s="21"/>
      <c r="BE684" s="21"/>
      <c r="BF684" s="21"/>
      <c r="BG684" s="21"/>
      <c r="BH684" s="21"/>
      <c r="BI684" s="21"/>
      <c r="BJ684" s="21"/>
      <c r="BK684" s="21"/>
      <c r="BL684" s="21"/>
      <c r="BM684" s="21"/>
      <c r="BN684" s="24"/>
      <c r="BO684" s="21"/>
      <c r="BP684" s="21"/>
      <c r="BQ684" s="21"/>
      <c r="BR684" s="21"/>
    </row>
    <row r="685" spans="1:74" s="22" customFormat="1" ht="257.25" customHeight="1" x14ac:dyDescent="0.25">
      <c r="A685" s="17"/>
      <c r="B685" s="18"/>
      <c r="C685" s="19"/>
      <c r="D685" s="19"/>
      <c r="E685" s="20"/>
      <c r="F685" s="18"/>
      <c r="G685" s="18"/>
      <c r="H685" s="18"/>
      <c r="I685" s="18"/>
      <c r="J685" s="18"/>
      <c r="K685" s="18"/>
      <c r="L685" s="20"/>
      <c r="M685" s="21"/>
      <c r="N685" s="18"/>
      <c r="O685" s="18"/>
      <c r="P685" s="27"/>
      <c r="Q685" s="27"/>
      <c r="R685" s="27"/>
      <c r="S685" s="27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21"/>
      <c r="AH685" s="21"/>
      <c r="AI685" s="21"/>
      <c r="AJ685" s="21"/>
      <c r="AK685" s="21"/>
      <c r="AL685" s="21"/>
      <c r="AM685" s="21"/>
      <c r="AN685" s="21"/>
      <c r="AO685" s="21"/>
      <c r="AP685" s="21"/>
      <c r="AQ685" s="21"/>
      <c r="AR685" s="21"/>
      <c r="AS685" s="21"/>
      <c r="AT685" s="21"/>
      <c r="AU685" s="21"/>
      <c r="AV685" s="21"/>
      <c r="AW685" s="21"/>
      <c r="AX685" s="21"/>
      <c r="AY685" s="21"/>
      <c r="AZ685" s="21"/>
      <c r="BA685" s="21"/>
      <c r="BB685" s="21"/>
      <c r="BC685" s="21"/>
      <c r="BD685" s="21"/>
      <c r="BE685" s="21"/>
      <c r="BF685" s="21"/>
      <c r="BG685" s="21"/>
      <c r="BH685" s="21"/>
      <c r="BI685" s="21"/>
      <c r="BJ685" s="21"/>
      <c r="BK685" s="21"/>
      <c r="BL685" s="21"/>
      <c r="BM685" s="21"/>
      <c r="BN685" s="24"/>
      <c r="BO685" s="21"/>
      <c r="BP685" s="21"/>
      <c r="BQ685" s="21"/>
      <c r="BR685" s="21"/>
    </row>
    <row r="686" spans="1:74" s="22" customFormat="1" ht="254.25" customHeight="1" x14ac:dyDescent="0.25">
      <c r="A686" s="17"/>
      <c r="B686" s="18"/>
      <c r="C686" s="19"/>
      <c r="D686" s="19"/>
      <c r="E686" s="20"/>
      <c r="F686" s="18"/>
      <c r="G686" s="18"/>
      <c r="H686" s="18"/>
      <c r="I686" s="18"/>
      <c r="J686" s="18"/>
      <c r="K686" s="18"/>
      <c r="L686" s="20"/>
      <c r="M686" s="21"/>
      <c r="N686" s="18"/>
      <c r="O686" s="18"/>
      <c r="P686" s="27"/>
      <c r="Q686" s="27"/>
      <c r="R686" s="27"/>
      <c r="S686" s="27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21"/>
      <c r="AH686" s="21"/>
      <c r="AI686" s="21"/>
      <c r="AJ686" s="21"/>
      <c r="AK686" s="21"/>
      <c r="AL686" s="21"/>
      <c r="AM686" s="21"/>
      <c r="AN686" s="21"/>
      <c r="AO686" s="21"/>
      <c r="AP686" s="21"/>
      <c r="AQ686" s="21"/>
      <c r="AR686" s="21"/>
      <c r="AS686" s="21"/>
      <c r="AT686" s="21"/>
      <c r="AU686" s="21"/>
      <c r="AV686" s="21"/>
      <c r="AW686" s="21"/>
      <c r="AX686" s="21"/>
      <c r="AY686" s="21"/>
      <c r="AZ686" s="21"/>
      <c r="BA686" s="21"/>
      <c r="BB686" s="21"/>
      <c r="BC686" s="21"/>
      <c r="BD686" s="21"/>
      <c r="BE686" s="21"/>
      <c r="BF686" s="21"/>
      <c r="BG686" s="21"/>
      <c r="BH686" s="21"/>
      <c r="BI686" s="21"/>
      <c r="BJ686" s="21"/>
      <c r="BK686" s="21"/>
      <c r="BL686" s="21"/>
      <c r="BM686" s="21"/>
      <c r="BN686" s="24"/>
      <c r="BO686" s="21"/>
      <c r="BP686" s="21"/>
      <c r="BQ686" s="21"/>
      <c r="BR686" s="21"/>
    </row>
    <row r="687" spans="1:74" s="22" customFormat="1" ht="319.5" customHeight="1" x14ac:dyDescent="0.25">
      <c r="A687" s="17"/>
      <c r="B687" s="18"/>
      <c r="C687" s="19"/>
      <c r="D687" s="19"/>
      <c r="E687" s="20"/>
      <c r="F687" s="18"/>
      <c r="G687" s="18"/>
      <c r="H687" s="18"/>
      <c r="I687" s="18"/>
      <c r="J687" s="18"/>
      <c r="K687" s="18"/>
      <c r="L687" s="20"/>
      <c r="M687" s="21"/>
      <c r="N687" s="23"/>
      <c r="O687" s="23"/>
      <c r="P687" s="23"/>
      <c r="Q687" s="23"/>
      <c r="R687" s="23"/>
      <c r="S687" s="23"/>
      <c r="T687" s="28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21"/>
      <c r="AH687" s="21"/>
      <c r="AI687" s="21"/>
      <c r="AJ687" s="21"/>
      <c r="AK687" s="21"/>
      <c r="AL687" s="21"/>
      <c r="AM687" s="21"/>
      <c r="AN687" s="21"/>
      <c r="AO687" s="21"/>
      <c r="AP687" s="21"/>
      <c r="AQ687" s="21"/>
      <c r="AR687" s="21"/>
      <c r="AS687" s="21"/>
      <c r="AT687" s="21"/>
      <c r="AU687" s="21"/>
      <c r="AV687" s="21"/>
      <c r="AW687" s="21"/>
      <c r="AX687" s="21"/>
      <c r="AY687" s="21"/>
      <c r="AZ687" s="21"/>
      <c r="BA687" s="21"/>
      <c r="BB687" s="21"/>
      <c r="BC687" s="21"/>
      <c r="BD687" s="21"/>
      <c r="BE687" s="21"/>
      <c r="BF687" s="21"/>
      <c r="BG687" s="21"/>
      <c r="BH687" s="21"/>
      <c r="BI687" s="21"/>
      <c r="BJ687" s="21"/>
      <c r="BK687" s="21"/>
      <c r="BL687" s="21"/>
      <c r="BM687" s="21"/>
      <c r="BN687" s="24"/>
      <c r="BO687" s="21"/>
      <c r="BP687" s="21"/>
      <c r="BQ687" s="21"/>
      <c r="BR687" s="21"/>
    </row>
    <row r="688" spans="1:74" s="22" customFormat="1" ht="409.6" customHeight="1" x14ac:dyDescent="0.25">
      <c r="A688" s="17"/>
      <c r="B688" s="18"/>
      <c r="C688" s="19"/>
      <c r="D688" s="19"/>
      <c r="E688" s="20"/>
      <c r="F688" s="18"/>
      <c r="G688" s="18"/>
      <c r="H688" s="18"/>
      <c r="I688" s="18"/>
      <c r="J688" s="18"/>
      <c r="K688" s="18"/>
      <c r="L688" s="18"/>
      <c r="M688" s="18"/>
      <c r="N688" s="28"/>
      <c r="O688" s="18"/>
      <c r="P688" s="28"/>
      <c r="Q688" s="28"/>
      <c r="R688" s="28"/>
      <c r="S688" s="28"/>
      <c r="T688" s="28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21"/>
      <c r="AH688" s="21"/>
      <c r="AI688" s="21"/>
      <c r="AJ688" s="21"/>
      <c r="AK688" s="21"/>
      <c r="AL688" s="21"/>
      <c r="AM688" s="21"/>
      <c r="AN688" s="21"/>
      <c r="AO688" s="21"/>
      <c r="AP688" s="21"/>
      <c r="AQ688" s="21"/>
      <c r="AR688" s="21"/>
      <c r="AS688" s="21"/>
      <c r="AT688" s="21"/>
      <c r="AU688" s="21"/>
      <c r="AV688" s="21"/>
      <c r="AW688" s="21"/>
      <c r="AX688" s="21"/>
      <c r="AY688" s="21"/>
      <c r="AZ688" s="21"/>
      <c r="BA688" s="21"/>
      <c r="BB688" s="21"/>
      <c r="BC688" s="21"/>
      <c r="BD688" s="21"/>
      <c r="BE688" s="21"/>
      <c r="BF688" s="21"/>
      <c r="BG688" s="21"/>
      <c r="BH688" s="21"/>
      <c r="BI688" s="21"/>
      <c r="BJ688" s="21"/>
      <c r="BK688" s="21"/>
      <c r="BL688" s="21"/>
      <c r="BM688" s="21"/>
      <c r="BN688" s="24"/>
      <c r="BO688" s="21"/>
      <c r="BP688" s="21"/>
      <c r="BQ688" s="21"/>
      <c r="BR688" s="21"/>
    </row>
    <row r="689" spans="1:72" s="22" customFormat="1" ht="141.75" customHeight="1" x14ac:dyDescent="0.25">
      <c r="A689" s="17"/>
      <c r="B689" s="18"/>
      <c r="C689" s="19"/>
      <c r="D689" s="19"/>
      <c r="E689" s="20"/>
      <c r="F689" s="18"/>
      <c r="G689" s="18"/>
      <c r="H689" s="18"/>
      <c r="I689" s="18"/>
      <c r="J689" s="18"/>
      <c r="K689" s="18"/>
      <c r="L689" s="20"/>
      <c r="M689" s="21"/>
      <c r="N689" s="23"/>
      <c r="O689" s="23"/>
      <c r="P689" s="23"/>
      <c r="Q689" s="23"/>
      <c r="R689" s="23"/>
      <c r="S689" s="23"/>
      <c r="T689" s="28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21"/>
      <c r="AH689" s="21"/>
      <c r="AI689" s="21"/>
      <c r="AJ689" s="21"/>
      <c r="AK689" s="21"/>
      <c r="AL689" s="21"/>
      <c r="AM689" s="21"/>
      <c r="AN689" s="21"/>
      <c r="AO689" s="21"/>
      <c r="AP689" s="21"/>
      <c r="AQ689" s="21"/>
      <c r="AR689" s="21"/>
      <c r="AS689" s="21"/>
      <c r="AT689" s="21"/>
      <c r="AU689" s="21"/>
      <c r="AV689" s="21"/>
      <c r="AW689" s="21"/>
      <c r="AX689" s="21"/>
      <c r="AY689" s="21"/>
      <c r="AZ689" s="21"/>
      <c r="BA689" s="21"/>
      <c r="BB689" s="21"/>
      <c r="BC689" s="21"/>
      <c r="BD689" s="21"/>
      <c r="BE689" s="21"/>
      <c r="BF689" s="21"/>
      <c r="BG689" s="21"/>
      <c r="BH689" s="21"/>
      <c r="BI689" s="21"/>
      <c r="BJ689" s="21"/>
      <c r="BK689" s="21"/>
      <c r="BL689" s="21"/>
      <c r="BM689" s="21"/>
      <c r="BN689" s="24"/>
      <c r="BO689" s="21"/>
      <c r="BP689" s="21"/>
      <c r="BQ689" s="21"/>
      <c r="BR689" s="21"/>
    </row>
    <row r="690" spans="1:72" s="22" customFormat="1" ht="141.75" customHeight="1" x14ac:dyDescent="0.25">
      <c r="A690" s="17"/>
      <c r="B690" s="18"/>
      <c r="C690" s="19"/>
      <c r="D690" s="19"/>
      <c r="E690" s="20"/>
      <c r="F690" s="18"/>
      <c r="G690" s="18"/>
      <c r="H690" s="18"/>
      <c r="I690" s="18"/>
      <c r="J690" s="18"/>
      <c r="K690" s="18"/>
      <c r="L690" s="20"/>
      <c r="M690" s="18"/>
      <c r="N690" s="23"/>
      <c r="O690" s="23"/>
      <c r="P690" s="23"/>
      <c r="Q690" s="23"/>
      <c r="R690" s="23"/>
      <c r="S690" s="23"/>
      <c r="T690" s="23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21"/>
      <c r="AH690" s="21"/>
      <c r="AI690" s="21"/>
      <c r="AJ690" s="21"/>
      <c r="AK690" s="21"/>
      <c r="AL690" s="21"/>
      <c r="AM690" s="21"/>
      <c r="AN690" s="21"/>
      <c r="AO690" s="21"/>
      <c r="AP690" s="21"/>
      <c r="AQ690" s="21"/>
      <c r="AR690" s="21"/>
      <c r="AS690" s="21"/>
      <c r="AT690" s="21"/>
      <c r="AU690" s="21"/>
      <c r="AV690" s="21"/>
      <c r="AW690" s="21"/>
      <c r="AX690" s="21"/>
      <c r="AY690" s="21"/>
      <c r="AZ690" s="21"/>
      <c r="BA690" s="21"/>
      <c r="BB690" s="21"/>
      <c r="BC690" s="21"/>
      <c r="BD690" s="21"/>
      <c r="BE690" s="21"/>
      <c r="BF690" s="21"/>
      <c r="BG690" s="21"/>
      <c r="BH690" s="21"/>
      <c r="BI690" s="21"/>
      <c r="BJ690" s="21"/>
      <c r="BK690" s="21"/>
      <c r="BL690" s="21"/>
      <c r="BM690" s="21"/>
      <c r="BN690" s="24"/>
      <c r="BO690" s="21"/>
      <c r="BP690" s="21"/>
      <c r="BQ690" s="21"/>
      <c r="BR690" s="21"/>
    </row>
    <row r="691" spans="1:72" s="22" customFormat="1" ht="292.5" customHeight="1" x14ac:dyDescent="0.25">
      <c r="A691" s="17"/>
      <c r="B691" s="18"/>
      <c r="C691" s="19"/>
      <c r="D691" s="19"/>
      <c r="E691" s="20"/>
      <c r="F691" s="18"/>
      <c r="G691" s="18"/>
      <c r="H691" s="18"/>
      <c r="I691" s="18"/>
      <c r="J691" s="18"/>
      <c r="K691" s="18"/>
      <c r="L691" s="20"/>
      <c r="M691" s="21"/>
      <c r="N691" s="27"/>
      <c r="O691" s="18"/>
      <c r="P691" s="27"/>
      <c r="Q691" s="27"/>
      <c r="R691" s="27"/>
      <c r="S691" s="27"/>
      <c r="T691" s="27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21"/>
      <c r="AH691" s="21"/>
      <c r="AI691" s="21"/>
      <c r="AJ691" s="21"/>
      <c r="AK691" s="21"/>
      <c r="AL691" s="21"/>
      <c r="AM691" s="21"/>
      <c r="AN691" s="21"/>
      <c r="AO691" s="21"/>
      <c r="AP691" s="21"/>
      <c r="AQ691" s="21"/>
      <c r="AR691" s="21"/>
      <c r="AS691" s="21"/>
      <c r="AT691" s="21"/>
      <c r="AU691" s="21"/>
      <c r="AV691" s="21"/>
      <c r="AW691" s="21"/>
      <c r="AX691" s="21"/>
      <c r="AY691" s="21"/>
      <c r="AZ691" s="21"/>
      <c r="BA691" s="21"/>
      <c r="BB691" s="21"/>
      <c r="BC691" s="21"/>
      <c r="BD691" s="21"/>
      <c r="BE691" s="21"/>
      <c r="BF691" s="21"/>
      <c r="BG691" s="21"/>
      <c r="BH691" s="21"/>
      <c r="BI691" s="21"/>
      <c r="BJ691" s="21"/>
      <c r="BK691" s="21"/>
      <c r="BL691" s="21"/>
      <c r="BM691" s="21"/>
      <c r="BN691" s="24"/>
      <c r="BO691" s="21"/>
      <c r="BP691" s="21"/>
      <c r="BQ691" s="21"/>
      <c r="BR691" s="24"/>
      <c r="BS691" s="25"/>
      <c r="BT691" s="26"/>
    </row>
    <row r="692" spans="1:72" s="22" customFormat="1" ht="177" customHeight="1" x14ac:dyDescent="0.25">
      <c r="A692" s="17"/>
      <c r="B692" s="18"/>
      <c r="C692" s="19"/>
      <c r="D692" s="19"/>
      <c r="E692" s="20"/>
      <c r="F692" s="18"/>
      <c r="G692" s="18"/>
      <c r="H692" s="18"/>
      <c r="I692" s="18"/>
      <c r="J692" s="18"/>
      <c r="K692" s="18"/>
      <c r="L692" s="20"/>
      <c r="M692" s="21"/>
      <c r="N692" s="18"/>
      <c r="O692" s="18"/>
      <c r="P692" s="27"/>
      <c r="Q692" s="27"/>
      <c r="R692" s="27"/>
      <c r="S692" s="27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21"/>
      <c r="AH692" s="21"/>
      <c r="AI692" s="21"/>
      <c r="AJ692" s="21"/>
      <c r="AK692" s="21"/>
      <c r="AL692" s="21"/>
      <c r="AM692" s="21"/>
      <c r="AN692" s="21"/>
      <c r="AO692" s="21"/>
      <c r="AP692" s="21"/>
      <c r="AQ692" s="21"/>
      <c r="AR692" s="21"/>
      <c r="AS692" s="21"/>
      <c r="AT692" s="21"/>
      <c r="AU692" s="21"/>
      <c r="AV692" s="21"/>
      <c r="AW692" s="21"/>
      <c r="AX692" s="21"/>
      <c r="AY692" s="21"/>
      <c r="AZ692" s="21"/>
      <c r="BA692" s="21"/>
      <c r="BB692" s="21"/>
      <c r="BC692" s="21"/>
      <c r="BD692" s="21"/>
      <c r="BE692" s="21"/>
      <c r="BF692" s="21"/>
      <c r="BG692" s="21"/>
      <c r="BH692" s="21"/>
      <c r="BI692" s="21"/>
      <c r="BJ692" s="21"/>
      <c r="BK692" s="21"/>
      <c r="BL692" s="21"/>
      <c r="BM692" s="21"/>
      <c r="BN692" s="21"/>
      <c r="BO692" s="21"/>
      <c r="BP692" s="21"/>
      <c r="BQ692" s="21"/>
      <c r="BR692" s="24"/>
      <c r="BS692" s="25"/>
      <c r="BT692" s="26"/>
    </row>
  </sheetData>
  <autoFilter ref="A2:BV134"/>
  <mergeCells count="36">
    <mergeCell ref="A1:V1"/>
    <mergeCell ref="L159:L160"/>
    <mergeCell ref="L408:L409"/>
    <mergeCell ref="I3:I7"/>
    <mergeCell ref="J3:J7"/>
    <mergeCell ref="I8:I12"/>
    <mergeCell ref="J8:J12"/>
    <mergeCell ref="I17:I21"/>
    <mergeCell ref="J17:J21"/>
    <mergeCell ref="I25:I26"/>
    <mergeCell ref="J25:J26"/>
    <mergeCell ref="J31:J32"/>
    <mergeCell ref="I35:I36"/>
    <mergeCell ref="J35:J36"/>
    <mergeCell ref="I37:I38"/>
    <mergeCell ref="J37:J38"/>
    <mergeCell ref="I39:I40"/>
    <mergeCell ref="F8:F12"/>
    <mergeCell ref="I13:I14"/>
    <mergeCell ref="J13:J14"/>
    <mergeCell ref="I15:I16"/>
    <mergeCell ref="J15:J16"/>
    <mergeCell ref="I56:I57"/>
    <mergeCell ref="J56:J57"/>
    <mergeCell ref="J29:J30"/>
    <mergeCell ref="I49:I51"/>
    <mergeCell ref="J49:J51"/>
    <mergeCell ref="I52:I53"/>
    <mergeCell ref="J52:J53"/>
    <mergeCell ref="I54:I55"/>
    <mergeCell ref="J54:J55"/>
    <mergeCell ref="J39:J40"/>
    <mergeCell ref="I41:I42"/>
    <mergeCell ref="J41:J42"/>
    <mergeCell ref="I43:I47"/>
    <mergeCell ref="J43:J47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2018-04-17T13:42:41Z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