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 firstSheet="1" activeTab="1"/>
  </bookViews>
  <sheets>
    <sheet name="72_лот_(всего)" sheetId="2" state="hidden" r:id="rId1"/>
    <sheet name="72_лот_(Юго-Запад)" sheetId="3" r:id="rId2"/>
  </sheets>
  <definedNames>
    <definedName name="_xlnm._FilterDatabase" localSheetId="0" hidden="1">'72_лот_(всего)'!$A$2:$BM$186</definedName>
    <definedName name="_xlnm._FilterDatabase" localSheetId="1" hidden="1">'72_лот_(Юго-Запад)'!$A$2:$BM$174</definedName>
    <definedName name="_xlnm.Print_Titles" localSheetId="0">'72_лот_(всего)'!$2:$2</definedName>
    <definedName name="_xlnm.Print_Titles" localSheetId="1">'72_лот_(Юго-Запад)'!$2:$2</definedName>
    <definedName name="_xlnm.Print_Area" localSheetId="0">'72_лот_(всего)'!$A$1:$BM$46</definedName>
    <definedName name="_xlnm.Print_Area" localSheetId="1">'72_лот_(Юго-Запад)'!$A$1:$BM$34</definedName>
  </definedNames>
  <calcPr calcId="145621"/>
</workbook>
</file>

<file path=xl/calcChain.xml><?xml version="1.0" encoding="utf-8"?>
<calcChain xmlns="http://schemas.openxmlformats.org/spreadsheetml/2006/main">
  <c r="O34" i="3" l="1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D34" i="3"/>
  <c r="AF34" i="3"/>
  <c r="AG34" i="3"/>
  <c r="AH34" i="3"/>
  <c r="AJ34" i="3"/>
  <c r="AK34" i="3"/>
  <c r="AL34" i="3"/>
  <c r="AM34" i="3"/>
  <c r="AN34" i="3"/>
  <c r="AO34" i="3"/>
  <c r="AP34" i="3"/>
  <c r="AR34" i="3"/>
  <c r="AT34" i="3"/>
  <c r="AU34" i="3"/>
  <c r="AV34" i="3"/>
  <c r="AW34" i="3"/>
  <c r="AX34" i="3"/>
  <c r="AZ34" i="3"/>
  <c r="BB34" i="3"/>
  <c r="BC34" i="3"/>
  <c r="BD34" i="3"/>
  <c r="BE34" i="3"/>
  <c r="BF34" i="3"/>
  <c r="BH34" i="3"/>
  <c r="BI34" i="3"/>
  <c r="BJ34" i="3"/>
  <c r="BK34" i="3"/>
  <c r="N34" i="3"/>
  <c r="N33" i="3"/>
  <c r="M33" i="3"/>
  <c r="M32" i="3"/>
  <c r="N32" i="3" s="1"/>
  <c r="AJ31" i="3"/>
  <c r="R31" i="3"/>
  <c r="O31" i="3"/>
  <c r="M30" i="3"/>
  <c r="N30" i="3" s="1"/>
  <c r="R29" i="3"/>
  <c r="O29" i="3"/>
  <c r="N27" i="3"/>
  <c r="S27" i="3" s="1"/>
  <c r="T26" i="3"/>
  <c r="N26" i="3" s="1"/>
  <c r="N24" i="3"/>
  <c r="N23" i="3"/>
  <c r="Q23" i="3" s="1"/>
  <c r="AT22" i="3"/>
  <c r="AR22" i="3"/>
  <c r="AJ22" i="3"/>
  <c r="R22" i="3"/>
  <c r="N21" i="3"/>
  <c r="Q21" i="3" s="1"/>
  <c r="Q20" i="3" s="1"/>
  <c r="R20" i="3"/>
  <c r="N20" i="3"/>
  <c r="M19" i="3"/>
  <c r="N19" i="3" s="1"/>
  <c r="Q19" i="3" s="1"/>
  <c r="Q17" i="3" s="1"/>
  <c r="T18" i="3"/>
  <c r="N18" i="3" s="1"/>
  <c r="M18" i="3"/>
  <c r="R17" i="3"/>
  <c r="O17" i="3"/>
  <c r="N16" i="3"/>
  <c r="Q16" i="3" s="1"/>
  <c r="Q15" i="3" s="1"/>
  <c r="R15" i="3"/>
  <c r="N15" i="3"/>
  <c r="M14" i="3"/>
  <c r="N14" i="3" s="1"/>
  <c r="R13" i="3"/>
  <c r="O13" i="3"/>
  <c r="N12" i="3"/>
  <c r="Q12" i="3" s="1"/>
  <c r="Q11" i="3" s="1"/>
  <c r="M12" i="3"/>
  <c r="R11" i="3"/>
  <c r="O11" i="3"/>
  <c r="N10" i="3"/>
  <c r="Q10" i="3" s="1"/>
  <c r="Q9" i="3" s="1"/>
  <c r="M10" i="3"/>
  <c r="R9" i="3"/>
  <c r="O9" i="3"/>
  <c r="N9" i="3"/>
  <c r="N8" i="3"/>
  <c r="Q8" i="3" s="1"/>
  <c r="Q7" i="3" s="1"/>
  <c r="R7" i="3"/>
  <c r="M6" i="3"/>
  <c r="N6" i="3" s="1"/>
  <c r="R5" i="3"/>
  <c r="O5" i="3"/>
  <c r="M4" i="3"/>
  <c r="N4" i="3" s="1"/>
  <c r="R3" i="3"/>
  <c r="O3" i="3"/>
  <c r="P23" i="3" l="1"/>
  <c r="P21" i="3"/>
  <c r="P20" i="3" s="1"/>
  <c r="N7" i="3"/>
  <c r="P8" i="3"/>
  <c r="N11" i="3"/>
  <c r="P16" i="3"/>
  <c r="P15" i="3" s="1"/>
  <c r="Q14" i="3"/>
  <c r="Q13" i="3" s="1"/>
  <c r="N13" i="3"/>
  <c r="S4" i="3"/>
  <c r="S3" i="3" s="1"/>
  <c r="N3" i="3"/>
  <c r="Q32" i="3"/>
  <c r="Q31" i="3" s="1"/>
  <c r="N31" i="3"/>
  <c r="S12" i="3"/>
  <c r="S11" i="3" s="1"/>
  <c r="S8" i="3"/>
  <c r="S7" i="3" s="1"/>
  <c r="P12" i="3"/>
  <c r="S16" i="3"/>
  <c r="S15" i="3" s="1"/>
  <c r="N17" i="3"/>
  <c r="S21" i="3"/>
  <c r="S20" i="3" s="1"/>
  <c r="S23" i="3"/>
  <c r="S22" i="3" s="1"/>
  <c r="N22" i="3"/>
  <c r="S6" i="3"/>
  <c r="S5" i="3" s="1"/>
  <c r="Q6" i="3"/>
  <c r="Q5" i="3" s="1"/>
  <c r="N5" i="3"/>
  <c r="P6" i="3"/>
  <c r="Q4" i="3"/>
  <c r="Q3" i="3" s="1"/>
  <c r="Q30" i="3"/>
  <c r="Q29" i="3" s="1"/>
  <c r="N29" i="3"/>
  <c r="S30" i="3"/>
  <c r="S29" i="3" s="1"/>
  <c r="P30" i="3"/>
  <c r="P4" i="3"/>
  <c r="P7" i="3"/>
  <c r="S10" i="3"/>
  <c r="S9" i="3" s="1"/>
  <c r="P10" i="3"/>
  <c r="T23" i="3"/>
  <c r="P11" i="3"/>
  <c r="P14" i="3"/>
  <c r="S14" i="3"/>
  <c r="S13" i="3" s="1"/>
  <c r="AZ17" i="3"/>
  <c r="P19" i="3"/>
  <c r="S19" i="3"/>
  <c r="S17" i="3" s="1"/>
  <c r="Q27" i="3"/>
  <c r="Q22" i="3" s="1"/>
  <c r="P32" i="3"/>
  <c r="S32" i="3"/>
  <c r="S31" i="3" s="1"/>
  <c r="P27" i="3"/>
  <c r="U46" i="2"/>
  <c r="V46" i="2"/>
  <c r="W46" i="2"/>
  <c r="X46" i="2"/>
  <c r="Y46" i="2"/>
  <c r="Z46" i="2"/>
  <c r="AA46" i="2"/>
  <c r="AB46" i="2"/>
  <c r="AD46" i="2"/>
  <c r="AF46" i="2"/>
  <c r="AG46" i="2"/>
  <c r="AH46" i="2"/>
  <c r="AJ46" i="2"/>
  <c r="AK46" i="2"/>
  <c r="AL46" i="2"/>
  <c r="AM46" i="2"/>
  <c r="AN46" i="2"/>
  <c r="AO46" i="2"/>
  <c r="AP46" i="2"/>
  <c r="AR46" i="2"/>
  <c r="AT46" i="2"/>
  <c r="AU46" i="2"/>
  <c r="AV46" i="2"/>
  <c r="AW46" i="2"/>
  <c r="AX46" i="2"/>
  <c r="AZ46" i="2"/>
  <c r="BB46" i="2"/>
  <c r="BC46" i="2"/>
  <c r="BD46" i="2"/>
  <c r="BE46" i="2"/>
  <c r="BF46" i="2"/>
  <c r="BH46" i="2"/>
  <c r="T21" i="3" l="1"/>
  <c r="T20" i="3" s="1"/>
  <c r="T16" i="3"/>
  <c r="BB15" i="3" s="1"/>
  <c r="BK15" i="3" s="1"/>
  <c r="T12" i="3"/>
  <c r="T8" i="3"/>
  <c r="P22" i="3"/>
  <c r="T27" i="3"/>
  <c r="BB22" i="3" s="1"/>
  <c r="T32" i="3"/>
  <c r="AD31" i="3" s="1"/>
  <c r="BK31" i="3" s="1"/>
  <c r="P31" i="3"/>
  <c r="T31" i="3" s="1"/>
  <c r="T19" i="3"/>
  <c r="P17" i="3"/>
  <c r="T14" i="3"/>
  <c r="T13" i="3" s="1"/>
  <c r="BB13" i="3" s="1"/>
  <c r="BK13" i="3" s="1"/>
  <c r="P13" i="3"/>
  <c r="T22" i="3"/>
  <c r="AF22" i="3"/>
  <c r="BB20" i="3"/>
  <c r="BK20" i="3" s="1"/>
  <c r="T10" i="3"/>
  <c r="T9" i="3" s="1"/>
  <c r="BB9" i="3" s="1"/>
  <c r="BK9" i="3" s="1"/>
  <c r="P9" i="3"/>
  <c r="T4" i="3"/>
  <c r="T3" i="3" s="1"/>
  <c r="P3" i="3"/>
  <c r="T30" i="3"/>
  <c r="T29" i="3" s="1"/>
  <c r="BB29" i="3" s="1"/>
  <c r="BK29" i="3" s="1"/>
  <c r="P29" i="3"/>
  <c r="T15" i="3"/>
  <c r="T6" i="3"/>
  <c r="T5" i="3" s="1"/>
  <c r="BB5" i="3" s="1"/>
  <c r="BK5" i="3" s="1"/>
  <c r="P5" i="3"/>
  <c r="Q17" i="2"/>
  <c r="P17" i="2"/>
  <c r="N17" i="2"/>
  <c r="T11" i="3" l="1"/>
  <c r="BH11" i="3"/>
  <c r="BB7" i="3"/>
  <c r="BK7" i="3" s="1"/>
  <c r="T7" i="3"/>
  <c r="BB3" i="3"/>
  <c r="BB17" i="3"/>
  <c r="BK17" i="3" s="1"/>
  <c r="T17" i="3"/>
  <c r="BK22" i="3"/>
  <c r="S17" i="2"/>
  <c r="BK11" i="3" l="1"/>
  <c r="BK3" i="3"/>
  <c r="O15" i="2"/>
  <c r="R15" i="2"/>
  <c r="S15" i="2"/>
  <c r="Q15" i="2"/>
  <c r="P15" i="2"/>
  <c r="AJ43" i="2"/>
  <c r="N45" i="2"/>
  <c r="O43" i="2"/>
  <c r="R43" i="2"/>
  <c r="M45" i="2"/>
  <c r="M44" i="2"/>
  <c r="N44" i="2" s="1"/>
  <c r="O41" i="2"/>
  <c r="R41" i="2"/>
  <c r="M42" i="2"/>
  <c r="N42" i="2" s="1"/>
  <c r="O18" i="2"/>
  <c r="R18" i="2"/>
  <c r="M19" i="2"/>
  <c r="N19" i="2" s="1"/>
  <c r="T16" i="2"/>
  <c r="AZ15" i="2" s="1"/>
  <c r="N16" i="2"/>
  <c r="N15" i="2" s="1"/>
  <c r="M17" i="2"/>
  <c r="M16" i="2"/>
  <c r="O13" i="2"/>
  <c r="R13" i="2"/>
  <c r="M14" i="2"/>
  <c r="N14" i="2" s="1"/>
  <c r="O9" i="2"/>
  <c r="R9" i="2"/>
  <c r="M10" i="2"/>
  <c r="N10" i="2" s="1"/>
  <c r="O5" i="2"/>
  <c r="R5" i="2"/>
  <c r="M6" i="2"/>
  <c r="N6" i="2" s="1"/>
  <c r="O3" i="2"/>
  <c r="R3" i="2"/>
  <c r="M4" i="2"/>
  <c r="N4" i="2" s="1"/>
  <c r="N12" i="2"/>
  <c r="Q12" i="2" s="1"/>
  <c r="Q11" i="2" s="1"/>
  <c r="M12" i="2"/>
  <c r="R11" i="2"/>
  <c r="O11" i="2"/>
  <c r="N3" i="2" l="1"/>
  <c r="S4" i="2"/>
  <c r="S3" i="2" s="1"/>
  <c r="Q4" i="2"/>
  <c r="Q3" i="2" s="1"/>
  <c r="P4" i="2"/>
  <c r="S6" i="2"/>
  <c r="S5" i="2" s="1"/>
  <c r="N5" i="2"/>
  <c r="N9" i="2"/>
  <c r="S10" i="2"/>
  <c r="S9" i="2" s="1"/>
  <c r="Q10" i="2"/>
  <c r="Q9" i="2" s="1"/>
  <c r="P10" i="2"/>
  <c r="N13" i="2"/>
  <c r="S14" i="2"/>
  <c r="S13" i="2" s="1"/>
  <c r="Q14" i="2"/>
  <c r="Q13" i="2" s="1"/>
  <c r="P14" i="2"/>
  <c r="N18" i="2"/>
  <c r="S19" i="2"/>
  <c r="S18" i="2" s="1"/>
  <c r="Q19" i="2"/>
  <c r="Q18" i="2" s="1"/>
  <c r="P19" i="2"/>
  <c r="N41" i="2"/>
  <c r="S42" i="2"/>
  <c r="S41" i="2" s="1"/>
  <c r="Q42" i="2"/>
  <c r="Q41" i="2" s="1"/>
  <c r="P42" i="2"/>
  <c r="S44" i="2"/>
  <c r="S43" i="2" s="1"/>
  <c r="Q44" i="2"/>
  <c r="Q43" i="2" s="1"/>
  <c r="P44" i="2"/>
  <c r="N43" i="2"/>
  <c r="T17" i="2"/>
  <c r="P6" i="2"/>
  <c r="P5" i="2" s="1"/>
  <c r="Q6" i="2"/>
  <c r="Q5" i="2" s="1"/>
  <c r="N11" i="2"/>
  <c r="P12" i="2"/>
  <c r="S12" i="2"/>
  <c r="S11" i="2" s="1"/>
  <c r="P11" i="2"/>
  <c r="T44" i="2" l="1"/>
  <c r="AD43" i="2" s="1"/>
  <c r="BK43" i="2" s="1"/>
  <c r="P43" i="2"/>
  <c r="T43" i="2" s="1"/>
  <c r="T42" i="2"/>
  <c r="T41" i="2" s="1"/>
  <c r="BB41" i="2" s="1"/>
  <c r="BK41" i="2" s="1"/>
  <c r="P41" i="2"/>
  <c r="T19" i="2"/>
  <c r="T18" i="2" s="1"/>
  <c r="BB18" i="2" s="1"/>
  <c r="BK18" i="2" s="1"/>
  <c r="P18" i="2"/>
  <c r="T14" i="2"/>
  <c r="T13" i="2" s="1"/>
  <c r="BB13" i="2" s="1"/>
  <c r="BK13" i="2" s="1"/>
  <c r="P13" i="2"/>
  <c r="T10" i="2"/>
  <c r="T9" i="2" s="1"/>
  <c r="BB9" i="2" s="1"/>
  <c r="BK9" i="2" s="1"/>
  <c r="P9" i="2"/>
  <c r="T4" i="2"/>
  <c r="T3" i="2" s="1"/>
  <c r="BB3" i="2" s="1"/>
  <c r="BK3" i="2" s="1"/>
  <c r="P3" i="2"/>
  <c r="BB15" i="2"/>
  <c r="BK15" i="2" s="1"/>
  <c r="T15" i="2"/>
  <c r="T6" i="2"/>
  <c r="T5" i="2" s="1"/>
  <c r="BB5" i="2" s="1"/>
  <c r="BK5" i="2" s="1"/>
  <c r="T12" i="2"/>
  <c r="T11" i="2" s="1"/>
  <c r="BH11" i="2" l="1"/>
  <c r="BK11" i="2" s="1"/>
  <c r="AR34" i="2" l="1"/>
  <c r="AJ34" i="2"/>
  <c r="N39" i="2"/>
  <c r="Q39" i="2" s="1"/>
  <c r="T38" i="2"/>
  <c r="N38" i="2" s="1"/>
  <c r="N36" i="2"/>
  <c r="N35" i="2"/>
  <c r="Q35" i="2" s="1"/>
  <c r="R34" i="2"/>
  <c r="M24" i="2"/>
  <c r="N24" i="2" s="1"/>
  <c r="T23" i="2"/>
  <c r="N23" i="2" s="1"/>
  <c r="M23" i="2"/>
  <c r="R22" i="2"/>
  <c r="O22" i="2"/>
  <c r="N26" i="2"/>
  <c r="S26" i="2" s="1"/>
  <c r="S25" i="2" s="1"/>
  <c r="R25" i="2"/>
  <c r="N25" i="2"/>
  <c r="P35" i="2" l="1"/>
  <c r="AZ22" i="2"/>
  <c r="S35" i="2"/>
  <c r="P39" i="2"/>
  <c r="T35" i="2"/>
  <c r="AF34" i="2" s="1"/>
  <c r="N34" i="2"/>
  <c r="S39" i="2"/>
  <c r="AT34" i="2"/>
  <c r="Q34" i="2"/>
  <c r="N22" i="2"/>
  <c r="Q24" i="2"/>
  <c r="Q22" i="2" s="1"/>
  <c r="S24" i="2"/>
  <c r="S22" i="2" s="1"/>
  <c r="P24" i="2"/>
  <c r="Q26" i="2"/>
  <c r="Q25" i="2" s="1"/>
  <c r="P26" i="2"/>
  <c r="T39" i="2" l="1"/>
  <c r="T34" i="2" s="1"/>
  <c r="P34" i="2"/>
  <c r="S34" i="2"/>
  <c r="T24" i="2"/>
  <c r="P22" i="2"/>
  <c r="P25" i="2"/>
  <c r="T26" i="2"/>
  <c r="BB34" i="2" l="1"/>
  <c r="BK34" i="2" s="1"/>
  <c r="T25" i="2"/>
  <c r="BB25" i="2"/>
  <c r="BK25" i="2" s="1"/>
  <c r="T22" i="2"/>
  <c r="BB22" i="2"/>
  <c r="BK22" i="2" s="1"/>
  <c r="N21" i="2" l="1"/>
  <c r="S21" i="2" s="1"/>
  <c r="S20" i="2" s="1"/>
  <c r="R20" i="2"/>
  <c r="N20" i="2" l="1"/>
  <c r="Q21" i="2"/>
  <c r="Q20" i="2" s="1"/>
  <c r="P21" i="2"/>
  <c r="P20" i="2" l="1"/>
  <c r="T21" i="2"/>
  <c r="AJ31" i="2"/>
  <c r="N33" i="2"/>
  <c r="N32" i="2"/>
  <c r="S32" i="2" s="1"/>
  <c r="S31" i="2" s="1"/>
  <c r="R31" i="2"/>
  <c r="N31" i="2"/>
  <c r="T20" i="2" l="1"/>
  <c r="BB20" i="2"/>
  <c r="BK20" i="2" s="1"/>
  <c r="Q32" i="2"/>
  <c r="Q31" i="2" s="1"/>
  <c r="P32" i="2"/>
  <c r="P31" i="2" l="1"/>
  <c r="T32" i="2"/>
  <c r="T31" i="2" l="1"/>
  <c r="AD31" i="2"/>
  <c r="BK31" i="2" s="1"/>
  <c r="N8" i="2"/>
  <c r="Q8" i="2" s="1"/>
  <c r="Q7" i="2" s="1"/>
  <c r="R7" i="2"/>
  <c r="N7" i="2" l="1"/>
  <c r="P8" i="2"/>
  <c r="P7" i="2" s="1"/>
  <c r="S8" i="2"/>
  <c r="S7" i="2" s="1"/>
  <c r="T8" i="2" l="1"/>
  <c r="M30" i="2"/>
  <c r="N30" i="2" s="1"/>
  <c r="S30" i="2" s="1"/>
  <c r="S29" i="2" s="1"/>
  <c r="R29" i="2"/>
  <c r="O29" i="2"/>
  <c r="M28" i="2"/>
  <c r="N28" i="2" s="1"/>
  <c r="S28" i="2" s="1"/>
  <c r="S27" i="2" s="1"/>
  <c r="S46" i="2" s="1"/>
  <c r="R27" i="2"/>
  <c r="R46" i="2" s="1"/>
  <c r="O27" i="2"/>
  <c r="O46" i="2" s="1"/>
  <c r="T7" i="2" l="1"/>
  <c r="BB7" i="2"/>
  <c r="BK7" i="2" s="1"/>
  <c r="N29" i="2"/>
  <c r="Q30" i="2"/>
  <c r="Q29" i="2" s="1"/>
  <c r="P30" i="2"/>
  <c r="N27" i="2"/>
  <c r="N46" i="2" s="1"/>
  <c r="Q28" i="2"/>
  <c r="Q27" i="2" s="1"/>
  <c r="Q46" i="2" s="1"/>
  <c r="P28" i="2"/>
  <c r="T30" i="2" l="1"/>
  <c r="P29" i="2"/>
  <c r="T28" i="2"/>
  <c r="P27" i="2"/>
  <c r="P46" i="2" s="1"/>
  <c r="T29" i="2" l="1"/>
  <c r="BB29" i="2"/>
  <c r="BK29" i="2" s="1"/>
  <c r="T27" i="2"/>
  <c r="T46" i="2" s="1"/>
  <c r="BB27" i="2"/>
  <c r="BK27" i="2" s="1"/>
  <c r="BK46" i="2" s="1"/>
</calcChain>
</file>

<file path=xl/sharedStrings.xml><?xml version="1.0" encoding="utf-8"?>
<sst xmlns="http://schemas.openxmlformats.org/spreadsheetml/2006/main" count="388" uniqueCount="175">
  <si>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</si>
  <si>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</si>
  <si>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</si>
  <si>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</si>
  <si>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</si>
  <si>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</si>
  <si>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</si>
  <si>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</si>
  <si>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</si>
  <si>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</si>
  <si>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</si>
  <si>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</si>
  <si>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</si>
  <si>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</si>
  <si>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</si>
  <si>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</si>
  <si>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</si>
  <si>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</si>
  <si>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</si>
  <si>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</si>
  <si>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</si>
  <si>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</si>
  <si>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</si>
  <si>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</si>
  <si>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</si>
  <si>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</si>
  <si>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</si>
  <si>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</si>
  <si>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</si>
  <si>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</si>
  <si>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</si>
  <si>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</si>
  <si>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Реконструкция ВЛ-0,4 кВ с монтажем 2-х дополнительных проводов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</si>
  <si>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</si>
  <si>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</si>
  <si>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</si>
  <si>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</si>
  <si>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</si>
  <si>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</si>
  <si>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</si>
  <si>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</si>
  <si>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</si>
  <si>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</si>
  <si>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41209821 (ЗЭС-2797/2015)</t>
  </si>
  <si>
    <t>41213096 (ЗЭС-2805/2015)</t>
  </si>
  <si>
    <t>41174940 (ЦЭС-11855/2015)</t>
  </si>
  <si>
    <t>41207017 (ЦЭС-12042/2015)</t>
  </si>
  <si>
    <t>41213982 (ЦЭС-12073/2015)</t>
  </si>
  <si>
    <t>41210350 (ЦЭС-12112/2015)</t>
  </si>
  <si>
    <t>41213895 (ЦЭС-12153/2015)</t>
  </si>
  <si>
    <t>41213962 (ЦЭС-12156/2015)</t>
  </si>
  <si>
    <t>41208156 (ЦЭС-12172/2015)</t>
  </si>
  <si>
    <t>41210170 (ЦЭС-12205/2015)</t>
  </si>
  <si>
    <t>41210194 (ЦЭС-12207/2015)</t>
  </si>
  <si>
    <t>41166230 (ЮЭС-2992/2015)</t>
  </si>
  <si>
    <t>41198532 (ЮЭС-3032/2015)</t>
  </si>
  <si>
    <t>41209821</t>
  </si>
  <si>
    <t>41213096</t>
  </si>
  <si>
    <t>41174940</t>
  </si>
  <si>
    <t>41207017</t>
  </si>
  <si>
    <t>41213982</t>
  </si>
  <si>
    <t>41210350</t>
  </si>
  <si>
    <t>41213895</t>
  </si>
  <si>
    <t>41213962</t>
  </si>
  <si>
    <t>41210170</t>
  </si>
  <si>
    <t>41210194</t>
  </si>
  <si>
    <t>41166230</t>
  </si>
  <si>
    <t>Общество с ограниченной ответственностью "Санаторий Курск"</t>
  </si>
  <si>
    <t>Бессонов  Александр Григорьевич</t>
  </si>
  <si>
    <t>Исалмагомедов Ибрагим Ибрагимович</t>
  </si>
  <si>
    <t>Тараб Наталия Леонидовна</t>
  </si>
  <si>
    <t>Сергиенко Алексей Иванович</t>
  </si>
  <si>
    <t>Павленко Павел Александрович</t>
  </si>
  <si>
    <t>Новикова Людмила Владимировна</t>
  </si>
  <si>
    <t>Дымов Александр Анатольевич</t>
  </si>
  <si>
    <t>Индивидуальный предприниматель Проскурин Анатолий Васильевич</t>
  </si>
  <si>
    <t>Родионов Евгений Валентинович</t>
  </si>
  <si>
    <t>Громова Татьяна Николаевна</t>
  </si>
  <si>
    <t>Ерохин Александр Владимирович</t>
  </si>
  <si>
    <t>ОАО "Надежда"</t>
  </si>
  <si>
    <t>РРЭС</t>
  </si>
  <si>
    <t>КуРЭС</t>
  </si>
  <si>
    <t>КРЭС</t>
  </si>
  <si>
    <t>БРЭС</t>
  </si>
  <si>
    <t>Б.С.РЭС</t>
  </si>
  <si>
    <t>Курская обл., Курчатовский р-он, Дичнянский с/с, с. Дичня, кад. : 46:12:020502:491</t>
  </si>
  <si>
    <t>Курская обл., г. Рыльск ,ул. К.Либкнехта</t>
  </si>
  <si>
    <t>Курский р-н, Верхнекасиновский с/с, д.Дроняево, уч.46:11:030201:151</t>
  </si>
  <si>
    <t>305520, Курский р-н, д.Духовец, уч.46:11:090702:299</t>
  </si>
  <si>
    <t>Курский р-н, Новопоселеновский с/с, д.1-е Цветово, уч.46:11:120102:509</t>
  </si>
  <si>
    <t>Россия, Курская обл., Курский район, Новопоселеновский сельсовет, д. Екатериновка</t>
  </si>
  <si>
    <t>Курский р-н, Клюквинский с/с, д.Долгое, уч.46:11:071002:750</t>
  </si>
  <si>
    <t>Курский р-н, Клюквинский с/с, д.Долгое, уч.46:11:071002:600</t>
  </si>
  <si>
    <t>305014, г. Курск, ул. К. Маркса, уч. 46:29:102007:34</t>
  </si>
  <si>
    <t>Курский р-н, х.Кислино, уч.46:11:170607:450</t>
  </si>
  <si>
    <t>Курский р-н, х.Кислино, уч.46:11:170607:465</t>
  </si>
  <si>
    <t>Курская обл., Б.Солдатский р-н, с. Б. Солдатское,  ул. Молодежная, д.35</t>
  </si>
  <si>
    <t>Курская обл., Б.Солдатский р-н, д.Бирюковка.</t>
  </si>
  <si>
    <t/>
  </si>
  <si>
    <t>- строительство ответвления (самонесущим изолированным проводом) протяженностью 0,31 км  от опоры № 3 существующей ВЛ-0,4 кВ № 1 (инв. № 54.1842688)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</si>
  <si>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54.1842688) в части монтажа ответвительной арматуры 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</si>
  <si>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ВЛ-0,4кВ протяженностью 0,12 км самонесущим изолированным проводом от ВЛ-0,4кВ №4 (инв.№27013780-00) до границы земельного участка заявителя, с увеличением протяженности существующей ВЛ-0,4кВ (марку и сечение провода, протяженность уточнить при проектировании).</t>
  </si>
  <si>
    <t>реконструкция существующей ВЛ-0,4 кВ №4 (инв.№27013780-00)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</si>
  <si>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0,035 км от опоры существующей ВЛ-0,4 кВ № 2 (инв. № 3392)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</si>
  <si>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3392)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</si>
  <si>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0,21 км от опоры существующей ВЛ-0,4 кВ №1 (инв.№ 12012995-00)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</si>
  <si>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№1 (инв.№ 12012995-00)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</si>
  <si>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самонесущим изолированным проводом ВЛИ-0,4 кВ протяженностью 0,25 км от ТП-10/0,4 кВ № 558/63 (инв. № SRSK)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</si>
  <si>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558/63 (инв. № SRSK) в части монтажа дополнительного коммутационного аппарата отходящей ВЛИ-0,4 кВ (тип и технические характеристики коммутационного аппарата, объем реконструкции уточнить при проектировании) – за счет средств тарифа на передачу электроэнергии</t>
  </si>
  <si>
    <t>- строительство участка ВЛ-0,4кВ (воздушные линии самонесущим изолированным проводом)  протяженностью 0,18 км от опоры существующей ВЛ-0,4 кВ №2 (инвентарного номера нет)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</si>
  <si>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№2 (инвентарного номера нет)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</si>
  <si>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- строительство ответвления протяженностью 0,15 км от опоры существующей 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
 строительство ВЛ-0,4 кВ протяженностью  0,7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0,65 по техническим условиям Ц-11936, Ц-11927.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</t>
  </si>
  <si>
    <t>реконструкция существующей ВЛ-10 кВ № 129.12 (инв. № 15577)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 по техническим условиям Ц-11936.</t>
  </si>
  <si>
    <t>- строительство ответвления протяженностью 0,15 км от опоры существующей ВЛ-10 кВ № 129.12 (инв. № 15577)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Ц-11936. 
 строительство ВЛ-0,4 кВ протяженностью  0,3 км от проектируемой ТП-10/0,4 кВ до границы земельного участка заявителя (марку и сечение провода, протяженность уточнить при проектировании) - в т.ч.  0,14 км по техническим условиям Ц-11936.
строительство ТП-10/0,4 кВ с силовым трансформатором мощностью 160 кВА и возможностью увеличения мощности трансформатора до 250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Ц-11936</t>
  </si>
  <si>
    <t>- строительство ответвления протяженностью  0,02 км от опоры  существующей ВЛ-10 кВ № 427.16 (инв. № 4019) до границы земельного участка заявителя, с установкой разъединителя 10 кВ на концевой опоре (точку врезки, марку и сечение провода, протяженность, тип разъединителя уточнить при проектировании).</t>
  </si>
  <si>
    <t>реконструкция существующей ВЛ-10 кВ № 427.16 (инв. № 4019)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элетроэнергии.</t>
  </si>
  <si>
    <t>- строительство воздушной линии электропередачи 10 кВ защищенным проводом (строительство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    кВ  и установкой разъединителя 10 кВ на концевой опоре (марку и сечение провода, протяженность уточнить при проектировании);
строительство воздушной линии электропередачи 0,4 кВ самонесущим изолированным проводом (строительство ВЛ-0,4 кВ протяженностью  0,46 км от проектируемой ТП-10/0,4 кВ 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 одним силовым трансформатором (строительство ТП-10/0,4 кВ с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</si>
  <si>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</t>
  </si>
  <si>
    <t>- строительство воздушной линии электропередачи 10 кВ защищенным проводом (строительство ответвления протяженностью 0,37 км от опоры  существующей  ВЛ-10 кВ № 412.16 (инв. № 4009) до проектируемой ТП-10/0,4 кВ с увеличением протяженности существующей ВЛ-10 кВ и установкой разъединителя 10 кВ на концевой опоре (марку и сечение провода, протяженность уточнить при проектировании) - в т.ч. 0,37 км по техническим условиям Ц-12205);
строительство воздушной линии электропередачи 0,4 кВ самонесущим изолированным проводом (строительство ВЛ-0,4 кВ протяженностью  0,38 км от проектируемой ТП-10/0,4 кВ  до границы земельного участка заявителя (марку и сечение провода, протяженность уточнить при проектировании) - в т.ч. 0,38 км по техническим условиям Ц-12205).
строительство трансформаторной подстанции 10/0,4 кВ с одним силовым трансформатором (строительство ТП-10/0,4 кВ с силовым трансформатором мощностью 160 кВА и возможностью увеличения мощности трансформатора до 250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Ц-12205).</t>
  </si>
  <si>
    <t>реконструкция существующей ВЛ-10 кВ № 412.16 (инв. № 4009)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э/э.</t>
  </si>
  <si>
    <t>- строительство ответвления протяженностью 0,36 км от опоры № 13 существующей ВЛ-0,4 кВ № 3 (инв. № 12012961-00)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0,04 км по техническим условиям Ю-2897.</t>
  </si>
  <si>
    <t>реконструкция существующей ВЛ-0,4 кВ № 3 (инв. № 12012961-00)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Ю-2897.</t>
  </si>
  <si>
    <t>Проектирование и строительство ВЛ-10кВ от опоры №118 ВЛ-10кВ №2516 ПС35/10кВ Большесолдатское-2 до границ землеьного участка Заявителя неизолированным проводом протяженностью 0,15 км. Марку и сечение токоведущих частей определить при проектировании.</t>
  </si>
  <si>
    <t>ВЛ-10 кВ № 129.12 (инв. № 15577)</t>
  </si>
  <si>
    <t>Остальной объем строительства включен в Ц-11936, Ц-11927  (Очередь № 68 Юго-Запад)</t>
  </si>
  <si>
    <t>Остальной объем строительства включен в Ц-11936 (Очередь № 68 Юго-Запад)</t>
  </si>
  <si>
    <t>ВЛ-0,4 кВ № 1 (инв. № 54.1842688)</t>
  </si>
  <si>
    <t>ВЛ-10 кВ № 427.16 (инв. № 4019)</t>
  </si>
  <si>
    <t>ВЛ-0,4 кВ №1 (инв.№ 12012995-00)</t>
  </si>
  <si>
    <t>Реконструкция ВЛ-0,4 кВ с монтажом 2-х дополнительных проводов</t>
  </si>
  <si>
    <t>41210059 (ЗЭС-2802/2016)</t>
  </si>
  <si>
    <t>Меринов Андрей Альбертович</t>
  </si>
  <si>
    <t>Курская обл., Курчатовский р-он, Дичнянский с/с, с. Дичня, участок 2</t>
  </si>
  <si>
    <t xml:space="preserve"> - строительство воздушных линий 0,4 кВ самонесущим изолированным проводом (строительство ответвления протяженностью 0,09 км от опоры № 11 ВЛ-0,4 кВ №3 (инв. № 12014467-00)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</si>
  <si>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ВЛ-0,4 кВ №3 (инв. № 12014467-00)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</si>
  <si>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 xml:space="preserve">ВЛ-0,4 кВ №2 ( Курская обл., Курский район, Новопоселеновский сельсовет, д. Екатериновка) </t>
  </si>
  <si>
    <t xml:space="preserve">ТП-10/0,4 кВ № 558/63 (инв. № SRSK) </t>
  </si>
  <si>
    <t>Монтаж автоматического выключателя 0,4 кВ (до 63 А)</t>
  </si>
  <si>
    <t>ВЛ-10 кВ № 412.16 (инв. № 4009)</t>
  </si>
  <si>
    <t>КТП 250 кВА (с трансформатором 160 кВА)</t>
  </si>
  <si>
    <t>Объем строительства включен в Ц-12205 (Лот № 72 льготники)</t>
  </si>
  <si>
    <t>реконструкция существующей ВЛ-0,4 кВ № 1 (инв. № 54.2302525.Д.) в части монтажа двух дополнительных проводов на участке протяженностью 0,4 км по трассе (в пролетах опор №№ 4…14) и замены пяти опор (с № 10 по № 14). Объем реконструкции уточнить при проектировании – за счет средств тарифа на передачу электроэнергии.</t>
  </si>
  <si>
    <t>-</t>
  </si>
  <si>
    <t>Иткина Светлана Анатольевна</t>
  </si>
  <si>
    <t>41216197 (ЗЭС-2811/2016)</t>
  </si>
  <si>
    <t>Курская обл., Рыльский р-н, д.Семеново, д.1</t>
  </si>
  <si>
    <t xml:space="preserve"> ВЛ-0,4 кВ № 1 (инв. № 54.2302525.Д.)</t>
  </si>
  <si>
    <t>0,4 км по трассе с заменой 5-ти опор на ж/б</t>
  </si>
  <si>
    <t>41216549 (ЗЭС-2774/2015)</t>
  </si>
  <si>
    <t>Курская обл., Курчатовский р-он, снт "Энергетик", ул. 1, уч. 15</t>
  </si>
  <si>
    <t>Зайковский Виктор Анатольевич</t>
  </si>
  <si>
    <t xml:space="preserve"> - строительство ответвления протяженностью 0,16 км от опоры № 1-6 существующей ВЛ-0,4 кВ № 2 (инв. № 54.1832800)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0,09 км по техническим условиям З-2754.</t>
  </si>
  <si>
    <t>реконструкция существующей ВЛ-0,4 кВ № 2 (инв. № 54.1832800) 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З-2754.</t>
  </si>
  <si>
    <t>41184535 (ЦЭС-11637/2016)</t>
  </si>
  <si>
    <t>Открытое акционерное общество «Курский завод крупнопанельного домостроения имени А.Ф.Дериглазова»</t>
  </si>
  <si>
    <t>Курский р-н, Бесединский с/с, с.Кувшиное, д.49</t>
  </si>
  <si>
    <t>реконструкция существующей ТП-10/0,4 кВ № 205/160 (инв. № 13012839-00) в части монтажа дополнительного коммутационного аппарата отходящей ВЛ-0,4 кВ (объем реконструкции уточнить при проектировании) – за счет средств тарифа на передачу электроэнергии.</t>
  </si>
  <si>
    <t>41216514 (ЗЭС-2754/2016)</t>
  </si>
  <si>
    <t xml:space="preserve"> - строительство ответвления протяженностью 0,09 км от опоры № 1-6 ВЛ-0,4 кВ № 2 (инв. № 54.1832800) до границы земельного участка заявителя, с увеличением протяженности ВЛ-0,4 кВ (марку и сечение провода, протяженность уточнить при проектировании).</t>
  </si>
  <si>
    <t>реконструкция существующей ВЛ-0,4 кВ № 2 (инв. № 54.1832800) в части монтажа ответвительной арматуры к опоре ВЛ-0,4 кВ в точке врезки (объем реконструкции уточнить при проектировании) – за счет средств тарифа на передачу электроэнергии.</t>
  </si>
  <si>
    <t>Курская обл., Курчатовский р-он, Макаровский с/с, снт "Энергетик", улица 1, участок 20</t>
  </si>
  <si>
    <t>Александров Александр Александрович</t>
  </si>
  <si>
    <t xml:space="preserve"> ВЛ-0,4 кВ № 2 (инв. № 54.1832800)</t>
  </si>
  <si>
    <t>Остальной объем строительства включен в З-2754 (Лот № 72)</t>
  </si>
  <si>
    <t xml:space="preserve">ВЛ-0,4 кВ №3 (инв. № 12014467-00) </t>
  </si>
  <si>
    <t>ВЛ-0,4 кВ №4 (инв.№27013780-00)</t>
  </si>
  <si>
    <t xml:space="preserve">ТП-10/0,4 кВ № 205/160 (инв. № 13012839-00) </t>
  </si>
  <si>
    <t>ВЛ-0,4 кВ № 2 (инв. № 3392)</t>
  </si>
  <si>
    <t xml:space="preserve"> строительство ВЛ-0,4 кВ протяженностью 0,41 км (в том числе 0,2 км совместной подвеской по опорам существующей ВЛ-0,4 кВ № 1 (инв. № 12010860-00) от опоры № 1 до опоры № 6) от ТП-10/0,4 кВ № 205/160 (инв. № 13012839-00) до границы земельного участка заявителя (марку и сечение провода, протяженность уточнить при проектировании).</t>
  </si>
  <si>
    <t>0,41 км, в том числе 0,2 км совместной подвеской по опорам существующей ВЛ-0,4 кВ</t>
  </si>
  <si>
    <t>Монтаж автоматического выключателя 0,4 кВ (100 А) - 1 шт.</t>
  </si>
  <si>
    <t>ВЛ-0,4 кВ № 3 (инв. № 12012961-00)</t>
  </si>
  <si>
    <t>Остальной объем строительства включен в Ю-2897 (Лот № 57)</t>
  </si>
  <si>
    <t>ИТОГО:</t>
  </si>
  <si>
    <t>Лот № 72 Юго-Запад (8500005266)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</si>
</sst>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"/>
    <numFmt numFmtId="166" formatCode="0.0"/>
  </numFmts>
  <fonts count="6" x14ac:knownFonts="1">
    <font>
      <sz val="11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b/>
      <sz val="48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4" fontId="2" fillId="0" borderId="0" xfId="0" applyNumberFormat="1" applyFont="1" applyFill="1"/>
    <xf numFmtId="14" fontId="2" fillId="0" borderId="0" xfId="0" applyNumberFormat="1" applyFont="1" applyFill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4" fontId="2" fillId="6" borderId="1" xfId="0" applyNumberFormat="1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14"/>
  <sheetViews>
    <sheetView view="pageBreakPreview" zoomScale="30" zoomScaleNormal="70" zoomScaleSheetLayoutView="30" workbookViewId="0">
      <pane ySplit="2" topLeftCell="A3" activePane="bottomLeft" state="frozen"/>
      <selection pane="bottomLeft" activeCell="I8" sqref="I8"/>
    </sheetView>
  </sheetViews>
  <sheetFormatPr defaultRowHeight="34.5" x14ac:dyDescent="0.45"/>
  <cols>
    <col min="1" max="1" width="50.7109375" style="43" customWidth="1"/>
    <col min="2" max="2" width="28.42578125" style="43" customWidth="1"/>
    <col min="3" max="3" width="46.42578125" style="43" customWidth="1"/>
    <col min="4" max="4" width="36.85546875" style="43" customWidth="1"/>
    <col min="5" max="5" width="21.140625" style="43" customWidth="1"/>
    <col min="6" max="6" width="67.5703125" style="43" customWidth="1"/>
    <col min="7" max="7" width="23.5703125" style="43" customWidth="1"/>
    <col min="8" max="8" width="59.7109375" style="43" customWidth="1"/>
    <col min="9" max="10" width="255.5703125" style="43" customWidth="1"/>
    <col min="11" max="11" width="38.140625" style="43" customWidth="1"/>
    <col min="12" max="12" width="50.7109375" style="43" customWidth="1"/>
    <col min="13" max="13" width="47.28515625" style="43" customWidth="1"/>
    <col min="14" max="14" width="40.7109375" style="43" customWidth="1"/>
    <col min="15" max="15" width="2.140625" style="43" hidden="1" customWidth="1"/>
    <col min="16" max="16" width="36.5703125" style="43" customWidth="1"/>
    <col min="17" max="17" width="33.28515625" style="43" customWidth="1"/>
    <col min="18" max="18" width="23.140625" style="43" customWidth="1"/>
    <col min="19" max="19" width="29.85546875" style="43" customWidth="1"/>
    <col min="20" max="20" width="33.7109375" style="43" customWidth="1"/>
    <col min="21" max="21" width="12.42578125" style="43" hidden="1" customWidth="1"/>
    <col min="22" max="22" width="9.140625" style="43" hidden="1" customWidth="1"/>
    <col min="23" max="24" width="10.140625" style="43" hidden="1" customWidth="1"/>
    <col min="25" max="27" width="17" style="43" hidden="1" customWidth="1"/>
    <col min="28" max="28" width="24.85546875" style="43" hidden="1" customWidth="1"/>
    <col min="29" max="29" width="25.7109375" style="43" customWidth="1"/>
    <col min="30" max="30" width="28.7109375" style="43" customWidth="1"/>
    <col min="31" max="31" width="21" style="43" customWidth="1"/>
    <col min="32" max="32" width="20.140625" style="43" customWidth="1"/>
    <col min="33" max="33" width="37.7109375" style="43" hidden="1" customWidth="1"/>
    <col min="34" max="34" width="21" style="43" hidden="1" customWidth="1"/>
    <col min="35" max="36" width="23" style="43" customWidth="1"/>
    <col min="37" max="37" width="26" style="43" hidden="1" customWidth="1"/>
    <col min="38" max="38" width="19.7109375" style="43" hidden="1" customWidth="1"/>
    <col min="39" max="39" width="12.7109375" style="43" hidden="1" customWidth="1"/>
    <col min="40" max="40" width="9.140625" style="43" hidden="1" customWidth="1"/>
    <col min="41" max="41" width="9.5703125" style="43" hidden="1" customWidth="1"/>
    <col min="42" max="42" width="9.140625" style="43" hidden="1" customWidth="1"/>
    <col min="43" max="43" width="27.140625" style="43" customWidth="1"/>
    <col min="44" max="44" width="22" style="43" customWidth="1"/>
    <col min="45" max="45" width="21.42578125" style="43" customWidth="1"/>
    <col min="46" max="46" width="23.42578125" style="43" customWidth="1"/>
    <col min="47" max="50" width="9.140625" style="43" hidden="1" customWidth="1"/>
    <col min="51" max="51" width="57.28515625" style="43" customWidth="1"/>
    <col min="52" max="52" width="24.28515625" style="43" customWidth="1"/>
    <col min="53" max="53" width="64.7109375" style="43" customWidth="1"/>
    <col min="54" max="54" width="25.7109375" style="43" customWidth="1"/>
    <col min="55" max="55" width="23.140625" style="43" hidden="1" customWidth="1"/>
    <col min="56" max="56" width="18.140625" style="43" hidden="1" customWidth="1"/>
    <col min="57" max="57" width="22.5703125" style="43" hidden="1" customWidth="1"/>
    <col min="58" max="58" width="24.140625" style="43" hidden="1" customWidth="1"/>
    <col min="59" max="59" width="33.85546875" style="43" customWidth="1"/>
    <col min="60" max="60" width="18.5703125" style="43" customWidth="1"/>
    <col min="61" max="61" width="32.5703125" style="43" hidden="1" customWidth="1"/>
    <col min="62" max="62" width="33" style="43" hidden="1" customWidth="1"/>
    <col min="63" max="63" width="31.5703125" style="45" customWidth="1"/>
    <col min="64" max="64" width="37.28515625" style="46" customWidth="1"/>
    <col min="65" max="65" width="72.140625" style="43" customWidth="1"/>
    <col min="66" max="66" width="17.7109375" style="47" customWidth="1"/>
    <col min="67" max="68" width="20.28515625" style="43" bestFit="1" customWidth="1"/>
    <col min="69" max="16384" width="9.140625" style="43"/>
  </cols>
  <sheetData>
    <row r="1" spans="1:70" ht="35.25" x14ac:dyDescent="0.5">
      <c r="C1" s="44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48" t="s">
        <v>34</v>
      </c>
      <c r="M2" s="48" t="s">
        <v>35</v>
      </c>
      <c r="N2" s="48" t="s">
        <v>36</v>
      </c>
      <c r="O2" s="48"/>
      <c r="P2" s="48" t="s">
        <v>37</v>
      </c>
      <c r="Q2" s="48" t="s">
        <v>38</v>
      </c>
      <c r="R2" s="48" t="s">
        <v>39</v>
      </c>
      <c r="S2" s="48" t="s">
        <v>40</v>
      </c>
      <c r="T2" s="48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49" t="s">
        <v>19</v>
      </c>
      <c r="BN2" s="50"/>
    </row>
    <row r="3" spans="1:70" s="25" customFormat="1" ht="192" customHeight="1" x14ac:dyDescent="0.25">
      <c r="A3" s="18" t="s">
        <v>157</v>
      </c>
      <c r="B3" s="19">
        <v>41216514</v>
      </c>
      <c r="C3" s="20">
        <v>466.1</v>
      </c>
      <c r="D3" s="20"/>
      <c r="E3" s="21">
        <v>5</v>
      </c>
      <c r="F3" s="19" t="s">
        <v>161</v>
      </c>
      <c r="G3" s="19" t="s">
        <v>81</v>
      </c>
      <c r="H3" s="19" t="s">
        <v>160</v>
      </c>
      <c r="I3" s="19" t="s">
        <v>158</v>
      </c>
      <c r="J3" s="19" t="s">
        <v>159</v>
      </c>
      <c r="K3" s="21" t="s">
        <v>162</v>
      </c>
      <c r="L3" s="21"/>
      <c r="M3" s="21"/>
      <c r="N3" s="81">
        <f>N4</f>
        <v>99.09</v>
      </c>
      <c r="O3" s="81">
        <f t="shared" ref="O3:T3" si="0">O4</f>
        <v>0</v>
      </c>
      <c r="P3" s="81">
        <f t="shared" si="0"/>
        <v>7.9272</v>
      </c>
      <c r="Q3" s="81">
        <f t="shared" si="0"/>
        <v>85.217399999999998</v>
      </c>
      <c r="R3" s="81">
        <f t="shared" si="0"/>
        <v>0</v>
      </c>
      <c r="S3" s="81">
        <f t="shared" si="0"/>
        <v>5.9454000000000002</v>
      </c>
      <c r="T3" s="81">
        <f t="shared" si="0"/>
        <v>99.09</v>
      </c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26">
        <v>0.09</v>
      </c>
      <c r="BB3" s="23">
        <f>T3</f>
        <v>99.09</v>
      </c>
      <c r="BC3" s="21"/>
      <c r="BD3" s="52"/>
      <c r="BE3" s="52"/>
      <c r="BF3" s="52"/>
      <c r="BG3" s="52"/>
      <c r="BH3" s="52"/>
      <c r="BI3" s="52"/>
      <c r="BJ3" s="52"/>
      <c r="BK3" s="53">
        <f>BB3</f>
        <v>99.09</v>
      </c>
      <c r="BL3" s="22">
        <v>42601</v>
      </c>
      <c r="BM3" s="52"/>
      <c r="BN3" s="52"/>
      <c r="BO3" s="23"/>
      <c r="BP3" s="23"/>
      <c r="BQ3" s="22"/>
      <c r="BR3" s="24"/>
    </row>
    <row r="4" spans="1:70" s="64" customFormat="1" ht="134.25" customHeight="1" x14ac:dyDescent="0.25">
      <c r="A4" s="55"/>
      <c r="B4" s="56"/>
      <c r="C4" s="57"/>
      <c r="D4" s="57"/>
      <c r="E4" s="28"/>
      <c r="F4" s="56"/>
      <c r="G4" s="56"/>
      <c r="H4" s="56"/>
      <c r="I4" s="56"/>
      <c r="J4" s="56"/>
      <c r="K4" s="28"/>
      <c r="L4" s="28" t="s">
        <v>16</v>
      </c>
      <c r="M4" s="28">
        <f>BA3</f>
        <v>0.09</v>
      </c>
      <c r="N4" s="58">
        <f>M4*1101</f>
        <v>99.09</v>
      </c>
      <c r="O4" s="58"/>
      <c r="P4" s="58">
        <f>0.08*N4</f>
        <v>7.9272</v>
      </c>
      <c r="Q4" s="58">
        <f>0.86*N4</f>
        <v>85.217399999999998</v>
      </c>
      <c r="R4" s="58"/>
      <c r="S4" s="58">
        <f>0.06*N4</f>
        <v>5.9454000000000002</v>
      </c>
      <c r="T4" s="58">
        <f>P4+Q4+R4+S4</f>
        <v>99.09</v>
      </c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60"/>
      <c r="BB4" s="28"/>
      <c r="BC4" s="28"/>
      <c r="BD4" s="59"/>
      <c r="BE4" s="59"/>
      <c r="BF4" s="59"/>
      <c r="BG4" s="59"/>
      <c r="BH4" s="59"/>
      <c r="BI4" s="59"/>
      <c r="BJ4" s="59"/>
      <c r="BK4" s="61"/>
      <c r="BL4" s="62"/>
      <c r="BM4" s="59"/>
      <c r="BN4" s="59"/>
      <c r="BO4" s="29"/>
      <c r="BP4" s="29"/>
      <c r="BQ4" s="62"/>
      <c r="BR4" s="63"/>
    </row>
    <row r="5" spans="1:70" s="25" customFormat="1" ht="192" customHeight="1" x14ac:dyDescent="0.25">
      <c r="A5" s="18" t="s">
        <v>148</v>
      </c>
      <c r="B5" s="19">
        <v>41216549</v>
      </c>
      <c r="C5" s="20">
        <v>466.1</v>
      </c>
      <c r="D5" s="20"/>
      <c r="E5" s="21">
        <v>5</v>
      </c>
      <c r="F5" s="19" t="s">
        <v>150</v>
      </c>
      <c r="G5" s="19" t="s">
        <v>81</v>
      </c>
      <c r="H5" s="19" t="s">
        <v>149</v>
      </c>
      <c r="I5" s="19" t="s">
        <v>151</v>
      </c>
      <c r="J5" s="19" t="s">
        <v>152</v>
      </c>
      <c r="K5" s="21" t="s">
        <v>162</v>
      </c>
      <c r="L5" s="21"/>
      <c r="M5" s="21"/>
      <c r="N5" s="81">
        <f>N6</f>
        <v>77.070000000000007</v>
      </c>
      <c r="O5" s="81">
        <f t="shared" ref="O5:T5" si="1">O6</f>
        <v>0</v>
      </c>
      <c r="P5" s="81">
        <f t="shared" si="1"/>
        <v>6.1656000000000004</v>
      </c>
      <c r="Q5" s="81">
        <f t="shared" si="1"/>
        <v>66.280200000000008</v>
      </c>
      <c r="R5" s="81">
        <f t="shared" si="1"/>
        <v>0</v>
      </c>
      <c r="S5" s="81">
        <f t="shared" si="1"/>
        <v>4.6242000000000001</v>
      </c>
      <c r="T5" s="81">
        <f t="shared" si="1"/>
        <v>77.070000000000007</v>
      </c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26">
        <v>7.0000000000000007E-2</v>
      </c>
      <c r="BB5" s="23">
        <f>T5</f>
        <v>77.070000000000007</v>
      </c>
      <c r="BC5" s="21"/>
      <c r="BD5" s="52"/>
      <c r="BE5" s="52"/>
      <c r="BF5" s="52"/>
      <c r="BG5" s="52"/>
      <c r="BH5" s="52"/>
      <c r="BI5" s="52"/>
      <c r="BJ5" s="52"/>
      <c r="BK5" s="53">
        <f>BB5</f>
        <v>77.070000000000007</v>
      </c>
      <c r="BL5" s="22">
        <v>42599</v>
      </c>
      <c r="BM5" s="52" t="s">
        <v>163</v>
      </c>
      <c r="BN5" s="52"/>
      <c r="BO5" s="23"/>
      <c r="BP5" s="23"/>
      <c r="BQ5" s="22"/>
      <c r="BR5" s="24"/>
    </row>
    <row r="6" spans="1:70" s="64" customFormat="1" ht="192" customHeight="1" x14ac:dyDescent="0.25">
      <c r="A6" s="55"/>
      <c r="B6" s="56"/>
      <c r="C6" s="57"/>
      <c r="D6" s="57"/>
      <c r="E6" s="28"/>
      <c r="F6" s="56"/>
      <c r="G6" s="56"/>
      <c r="H6" s="56"/>
      <c r="I6" s="56"/>
      <c r="J6" s="56"/>
      <c r="K6" s="28"/>
      <c r="L6" s="28" t="s">
        <v>16</v>
      </c>
      <c r="M6" s="28">
        <f>BA5</f>
        <v>7.0000000000000007E-2</v>
      </c>
      <c r="N6" s="58">
        <f>M6*1101</f>
        <v>77.070000000000007</v>
      </c>
      <c r="O6" s="58"/>
      <c r="P6" s="58">
        <f>0.08*N6</f>
        <v>6.1656000000000004</v>
      </c>
      <c r="Q6" s="58">
        <f>0.86*N6</f>
        <v>66.280200000000008</v>
      </c>
      <c r="R6" s="58"/>
      <c r="S6" s="58">
        <f>0.06*N6</f>
        <v>4.6242000000000001</v>
      </c>
      <c r="T6" s="58">
        <f>P6+Q6+R6+S6</f>
        <v>77.070000000000007</v>
      </c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60"/>
      <c r="BB6" s="28"/>
      <c r="BC6" s="28"/>
      <c r="BD6" s="59"/>
      <c r="BE6" s="59"/>
      <c r="BF6" s="59"/>
      <c r="BG6" s="59"/>
      <c r="BH6" s="59"/>
      <c r="BI6" s="59"/>
      <c r="BJ6" s="59"/>
      <c r="BK6" s="61"/>
      <c r="BL6" s="62"/>
      <c r="BM6" s="59"/>
      <c r="BN6" s="59"/>
      <c r="BO6" s="29"/>
      <c r="BP6" s="29"/>
      <c r="BQ6" s="62"/>
      <c r="BR6" s="63"/>
    </row>
    <row r="7" spans="1:70" s="25" customFormat="1" ht="231.75" customHeight="1" x14ac:dyDescent="0.25">
      <c r="A7" s="18" t="s">
        <v>43</v>
      </c>
      <c r="B7" s="19" t="s">
        <v>56</v>
      </c>
      <c r="C7" s="20">
        <v>466.1</v>
      </c>
      <c r="D7" s="20"/>
      <c r="E7" s="21">
        <v>15</v>
      </c>
      <c r="F7" s="19" t="s">
        <v>67</v>
      </c>
      <c r="G7" s="19" t="s">
        <v>81</v>
      </c>
      <c r="H7" s="19" t="s">
        <v>85</v>
      </c>
      <c r="I7" s="19" t="s">
        <v>99</v>
      </c>
      <c r="J7" s="19" t="s">
        <v>100</v>
      </c>
      <c r="K7" s="21" t="s">
        <v>126</v>
      </c>
      <c r="L7" s="21"/>
      <c r="M7" s="21"/>
      <c r="N7" s="21">
        <f>N8</f>
        <v>341.31</v>
      </c>
      <c r="O7" s="21"/>
      <c r="P7" s="21">
        <f t="shared" ref="P7:T7" si="2">P8</f>
        <v>27.3048</v>
      </c>
      <c r="Q7" s="21">
        <f t="shared" si="2"/>
        <v>293.52659999999997</v>
      </c>
      <c r="R7" s="21">
        <f t="shared" si="2"/>
        <v>0</v>
      </c>
      <c r="S7" s="21">
        <f t="shared" si="2"/>
        <v>20.4786</v>
      </c>
      <c r="T7" s="21">
        <f t="shared" si="2"/>
        <v>341.30999999999995</v>
      </c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26">
        <v>0.31</v>
      </c>
      <c r="BB7" s="21">
        <f>T8</f>
        <v>341.30999999999995</v>
      </c>
      <c r="BC7" s="21"/>
      <c r="BD7" s="52"/>
      <c r="BE7" s="21"/>
      <c r="BF7" s="23"/>
      <c r="BG7" s="23"/>
      <c r="BH7" s="52"/>
      <c r="BI7" s="52"/>
      <c r="BJ7" s="52"/>
      <c r="BK7" s="53">
        <f>BB7</f>
        <v>341.30999999999995</v>
      </c>
      <c r="BL7" s="22">
        <v>42593</v>
      </c>
      <c r="BM7" s="52"/>
      <c r="BN7" s="52"/>
      <c r="BO7" s="23"/>
      <c r="BP7" s="23"/>
      <c r="BQ7" s="22"/>
      <c r="BR7" s="24"/>
    </row>
    <row r="8" spans="1:70" s="6" customFormat="1" ht="147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16</v>
      </c>
      <c r="M8" s="27">
        <v>0.31</v>
      </c>
      <c r="N8" s="4">
        <f>1101*M8</f>
        <v>341.31</v>
      </c>
      <c r="O8" s="4"/>
      <c r="P8" s="4">
        <f>0.08*N8</f>
        <v>27.3048</v>
      </c>
      <c r="Q8" s="4">
        <f>0.86*N8</f>
        <v>293.52659999999997</v>
      </c>
      <c r="R8" s="4"/>
      <c r="S8" s="4">
        <f>0.06*N8</f>
        <v>20.4786</v>
      </c>
      <c r="T8" s="4">
        <f>P8+Q8+R8+S8</f>
        <v>341.30999999999995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1"/>
      <c r="BB8" s="51"/>
      <c r="BC8" s="5"/>
      <c r="BD8" s="5"/>
      <c r="BE8" s="4"/>
      <c r="BF8" s="7"/>
      <c r="BG8" s="7"/>
      <c r="BH8" s="5"/>
      <c r="BI8" s="5"/>
      <c r="BJ8" s="5"/>
      <c r="BK8" s="51"/>
      <c r="BL8" s="8"/>
      <c r="BM8" s="5"/>
      <c r="BN8" s="5"/>
      <c r="BO8" s="7"/>
      <c r="BP8" s="7"/>
      <c r="BQ8" s="8"/>
      <c r="BR8" s="9"/>
    </row>
    <row r="9" spans="1:70" s="25" customFormat="1" ht="147" customHeight="1" x14ac:dyDescent="0.25">
      <c r="A9" s="18" t="s">
        <v>130</v>
      </c>
      <c r="B9" s="19">
        <v>41210059</v>
      </c>
      <c r="C9" s="20">
        <v>466.1</v>
      </c>
      <c r="D9" s="20"/>
      <c r="E9" s="21">
        <v>15</v>
      </c>
      <c r="F9" s="19" t="s">
        <v>131</v>
      </c>
      <c r="G9" s="19" t="s">
        <v>81</v>
      </c>
      <c r="H9" s="19" t="s">
        <v>132</v>
      </c>
      <c r="I9" s="19" t="s">
        <v>133</v>
      </c>
      <c r="J9" s="19" t="s">
        <v>134</v>
      </c>
      <c r="K9" s="21" t="s">
        <v>164</v>
      </c>
      <c r="L9" s="21"/>
      <c r="M9" s="26"/>
      <c r="N9" s="21">
        <f>N10</f>
        <v>99.09</v>
      </c>
      <c r="O9" s="21">
        <f t="shared" ref="O9:T9" si="3">O10</f>
        <v>0</v>
      </c>
      <c r="P9" s="21">
        <f t="shared" si="3"/>
        <v>7.9272</v>
      </c>
      <c r="Q9" s="21">
        <f t="shared" si="3"/>
        <v>85.217399999999998</v>
      </c>
      <c r="R9" s="21">
        <f t="shared" si="3"/>
        <v>0</v>
      </c>
      <c r="S9" s="21">
        <f t="shared" si="3"/>
        <v>5.9454000000000002</v>
      </c>
      <c r="T9" s="21">
        <f t="shared" si="3"/>
        <v>99.09</v>
      </c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3">
        <v>0.09</v>
      </c>
      <c r="BB9" s="53">
        <f>T9</f>
        <v>99.09</v>
      </c>
      <c r="BC9" s="52"/>
      <c r="BD9" s="52"/>
      <c r="BE9" s="21"/>
      <c r="BF9" s="23"/>
      <c r="BG9" s="23"/>
      <c r="BH9" s="52"/>
      <c r="BI9" s="52"/>
      <c r="BJ9" s="52"/>
      <c r="BK9" s="53">
        <f>BB9</f>
        <v>99.09</v>
      </c>
      <c r="BL9" s="22">
        <v>42571</v>
      </c>
      <c r="BM9" s="52"/>
      <c r="BN9" s="52"/>
      <c r="BO9" s="23"/>
      <c r="BP9" s="23"/>
      <c r="BQ9" s="22"/>
      <c r="BR9" s="24"/>
    </row>
    <row r="10" spans="1:70" s="64" customFormat="1" ht="147" customHeight="1" x14ac:dyDescent="0.25">
      <c r="A10" s="55"/>
      <c r="B10" s="56"/>
      <c r="C10" s="57"/>
      <c r="D10" s="57"/>
      <c r="E10" s="28"/>
      <c r="F10" s="56"/>
      <c r="G10" s="56"/>
      <c r="H10" s="56"/>
      <c r="I10" s="56"/>
      <c r="J10" s="56"/>
      <c r="K10" s="28"/>
      <c r="L10" s="28" t="s">
        <v>16</v>
      </c>
      <c r="M10" s="61">
        <f>BA9</f>
        <v>0.09</v>
      </c>
      <c r="N10" s="28">
        <f>1101*M10</f>
        <v>99.09</v>
      </c>
      <c r="O10" s="28"/>
      <c r="P10" s="28">
        <f>0.08*N10</f>
        <v>7.9272</v>
      </c>
      <c r="Q10" s="28">
        <f>0.86*N10</f>
        <v>85.217399999999998</v>
      </c>
      <c r="R10" s="28"/>
      <c r="S10" s="28">
        <f>0.06*N10</f>
        <v>5.9454000000000002</v>
      </c>
      <c r="T10" s="28">
        <f>P10+Q10+R10+S10</f>
        <v>99.09</v>
      </c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61"/>
      <c r="BB10" s="61"/>
      <c r="BC10" s="59"/>
      <c r="BD10" s="59"/>
      <c r="BE10" s="28"/>
      <c r="BF10" s="29"/>
      <c r="BG10" s="29"/>
      <c r="BH10" s="59"/>
      <c r="BI10" s="59"/>
      <c r="BJ10" s="59"/>
      <c r="BK10" s="61"/>
      <c r="BL10" s="62"/>
      <c r="BM10" s="59"/>
      <c r="BN10" s="59"/>
      <c r="BO10" s="29"/>
      <c r="BP10" s="29"/>
      <c r="BQ10" s="62"/>
      <c r="BR10" s="63"/>
    </row>
    <row r="11" spans="1:70" s="25" customFormat="1" ht="174.75" customHeight="1" x14ac:dyDescent="0.25">
      <c r="A11" s="18" t="s">
        <v>144</v>
      </c>
      <c r="B11" s="19">
        <v>41216197</v>
      </c>
      <c r="C11" s="20">
        <v>466.1</v>
      </c>
      <c r="D11" s="20"/>
      <c r="E11" s="21">
        <v>15</v>
      </c>
      <c r="F11" s="19" t="s">
        <v>143</v>
      </c>
      <c r="G11" s="19" t="s">
        <v>80</v>
      </c>
      <c r="H11" s="19" t="s">
        <v>145</v>
      </c>
      <c r="I11" s="19" t="s">
        <v>142</v>
      </c>
      <c r="J11" s="19" t="s">
        <v>141</v>
      </c>
      <c r="K11" s="21" t="s">
        <v>146</v>
      </c>
      <c r="L11" s="21"/>
      <c r="M11" s="21"/>
      <c r="N11" s="23">
        <f>SUM(N12)</f>
        <v>190.386</v>
      </c>
      <c r="O11" s="21">
        <f t="shared" ref="O11:T11" si="4">SUM(O12)</f>
        <v>0</v>
      </c>
      <c r="P11" s="21">
        <f t="shared" si="4"/>
        <v>15.230879999999999</v>
      </c>
      <c r="Q11" s="23">
        <f t="shared" si="4"/>
        <v>171.34739999999999</v>
      </c>
      <c r="R11" s="23">
        <f t="shared" si="4"/>
        <v>0</v>
      </c>
      <c r="S11" s="23">
        <f t="shared" si="4"/>
        <v>3.8077199999999998</v>
      </c>
      <c r="T11" s="23">
        <f t="shared" si="4"/>
        <v>190.386</v>
      </c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3"/>
      <c r="BB11" s="53"/>
      <c r="BC11" s="52"/>
      <c r="BD11" s="52"/>
      <c r="BE11" s="21"/>
      <c r="BF11" s="23"/>
      <c r="BG11" s="21" t="s">
        <v>147</v>
      </c>
      <c r="BH11" s="23">
        <f>T12</f>
        <v>190.386</v>
      </c>
      <c r="BI11" s="21"/>
      <c r="BJ11" s="52"/>
      <c r="BK11" s="53">
        <f>BH11</f>
        <v>190.386</v>
      </c>
      <c r="BL11" s="22">
        <v>42580</v>
      </c>
      <c r="BM11" s="52"/>
      <c r="BN11" s="52"/>
      <c r="BO11" s="23"/>
      <c r="BP11" s="23"/>
      <c r="BQ11" s="22"/>
      <c r="BR11" s="24"/>
    </row>
    <row r="12" spans="1:70" s="6" customFormat="1" ht="207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28"/>
      <c r="L12" s="28" t="s">
        <v>129</v>
      </c>
      <c r="M12" s="28">
        <f>BV11</f>
        <v>0</v>
      </c>
      <c r="N12" s="29">
        <f>0.4*231.34+5*19.57</f>
        <v>190.386</v>
      </c>
      <c r="O12" s="28"/>
      <c r="P12" s="29">
        <f>N12*0.08</f>
        <v>15.230879999999999</v>
      </c>
      <c r="Q12" s="29">
        <f>N12*0.9</f>
        <v>171.34739999999999</v>
      </c>
      <c r="R12" s="28">
        <v>0</v>
      </c>
      <c r="S12" s="29">
        <f>N12*0.02</f>
        <v>3.8077199999999998</v>
      </c>
      <c r="T12" s="29">
        <f>SUM(P12:S12)</f>
        <v>190.386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1"/>
      <c r="BB12" s="51"/>
      <c r="BC12" s="5"/>
      <c r="BD12" s="5"/>
      <c r="BE12" s="4"/>
      <c r="BF12" s="7"/>
      <c r="BG12" s="7"/>
      <c r="BH12" s="5"/>
      <c r="BI12" s="5"/>
      <c r="BJ12" s="5"/>
      <c r="BK12" s="51"/>
      <c r="BL12" s="8"/>
      <c r="BM12" s="5"/>
      <c r="BN12" s="5"/>
      <c r="BO12" s="7"/>
      <c r="BP12" s="7"/>
      <c r="BQ12" s="8"/>
      <c r="BR12" s="9"/>
    </row>
    <row r="13" spans="1:70" s="25" customFormat="1" ht="239.25" customHeight="1" x14ac:dyDescent="0.25">
      <c r="A13" s="18" t="s">
        <v>44</v>
      </c>
      <c r="B13" s="19" t="s">
        <v>57</v>
      </c>
      <c r="C13" s="20">
        <v>466.1</v>
      </c>
      <c r="D13" s="20"/>
      <c r="E13" s="21">
        <v>15</v>
      </c>
      <c r="F13" s="19" t="s">
        <v>68</v>
      </c>
      <c r="G13" s="19" t="s">
        <v>80</v>
      </c>
      <c r="H13" s="19" t="s">
        <v>86</v>
      </c>
      <c r="I13" s="19" t="s">
        <v>101</v>
      </c>
      <c r="J13" s="19" t="s">
        <v>102</v>
      </c>
      <c r="K13" s="21" t="s">
        <v>165</v>
      </c>
      <c r="L13" s="21"/>
      <c r="M13" s="21"/>
      <c r="N13" s="21">
        <f>N14</f>
        <v>132.12</v>
      </c>
      <c r="O13" s="21">
        <f t="shared" ref="O13:T13" si="5">O14</f>
        <v>0</v>
      </c>
      <c r="P13" s="21">
        <f t="shared" si="5"/>
        <v>10.569600000000001</v>
      </c>
      <c r="Q13" s="21">
        <f t="shared" si="5"/>
        <v>113.6232</v>
      </c>
      <c r="R13" s="21">
        <f t="shared" si="5"/>
        <v>0</v>
      </c>
      <c r="S13" s="21">
        <f t="shared" si="5"/>
        <v>7.9272</v>
      </c>
      <c r="T13" s="21">
        <f t="shared" si="5"/>
        <v>132.12</v>
      </c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3">
        <v>0.12</v>
      </c>
      <c r="BB13" s="53">
        <f>T13</f>
        <v>132.12</v>
      </c>
      <c r="BC13" s="52"/>
      <c r="BD13" s="52"/>
      <c r="BE13" s="21"/>
      <c r="BF13" s="23"/>
      <c r="BG13" s="21"/>
      <c r="BH13" s="21"/>
      <c r="BI13" s="21"/>
      <c r="BJ13" s="52"/>
      <c r="BK13" s="53">
        <f>BB13</f>
        <v>132.12</v>
      </c>
      <c r="BL13" s="22">
        <v>42592</v>
      </c>
      <c r="BM13" s="52"/>
      <c r="BN13" s="52"/>
      <c r="BO13" s="23"/>
      <c r="BP13" s="23"/>
      <c r="BQ13" s="22"/>
      <c r="BR13" s="24"/>
    </row>
    <row r="14" spans="1:70" s="64" customFormat="1" ht="147" customHeight="1" x14ac:dyDescent="0.25">
      <c r="A14" s="55"/>
      <c r="B14" s="56"/>
      <c r="C14" s="57"/>
      <c r="D14" s="57"/>
      <c r="E14" s="28"/>
      <c r="F14" s="56"/>
      <c r="G14" s="56"/>
      <c r="H14" s="56"/>
      <c r="I14" s="56"/>
      <c r="J14" s="56"/>
      <c r="K14" s="28"/>
      <c r="L14" s="28" t="s">
        <v>16</v>
      </c>
      <c r="M14" s="61">
        <f>BA13</f>
        <v>0.12</v>
      </c>
      <c r="N14" s="28">
        <f>1101*M14</f>
        <v>132.12</v>
      </c>
      <c r="O14" s="28"/>
      <c r="P14" s="28">
        <f>0.08*N14</f>
        <v>10.569600000000001</v>
      </c>
      <c r="Q14" s="28">
        <f>0.86*N14</f>
        <v>113.6232</v>
      </c>
      <c r="R14" s="28"/>
      <c r="S14" s="28">
        <f>0.06*N14</f>
        <v>7.9272</v>
      </c>
      <c r="T14" s="28">
        <f>P14+Q14+R14+S14</f>
        <v>132.12</v>
      </c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61"/>
      <c r="BB14" s="61"/>
      <c r="BC14" s="59"/>
      <c r="BD14" s="59"/>
      <c r="BE14" s="28"/>
      <c r="BF14" s="29"/>
      <c r="BG14" s="28"/>
      <c r="BH14" s="28"/>
      <c r="BI14" s="28"/>
      <c r="BJ14" s="59"/>
      <c r="BK14" s="61"/>
      <c r="BL14" s="62"/>
      <c r="BM14" s="59"/>
      <c r="BN14" s="59"/>
      <c r="BO14" s="29"/>
      <c r="BP14" s="29"/>
      <c r="BQ14" s="62"/>
      <c r="BR14" s="63"/>
    </row>
    <row r="15" spans="1:70" s="92" customFormat="1" ht="239.25" customHeight="1" x14ac:dyDescent="0.25">
      <c r="A15" s="82" t="s">
        <v>153</v>
      </c>
      <c r="B15" s="83">
        <v>41184535</v>
      </c>
      <c r="C15" s="84">
        <v>402294.5</v>
      </c>
      <c r="D15" s="84">
        <v>402.29450000000003</v>
      </c>
      <c r="E15" s="85">
        <v>50</v>
      </c>
      <c r="F15" s="83" t="s">
        <v>154</v>
      </c>
      <c r="G15" s="83" t="s">
        <v>83</v>
      </c>
      <c r="H15" s="83" t="s">
        <v>155</v>
      </c>
      <c r="I15" s="83" t="s">
        <v>168</v>
      </c>
      <c r="J15" s="83" t="s">
        <v>156</v>
      </c>
      <c r="K15" s="85" t="s">
        <v>166</v>
      </c>
      <c r="L15" s="85"/>
      <c r="M15" s="86"/>
      <c r="N15" s="85">
        <f>N16+N17</f>
        <v>313.52600000000001</v>
      </c>
      <c r="O15" s="85">
        <f t="shared" ref="O15:T15" si="6">O16+O17</f>
        <v>0</v>
      </c>
      <c r="P15" s="85">
        <f t="shared" si="6"/>
        <v>24.5928</v>
      </c>
      <c r="Q15" s="85">
        <f t="shared" si="6"/>
        <v>271.94059999999996</v>
      </c>
      <c r="R15" s="85">
        <f t="shared" si="6"/>
        <v>2.7</v>
      </c>
      <c r="S15" s="85">
        <f t="shared" si="6"/>
        <v>14.2926</v>
      </c>
      <c r="T15" s="85">
        <f t="shared" si="6"/>
        <v>313.52600000000001</v>
      </c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 t="s">
        <v>170</v>
      </c>
      <c r="AZ15" s="87">
        <f>T16</f>
        <v>3.54</v>
      </c>
      <c r="BA15" s="88" t="s">
        <v>169</v>
      </c>
      <c r="BB15" s="88">
        <f>T17</f>
        <v>309.98599999999999</v>
      </c>
      <c r="BC15" s="87"/>
      <c r="BD15" s="87"/>
      <c r="BE15" s="85"/>
      <c r="BF15" s="89"/>
      <c r="BG15" s="85"/>
      <c r="BH15" s="85"/>
      <c r="BI15" s="85"/>
      <c r="BJ15" s="87"/>
      <c r="BK15" s="88">
        <f>AZ15+BB15</f>
        <v>313.52600000000001</v>
      </c>
      <c r="BL15" s="90">
        <v>42566</v>
      </c>
      <c r="BM15" s="87"/>
      <c r="BN15" s="87"/>
      <c r="BO15" s="89"/>
      <c r="BP15" s="89"/>
      <c r="BQ15" s="90"/>
      <c r="BR15" s="91"/>
    </row>
    <row r="16" spans="1:70" s="64" customFormat="1" ht="179.25" customHeight="1" x14ac:dyDescent="0.25">
      <c r="A16" s="55"/>
      <c r="B16" s="56"/>
      <c r="C16" s="57"/>
      <c r="D16" s="57"/>
      <c r="E16" s="28"/>
      <c r="F16" s="56"/>
      <c r="G16" s="56"/>
      <c r="H16" s="56"/>
      <c r="I16" s="56"/>
      <c r="J16" s="56"/>
      <c r="K16" s="28"/>
      <c r="L16" s="28" t="s">
        <v>15</v>
      </c>
      <c r="M16" s="61" t="str">
        <f>AY15</f>
        <v>Монтаж автоматического выключателя 0,4 кВ (100 А) - 1 шт.</v>
      </c>
      <c r="N16" s="28">
        <f>3.54</f>
        <v>3.54</v>
      </c>
      <c r="O16" s="28"/>
      <c r="P16" s="28">
        <v>0.26</v>
      </c>
      <c r="Q16" s="28">
        <v>0.57999999999999996</v>
      </c>
      <c r="R16" s="28">
        <v>2.7</v>
      </c>
      <c r="S16" s="28">
        <v>0</v>
      </c>
      <c r="T16" s="28">
        <f>P16+Q16+R16+S16</f>
        <v>3.54</v>
      </c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61"/>
      <c r="BB16" s="61"/>
      <c r="BC16" s="59"/>
      <c r="BD16" s="59"/>
      <c r="BE16" s="28"/>
      <c r="BF16" s="29"/>
      <c r="BG16" s="28"/>
      <c r="BH16" s="28"/>
      <c r="BI16" s="28"/>
      <c r="BJ16" s="59"/>
      <c r="BK16" s="61"/>
      <c r="BL16" s="62"/>
      <c r="BM16" s="59"/>
      <c r="BN16" s="59"/>
      <c r="BO16" s="29"/>
      <c r="BP16" s="29"/>
      <c r="BQ16" s="62"/>
      <c r="BR16" s="63"/>
    </row>
    <row r="17" spans="1:70" s="64" customFormat="1" ht="258.75" customHeight="1" x14ac:dyDescent="0.25">
      <c r="A17" s="55"/>
      <c r="B17" s="56"/>
      <c r="C17" s="57"/>
      <c r="D17" s="57"/>
      <c r="E17" s="28"/>
      <c r="F17" s="56"/>
      <c r="G17" s="56"/>
      <c r="H17" s="56"/>
      <c r="I17" s="56"/>
      <c r="J17" s="56"/>
      <c r="K17" s="28"/>
      <c r="L17" s="28" t="s">
        <v>16</v>
      </c>
      <c r="M17" s="61" t="str">
        <f>BA15</f>
        <v>0,41 км, в том числе 0,2 км совместной подвеской по опорам существующей ВЛ-0,4 кВ</v>
      </c>
      <c r="N17" s="28">
        <f>0.21*1101+0.2*393.88</f>
        <v>309.98599999999999</v>
      </c>
      <c r="O17" s="28"/>
      <c r="P17" s="67">
        <f>0.08*1101*0.21+29.18*0.2</f>
        <v>24.332799999999999</v>
      </c>
      <c r="Q17" s="67">
        <f>0.86*1101*0.21+362.6*0.2</f>
        <v>271.36059999999998</v>
      </c>
      <c r="R17" s="67"/>
      <c r="S17" s="67">
        <f>0.06*1101*0.21+2.1*0.2</f>
        <v>14.2926</v>
      </c>
      <c r="T17" s="28">
        <f>P17+Q17+R17+S17</f>
        <v>309.98599999999999</v>
      </c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61"/>
      <c r="BB17" s="61"/>
      <c r="BC17" s="59"/>
      <c r="BD17" s="59"/>
      <c r="BE17" s="28"/>
      <c r="BF17" s="29"/>
      <c r="BG17" s="28"/>
      <c r="BH17" s="28"/>
      <c r="BI17" s="28"/>
      <c r="BJ17" s="59"/>
      <c r="BK17" s="61"/>
      <c r="BL17" s="62"/>
      <c r="BM17" s="59"/>
      <c r="BN17" s="59"/>
      <c r="BO17" s="29"/>
      <c r="BP17" s="29"/>
      <c r="BQ17" s="62"/>
      <c r="BR17" s="63"/>
    </row>
    <row r="18" spans="1:70" s="92" customFormat="1" ht="249.75" customHeight="1" x14ac:dyDescent="0.25">
      <c r="A18" s="82" t="s">
        <v>45</v>
      </c>
      <c r="B18" s="83" t="s">
        <v>58</v>
      </c>
      <c r="C18" s="84">
        <v>466.1</v>
      </c>
      <c r="D18" s="84">
        <v>466.1</v>
      </c>
      <c r="E18" s="85">
        <v>13</v>
      </c>
      <c r="F18" s="83" t="s">
        <v>69</v>
      </c>
      <c r="G18" s="83" t="s">
        <v>82</v>
      </c>
      <c r="H18" s="83" t="s">
        <v>87</v>
      </c>
      <c r="I18" s="83" t="s">
        <v>103</v>
      </c>
      <c r="J18" s="83" t="s">
        <v>104</v>
      </c>
      <c r="K18" s="85" t="s">
        <v>167</v>
      </c>
      <c r="L18" s="85"/>
      <c r="M18" s="86"/>
      <c r="N18" s="93">
        <f>N19</f>
        <v>38.535000000000004</v>
      </c>
      <c r="O18" s="93">
        <f t="shared" ref="O18:T18" si="7">O19</f>
        <v>0</v>
      </c>
      <c r="P18" s="93">
        <f t="shared" si="7"/>
        <v>3.0828000000000002</v>
      </c>
      <c r="Q18" s="93">
        <f t="shared" si="7"/>
        <v>33.140100000000004</v>
      </c>
      <c r="R18" s="93">
        <f t="shared" si="7"/>
        <v>0</v>
      </c>
      <c r="S18" s="93">
        <f t="shared" si="7"/>
        <v>2.3121</v>
      </c>
      <c r="T18" s="93">
        <f t="shared" si="7"/>
        <v>38.535000000000004</v>
      </c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6">
        <v>3.5000000000000003E-2</v>
      </c>
      <c r="BB18" s="94">
        <f>T18</f>
        <v>38.535000000000004</v>
      </c>
      <c r="BC18" s="89"/>
      <c r="BD18" s="85"/>
      <c r="BE18" s="85"/>
      <c r="BF18" s="89"/>
      <c r="BG18" s="85"/>
      <c r="BH18" s="85"/>
      <c r="BI18" s="89"/>
      <c r="BJ18" s="87"/>
      <c r="BK18" s="87">
        <f>BB18</f>
        <v>38.535000000000004</v>
      </c>
      <c r="BL18" s="90">
        <v>42591</v>
      </c>
      <c r="BM18" s="87"/>
      <c r="BN18" s="87"/>
      <c r="BO18" s="89"/>
      <c r="BP18" s="89"/>
      <c r="BQ18" s="90"/>
      <c r="BR18" s="91"/>
    </row>
    <row r="19" spans="1:70" s="64" customFormat="1" ht="142.5" customHeight="1" x14ac:dyDescent="0.25">
      <c r="A19" s="55"/>
      <c r="B19" s="56"/>
      <c r="C19" s="57"/>
      <c r="D19" s="57"/>
      <c r="E19" s="28"/>
      <c r="F19" s="56"/>
      <c r="G19" s="56"/>
      <c r="H19" s="56"/>
      <c r="I19" s="56"/>
      <c r="J19" s="56"/>
      <c r="K19" s="28"/>
      <c r="L19" s="28" t="s">
        <v>16</v>
      </c>
      <c r="M19" s="60">
        <f>BA18</f>
        <v>3.5000000000000003E-2</v>
      </c>
      <c r="N19" s="65">
        <f>M19*1101</f>
        <v>38.535000000000004</v>
      </c>
      <c r="O19" s="65"/>
      <c r="P19" s="65">
        <f>0.08*N19</f>
        <v>3.0828000000000002</v>
      </c>
      <c r="Q19" s="65">
        <f>0.86*N19</f>
        <v>33.140100000000004</v>
      </c>
      <c r="R19" s="65"/>
      <c r="S19" s="65">
        <f>0.06*N19</f>
        <v>2.3121</v>
      </c>
      <c r="T19" s="65">
        <f>P19+Q19+R19+S19</f>
        <v>38.535000000000004</v>
      </c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60"/>
      <c r="BB19" s="66"/>
      <c r="BC19" s="29"/>
      <c r="BD19" s="28"/>
      <c r="BE19" s="28"/>
      <c r="BF19" s="29"/>
      <c r="BG19" s="28"/>
      <c r="BH19" s="28"/>
      <c r="BI19" s="29"/>
      <c r="BJ19" s="59"/>
      <c r="BK19" s="59"/>
      <c r="BL19" s="62"/>
      <c r="BM19" s="59"/>
      <c r="BN19" s="59"/>
      <c r="BO19" s="29"/>
      <c r="BP19" s="29"/>
      <c r="BQ19" s="62"/>
      <c r="BR19" s="63"/>
    </row>
    <row r="20" spans="1:70" s="25" customFormat="1" ht="249.75" customHeight="1" x14ac:dyDescent="0.25">
      <c r="A20" s="18" t="s">
        <v>46</v>
      </c>
      <c r="B20" s="19" t="s">
        <v>59</v>
      </c>
      <c r="C20" s="20">
        <v>466.1</v>
      </c>
      <c r="D20" s="20"/>
      <c r="E20" s="21">
        <v>15</v>
      </c>
      <c r="F20" s="19" t="s">
        <v>70</v>
      </c>
      <c r="G20" s="19" t="s">
        <v>82</v>
      </c>
      <c r="H20" s="19" t="s">
        <v>88</v>
      </c>
      <c r="I20" s="19" t="s">
        <v>105</v>
      </c>
      <c r="J20" s="19" t="s">
        <v>106</v>
      </c>
      <c r="K20" s="21" t="s">
        <v>128</v>
      </c>
      <c r="L20" s="21"/>
      <c r="M20" s="21"/>
      <c r="N20" s="21">
        <f>N21</f>
        <v>231.20999999999998</v>
      </c>
      <c r="O20" s="21"/>
      <c r="P20" s="21">
        <f t="shared" ref="P20:T20" si="8">P21</f>
        <v>18.4968</v>
      </c>
      <c r="Q20" s="21">
        <f t="shared" si="8"/>
        <v>198.84059999999997</v>
      </c>
      <c r="R20" s="21">
        <f t="shared" si="8"/>
        <v>0</v>
      </c>
      <c r="S20" s="21">
        <f t="shared" si="8"/>
        <v>13.872599999999998</v>
      </c>
      <c r="T20" s="21">
        <f t="shared" si="8"/>
        <v>231.20999999999998</v>
      </c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26">
        <v>0.21</v>
      </c>
      <c r="BB20" s="21">
        <f>T21</f>
        <v>231.20999999999998</v>
      </c>
      <c r="BC20" s="21"/>
      <c r="BD20" s="21"/>
      <c r="BE20" s="21"/>
      <c r="BF20" s="23"/>
      <c r="BG20" s="21"/>
      <c r="BH20" s="21"/>
      <c r="BI20" s="23"/>
      <c r="BJ20" s="52"/>
      <c r="BK20" s="52">
        <f>BB20</f>
        <v>231.20999999999998</v>
      </c>
      <c r="BL20" s="22">
        <v>42591</v>
      </c>
      <c r="BM20" s="52"/>
      <c r="BN20" s="52"/>
      <c r="BO20" s="23"/>
      <c r="BP20" s="23"/>
      <c r="BQ20" s="22"/>
      <c r="BR20" s="24"/>
    </row>
    <row r="21" spans="1:70" s="6" customFormat="1" ht="150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27">
        <v>0.21</v>
      </c>
      <c r="N21" s="4">
        <f>1101*M21</f>
        <v>231.20999999999998</v>
      </c>
      <c r="O21" s="4"/>
      <c r="P21" s="4">
        <f>0.08*N21</f>
        <v>18.4968</v>
      </c>
      <c r="Q21" s="4">
        <f>0.86*N21</f>
        <v>198.84059999999997</v>
      </c>
      <c r="R21" s="4"/>
      <c r="S21" s="4">
        <f>0.06*N21</f>
        <v>13.872599999999998</v>
      </c>
      <c r="T21" s="4">
        <f>P21+Q21+R21+S21</f>
        <v>231.20999999999998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7"/>
      <c r="BB21" s="27"/>
      <c r="BC21" s="4"/>
      <c r="BD21" s="4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25" customFormat="1" ht="247.5" customHeight="1" x14ac:dyDescent="0.25">
      <c r="A22" s="18" t="s">
        <v>47</v>
      </c>
      <c r="B22" s="19" t="s">
        <v>60</v>
      </c>
      <c r="C22" s="20">
        <v>466.1</v>
      </c>
      <c r="D22" s="20"/>
      <c r="E22" s="21">
        <v>10</v>
      </c>
      <c r="F22" s="19" t="s">
        <v>71</v>
      </c>
      <c r="G22" s="19" t="s">
        <v>82</v>
      </c>
      <c r="H22" s="19" t="s">
        <v>89</v>
      </c>
      <c r="I22" s="19" t="s">
        <v>107</v>
      </c>
      <c r="J22" s="19" t="s">
        <v>108</v>
      </c>
      <c r="K22" s="21" t="s">
        <v>136</v>
      </c>
      <c r="L22" s="21"/>
      <c r="M22" s="21"/>
      <c r="N22" s="21">
        <f>SUM(N23:N24)</f>
        <v>278.77999999999997</v>
      </c>
      <c r="O22" s="21">
        <f t="shared" ref="O22:T22" si="9">SUM(O23:O24)</f>
        <v>0</v>
      </c>
      <c r="P22" s="21">
        <f t="shared" si="9"/>
        <v>22.28</v>
      </c>
      <c r="Q22" s="23">
        <f t="shared" si="9"/>
        <v>237.285</v>
      </c>
      <c r="R22" s="23">
        <f t="shared" si="9"/>
        <v>2.7</v>
      </c>
      <c r="S22" s="23">
        <f t="shared" si="9"/>
        <v>16.515000000000001</v>
      </c>
      <c r="T22" s="21">
        <f t="shared" si="9"/>
        <v>278.77999999999997</v>
      </c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21" t="s">
        <v>137</v>
      </c>
      <c r="AZ22" s="21">
        <f>T23</f>
        <v>3.5300000000000002</v>
      </c>
      <c r="BA22" s="26">
        <v>0.25</v>
      </c>
      <c r="BB22" s="23">
        <f>T24</f>
        <v>275.25</v>
      </c>
      <c r="BC22" s="31"/>
      <c r="BD22" s="31"/>
      <c r="BE22" s="21"/>
      <c r="BF22" s="23"/>
      <c r="BG22" s="21"/>
      <c r="BH22" s="21"/>
      <c r="BI22" s="23"/>
      <c r="BJ22" s="52"/>
      <c r="BK22" s="52">
        <f>AZ22+BB22</f>
        <v>278.77999999999997</v>
      </c>
      <c r="BL22" s="22">
        <v>42585</v>
      </c>
      <c r="BM22" s="52"/>
      <c r="BN22" s="52"/>
      <c r="BO22" s="23"/>
      <c r="BP22" s="23"/>
      <c r="BQ22" s="22"/>
      <c r="BR22" s="24"/>
    </row>
    <row r="23" spans="1:70" s="6" customFormat="1" ht="140.2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15</v>
      </c>
      <c r="M23" s="4" t="str">
        <f>AY22</f>
        <v>Монтаж автоматического выключателя 0,4 кВ (до 63 А)</v>
      </c>
      <c r="N23" s="4">
        <f>T23</f>
        <v>3.5300000000000002</v>
      </c>
      <c r="O23" s="4"/>
      <c r="P23" s="4">
        <v>0.26</v>
      </c>
      <c r="Q23" s="4">
        <v>0.56999999999999995</v>
      </c>
      <c r="R23" s="4">
        <v>2.7</v>
      </c>
      <c r="S23" s="4">
        <v>0</v>
      </c>
      <c r="T23" s="4">
        <f>SUM(P23:S23)</f>
        <v>3.5300000000000002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32"/>
      <c r="AZ23" s="12"/>
      <c r="BA23" s="33"/>
      <c r="BB23" s="12"/>
      <c r="BC23" s="32"/>
      <c r="BD23" s="32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29.7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16</v>
      </c>
      <c r="M24" s="4">
        <f>BA22</f>
        <v>0.25</v>
      </c>
      <c r="N24" s="4">
        <f>M24*1101</f>
        <v>275.25</v>
      </c>
      <c r="O24" s="4"/>
      <c r="P24" s="7">
        <f>N24*0.08</f>
        <v>22.02</v>
      </c>
      <c r="Q24" s="7">
        <f>N24*0.86</f>
        <v>236.715</v>
      </c>
      <c r="R24" s="7">
        <v>0</v>
      </c>
      <c r="S24" s="7">
        <f>N24*0.06</f>
        <v>16.515000000000001</v>
      </c>
      <c r="T24" s="7">
        <f t="shared" ref="T24" si="10">SUM(P24:S24)</f>
        <v>275.25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32"/>
      <c r="AZ24" s="12"/>
      <c r="BA24" s="33"/>
      <c r="BB24" s="12"/>
      <c r="BC24" s="32"/>
      <c r="BD24" s="32"/>
      <c r="BE24" s="4"/>
      <c r="BF24" s="7"/>
      <c r="BG24" s="4"/>
      <c r="BH24" s="4"/>
      <c r="BI24" s="7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25" customFormat="1" ht="252" customHeight="1" x14ac:dyDescent="0.25">
      <c r="A25" s="18" t="s">
        <v>48</v>
      </c>
      <c r="B25" s="19" t="s">
        <v>61</v>
      </c>
      <c r="C25" s="20">
        <v>466.1</v>
      </c>
      <c r="D25" s="20">
        <v>466.1</v>
      </c>
      <c r="E25" s="21">
        <v>15</v>
      </c>
      <c r="F25" s="19" t="s">
        <v>72</v>
      </c>
      <c r="G25" s="19" t="s">
        <v>82</v>
      </c>
      <c r="H25" s="19" t="s">
        <v>90</v>
      </c>
      <c r="I25" s="19" t="s">
        <v>109</v>
      </c>
      <c r="J25" s="19" t="s">
        <v>110</v>
      </c>
      <c r="K25" s="21" t="s">
        <v>135</v>
      </c>
      <c r="L25" s="21"/>
      <c r="M25" s="26"/>
      <c r="N25" s="21">
        <f>N26</f>
        <v>198.18</v>
      </c>
      <c r="O25" s="21"/>
      <c r="P25" s="21">
        <f t="shared" ref="P25:T25" si="11">P26</f>
        <v>15.8544</v>
      </c>
      <c r="Q25" s="21">
        <f t="shared" si="11"/>
        <v>170.4348</v>
      </c>
      <c r="R25" s="21">
        <f t="shared" si="11"/>
        <v>0</v>
      </c>
      <c r="S25" s="21">
        <f t="shared" si="11"/>
        <v>11.8908</v>
      </c>
      <c r="T25" s="21">
        <f t="shared" si="11"/>
        <v>198.18</v>
      </c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26">
        <v>0.18</v>
      </c>
      <c r="BB25" s="21">
        <f>T26</f>
        <v>198.18</v>
      </c>
      <c r="BC25" s="23"/>
      <c r="BD25" s="21"/>
      <c r="BE25" s="21"/>
      <c r="BF25" s="23"/>
      <c r="BG25" s="21"/>
      <c r="BH25" s="21"/>
      <c r="BI25" s="23"/>
      <c r="BJ25" s="52"/>
      <c r="BK25" s="52">
        <f>BB25</f>
        <v>198.18</v>
      </c>
      <c r="BL25" s="22">
        <v>42579</v>
      </c>
      <c r="BM25" s="52"/>
      <c r="BN25" s="52"/>
      <c r="BO25" s="23"/>
      <c r="BP25" s="23"/>
      <c r="BQ25" s="22"/>
      <c r="BR25" s="24"/>
    </row>
    <row r="26" spans="1:70" s="6" customFormat="1" ht="162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16</v>
      </c>
      <c r="M26" s="27">
        <v>0.18</v>
      </c>
      <c r="N26" s="4">
        <f>1101*M26</f>
        <v>198.18</v>
      </c>
      <c r="O26" s="4"/>
      <c r="P26" s="4">
        <f>0.08*N26</f>
        <v>15.8544</v>
      </c>
      <c r="Q26" s="4">
        <f>0.86*N26</f>
        <v>170.4348</v>
      </c>
      <c r="R26" s="4"/>
      <c r="S26" s="4">
        <f>0.06*N26</f>
        <v>11.8908</v>
      </c>
      <c r="T26" s="4">
        <f>P26+Q26+R26+S26</f>
        <v>198.18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27"/>
      <c r="BB26" s="30"/>
      <c r="BC26" s="7"/>
      <c r="BD26" s="4"/>
      <c r="BE26" s="4"/>
      <c r="BF26" s="7"/>
      <c r="BG26" s="4"/>
      <c r="BH26" s="4"/>
      <c r="BI26" s="7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92" customFormat="1" ht="409.5" customHeight="1" x14ac:dyDescent="0.25">
      <c r="A27" s="82" t="s">
        <v>49</v>
      </c>
      <c r="B27" s="83" t="s">
        <v>62</v>
      </c>
      <c r="C27" s="84">
        <v>466.1</v>
      </c>
      <c r="D27" s="84"/>
      <c r="E27" s="85">
        <v>15</v>
      </c>
      <c r="F27" s="83" t="s">
        <v>73</v>
      </c>
      <c r="G27" s="83" t="s">
        <v>82</v>
      </c>
      <c r="H27" s="83" t="s">
        <v>91</v>
      </c>
      <c r="I27" s="83" t="s">
        <v>111</v>
      </c>
      <c r="J27" s="83" t="s">
        <v>112</v>
      </c>
      <c r="K27" s="85" t="s">
        <v>123</v>
      </c>
      <c r="L27" s="85"/>
      <c r="M27" s="85"/>
      <c r="N27" s="85">
        <f>N28</f>
        <v>55.050000000000004</v>
      </c>
      <c r="O27" s="85">
        <f t="shared" ref="O27:T27" si="12">O28</f>
        <v>0</v>
      </c>
      <c r="P27" s="85">
        <f t="shared" si="12"/>
        <v>4.4040000000000008</v>
      </c>
      <c r="Q27" s="89">
        <f t="shared" si="12"/>
        <v>47.343000000000004</v>
      </c>
      <c r="R27" s="89">
        <f t="shared" si="12"/>
        <v>0</v>
      </c>
      <c r="S27" s="89">
        <f t="shared" si="12"/>
        <v>3.3029999999999999</v>
      </c>
      <c r="T27" s="85">
        <f t="shared" si="12"/>
        <v>55.050000000000004</v>
      </c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6">
        <v>0.05</v>
      </c>
      <c r="BB27" s="89">
        <f>T28</f>
        <v>55.050000000000004</v>
      </c>
      <c r="BC27" s="89"/>
      <c r="BD27" s="85"/>
      <c r="BE27" s="85"/>
      <c r="BF27" s="95"/>
      <c r="BG27" s="85"/>
      <c r="BH27" s="95"/>
      <c r="BI27" s="85"/>
      <c r="BJ27" s="85"/>
      <c r="BK27" s="87">
        <f>BB27</f>
        <v>55.050000000000004</v>
      </c>
      <c r="BL27" s="90">
        <v>42587</v>
      </c>
      <c r="BM27" s="87" t="s">
        <v>124</v>
      </c>
      <c r="BN27" s="87"/>
      <c r="BO27" s="89"/>
      <c r="BP27" s="89"/>
      <c r="BQ27" s="90"/>
      <c r="BR27" s="91"/>
    </row>
    <row r="28" spans="1:70" s="6" customFormat="1" ht="149.25" customHeight="1" x14ac:dyDescent="0.25">
      <c r="A28" s="1"/>
      <c r="B28" s="2"/>
      <c r="C28" s="3"/>
      <c r="D28" s="3"/>
      <c r="E28" s="4"/>
      <c r="F28" s="2"/>
      <c r="G28" s="2"/>
      <c r="H28" s="2"/>
      <c r="I28" s="2"/>
      <c r="J28" s="2"/>
      <c r="K28" s="4"/>
      <c r="L28" s="4" t="s">
        <v>16</v>
      </c>
      <c r="M28" s="4">
        <f>BA27</f>
        <v>0.05</v>
      </c>
      <c r="N28" s="4">
        <f>M28*1101</f>
        <v>55.050000000000004</v>
      </c>
      <c r="O28" s="4"/>
      <c r="P28" s="7">
        <f>N28*0.08</f>
        <v>4.4040000000000008</v>
      </c>
      <c r="Q28" s="7">
        <f>N28*0.86</f>
        <v>47.343000000000004</v>
      </c>
      <c r="R28" s="7">
        <v>0</v>
      </c>
      <c r="S28" s="7">
        <f>N28*0.06</f>
        <v>3.3029999999999999</v>
      </c>
      <c r="T28" s="7">
        <f t="shared" ref="T28" si="13">SUM(P28:S28)</f>
        <v>55.050000000000004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27"/>
      <c r="BB28" s="30"/>
      <c r="BC28" s="7"/>
      <c r="BD28" s="4"/>
      <c r="BE28" s="4"/>
      <c r="BF28" s="13"/>
      <c r="BG28" s="4"/>
      <c r="BH28" s="13"/>
      <c r="BI28" s="4"/>
      <c r="BJ28" s="4"/>
      <c r="BK28" s="5"/>
      <c r="BL28" s="8"/>
      <c r="BM28" s="5"/>
      <c r="BN28" s="5"/>
      <c r="BO28" s="7"/>
      <c r="BP28" s="7"/>
      <c r="BQ28" s="8"/>
      <c r="BR28" s="9"/>
    </row>
    <row r="29" spans="1:70" s="92" customFormat="1" ht="409.5" customHeight="1" x14ac:dyDescent="0.25">
      <c r="A29" s="82" t="s">
        <v>50</v>
      </c>
      <c r="B29" s="83" t="s">
        <v>63</v>
      </c>
      <c r="C29" s="84">
        <v>466.1</v>
      </c>
      <c r="D29" s="84"/>
      <c r="E29" s="85">
        <v>15</v>
      </c>
      <c r="F29" s="83" t="s">
        <v>74</v>
      </c>
      <c r="G29" s="83" t="s">
        <v>83</v>
      </c>
      <c r="H29" s="83" t="s">
        <v>92</v>
      </c>
      <c r="I29" s="83" t="s">
        <v>113</v>
      </c>
      <c r="J29" s="83" t="s">
        <v>112</v>
      </c>
      <c r="K29" s="85" t="s">
        <v>123</v>
      </c>
      <c r="L29" s="85"/>
      <c r="M29" s="85"/>
      <c r="N29" s="85">
        <f>N30</f>
        <v>176.16</v>
      </c>
      <c r="O29" s="85">
        <f t="shared" ref="O29:T29" si="14">O30</f>
        <v>0</v>
      </c>
      <c r="P29" s="85">
        <f t="shared" si="14"/>
        <v>14.0928</v>
      </c>
      <c r="Q29" s="89">
        <f t="shared" si="14"/>
        <v>151.49760000000001</v>
      </c>
      <c r="R29" s="89">
        <f t="shared" si="14"/>
        <v>0</v>
      </c>
      <c r="S29" s="89">
        <f t="shared" si="14"/>
        <v>10.569599999999999</v>
      </c>
      <c r="T29" s="85">
        <f t="shared" si="14"/>
        <v>176.16000000000003</v>
      </c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6">
        <v>0.16</v>
      </c>
      <c r="BB29" s="89">
        <f>T30</f>
        <v>176.16000000000003</v>
      </c>
      <c r="BC29" s="89"/>
      <c r="BD29" s="85"/>
      <c r="BE29" s="85"/>
      <c r="BF29" s="89"/>
      <c r="BG29" s="85"/>
      <c r="BH29" s="85"/>
      <c r="BI29" s="89"/>
      <c r="BJ29" s="87"/>
      <c r="BK29" s="87">
        <f>BB29</f>
        <v>176.16000000000003</v>
      </c>
      <c r="BL29" s="90">
        <v>42587</v>
      </c>
      <c r="BM29" s="87" t="s">
        <v>125</v>
      </c>
      <c r="BN29" s="87"/>
      <c r="BO29" s="89"/>
      <c r="BP29" s="89"/>
      <c r="BQ29" s="90"/>
      <c r="BR29" s="91"/>
    </row>
    <row r="30" spans="1:70" s="6" customFormat="1" ht="179.25" customHeight="1" x14ac:dyDescent="0.25">
      <c r="A30" s="1"/>
      <c r="B30" s="2"/>
      <c r="C30" s="3"/>
      <c r="D30" s="3"/>
      <c r="E30" s="4"/>
      <c r="F30" s="2"/>
      <c r="G30" s="2"/>
      <c r="H30" s="2"/>
      <c r="I30" s="2"/>
      <c r="J30" s="2"/>
      <c r="K30" s="4"/>
      <c r="L30" s="4" t="s">
        <v>16</v>
      </c>
      <c r="M30" s="4">
        <f>BA29</f>
        <v>0.16</v>
      </c>
      <c r="N30" s="4">
        <f>M30*1101</f>
        <v>176.16</v>
      </c>
      <c r="O30" s="4"/>
      <c r="P30" s="7">
        <f>N30*0.08</f>
        <v>14.0928</v>
      </c>
      <c r="Q30" s="7">
        <f>N30*0.86</f>
        <v>151.49760000000001</v>
      </c>
      <c r="R30" s="7">
        <v>0</v>
      </c>
      <c r="S30" s="7">
        <f>N30*0.06</f>
        <v>10.569599999999999</v>
      </c>
      <c r="T30" s="7">
        <f t="shared" ref="T30" si="15">SUM(P30:S30)</f>
        <v>176.16000000000003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27"/>
      <c r="BB30" s="30"/>
      <c r="BC30" s="7"/>
      <c r="BD30" s="4"/>
      <c r="BE30" s="4"/>
      <c r="BF30" s="7"/>
      <c r="BG30" s="4"/>
      <c r="BH30" s="4"/>
      <c r="BI30" s="7"/>
      <c r="BJ30" s="5"/>
      <c r="BK30" s="5"/>
      <c r="BL30" s="8"/>
      <c r="BM30" s="5"/>
      <c r="BN30" s="5"/>
      <c r="BO30" s="7"/>
      <c r="BP30" s="7"/>
      <c r="BQ30" s="8"/>
      <c r="BR30" s="9"/>
    </row>
    <row r="31" spans="1:70" s="92" customFormat="1" ht="264" customHeight="1" x14ac:dyDescent="0.25">
      <c r="A31" s="82" t="s">
        <v>51</v>
      </c>
      <c r="B31" s="83">
        <v>41208156</v>
      </c>
      <c r="C31" s="84">
        <v>319321.79661000002</v>
      </c>
      <c r="D31" s="84">
        <v>15542.36</v>
      </c>
      <c r="E31" s="85">
        <v>20</v>
      </c>
      <c r="F31" s="83" t="s">
        <v>75</v>
      </c>
      <c r="G31" s="83" t="s">
        <v>82</v>
      </c>
      <c r="H31" s="83" t="s">
        <v>93</v>
      </c>
      <c r="I31" s="83" t="s">
        <v>114</v>
      </c>
      <c r="J31" s="83" t="s">
        <v>115</v>
      </c>
      <c r="K31" s="85" t="s">
        <v>127</v>
      </c>
      <c r="L31" s="85"/>
      <c r="M31" s="85"/>
      <c r="N31" s="85">
        <f>N32+N33</f>
        <v>88.88</v>
      </c>
      <c r="O31" s="85"/>
      <c r="P31" s="89">
        <f t="shared" ref="P31:T31" si="16">P32+P33</f>
        <v>6.7552000000000003</v>
      </c>
      <c r="Q31" s="89">
        <f t="shared" si="16"/>
        <v>33.1584</v>
      </c>
      <c r="R31" s="89">
        <f t="shared" si="16"/>
        <v>45.18</v>
      </c>
      <c r="S31" s="89">
        <f t="shared" si="16"/>
        <v>3.7864</v>
      </c>
      <c r="T31" s="89">
        <f t="shared" si="16"/>
        <v>88.88</v>
      </c>
      <c r="U31" s="87"/>
      <c r="V31" s="87"/>
      <c r="W31" s="87"/>
      <c r="X31" s="87"/>
      <c r="Y31" s="87"/>
      <c r="Z31" s="87"/>
      <c r="AA31" s="87"/>
      <c r="AB31" s="87"/>
      <c r="AC31" s="86">
        <v>0.02</v>
      </c>
      <c r="AD31" s="89">
        <f>T32</f>
        <v>28.44</v>
      </c>
      <c r="AE31" s="85"/>
      <c r="AF31" s="87"/>
      <c r="AG31" s="87"/>
      <c r="AH31" s="87"/>
      <c r="AI31" s="86">
        <v>1</v>
      </c>
      <c r="AJ31" s="85">
        <f>T33</f>
        <v>60.44</v>
      </c>
      <c r="AK31" s="85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6"/>
      <c r="BB31" s="94"/>
      <c r="BC31" s="89"/>
      <c r="BD31" s="85"/>
      <c r="BE31" s="85"/>
      <c r="BF31" s="89"/>
      <c r="BG31" s="85"/>
      <c r="BH31" s="85"/>
      <c r="BI31" s="89"/>
      <c r="BJ31" s="87"/>
      <c r="BK31" s="87">
        <f>AD31+AJ31</f>
        <v>88.88</v>
      </c>
      <c r="BL31" s="90">
        <v>42590</v>
      </c>
      <c r="BM31" s="87"/>
      <c r="BN31" s="87"/>
      <c r="BO31" s="89"/>
      <c r="BP31" s="89"/>
      <c r="BQ31" s="90"/>
      <c r="BR31" s="91"/>
    </row>
    <row r="32" spans="1:70" s="6" customFormat="1" ht="153.75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6</v>
      </c>
      <c r="M32" s="27">
        <v>0.02</v>
      </c>
      <c r="N32" s="7">
        <f>1422*M32</f>
        <v>28.44</v>
      </c>
      <c r="O32" s="7"/>
      <c r="P32" s="7">
        <f>0.08*N32</f>
        <v>2.2752000000000003</v>
      </c>
      <c r="Q32" s="7">
        <f>0.86*N32</f>
        <v>24.458400000000001</v>
      </c>
      <c r="R32" s="7"/>
      <c r="S32" s="7">
        <f>0.06*N32</f>
        <v>1.7063999999999999</v>
      </c>
      <c r="T32" s="7">
        <f>P32+Q32+R32+S32</f>
        <v>28.44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27"/>
      <c r="BB32" s="30"/>
      <c r="BC32" s="7"/>
      <c r="BD32" s="4"/>
      <c r="BE32" s="4"/>
      <c r="BF32" s="7"/>
      <c r="BG32" s="4"/>
      <c r="BH32" s="4"/>
      <c r="BI32" s="7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53.7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9</v>
      </c>
      <c r="M33" s="27">
        <v>1</v>
      </c>
      <c r="N33" s="4">
        <f>T33</f>
        <v>60.44</v>
      </c>
      <c r="O33" s="4"/>
      <c r="P33" s="4">
        <v>4.4800000000000004</v>
      </c>
      <c r="Q33" s="4">
        <v>8.6999999999999993</v>
      </c>
      <c r="R33" s="4">
        <v>45.18</v>
      </c>
      <c r="S33" s="4">
        <v>2.08</v>
      </c>
      <c r="T33" s="4">
        <v>60.44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27"/>
      <c r="BB33" s="30"/>
      <c r="BC33" s="7"/>
      <c r="BD33" s="4"/>
      <c r="BE33" s="4"/>
      <c r="BF33" s="7"/>
      <c r="BG33" s="4"/>
      <c r="BH33" s="4"/>
      <c r="BI33" s="7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25" customFormat="1" ht="409.6" customHeight="1" x14ac:dyDescent="0.25">
      <c r="A34" s="18" t="s">
        <v>52</v>
      </c>
      <c r="B34" s="19" t="s">
        <v>64</v>
      </c>
      <c r="C34" s="20">
        <v>466.1</v>
      </c>
      <c r="D34" s="20"/>
      <c r="E34" s="21">
        <v>12</v>
      </c>
      <c r="F34" s="19" t="s">
        <v>76</v>
      </c>
      <c r="G34" s="19" t="s">
        <v>82</v>
      </c>
      <c r="H34" s="19" t="s">
        <v>94</v>
      </c>
      <c r="I34" s="19" t="s">
        <v>116</v>
      </c>
      <c r="J34" s="19" t="s">
        <v>117</v>
      </c>
      <c r="K34" s="21" t="s">
        <v>138</v>
      </c>
      <c r="L34" s="21"/>
      <c r="M34" s="21"/>
      <c r="N34" s="23">
        <f>N35+N36+N37+N38+N39</f>
        <v>1648.7099999999998</v>
      </c>
      <c r="O34" s="21"/>
      <c r="P34" s="23">
        <f t="shared" ref="P34:T34" si="17">P35+P36+P37+P38+P39</f>
        <v>103.608</v>
      </c>
      <c r="Q34" s="23">
        <f t="shared" si="17"/>
        <v>942.096</v>
      </c>
      <c r="R34" s="23">
        <f t="shared" si="17"/>
        <v>532.4899999999999</v>
      </c>
      <c r="S34" s="23">
        <f t="shared" si="17"/>
        <v>70.516000000000005</v>
      </c>
      <c r="T34" s="23">
        <f t="shared" si="17"/>
        <v>1648.7099999999998</v>
      </c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21">
        <v>0.37</v>
      </c>
      <c r="AF34" s="23">
        <f>T35</f>
        <v>526.14</v>
      </c>
      <c r="AG34" s="52"/>
      <c r="AH34" s="52"/>
      <c r="AI34" s="26">
        <v>1</v>
      </c>
      <c r="AJ34" s="23">
        <f>T36</f>
        <v>60.44</v>
      </c>
      <c r="AK34" s="52"/>
      <c r="AL34" s="52"/>
      <c r="AM34" s="52"/>
      <c r="AN34" s="52"/>
      <c r="AO34" s="52"/>
      <c r="AP34" s="52"/>
      <c r="AQ34" s="26" t="s">
        <v>139</v>
      </c>
      <c r="AR34" s="21">
        <f>T37</f>
        <v>540.30999999999995</v>
      </c>
      <c r="AS34" s="26">
        <v>1</v>
      </c>
      <c r="AT34" s="23">
        <f>T38</f>
        <v>15.36</v>
      </c>
      <c r="AU34" s="52"/>
      <c r="AV34" s="52"/>
      <c r="AW34" s="52"/>
      <c r="AX34" s="52"/>
      <c r="AY34" s="52"/>
      <c r="AZ34" s="52"/>
      <c r="BA34" s="26">
        <v>0.46</v>
      </c>
      <c r="BB34" s="21">
        <f>T39</f>
        <v>506.46000000000004</v>
      </c>
      <c r="BC34" s="21"/>
      <c r="BD34" s="21"/>
      <c r="BE34" s="21"/>
      <c r="BF34" s="23"/>
      <c r="BG34" s="21"/>
      <c r="BH34" s="21"/>
      <c r="BI34" s="23"/>
      <c r="BJ34" s="52"/>
      <c r="BK34" s="52">
        <f>AF34+AJ34+AR34+AT34+BB34</f>
        <v>1648.7099999999998</v>
      </c>
      <c r="BL34" s="22">
        <v>42587</v>
      </c>
      <c r="BM34" s="52"/>
      <c r="BN34" s="52"/>
      <c r="BO34" s="23"/>
      <c r="BP34" s="23"/>
      <c r="BQ34" s="22"/>
      <c r="BR34" s="24"/>
    </row>
    <row r="35" spans="1:70" s="6" customFormat="1" ht="139.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 t="s">
        <v>7</v>
      </c>
      <c r="M35" s="4">
        <v>0.37</v>
      </c>
      <c r="N35" s="7">
        <f>1422*M35</f>
        <v>526.14</v>
      </c>
      <c r="O35" s="7"/>
      <c r="P35" s="7">
        <f>0.08*N35</f>
        <v>42.091200000000001</v>
      </c>
      <c r="Q35" s="7">
        <f>0.86*N35</f>
        <v>452.48039999999997</v>
      </c>
      <c r="R35" s="7"/>
      <c r="S35" s="7">
        <f>0.06*N35</f>
        <v>31.568399999999997</v>
      </c>
      <c r="T35" s="7">
        <f>P35+Q35+R35+S35</f>
        <v>526.14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27"/>
      <c r="BB35" s="4"/>
      <c r="BC35" s="4"/>
      <c r="BD35" s="4"/>
      <c r="BE35" s="4"/>
      <c r="BF35" s="7"/>
      <c r="BG35" s="4"/>
      <c r="BH35" s="4"/>
      <c r="BI35" s="7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139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 t="s">
        <v>9</v>
      </c>
      <c r="M36" s="27">
        <v>1</v>
      </c>
      <c r="N36" s="7">
        <f>T36</f>
        <v>60.44</v>
      </c>
      <c r="O36" s="7"/>
      <c r="P36" s="7">
        <v>4.4800000000000004</v>
      </c>
      <c r="Q36" s="7">
        <v>8.6999999999999993</v>
      </c>
      <c r="R36" s="7">
        <v>45.18</v>
      </c>
      <c r="S36" s="7">
        <v>2.08</v>
      </c>
      <c r="T36" s="7">
        <v>60.44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27"/>
      <c r="BB36" s="4"/>
      <c r="BC36" s="4"/>
      <c r="BD36" s="4"/>
      <c r="BE36" s="4"/>
      <c r="BF36" s="7"/>
      <c r="BG36" s="4"/>
      <c r="BH36" s="4"/>
      <c r="BI36" s="7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139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 t="s">
        <v>12</v>
      </c>
      <c r="M37" s="27" t="s">
        <v>139</v>
      </c>
      <c r="N37" s="4">
        <v>540.30999999999995</v>
      </c>
      <c r="O37" s="4"/>
      <c r="P37" s="4">
        <v>15.38</v>
      </c>
      <c r="Q37" s="4">
        <v>43.19</v>
      </c>
      <c r="R37" s="4">
        <v>475.26</v>
      </c>
      <c r="S37" s="4">
        <v>6.48</v>
      </c>
      <c r="T37" s="4">
        <v>540.30999999999995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27"/>
      <c r="BB37" s="4"/>
      <c r="BC37" s="4"/>
      <c r="BD37" s="4"/>
      <c r="BE37" s="4"/>
      <c r="BF37" s="7"/>
      <c r="BG37" s="4"/>
      <c r="BH37" s="4"/>
      <c r="BI37" s="7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139.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 t="s">
        <v>27</v>
      </c>
      <c r="M38" s="27">
        <v>1</v>
      </c>
      <c r="N38" s="7">
        <f>T38</f>
        <v>15.36</v>
      </c>
      <c r="O38" s="7"/>
      <c r="P38" s="7">
        <v>1.1399999999999999</v>
      </c>
      <c r="Q38" s="7">
        <v>2.17</v>
      </c>
      <c r="R38" s="7">
        <v>12.05</v>
      </c>
      <c r="S38" s="7">
        <v>0</v>
      </c>
      <c r="T38" s="4">
        <f>P38+Q38+R38+S38</f>
        <v>15.36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27"/>
      <c r="BB38" s="4"/>
      <c r="BC38" s="4"/>
      <c r="BD38" s="4"/>
      <c r="BE38" s="4"/>
      <c r="BF38" s="7"/>
      <c r="BG38" s="4"/>
      <c r="BH38" s="4"/>
      <c r="BI38" s="7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139.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 t="s">
        <v>16</v>
      </c>
      <c r="M39" s="27">
        <v>0.46</v>
      </c>
      <c r="N39" s="4">
        <f>1101*M39</f>
        <v>506.46000000000004</v>
      </c>
      <c r="O39" s="4"/>
      <c r="P39" s="4">
        <f>0.08*N39</f>
        <v>40.516800000000003</v>
      </c>
      <c r="Q39" s="4">
        <f>0.86*N39</f>
        <v>435.55560000000003</v>
      </c>
      <c r="R39" s="4"/>
      <c r="S39" s="4">
        <f>0.06*N39</f>
        <v>30.387600000000003</v>
      </c>
      <c r="T39" s="4">
        <f>P39+Q39+R39+S39</f>
        <v>506.46000000000004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27"/>
      <c r="BB39" s="4"/>
      <c r="BC39" s="4"/>
      <c r="BD39" s="4"/>
      <c r="BE39" s="4"/>
      <c r="BF39" s="7"/>
      <c r="BG39" s="4"/>
      <c r="BH39" s="4"/>
      <c r="BI39" s="7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25" customFormat="1" ht="408.75" customHeight="1" x14ac:dyDescent="0.25">
      <c r="A40" s="18" t="s">
        <v>53</v>
      </c>
      <c r="B40" s="19" t="s">
        <v>65</v>
      </c>
      <c r="C40" s="20">
        <v>466.1</v>
      </c>
      <c r="D40" s="20"/>
      <c r="E40" s="21">
        <v>12</v>
      </c>
      <c r="F40" s="19" t="s">
        <v>77</v>
      </c>
      <c r="G40" s="19" t="s">
        <v>82</v>
      </c>
      <c r="H40" s="19" t="s">
        <v>95</v>
      </c>
      <c r="I40" s="19" t="s">
        <v>118</v>
      </c>
      <c r="J40" s="19" t="s">
        <v>119</v>
      </c>
      <c r="K40" s="21" t="s">
        <v>138</v>
      </c>
      <c r="L40" s="21"/>
      <c r="M40" s="21"/>
      <c r="N40" s="21"/>
      <c r="O40" s="21"/>
      <c r="P40" s="21"/>
      <c r="Q40" s="21"/>
      <c r="R40" s="21"/>
      <c r="S40" s="21"/>
      <c r="T40" s="21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26"/>
      <c r="BB40" s="21"/>
      <c r="BC40" s="21"/>
      <c r="BD40" s="21"/>
      <c r="BE40" s="21"/>
      <c r="BF40" s="23"/>
      <c r="BG40" s="21"/>
      <c r="BH40" s="21"/>
      <c r="BI40" s="23"/>
      <c r="BJ40" s="52"/>
      <c r="BK40" s="52"/>
      <c r="BL40" s="22">
        <v>42587</v>
      </c>
      <c r="BM40" s="52" t="s">
        <v>140</v>
      </c>
      <c r="BN40" s="52"/>
      <c r="BO40" s="23"/>
      <c r="BP40" s="23"/>
      <c r="BQ40" s="22"/>
      <c r="BR40" s="24"/>
    </row>
    <row r="41" spans="1:70" s="25" customFormat="1" ht="258.75" customHeight="1" x14ac:dyDescent="0.25">
      <c r="A41" s="18" t="s">
        <v>54</v>
      </c>
      <c r="B41" s="19" t="s">
        <v>66</v>
      </c>
      <c r="C41" s="20">
        <v>466.1</v>
      </c>
      <c r="D41" s="20">
        <v>466.1</v>
      </c>
      <c r="E41" s="21">
        <v>6</v>
      </c>
      <c r="F41" s="19" t="s">
        <v>78</v>
      </c>
      <c r="G41" s="19" t="s">
        <v>84</v>
      </c>
      <c r="H41" s="19" t="s">
        <v>96</v>
      </c>
      <c r="I41" s="19" t="s">
        <v>120</v>
      </c>
      <c r="J41" s="19" t="s">
        <v>121</v>
      </c>
      <c r="K41" s="21" t="s">
        <v>171</v>
      </c>
      <c r="L41" s="21"/>
      <c r="M41" s="21"/>
      <c r="N41" s="23">
        <f>N42</f>
        <v>352.32</v>
      </c>
      <c r="O41" s="23">
        <f t="shared" ref="O41:T41" si="18">O42</f>
        <v>0</v>
      </c>
      <c r="P41" s="23">
        <f t="shared" si="18"/>
        <v>28.185600000000001</v>
      </c>
      <c r="Q41" s="23">
        <f t="shared" si="18"/>
        <v>302.99520000000001</v>
      </c>
      <c r="R41" s="23">
        <f t="shared" si="18"/>
        <v>0</v>
      </c>
      <c r="S41" s="23">
        <f t="shared" si="18"/>
        <v>21.139199999999999</v>
      </c>
      <c r="T41" s="23">
        <f t="shared" si="18"/>
        <v>352.32000000000005</v>
      </c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26">
        <v>0.32</v>
      </c>
      <c r="BB41" s="23">
        <f>T41</f>
        <v>352.32000000000005</v>
      </c>
      <c r="BC41" s="23"/>
      <c r="BD41" s="21"/>
      <c r="BE41" s="21"/>
      <c r="BF41" s="23"/>
      <c r="BG41" s="21"/>
      <c r="BH41" s="21"/>
      <c r="BI41" s="23"/>
      <c r="BJ41" s="52"/>
      <c r="BK41" s="52">
        <f>BB41</f>
        <v>352.32000000000005</v>
      </c>
      <c r="BL41" s="22">
        <v>42487</v>
      </c>
      <c r="BM41" s="52" t="s">
        <v>172</v>
      </c>
      <c r="BN41" s="52"/>
      <c r="BO41" s="23"/>
      <c r="BP41" s="23"/>
      <c r="BQ41" s="22"/>
      <c r="BR41" s="24"/>
    </row>
    <row r="42" spans="1:70" s="64" customFormat="1" ht="181.5" customHeight="1" x14ac:dyDescent="0.25">
      <c r="A42" s="55"/>
      <c r="B42" s="56"/>
      <c r="C42" s="57"/>
      <c r="D42" s="57"/>
      <c r="E42" s="28"/>
      <c r="F42" s="56"/>
      <c r="G42" s="56"/>
      <c r="H42" s="56"/>
      <c r="I42" s="56"/>
      <c r="J42" s="56"/>
      <c r="K42" s="28"/>
      <c r="L42" s="28" t="s">
        <v>16</v>
      </c>
      <c r="M42" s="60">
        <f>BA41</f>
        <v>0.32</v>
      </c>
      <c r="N42" s="29">
        <f>1101*M42</f>
        <v>352.32</v>
      </c>
      <c r="O42" s="28"/>
      <c r="P42" s="29">
        <f>0.08*N42</f>
        <v>28.185600000000001</v>
      </c>
      <c r="Q42" s="29">
        <f>0.86*N42</f>
        <v>302.99520000000001</v>
      </c>
      <c r="R42" s="29"/>
      <c r="S42" s="29">
        <f>0.06*N42</f>
        <v>21.139199999999999</v>
      </c>
      <c r="T42" s="29">
        <f>P42+Q42+R42+S42</f>
        <v>352.32000000000005</v>
      </c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1"/>
      <c r="AJ42" s="59"/>
      <c r="AK42" s="59"/>
      <c r="AL42" s="59"/>
      <c r="AM42" s="59"/>
      <c r="AN42" s="59"/>
      <c r="AO42" s="59"/>
      <c r="AP42" s="59"/>
      <c r="AQ42" s="61"/>
      <c r="AR42" s="59"/>
      <c r="AS42" s="61"/>
      <c r="AT42" s="59"/>
      <c r="AU42" s="59"/>
      <c r="AV42" s="59"/>
      <c r="AW42" s="59"/>
      <c r="AX42" s="59"/>
      <c r="AY42" s="59"/>
      <c r="AZ42" s="59"/>
      <c r="BA42" s="60"/>
      <c r="BB42" s="66"/>
      <c r="BC42" s="29"/>
      <c r="BD42" s="28"/>
      <c r="BE42" s="28"/>
      <c r="BF42" s="29"/>
      <c r="BG42" s="28"/>
      <c r="BH42" s="28"/>
      <c r="BI42" s="29"/>
      <c r="BJ42" s="59"/>
      <c r="BK42" s="59"/>
      <c r="BL42" s="62"/>
      <c r="BM42" s="59"/>
      <c r="BN42" s="59"/>
      <c r="BO42" s="29"/>
      <c r="BP42" s="29"/>
      <c r="BQ42" s="62"/>
      <c r="BR42" s="63"/>
    </row>
    <row r="43" spans="1:70" s="25" customFormat="1" ht="249.75" customHeight="1" x14ac:dyDescent="0.25">
      <c r="A43" s="18" t="s">
        <v>55</v>
      </c>
      <c r="B43" s="19">
        <v>41198532</v>
      </c>
      <c r="C43" s="20">
        <v>608349.56000000006</v>
      </c>
      <c r="D43" s="20">
        <v>60834.955999999998</v>
      </c>
      <c r="E43" s="21">
        <v>630</v>
      </c>
      <c r="F43" s="19" t="s">
        <v>79</v>
      </c>
      <c r="G43" s="19" t="s">
        <v>84</v>
      </c>
      <c r="H43" s="19" t="s">
        <v>97</v>
      </c>
      <c r="I43" s="19" t="s">
        <v>122</v>
      </c>
      <c r="J43" s="19" t="s">
        <v>98</v>
      </c>
      <c r="K43" s="21"/>
      <c r="L43" s="21"/>
      <c r="M43" s="26"/>
      <c r="N43" s="81">
        <f>N44+N45</f>
        <v>273.74</v>
      </c>
      <c r="O43" s="81">
        <f t="shared" ref="O43:S43" si="19">O44+O45</f>
        <v>0</v>
      </c>
      <c r="P43" s="81">
        <f t="shared" si="19"/>
        <v>21.544</v>
      </c>
      <c r="Q43" s="81">
        <f t="shared" si="19"/>
        <v>194.27099999999999</v>
      </c>
      <c r="R43" s="81">
        <f t="shared" si="19"/>
        <v>45.18</v>
      </c>
      <c r="S43" s="81">
        <f t="shared" si="19"/>
        <v>12.744999999999999</v>
      </c>
      <c r="T43" s="81">
        <f>P43+Q43+R43+S43</f>
        <v>273.74</v>
      </c>
      <c r="U43" s="52"/>
      <c r="V43" s="52"/>
      <c r="W43" s="52"/>
      <c r="X43" s="52"/>
      <c r="Y43" s="52"/>
      <c r="Z43" s="52"/>
      <c r="AA43" s="52"/>
      <c r="AB43" s="52"/>
      <c r="AC43" s="52">
        <v>0.15</v>
      </c>
      <c r="AD43" s="52">
        <f>T44</f>
        <v>213.29999999999998</v>
      </c>
      <c r="AE43" s="52"/>
      <c r="AF43" s="52"/>
      <c r="AG43" s="52"/>
      <c r="AH43" s="52"/>
      <c r="AI43" s="53">
        <v>1</v>
      </c>
      <c r="AJ43" s="52">
        <f>T45</f>
        <v>60.44</v>
      </c>
      <c r="AK43" s="52"/>
      <c r="AL43" s="52"/>
      <c r="AM43" s="52"/>
      <c r="AN43" s="52"/>
      <c r="AO43" s="52"/>
      <c r="AP43" s="52"/>
      <c r="AQ43" s="53"/>
      <c r="AR43" s="52"/>
      <c r="AS43" s="53"/>
      <c r="AT43" s="52"/>
      <c r="AU43" s="52"/>
      <c r="AV43" s="52"/>
      <c r="AW43" s="52"/>
      <c r="AX43" s="52"/>
      <c r="AY43" s="52"/>
      <c r="AZ43" s="52"/>
      <c r="BA43" s="26"/>
      <c r="BB43" s="34"/>
      <c r="BC43" s="23"/>
      <c r="BD43" s="21"/>
      <c r="BE43" s="21"/>
      <c r="BF43" s="23"/>
      <c r="BG43" s="21"/>
      <c r="BH43" s="21"/>
      <c r="BI43" s="23"/>
      <c r="BJ43" s="52"/>
      <c r="BK43" s="52">
        <f>AD43+AJ43</f>
        <v>273.74</v>
      </c>
      <c r="BL43" s="22">
        <v>42516</v>
      </c>
      <c r="BM43" s="52"/>
      <c r="BN43" s="52"/>
      <c r="BO43" s="23"/>
      <c r="BP43" s="23"/>
      <c r="BQ43" s="22"/>
      <c r="BR43" s="24"/>
    </row>
    <row r="44" spans="1:70" s="6" customFormat="1" ht="156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 t="s">
        <v>6</v>
      </c>
      <c r="M44" s="5">
        <f>AC43</f>
        <v>0.15</v>
      </c>
      <c r="N44" s="4">
        <f>1422*M44</f>
        <v>213.29999999999998</v>
      </c>
      <c r="O44" s="4"/>
      <c r="P44" s="4">
        <f>0.08*N44</f>
        <v>17.064</v>
      </c>
      <c r="Q44" s="4">
        <f>0.87*N44</f>
        <v>185.571</v>
      </c>
      <c r="R44" s="4"/>
      <c r="S44" s="4">
        <f>0.05*N44</f>
        <v>10.664999999999999</v>
      </c>
      <c r="T44" s="4">
        <f>P44+Q44+R44+S44</f>
        <v>213.29999999999998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27"/>
      <c r="BB44" s="4"/>
      <c r="BC44" s="4"/>
      <c r="BD44" s="4"/>
      <c r="BE44" s="4"/>
      <c r="BF44" s="7"/>
      <c r="BG44" s="4"/>
      <c r="BH44" s="4"/>
      <c r="BI44" s="7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76.2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 t="s">
        <v>9</v>
      </c>
      <c r="M45" s="5">
        <f>AI43</f>
        <v>1</v>
      </c>
      <c r="N45" s="4">
        <f>T45</f>
        <v>60.44</v>
      </c>
      <c r="O45" s="4"/>
      <c r="P45" s="4">
        <v>4.4800000000000004</v>
      </c>
      <c r="Q45" s="4">
        <v>8.6999999999999993</v>
      </c>
      <c r="R45" s="4">
        <v>45.18</v>
      </c>
      <c r="S45" s="4">
        <v>2.08</v>
      </c>
      <c r="T45" s="4">
        <v>60.44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27"/>
      <c r="BB45" s="27"/>
      <c r="BC45" s="4"/>
      <c r="BD45" s="4"/>
      <c r="BE45" s="4"/>
      <c r="BF45" s="7"/>
      <c r="BG45" s="4"/>
      <c r="BH45" s="4"/>
      <c r="BI45" s="7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77" customFormat="1" ht="225" customHeight="1" x14ac:dyDescent="0.25">
      <c r="A46" s="68"/>
      <c r="B46" s="69"/>
      <c r="C46" s="70"/>
      <c r="D46" s="70"/>
      <c r="E46" s="71"/>
      <c r="F46" s="69"/>
      <c r="G46" s="69"/>
      <c r="H46" s="69"/>
      <c r="I46" s="69"/>
      <c r="J46" s="78" t="s">
        <v>173</v>
      </c>
      <c r="K46" s="71"/>
      <c r="L46" s="71"/>
      <c r="M46" s="71"/>
      <c r="N46" s="72">
        <f t="shared" ref="N46:T46" si="20">N3+N5+N7+N9+N11+N13+N15+N18+N20+N22+N25+N27+N29+N31+N34+N41+N43</f>
        <v>4594.1569999999992</v>
      </c>
      <c r="O46" s="72">
        <f t="shared" si="20"/>
        <v>0</v>
      </c>
      <c r="P46" s="72">
        <f t="shared" si="20"/>
        <v>338.02168000000006</v>
      </c>
      <c r="Q46" s="72">
        <f t="shared" si="20"/>
        <v>3398.2145</v>
      </c>
      <c r="R46" s="72">
        <f t="shared" si="20"/>
        <v>628.24999999999989</v>
      </c>
      <c r="S46" s="72">
        <f t="shared" si="20"/>
        <v>229.67081999999996</v>
      </c>
      <c r="T46" s="80">
        <f t="shared" si="20"/>
        <v>4594.1569999999992</v>
      </c>
      <c r="U46" s="80">
        <f t="shared" ref="U46:BH46" si="21">U3+U5+U7+U9+U11+U13+U15+U18+U20+U22+U25+U27+U29+U31+U34+U41+U43</f>
        <v>0</v>
      </c>
      <c r="V46" s="80">
        <f t="shared" si="21"/>
        <v>0</v>
      </c>
      <c r="W46" s="80">
        <f t="shared" si="21"/>
        <v>0</v>
      </c>
      <c r="X46" s="80">
        <f t="shared" si="21"/>
        <v>0</v>
      </c>
      <c r="Y46" s="80">
        <f t="shared" si="21"/>
        <v>0</v>
      </c>
      <c r="Z46" s="80">
        <f t="shared" si="21"/>
        <v>0</v>
      </c>
      <c r="AA46" s="80">
        <f t="shared" si="21"/>
        <v>0</v>
      </c>
      <c r="AB46" s="80">
        <f t="shared" si="21"/>
        <v>0</v>
      </c>
      <c r="AC46" s="80"/>
      <c r="AD46" s="80">
        <f t="shared" si="21"/>
        <v>241.73999999999998</v>
      </c>
      <c r="AE46" s="80"/>
      <c r="AF46" s="80">
        <f t="shared" si="21"/>
        <v>526.14</v>
      </c>
      <c r="AG46" s="80">
        <f t="shared" si="21"/>
        <v>0</v>
      </c>
      <c r="AH46" s="80">
        <f t="shared" si="21"/>
        <v>0</v>
      </c>
      <c r="AI46" s="80"/>
      <c r="AJ46" s="80">
        <f t="shared" si="21"/>
        <v>181.32</v>
      </c>
      <c r="AK46" s="80">
        <f t="shared" si="21"/>
        <v>0</v>
      </c>
      <c r="AL46" s="80">
        <f t="shared" si="21"/>
        <v>0</v>
      </c>
      <c r="AM46" s="80">
        <f t="shared" si="21"/>
        <v>0</v>
      </c>
      <c r="AN46" s="80">
        <f t="shared" si="21"/>
        <v>0</v>
      </c>
      <c r="AO46" s="80">
        <f t="shared" si="21"/>
        <v>0</v>
      </c>
      <c r="AP46" s="80">
        <f t="shared" si="21"/>
        <v>0</v>
      </c>
      <c r="AQ46" s="80"/>
      <c r="AR46" s="80">
        <f t="shared" si="21"/>
        <v>540.30999999999995</v>
      </c>
      <c r="AS46" s="80"/>
      <c r="AT46" s="80">
        <f t="shared" si="21"/>
        <v>15.36</v>
      </c>
      <c r="AU46" s="80">
        <f t="shared" si="21"/>
        <v>0</v>
      </c>
      <c r="AV46" s="80">
        <f t="shared" si="21"/>
        <v>0</v>
      </c>
      <c r="AW46" s="80">
        <f t="shared" si="21"/>
        <v>0</v>
      </c>
      <c r="AX46" s="80">
        <f t="shared" si="21"/>
        <v>0</v>
      </c>
      <c r="AY46" s="80"/>
      <c r="AZ46" s="80">
        <f t="shared" si="21"/>
        <v>7.07</v>
      </c>
      <c r="BA46" s="80"/>
      <c r="BB46" s="80">
        <f t="shared" si="21"/>
        <v>2891.8310000000006</v>
      </c>
      <c r="BC46" s="80">
        <f t="shared" si="21"/>
        <v>0</v>
      </c>
      <c r="BD46" s="80">
        <f t="shared" si="21"/>
        <v>0</v>
      </c>
      <c r="BE46" s="80">
        <f t="shared" si="21"/>
        <v>0</v>
      </c>
      <c r="BF46" s="80">
        <f t="shared" si="21"/>
        <v>0</v>
      </c>
      <c r="BG46" s="80"/>
      <c r="BH46" s="80">
        <f t="shared" si="21"/>
        <v>190.386</v>
      </c>
      <c r="BI46" s="74"/>
      <c r="BJ46" s="73"/>
      <c r="BK46" s="79">
        <f>BK3+BK5+BK7+BK9+BK11+BK13+BK15+BK18+BK20+BK22+BK25+BK27+BK29+BK31+BK34+BK41+BK43</f>
        <v>4594.1569999999992</v>
      </c>
      <c r="BL46" s="75"/>
      <c r="BM46" s="73"/>
      <c r="BN46" s="73"/>
      <c r="BO46" s="74"/>
      <c r="BP46" s="74"/>
      <c r="BQ46" s="75"/>
      <c r="BR46" s="76"/>
    </row>
    <row r="47" spans="1:70" s="6" customFormat="1" ht="246.7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4"/>
      <c r="O47" s="4"/>
      <c r="P47" s="4"/>
      <c r="Q47" s="4"/>
      <c r="R47" s="4"/>
      <c r="S47" s="4"/>
      <c r="T47" s="4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27"/>
      <c r="BB47" s="30"/>
      <c r="BC47" s="7"/>
      <c r="BD47" s="4"/>
      <c r="BE47" s="4"/>
      <c r="BF47" s="7"/>
      <c r="BG47" s="4"/>
      <c r="BH47" s="4"/>
      <c r="BI47" s="7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244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3"/>
      <c r="O48" s="13"/>
      <c r="P48" s="13"/>
      <c r="Q48" s="13"/>
      <c r="R48" s="13"/>
      <c r="S48" s="13"/>
      <c r="T48" s="13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1"/>
      <c r="AJ48" s="5"/>
      <c r="AK48" s="5"/>
      <c r="AL48" s="5"/>
      <c r="AM48" s="5"/>
      <c r="AN48" s="5"/>
      <c r="AO48" s="5"/>
      <c r="AP48" s="5"/>
      <c r="AQ48" s="51"/>
      <c r="AR48" s="5"/>
      <c r="AS48" s="51"/>
      <c r="AT48" s="5"/>
      <c r="AU48" s="5"/>
      <c r="AV48" s="5"/>
      <c r="AW48" s="5"/>
      <c r="AX48" s="5"/>
      <c r="AY48" s="4"/>
      <c r="AZ48" s="13"/>
      <c r="BA48" s="13"/>
      <c r="BB48" s="13"/>
      <c r="BC48" s="13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409.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4"/>
      <c r="N49" s="7"/>
      <c r="O49" s="4"/>
      <c r="P49" s="7"/>
      <c r="Q49" s="7"/>
      <c r="R49" s="7"/>
      <c r="S49" s="7"/>
      <c r="T49" s="7"/>
      <c r="U49" s="5"/>
      <c r="V49" s="5"/>
      <c r="W49" s="5"/>
      <c r="X49" s="5"/>
      <c r="Y49" s="5"/>
      <c r="Z49" s="5"/>
      <c r="AA49" s="5"/>
      <c r="AB49" s="5"/>
      <c r="AC49" s="4"/>
      <c r="AD49" s="7"/>
      <c r="AE49" s="7"/>
      <c r="AF49" s="13"/>
      <c r="AG49" s="13"/>
      <c r="AH49" s="5"/>
      <c r="AI49" s="27"/>
      <c r="AJ49" s="7"/>
      <c r="AK49" s="7"/>
      <c r="AL49" s="5"/>
      <c r="AM49" s="5"/>
      <c r="AN49" s="5"/>
      <c r="AO49" s="5"/>
      <c r="AP49" s="5"/>
      <c r="AQ49" s="27"/>
      <c r="AR49" s="7"/>
      <c r="AS49" s="27"/>
      <c r="AT49" s="7"/>
      <c r="AU49" s="5"/>
      <c r="AV49" s="5"/>
      <c r="AW49" s="5"/>
      <c r="AX49" s="5"/>
      <c r="AY49" s="4"/>
      <c r="AZ49" s="7"/>
      <c r="BA49" s="27"/>
      <c r="BB49" s="7"/>
      <c r="BC49" s="7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126.75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4"/>
      <c r="N50" s="12"/>
      <c r="O50" s="2"/>
      <c r="P50" s="12"/>
      <c r="Q50" s="12"/>
      <c r="R50" s="12"/>
      <c r="S50" s="12"/>
      <c r="T50" s="12"/>
      <c r="U50" s="5"/>
      <c r="V50" s="5"/>
      <c r="W50" s="5"/>
      <c r="X50" s="5"/>
      <c r="Y50" s="5"/>
      <c r="Z50" s="5"/>
      <c r="AA50" s="5"/>
      <c r="AB50" s="5"/>
      <c r="AC50" s="51"/>
      <c r="AD50" s="5"/>
      <c r="AE50" s="4"/>
      <c r="AF50" s="13"/>
      <c r="AG50" s="13"/>
      <c r="AH50" s="5"/>
      <c r="AI50" s="27"/>
      <c r="AJ50" s="13"/>
      <c r="AK50" s="13"/>
      <c r="AL50" s="5"/>
      <c r="AM50" s="5"/>
      <c r="AN50" s="5"/>
      <c r="AO50" s="5"/>
      <c r="AP50" s="5"/>
      <c r="AQ50" s="27"/>
      <c r="AR50" s="13"/>
      <c r="AS50" s="27"/>
      <c r="AT50" s="13"/>
      <c r="AU50" s="5"/>
      <c r="AV50" s="5"/>
      <c r="AW50" s="5"/>
      <c r="AX50" s="5"/>
      <c r="AY50" s="4"/>
      <c r="AZ50" s="7"/>
      <c r="BA50" s="27"/>
      <c r="BB50" s="13"/>
      <c r="BC50" s="13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26.7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27"/>
      <c r="N51" s="12"/>
      <c r="O51" s="2"/>
      <c r="P51" s="12"/>
      <c r="Q51" s="12"/>
      <c r="R51" s="12"/>
      <c r="S51" s="12"/>
      <c r="T51" s="12"/>
      <c r="U51" s="5"/>
      <c r="V51" s="5"/>
      <c r="W51" s="5"/>
      <c r="X51" s="5"/>
      <c r="Y51" s="5"/>
      <c r="Z51" s="5"/>
      <c r="AA51" s="5"/>
      <c r="AB51" s="5"/>
      <c r="AC51" s="51"/>
      <c r="AD51" s="5"/>
      <c r="AE51" s="4"/>
      <c r="AF51" s="13"/>
      <c r="AG51" s="13"/>
      <c r="AH51" s="5"/>
      <c r="AI51" s="27"/>
      <c r="AJ51" s="13"/>
      <c r="AK51" s="13"/>
      <c r="AL51" s="5"/>
      <c r="AM51" s="5"/>
      <c r="AN51" s="5"/>
      <c r="AO51" s="5"/>
      <c r="AP51" s="5"/>
      <c r="AQ51" s="27"/>
      <c r="AR51" s="13"/>
      <c r="AS51" s="27"/>
      <c r="AT51" s="13"/>
      <c r="AU51" s="5"/>
      <c r="AV51" s="5"/>
      <c r="AW51" s="5"/>
      <c r="AX51" s="5"/>
      <c r="AY51" s="4"/>
      <c r="AZ51" s="7"/>
      <c r="BA51" s="27"/>
      <c r="BB51" s="13"/>
      <c r="BC51" s="13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26.7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27"/>
      <c r="N52" s="12"/>
      <c r="O52" s="2"/>
      <c r="P52" s="12"/>
      <c r="Q52" s="12"/>
      <c r="R52" s="12"/>
      <c r="S52" s="12"/>
      <c r="T52" s="12"/>
      <c r="U52" s="5"/>
      <c r="V52" s="5"/>
      <c r="W52" s="5"/>
      <c r="X52" s="5"/>
      <c r="Y52" s="5"/>
      <c r="Z52" s="5"/>
      <c r="AA52" s="5"/>
      <c r="AB52" s="5"/>
      <c r="AC52" s="51"/>
      <c r="AD52" s="5"/>
      <c r="AE52" s="4"/>
      <c r="AF52" s="13"/>
      <c r="AG52" s="13"/>
      <c r="AH52" s="5"/>
      <c r="AI52" s="27"/>
      <c r="AJ52" s="13"/>
      <c r="AK52" s="13"/>
      <c r="AL52" s="5"/>
      <c r="AM52" s="5"/>
      <c r="AN52" s="5"/>
      <c r="AO52" s="5"/>
      <c r="AP52" s="5"/>
      <c r="AQ52" s="27"/>
      <c r="AR52" s="13"/>
      <c r="AS52" s="27"/>
      <c r="AT52" s="13"/>
      <c r="AU52" s="5"/>
      <c r="AV52" s="5"/>
      <c r="AW52" s="5"/>
      <c r="AX52" s="5"/>
      <c r="AY52" s="4"/>
      <c r="AZ52" s="7"/>
      <c r="BA52" s="27"/>
      <c r="BB52" s="13"/>
      <c r="BC52" s="13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126.7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27"/>
      <c r="N53" s="12"/>
      <c r="O53" s="2"/>
      <c r="P53" s="12"/>
      <c r="Q53" s="12"/>
      <c r="R53" s="12"/>
      <c r="S53" s="12"/>
      <c r="T53" s="12"/>
      <c r="U53" s="5"/>
      <c r="V53" s="5"/>
      <c r="W53" s="5"/>
      <c r="X53" s="5"/>
      <c r="Y53" s="5"/>
      <c r="Z53" s="5"/>
      <c r="AA53" s="5"/>
      <c r="AB53" s="5"/>
      <c r="AC53" s="51"/>
      <c r="AD53" s="5"/>
      <c r="AE53" s="4"/>
      <c r="AF53" s="13"/>
      <c r="AG53" s="13"/>
      <c r="AH53" s="5"/>
      <c r="AI53" s="27"/>
      <c r="AJ53" s="13"/>
      <c r="AK53" s="13"/>
      <c r="AL53" s="5"/>
      <c r="AM53" s="5"/>
      <c r="AN53" s="5"/>
      <c r="AO53" s="5"/>
      <c r="AP53" s="5"/>
      <c r="AQ53" s="27"/>
      <c r="AR53" s="13"/>
      <c r="AS53" s="27"/>
      <c r="AT53" s="13"/>
      <c r="AU53" s="5"/>
      <c r="AV53" s="5"/>
      <c r="AW53" s="5"/>
      <c r="AX53" s="5"/>
      <c r="AY53" s="4"/>
      <c r="AZ53" s="7"/>
      <c r="BA53" s="27"/>
      <c r="BB53" s="13"/>
      <c r="BC53" s="13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126.7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27"/>
      <c r="N54" s="12"/>
      <c r="O54" s="2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51"/>
      <c r="AD54" s="5"/>
      <c r="AE54" s="4"/>
      <c r="AF54" s="13"/>
      <c r="AG54" s="13"/>
      <c r="AH54" s="5"/>
      <c r="AI54" s="27"/>
      <c r="AJ54" s="13"/>
      <c r="AK54" s="13"/>
      <c r="AL54" s="5"/>
      <c r="AM54" s="5"/>
      <c r="AN54" s="5"/>
      <c r="AO54" s="5"/>
      <c r="AP54" s="5"/>
      <c r="AQ54" s="27"/>
      <c r="AR54" s="13"/>
      <c r="AS54" s="27"/>
      <c r="AT54" s="13"/>
      <c r="AU54" s="5"/>
      <c r="AV54" s="5"/>
      <c r="AW54" s="5"/>
      <c r="AX54" s="5"/>
      <c r="AY54" s="4"/>
      <c r="AZ54" s="7"/>
      <c r="BA54" s="27"/>
      <c r="BB54" s="13"/>
      <c r="BC54" s="13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244.5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4"/>
      <c r="N55" s="13"/>
      <c r="O55" s="13"/>
      <c r="P55" s="13"/>
      <c r="Q55" s="13"/>
      <c r="R55" s="13"/>
      <c r="S55" s="13"/>
      <c r="T55" s="13"/>
      <c r="U55" s="5"/>
      <c r="V55" s="5"/>
      <c r="W55" s="5"/>
      <c r="X55" s="5"/>
      <c r="Y55" s="5"/>
      <c r="Z55" s="5"/>
      <c r="AA55" s="5"/>
      <c r="AB55" s="5"/>
      <c r="AC55" s="27"/>
      <c r="AD55" s="13"/>
      <c r="AE55" s="13"/>
      <c r="AF55" s="5"/>
      <c r="AG55" s="5"/>
      <c r="AH55" s="5"/>
      <c r="AI55" s="27"/>
      <c r="AJ55" s="13"/>
      <c r="AK55" s="13"/>
      <c r="AL55" s="5"/>
      <c r="AM55" s="5"/>
      <c r="AN55" s="5"/>
      <c r="AO55" s="5"/>
      <c r="AP55" s="5"/>
      <c r="AQ55" s="27"/>
      <c r="AR55" s="13"/>
      <c r="AS55" s="27"/>
      <c r="AT55" s="13"/>
      <c r="AU55" s="5"/>
      <c r="AV55" s="5"/>
      <c r="AW55" s="5"/>
      <c r="AX55" s="5"/>
      <c r="AY55" s="4"/>
      <c r="AZ55" s="7"/>
      <c r="BA55" s="27"/>
      <c r="BB55" s="13"/>
      <c r="BC55" s="13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98.5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7"/>
      <c r="O56" s="4"/>
      <c r="P56" s="7"/>
      <c r="Q56" s="7"/>
      <c r="R56" s="7"/>
      <c r="S56" s="7"/>
      <c r="T56" s="7"/>
      <c r="U56" s="5"/>
      <c r="V56" s="5"/>
      <c r="W56" s="5"/>
      <c r="X56" s="5"/>
      <c r="Y56" s="5"/>
      <c r="Z56" s="5"/>
      <c r="AA56" s="5"/>
      <c r="AB56" s="5"/>
      <c r="AC56" s="27"/>
      <c r="AD56" s="17"/>
      <c r="AE56" s="17"/>
      <c r="AF56" s="5"/>
      <c r="AG56" s="5"/>
      <c r="AH56" s="5"/>
      <c r="AI56" s="27"/>
      <c r="AJ56" s="17"/>
      <c r="AK56" s="17"/>
      <c r="AL56" s="5"/>
      <c r="AM56" s="5"/>
      <c r="AN56" s="5"/>
      <c r="AO56" s="5"/>
      <c r="AP56" s="5"/>
      <c r="AQ56" s="27"/>
      <c r="AR56" s="13"/>
      <c r="AS56" s="27"/>
      <c r="AT56" s="7"/>
      <c r="AU56" s="5"/>
      <c r="AV56" s="5"/>
      <c r="AW56" s="5"/>
      <c r="AX56" s="5"/>
      <c r="AY56" s="4"/>
      <c r="AZ56" s="7"/>
      <c r="BA56" s="27"/>
      <c r="BB56" s="7"/>
      <c r="BC56" s="7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131.25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4"/>
      <c r="N57" s="7"/>
      <c r="O57" s="4"/>
      <c r="P57" s="4"/>
      <c r="Q57" s="4"/>
      <c r="R57" s="4"/>
      <c r="S57" s="4"/>
      <c r="T57" s="7"/>
      <c r="U57" s="5"/>
      <c r="V57" s="5"/>
      <c r="W57" s="5"/>
      <c r="X57" s="5"/>
      <c r="Y57" s="5"/>
      <c r="Z57" s="5"/>
      <c r="AA57" s="5"/>
      <c r="AB57" s="5"/>
      <c r="AC57" s="27"/>
      <c r="AD57" s="17"/>
      <c r="AE57" s="17"/>
      <c r="AF57" s="5"/>
      <c r="AG57" s="5"/>
      <c r="AH57" s="5"/>
      <c r="AI57" s="27"/>
      <c r="AJ57" s="17"/>
      <c r="AK57" s="17"/>
      <c r="AL57" s="5"/>
      <c r="AM57" s="5"/>
      <c r="AN57" s="5"/>
      <c r="AO57" s="5"/>
      <c r="AP57" s="5"/>
      <c r="AQ57" s="27"/>
      <c r="AR57" s="13"/>
      <c r="AS57" s="27"/>
      <c r="AT57" s="7"/>
      <c r="AU57" s="5"/>
      <c r="AV57" s="5"/>
      <c r="AW57" s="5"/>
      <c r="AX57" s="5"/>
      <c r="AY57" s="4"/>
      <c r="AZ57" s="7"/>
      <c r="BA57" s="27"/>
      <c r="BB57" s="7"/>
      <c r="BC57" s="4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156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27"/>
      <c r="N58" s="12"/>
      <c r="O58" s="2"/>
      <c r="P58" s="12"/>
      <c r="Q58" s="12"/>
      <c r="R58" s="12"/>
      <c r="S58" s="12"/>
      <c r="T58" s="12"/>
      <c r="U58" s="5"/>
      <c r="V58" s="5"/>
      <c r="W58" s="5"/>
      <c r="X58" s="5"/>
      <c r="Y58" s="5"/>
      <c r="Z58" s="5"/>
      <c r="AA58" s="5"/>
      <c r="AB58" s="5"/>
      <c r="AC58" s="27"/>
      <c r="AD58" s="17"/>
      <c r="AE58" s="17"/>
      <c r="AF58" s="5"/>
      <c r="AG58" s="5"/>
      <c r="AH58" s="5"/>
      <c r="AI58" s="27"/>
      <c r="AJ58" s="17"/>
      <c r="AK58" s="17"/>
      <c r="AL58" s="5"/>
      <c r="AM58" s="5"/>
      <c r="AN58" s="5"/>
      <c r="AO58" s="5"/>
      <c r="AP58" s="5"/>
      <c r="AQ58" s="27"/>
      <c r="AR58" s="13"/>
      <c r="AS58" s="27"/>
      <c r="AT58" s="7"/>
      <c r="AU58" s="5"/>
      <c r="AV58" s="5"/>
      <c r="AW58" s="5"/>
      <c r="AX58" s="5"/>
      <c r="AY58" s="4"/>
      <c r="AZ58" s="7"/>
      <c r="BA58" s="27"/>
      <c r="BB58" s="7"/>
      <c r="BC58" s="4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33.2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4"/>
      <c r="O59" s="4"/>
      <c r="P59" s="4"/>
      <c r="Q59" s="4"/>
      <c r="R59" s="4"/>
      <c r="S59" s="4"/>
      <c r="T59" s="4"/>
      <c r="U59" s="5"/>
      <c r="V59" s="5"/>
      <c r="W59" s="5"/>
      <c r="X59" s="5"/>
      <c r="Y59" s="5"/>
      <c r="Z59" s="5"/>
      <c r="AA59" s="5"/>
      <c r="AB59" s="5"/>
      <c r="AC59" s="27"/>
      <c r="AD59" s="17"/>
      <c r="AE59" s="4"/>
      <c r="AF59" s="5"/>
      <c r="AG59" s="5"/>
      <c r="AH59" s="5"/>
      <c r="AI59" s="27"/>
      <c r="AJ59" s="17"/>
      <c r="AK59" s="4"/>
      <c r="AL59" s="5"/>
      <c r="AM59" s="5"/>
      <c r="AN59" s="5"/>
      <c r="AO59" s="5"/>
      <c r="AP59" s="5"/>
      <c r="AQ59" s="27"/>
      <c r="AR59" s="7"/>
      <c r="AS59" s="27"/>
      <c r="AT59" s="7"/>
      <c r="AU59" s="5"/>
      <c r="AV59" s="5"/>
      <c r="AW59" s="5"/>
      <c r="AX59" s="5"/>
      <c r="AY59" s="4"/>
      <c r="AZ59" s="7"/>
      <c r="BA59" s="27"/>
      <c r="BB59" s="13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163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13"/>
      <c r="O60" s="13"/>
      <c r="P60" s="13"/>
      <c r="Q60" s="13"/>
      <c r="R60" s="13"/>
      <c r="S60" s="13"/>
      <c r="T60" s="13"/>
      <c r="U60" s="5"/>
      <c r="V60" s="5"/>
      <c r="W60" s="5"/>
      <c r="X60" s="5"/>
      <c r="Y60" s="5"/>
      <c r="Z60" s="5"/>
      <c r="AA60" s="5"/>
      <c r="AB60" s="5"/>
      <c r="AC60" s="27"/>
      <c r="AD60" s="17"/>
      <c r="AE60" s="4"/>
      <c r="AF60" s="5"/>
      <c r="AG60" s="5"/>
      <c r="AH60" s="5"/>
      <c r="AI60" s="27"/>
      <c r="AJ60" s="17"/>
      <c r="AK60" s="4"/>
      <c r="AL60" s="5"/>
      <c r="AM60" s="5"/>
      <c r="AN60" s="5"/>
      <c r="AO60" s="5"/>
      <c r="AP60" s="5"/>
      <c r="AQ60" s="27"/>
      <c r="AR60" s="7"/>
      <c r="AS60" s="27"/>
      <c r="AT60" s="7"/>
      <c r="AU60" s="5"/>
      <c r="AV60" s="5"/>
      <c r="AW60" s="5"/>
      <c r="AX60" s="5"/>
      <c r="AY60" s="4"/>
      <c r="AZ60" s="7"/>
      <c r="BA60" s="27"/>
      <c r="BB60" s="7"/>
      <c r="BC60" s="4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258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27"/>
      <c r="N61" s="17"/>
      <c r="O61" s="17"/>
      <c r="P61" s="17"/>
      <c r="Q61" s="17"/>
      <c r="R61" s="17"/>
      <c r="S61" s="17"/>
      <c r="T61" s="17"/>
      <c r="U61" s="5"/>
      <c r="V61" s="5"/>
      <c r="W61" s="5"/>
      <c r="X61" s="5"/>
      <c r="Y61" s="5"/>
      <c r="Z61" s="5"/>
      <c r="AA61" s="5"/>
      <c r="AB61" s="5"/>
      <c r="AC61" s="27"/>
      <c r="AD61" s="17"/>
      <c r="AE61" s="4"/>
      <c r="AF61" s="5"/>
      <c r="AG61" s="5"/>
      <c r="AH61" s="5"/>
      <c r="AI61" s="27"/>
      <c r="AJ61" s="17"/>
      <c r="AK61" s="4"/>
      <c r="AL61" s="5"/>
      <c r="AM61" s="5"/>
      <c r="AN61" s="5"/>
      <c r="AO61" s="5"/>
      <c r="AP61" s="5"/>
      <c r="AQ61" s="27"/>
      <c r="AR61" s="7"/>
      <c r="AS61" s="27"/>
      <c r="AT61" s="7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201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27"/>
      <c r="N62" s="13"/>
      <c r="O62" s="13"/>
      <c r="P62" s="13"/>
      <c r="Q62" s="13"/>
      <c r="R62" s="13"/>
      <c r="S62" s="13"/>
      <c r="T62" s="13"/>
      <c r="U62" s="5"/>
      <c r="V62" s="5"/>
      <c r="W62" s="5"/>
      <c r="X62" s="5"/>
      <c r="Y62" s="5"/>
      <c r="Z62" s="5"/>
      <c r="AA62" s="5"/>
      <c r="AB62" s="5"/>
      <c r="AC62" s="27"/>
      <c r="AD62" s="17"/>
      <c r="AE62" s="4"/>
      <c r="AF62" s="5"/>
      <c r="AG62" s="5"/>
      <c r="AH62" s="5"/>
      <c r="AI62" s="27"/>
      <c r="AJ62" s="17"/>
      <c r="AK62" s="4"/>
      <c r="AL62" s="5"/>
      <c r="AM62" s="5"/>
      <c r="AN62" s="5"/>
      <c r="AO62" s="5"/>
      <c r="AP62" s="5"/>
      <c r="AQ62" s="27"/>
      <c r="AR62" s="7"/>
      <c r="AS62" s="27"/>
      <c r="AT62" s="7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91.2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4"/>
      <c r="N63" s="7"/>
      <c r="O63" s="4"/>
      <c r="P63" s="7"/>
      <c r="Q63" s="7"/>
      <c r="R63" s="7"/>
      <c r="S63" s="7"/>
      <c r="T63" s="7"/>
      <c r="U63" s="5"/>
      <c r="V63" s="5"/>
      <c r="W63" s="5"/>
      <c r="X63" s="5"/>
      <c r="Y63" s="5"/>
      <c r="Z63" s="5"/>
      <c r="AA63" s="5"/>
      <c r="AB63" s="5"/>
      <c r="AC63" s="27"/>
      <c r="AD63" s="17"/>
      <c r="AE63" s="4"/>
      <c r="AF63" s="5"/>
      <c r="AG63" s="5"/>
      <c r="AH63" s="5"/>
      <c r="AI63" s="27"/>
      <c r="AJ63" s="17"/>
      <c r="AK63" s="4"/>
      <c r="AL63" s="5"/>
      <c r="AM63" s="5"/>
      <c r="AN63" s="5"/>
      <c r="AO63" s="5"/>
      <c r="AP63" s="5"/>
      <c r="AQ63" s="27"/>
      <c r="AR63" s="7"/>
      <c r="AS63" s="27"/>
      <c r="AT63" s="7"/>
      <c r="AU63" s="5"/>
      <c r="AV63" s="5"/>
      <c r="AW63" s="5"/>
      <c r="AX63" s="5"/>
      <c r="AY63" s="4"/>
      <c r="AZ63" s="7"/>
      <c r="BA63" s="27"/>
      <c r="BB63" s="7"/>
      <c r="BC63" s="7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91.2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27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27"/>
      <c r="AD64" s="17"/>
      <c r="AE64" s="4"/>
      <c r="AF64" s="5"/>
      <c r="AG64" s="5"/>
      <c r="AH64" s="5"/>
      <c r="AI64" s="27"/>
      <c r="AJ64" s="17"/>
      <c r="AK64" s="4"/>
      <c r="AL64" s="5"/>
      <c r="AM64" s="5"/>
      <c r="AN64" s="5"/>
      <c r="AO64" s="5"/>
      <c r="AP64" s="5"/>
      <c r="AQ64" s="27"/>
      <c r="AR64" s="7"/>
      <c r="AS64" s="27"/>
      <c r="AT64" s="7"/>
      <c r="AU64" s="5"/>
      <c r="AV64" s="5"/>
      <c r="AW64" s="5"/>
      <c r="AX64" s="5"/>
      <c r="AY64" s="4"/>
      <c r="AZ64" s="7"/>
      <c r="BA64" s="27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247.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7"/>
      <c r="O65" s="7"/>
      <c r="P65" s="7"/>
      <c r="Q65" s="7"/>
      <c r="R65" s="7"/>
      <c r="S65" s="7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1"/>
      <c r="AJ65" s="5"/>
      <c r="AK65" s="5"/>
      <c r="AL65" s="5"/>
      <c r="AM65" s="5"/>
      <c r="AN65" s="5"/>
      <c r="AO65" s="5"/>
      <c r="AP65" s="5"/>
      <c r="AQ65" s="51"/>
      <c r="AR65" s="5"/>
      <c r="AS65" s="51"/>
      <c r="AT65" s="5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71.5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27"/>
      <c r="N66" s="12"/>
      <c r="O66" s="2"/>
      <c r="P66" s="12"/>
      <c r="Q66" s="12"/>
      <c r="R66" s="12"/>
      <c r="S66" s="12"/>
      <c r="T66" s="12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1"/>
      <c r="AJ66" s="5"/>
      <c r="AK66" s="5"/>
      <c r="AL66" s="5"/>
      <c r="AM66" s="5"/>
      <c r="AN66" s="5"/>
      <c r="AO66" s="5"/>
      <c r="AP66" s="5"/>
      <c r="AQ66" s="51"/>
      <c r="AR66" s="5"/>
      <c r="AS66" s="51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261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1"/>
      <c r="AJ67" s="5"/>
      <c r="AK67" s="5"/>
      <c r="AL67" s="5"/>
      <c r="AM67" s="5"/>
      <c r="AN67" s="5"/>
      <c r="AO67" s="5"/>
      <c r="AP67" s="5"/>
      <c r="AQ67" s="51"/>
      <c r="AR67" s="5"/>
      <c r="AS67" s="51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04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4"/>
      <c r="O68" s="4"/>
      <c r="P68" s="4"/>
      <c r="Q68" s="4"/>
      <c r="R68" s="4"/>
      <c r="S68" s="4"/>
      <c r="T68" s="4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1"/>
      <c r="AJ68" s="5"/>
      <c r="AK68" s="5"/>
      <c r="AL68" s="5"/>
      <c r="AM68" s="5"/>
      <c r="AN68" s="5"/>
      <c r="AO68" s="5"/>
      <c r="AP68" s="5"/>
      <c r="AQ68" s="51"/>
      <c r="AR68" s="5"/>
      <c r="AS68" s="51"/>
      <c r="AT68" s="5"/>
      <c r="AU68" s="5"/>
      <c r="AV68" s="5"/>
      <c r="AW68" s="5"/>
      <c r="AX68" s="5"/>
      <c r="AY68" s="4"/>
      <c r="AZ68" s="7"/>
      <c r="BA68" s="27"/>
      <c r="BB68" s="4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204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27"/>
      <c r="N69" s="4"/>
      <c r="O69" s="4"/>
      <c r="P69" s="4"/>
      <c r="Q69" s="4"/>
      <c r="R69" s="4"/>
      <c r="S69" s="4"/>
      <c r="T69" s="4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1"/>
      <c r="AJ69" s="5"/>
      <c r="AK69" s="5"/>
      <c r="AL69" s="5"/>
      <c r="AM69" s="5"/>
      <c r="AN69" s="5"/>
      <c r="AO69" s="5"/>
      <c r="AP69" s="5"/>
      <c r="AQ69" s="51"/>
      <c r="AR69" s="5"/>
      <c r="AS69" s="51"/>
      <c r="AT69" s="5"/>
      <c r="AU69" s="5"/>
      <c r="AV69" s="5"/>
      <c r="AW69" s="5"/>
      <c r="AX69" s="5"/>
      <c r="AY69" s="4"/>
      <c r="AZ69" s="7"/>
      <c r="BA69" s="2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204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27"/>
      <c r="N70" s="12"/>
      <c r="O70" s="2"/>
      <c r="P70" s="12"/>
      <c r="Q70" s="12"/>
      <c r="R70" s="12"/>
      <c r="S70" s="12"/>
      <c r="T70" s="12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1"/>
      <c r="AJ70" s="5"/>
      <c r="AK70" s="5"/>
      <c r="AL70" s="5"/>
      <c r="AM70" s="5"/>
      <c r="AN70" s="5"/>
      <c r="AO70" s="5"/>
      <c r="AP70" s="5"/>
      <c r="AQ70" s="51"/>
      <c r="AR70" s="5"/>
      <c r="AS70" s="51"/>
      <c r="AT70" s="5"/>
      <c r="AU70" s="5"/>
      <c r="AV70" s="5"/>
      <c r="AW70" s="5"/>
      <c r="AX70" s="5"/>
      <c r="AY70" s="4"/>
      <c r="AZ70" s="7"/>
      <c r="BA70" s="27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83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7"/>
      <c r="O71" s="4"/>
      <c r="P71" s="7"/>
      <c r="Q71" s="7"/>
      <c r="R71" s="7"/>
      <c r="S71" s="7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1"/>
      <c r="AJ71" s="5"/>
      <c r="AK71" s="5"/>
      <c r="AL71" s="5"/>
      <c r="AM71" s="5"/>
      <c r="AN71" s="5"/>
      <c r="AO71" s="5"/>
      <c r="AP71" s="5"/>
      <c r="AQ71" s="51"/>
      <c r="AR71" s="5"/>
      <c r="AS71" s="51"/>
      <c r="AT71" s="5"/>
      <c r="AU71" s="5"/>
      <c r="AV71" s="5"/>
      <c r="AW71" s="5"/>
      <c r="AX71" s="5"/>
      <c r="AY71" s="4"/>
      <c r="AZ71" s="7"/>
      <c r="BA71" s="27"/>
      <c r="BB71" s="7"/>
      <c r="BC71" s="4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409.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4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4"/>
      <c r="AF72" s="7"/>
      <c r="AG72" s="7"/>
      <c r="AH72" s="5"/>
      <c r="AI72" s="27"/>
      <c r="AJ72" s="7"/>
      <c r="AK72" s="7"/>
      <c r="AL72" s="5"/>
      <c r="AM72" s="5"/>
      <c r="AN72" s="5"/>
      <c r="AO72" s="5"/>
      <c r="AP72" s="5"/>
      <c r="AQ72" s="27"/>
      <c r="AR72" s="7"/>
      <c r="AS72" s="27"/>
      <c r="AT72" s="7"/>
      <c r="AU72" s="5"/>
      <c r="AV72" s="5"/>
      <c r="AW72" s="5"/>
      <c r="AX72" s="5"/>
      <c r="AY72" s="4"/>
      <c r="AZ72" s="7"/>
      <c r="BA72" s="27"/>
      <c r="BB72" s="7"/>
      <c r="BC72" s="7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14.7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4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1"/>
      <c r="AJ73" s="5"/>
      <c r="AK73" s="5"/>
      <c r="AL73" s="5"/>
      <c r="AM73" s="5"/>
      <c r="AN73" s="5"/>
      <c r="AO73" s="5"/>
      <c r="AP73" s="5"/>
      <c r="AQ73" s="51"/>
      <c r="AR73" s="5"/>
      <c r="AS73" s="51"/>
      <c r="AT73" s="5"/>
      <c r="AU73" s="5"/>
      <c r="AV73" s="5"/>
      <c r="AW73" s="5"/>
      <c r="AX73" s="5"/>
      <c r="AY73" s="4"/>
      <c r="AZ73" s="7"/>
      <c r="BA73" s="2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114.7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27"/>
      <c r="N74" s="12"/>
      <c r="O74" s="2"/>
      <c r="P74" s="12"/>
      <c r="Q74" s="12"/>
      <c r="R74" s="12"/>
      <c r="S74" s="12"/>
      <c r="T74" s="12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1"/>
      <c r="AJ74" s="5"/>
      <c r="AK74" s="5"/>
      <c r="AL74" s="5"/>
      <c r="AM74" s="5"/>
      <c r="AN74" s="5"/>
      <c r="AO74" s="5"/>
      <c r="AP74" s="5"/>
      <c r="AQ74" s="51"/>
      <c r="AR74" s="5"/>
      <c r="AS74" s="51"/>
      <c r="AT74" s="5"/>
      <c r="AU74" s="5"/>
      <c r="AV74" s="5"/>
      <c r="AW74" s="5"/>
      <c r="AX74" s="5"/>
      <c r="AY74" s="4"/>
      <c r="AZ74" s="7"/>
      <c r="BA74" s="27"/>
      <c r="BB74" s="7"/>
      <c r="BC74" s="4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14.7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27"/>
      <c r="N75" s="12"/>
      <c r="O75" s="2"/>
      <c r="P75" s="12"/>
      <c r="Q75" s="12"/>
      <c r="R75" s="12"/>
      <c r="S75" s="12"/>
      <c r="T75" s="12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1"/>
      <c r="AJ75" s="5"/>
      <c r="AK75" s="5"/>
      <c r="AL75" s="5"/>
      <c r="AM75" s="5"/>
      <c r="AN75" s="5"/>
      <c r="AO75" s="5"/>
      <c r="AP75" s="5"/>
      <c r="AQ75" s="51"/>
      <c r="AR75" s="5"/>
      <c r="AS75" s="51"/>
      <c r="AT75" s="5"/>
      <c r="AU75" s="5"/>
      <c r="AV75" s="5"/>
      <c r="AW75" s="5"/>
      <c r="AX75" s="5"/>
      <c r="AY75" s="4"/>
      <c r="AZ75" s="7"/>
      <c r="BA75" s="27"/>
      <c r="BB75" s="7"/>
      <c r="BC75" s="4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14.7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27"/>
      <c r="N76" s="12"/>
      <c r="O76" s="2"/>
      <c r="P76" s="12"/>
      <c r="Q76" s="12"/>
      <c r="R76" s="12"/>
      <c r="S76" s="12"/>
      <c r="T76" s="12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1"/>
      <c r="AJ76" s="5"/>
      <c r="AK76" s="5"/>
      <c r="AL76" s="5"/>
      <c r="AM76" s="5"/>
      <c r="AN76" s="5"/>
      <c r="AO76" s="5"/>
      <c r="AP76" s="5"/>
      <c r="AQ76" s="51"/>
      <c r="AR76" s="5"/>
      <c r="AS76" s="51"/>
      <c r="AT76" s="5"/>
      <c r="AU76" s="5"/>
      <c r="AV76" s="5"/>
      <c r="AW76" s="5"/>
      <c r="AX76" s="5"/>
      <c r="AY76" s="4"/>
      <c r="AZ76" s="7"/>
      <c r="BA76" s="27"/>
      <c r="BB76" s="7"/>
      <c r="BC76" s="4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14.7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27"/>
      <c r="N77" s="12"/>
      <c r="O77" s="2"/>
      <c r="P77" s="12"/>
      <c r="Q77" s="12"/>
      <c r="R77" s="12"/>
      <c r="S77" s="12"/>
      <c r="T77" s="12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1"/>
      <c r="AJ77" s="5"/>
      <c r="AK77" s="5"/>
      <c r="AL77" s="5"/>
      <c r="AM77" s="5"/>
      <c r="AN77" s="5"/>
      <c r="AO77" s="5"/>
      <c r="AP77" s="5"/>
      <c r="AQ77" s="51"/>
      <c r="AR77" s="5"/>
      <c r="AS77" s="51"/>
      <c r="AT77" s="5"/>
      <c r="AU77" s="5"/>
      <c r="AV77" s="5"/>
      <c r="AW77" s="5"/>
      <c r="AX77" s="5"/>
      <c r="AY77" s="4"/>
      <c r="AZ77" s="7"/>
      <c r="BA77" s="27"/>
      <c r="BB77" s="7"/>
      <c r="BC77" s="4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204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7"/>
      <c r="O78" s="4"/>
      <c r="P78" s="7"/>
      <c r="Q78" s="7"/>
      <c r="R78" s="7"/>
      <c r="S78" s="7"/>
      <c r="T78" s="7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1"/>
      <c r="AJ78" s="5"/>
      <c r="AK78" s="5"/>
      <c r="AL78" s="5"/>
      <c r="AM78" s="5"/>
      <c r="AN78" s="5"/>
      <c r="AO78" s="5"/>
      <c r="AP78" s="5"/>
      <c r="AQ78" s="51"/>
      <c r="AR78" s="5"/>
      <c r="AS78" s="51"/>
      <c r="AT78" s="5"/>
      <c r="AU78" s="5"/>
      <c r="AV78" s="5"/>
      <c r="AW78" s="5"/>
      <c r="AX78" s="5"/>
      <c r="AY78" s="4"/>
      <c r="AZ78" s="7"/>
      <c r="BA78" s="27"/>
      <c r="BB78" s="7"/>
      <c r="BC78" s="4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204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27"/>
      <c r="N79" s="12"/>
      <c r="O79" s="2"/>
      <c r="P79" s="12"/>
      <c r="Q79" s="12"/>
      <c r="R79" s="12"/>
      <c r="S79" s="12"/>
      <c r="T79" s="12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1"/>
      <c r="AJ79" s="5"/>
      <c r="AK79" s="5"/>
      <c r="AL79" s="5"/>
      <c r="AM79" s="5"/>
      <c r="AN79" s="5"/>
      <c r="AO79" s="5"/>
      <c r="AP79" s="5"/>
      <c r="AQ79" s="51"/>
      <c r="AR79" s="5"/>
      <c r="AS79" s="51"/>
      <c r="AT79" s="5"/>
      <c r="AU79" s="5"/>
      <c r="AV79" s="5"/>
      <c r="AW79" s="5"/>
      <c r="AX79" s="5"/>
      <c r="AY79" s="4"/>
      <c r="AZ79" s="7"/>
      <c r="BA79" s="27"/>
      <c r="BB79" s="7"/>
      <c r="BC79" s="4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216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4"/>
      <c r="O80" s="4"/>
      <c r="P80" s="4"/>
      <c r="Q80" s="4"/>
      <c r="R80" s="4"/>
      <c r="S80" s="4"/>
      <c r="T80" s="4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4"/>
      <c r="AH80" s="17"/>
      <c r="AI80" s="51"/>
      <c r="AJ80" s="5"/>
      <c r="AK80" s="5"/>
      <c r="AL80" s="5"/>
      <c r="AM80" s="5"/>
      <c r="AN80" s="5"/>
      <c r="AO80" s="5"/>
      <c r="AP80" s="5"/>
      <c r="AQ80" s="51"/>
      <c r="AR80" s="5"/>
      <c r="AS80" s="51"/>
      <c r="AT80" s="5"/>
      <c r="AU80" s="5"/>
      <c r="AV80" s="5"/>
      <c r="AW80" s="5"/>
      <c r="AX80" s="5"/>
      <c r="AY80" s="4"/>
      <c r="AZ80" s="17"/>
      <c r="BA80" s="27"/>
      <c r="BB80" s="1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158.25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4"/>
      <c r="N81" s="17"/>
      <c r="O81" s="17"/>
      <c r="P81" s="17"/>
      <c r="Q81" s="17"/>
      <c r="R81" s="17"/>
      <c r="S81" s="17"/>
      <c r="T81" s="17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1"/>
      <c r="AJ81" s="5"/>
      <c r="AK81" s="5"/>
      <c r="AL81" s="5"/>
      <c r="AM81" s="5"/>
      <c r="AN81" s="5"/>
      <c r="AO81" s="5"/>
      <c r="AP81" s="5"/>
      <c r="AQ81" s="51"/>
      <c r="AR81" s="5"/>
      <c r="AS81" s="51"/>
      <c r="AT81" s="5"/>
      <c r="AU81" s="5"/>
      <c r="AV81" s="5"/>
      <c r="AW81" s="5"/>
      <c r="AX81" s="5"/>
      <c r="AY81" s="4"/>
      <c r="AZ81" s="7"/>
      <c r="BA81" s="27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141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7"/>
      <c r="O82" s="17"/>
      <c r="P82" s="17"/>
      <c r="Q82" s="17"/>
      <c r="R82" s="17"/>
      <c r="S82" s="17"/>
      <c r="T82" s="17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1"/>
      <c r="AJ82" s="5"/>
      <c r="AK82" s="5"/>
      <c r="AL82" s="5"/>
      <c r="AM82" s="5"/>
      <c r="AN82" s="5"/>
      <c r="AO82" s="5"/>
      <c r="AP82" s="5"/>
      <c r="AQ82" s="51"/>
      <c r="AR82" s="5"/>
      <c r="AS82" s="51"/>
      <c r="AT82" s="5"/>
      <c r="AU82" s="5"/>
      <c r="AV82" s="5"/>
      <c r="AW82" s="5"/>
      <c r="AX82" s="5"/>
      <c r="AY82" s="4"/>
      <c r="AZ82" s="7"/>
      <c r="BA82" s="27"/>
      <c r="BB82" s="7"/>
      <c r="BC82" s="4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256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7"/>
      <c r="O83" s="4"/>
      <c r="P83" s="7"/>
      <c r="Q83" s="7"/>
      <c r="R83" s="7"/>
      <c r="S83" s="7"/>
      <c r="T83" s="7"/>
      <c r="U83" s="5"/>
      <c r="V83" s="5"/>
      <c r="W83" s="5"/>
      <c r="X83" s="5"/>
      <c r="Y83" s="5"/>
      <c r="Z83" s="5"/>
      <c r="AA83" s="5"/>
      <c r="AB83" s="5"/>
      <c r="AC83" s="5"/>
      <c r="AD83" s="5"/>
      <c r="AE83" s="4"/>
      <c r="AF83" s="7"/>
      <c r="AG83" s="7"/>
      <c r="AH83" s="5"/>
      <c r="AI83" s="27"/>
      <c r="AJ83" s="7"/>
      <c r="AK83" s="7"/>
      <c r="AL83" s="5"/>
      <c r="AM83" s="5"/>
      <c r="AN83" s="5"/>
      <c r="AO83" s="5"/>
      <c r="AP83" s="5"/>
      <c r="AQ83" s="27"/>
      <c r="AR83" s="13"/>
      <c r="AS83" s="27"/>
      <c r="AT83" s="7"/>
      <c r="AU83" s="5"/>
      <c r="AV83" s="5"/>
      <c r="AW83" s="5"/>
      <c r="AX83" s="5"/>
      <c r="AY83" s="4"/>
      <c r="AZ83" s="7"/>
      <c r="BA83" s="27"/>
      <c r="BB83" s="7"/>
      <c r="BC83" s="7"/>
      <c r="BD83" s="5"/>
      <c r="BE83" s="5"/>
      <c r="BF83" s="5"/>
      <c r="BG83" s="5"/>
      <c r="BH83" s="5"/>
      <c r="BI83" s="5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53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7"/>
      <c r="O84" s="7"/>
      <c r="P84" s="7"/>
      <c r="Q84" s="7"/>
      <c r="R84" s="7"/>
      <c r="S84" s="7"/>
      <c r="T84" s="7"/>
      <c r="U84" s="5"/>
      <c r="V84" s="5"/>
      <c r="W84" s="5"/>
      <c r="X84" s="5"/>
      <c r="Y84" s="5"/>
      <c r="Z84" s="5"/>
      <c r="AA84" s="5"/>
      <c r="AB84" s="5"/>
      <c r="AC84" s="5"/>
      <c r="AD84" s="5"/>
      <c r="AE84" s="4"/>
      <c r="AF84" s="7"/>
      <c r="AG84" s="7"/>
      <c r="AH84" s="5"/>
      <c r="AI84" s="27"/>
      <c r="AJ84" s="7"/>
      <c r="AK84" s="7"/>
      <c r="AL84" s="5"/>
      <c r="AM84" s="5"/>
      <c r="AN84" s="5"/>
      <c r="AO84" s="5"/>
      <c r="AP84" s="5"/>
      <c r="AQ84" s="27"/>
      <c r="AR84" s="13"/>
      <c r="AS84" s="27"/>
      <c r="AT84" s="7"/>
      <c r="AU84" s="5"/>
      <c r="AV84" s="5"/>
      <c r="AW84" s="5"/>
      <c r="AX84" s="5"/>
      <c r="AY84" s="4"/>
      <c r="AZ84" s="7"/>
      <c r="BA84" s="27"/>
      <c r="BB84" s="7"/>
      <c r="BC84" s="4"/>
      <c r="BD84" s="5"/>
      <c r="BE84" s="5"/>
      <c r="BF84" s="5"/>
      <c r="BG84" s="5"/>
      <c r="BH84" s="5"/>
      <c r="BI84" s="5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164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27"/>
      <c r="N85" s="12"/>
      <c r="O85" s="2"/>
      <c r="P85" s="12"/>
      <c r="Q85" s="12"/>
      <c r="R85" s="12"/>
      <c r="S85" s="12"/>
      <c r="T85" s="12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7"/>
      <c r="AG85" s="7"/>
      <c r="AH85" s="5"/>
      <c r="AI85" s="27"/>
      <c r="AJ85" s="7"/>
      <c r="AK85" s="7"/>
      <c r="AL85" s="5"/>
      <c r="AM85" s="5"/>
      <c r="AN85" s="5"/>
      <c r="AO85" s="5"/>
      <c r="AP85" s="5"/>
      <c r="AQ85" s="27"/>
      <c r="AR85" s="13"/>
      <c r="AS85" s="27"/>
      <c r="AT85" s="7"/>
      <c r="AU85" s="5"/>
      <c r="AV85" s="5"/>
      <c r="AW85" s="5"/>
      <c r="AX85" s="5"/>
      <c r="AY85" s="4"/>
      <c r="AZ85" s="7"/>
      <c r="BA85" s="27"/>
      <c r="BB85" s="7"/>
      <c r="BC85" s="4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389.2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13"/>
      <c r="O86" s="13"/>
      <c r="P86" s="13"/>
      <c r="Q86" s="13"/>
      <c r="R86" s="13"/>
      <c r="S86" s="13"/>
      <c r="T86" s="13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13"/>
      <c r="AG86" s="13"/>
      <c r="AH86" s="5"/>
      <c r="AI86" s="27"/>
      <c r="AJ86" s="13"/>
      <c r="AK86" s="13"/>
      <c r="AL86" s="5"/>
      <c r="AM86" s="5"/>
      <c r="AN86" s="5"/>
      <c r="AO86" s="5"/>
      <c r="AP86" s="5"/>
      <c r="AQ86" s="27"/>
      <c r="AR86" s="13"/>
      <c r="AS86" s="27"/>
      <c r="AT86" s="13"/>
      <c r="AU86" s="5"/>
      <c r="AV86" s="5"/>
      <c r="AW86" s="5"/>
      <c r="AX86" s="5"/>
      <c r="AY86" s="4"/>
      <c r="AZ86" s="7"/>
      <c r="BA86" s="27"/>
      <c r="BB86" s="13"/>
      <c r="BC86" s="13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121.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4"/>
      <c r="N87" s="13"/>
      <c r="O87" s="13"/>
      <c r="P87" s="13"/>
      <c r="Q87" s="13"/>
      <c r="R87" s="13"/>
      <c r="S87" s="13"/>
      <c r="T87" s="1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7"/>
      <c r="AG87" s="7"/>
      <c r="AH87" s="5"/>
      <c r="AI87" s="27"/>
      <c r="AJ87" s="7"/>
      <c r="AK87" s="7"/>
      <c r="AL87" s="5"/>
      <c r="AM87" s="5"/>
      <c r="AN87" s="5"/>
      <c r="AO87" s="5"/>
      <c r="AP87" s="5"/>
      <c r="AQ87" s="27"/>
      <c r="AR87" s="7"/>
      <c r="AS87" s="27"/>
      <c r="AT87" s="7"/>
      <c r="AU87" s="5"/>
      <c r="AV87" s="5"/>
      <c r="AW87" s="5"/>
      <c r="AX87" s="5"/>
      <c r="AY87" s="4"/>
      <c r="AZ87" s="7"/>
      <c r="BA87" s="2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21.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4"/>
      <c r="N88" s="13"/>
      <c r="O88" s="13"/>
      <c r="P88" s="13"/>
      <c r="Q88" s="13"/>
      <c r="R88" s="13"/>
      <c r="S88" s="13"/>
      <c r="T88" s="13"/>
      <c r="U88" s="5"/>
      <c r="V88" s="5"/>
      <c r="W88" s="5"/>
      <c r="X88" s="5"/>
      <c r="Y88" s="5"/>
      <c r="Z88" s="5"/>
      <c r="AA88" s="5"/>
      <c r="AB88" s="5"/>
      <c r="AC88" s="5"/>
      <c r="AD88" s="5"/>
      <c r="AE88" s="4"/>
      <c r="AF88" s="7"/>
      <c r="AG88" s="7"/>
      <c r="AH88" s="5"/>
      <c r="AI88" s="27"/>
      <c r="AJ88" s="7"/>
      <c r="AK88" s="7"/>
      <c r="AL88" s="5"/>
      <c r="AM88" s="5"/>
      <c r="AN88" s="5"/>
      <c r="AO88" s="5"/>
      <c r="AP88" s="5"/>
      <c r="AQ88" s="27"/>
      <c r="AR88" s="7"/>
      <c r="AS88" s="27"/>
      <c r="AT88" s="7"/>
      <c r="AU88" s="5"/>
      <c r="AV88" s="5"/>
      <c r="AW88" s="5"/>
      <c r="AX88" s="5"/>
      <c r="AY88" s="4"/>
      <c r="AZ88" s="7"/>
      <c r="BA88" s="27"/>
      <c r="BB88" s="7"/>
      <c r="BC88" s="7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121.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4"/>
      <c r="N89" s="13"/>
      <c r="O89" s="13"/>
      <c r="P89" s="13"/>
      <c r="Q89" s="13"/>
      <c r="R89" s="13"/>
      <c r="S89" s="13"/>
      <c r="T89" s="13"/>
      <c r="U89" s="5"/>
      <c r="V89" s="5"/>
      <c r="W89" s="5"/>
      <c r="X89" s="5"/>
      <c r="Y89" s="5"/>
      <c r="Z89" s="5"/>
      <c r="AA89" s="5"/>
      <c r="AB89" s="5"/>
      <c r="AC89" s="5"/>
      <c r="AD89" s="5"/>
      <c r="AE89" s="4"/>
      <c r="AF89" s="7"/>
      <c r="AG89" s="7"/>
      <c r="AH89" s="5"/>
      <c r="AI89" s="27"/>
      <c r="AJ89" s="7"/>
      <c r="AK89" s="7"/>
      <c r="AL89" s="5"/>
      <c r="AM89" s="5"/>
      <c r="AN89" s="5"/>
      <c r="AO89" s="5"/>
      <c r="AP89" s="5"/>
      <c r="AQ89" s="27"/>
      <c r="AR89" s="7"/>
      <c r="AS89" s="27"/>
      <c r="AT89" s="7"/>
      <c r="AU89" s="5"/>
      <c r="AV89" s="5"/>
      <c r="AW89" s="5"/>
      <c r="AX89" s="5"/>
      <c r="AY89" s="4"/>
      <c r="AZ89" s="7"/>
      <c r="BA89" s="27"/>
      <c r="BB89" s="7"/>
      <c r="BC89" s="7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121.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4"/>
      <c r="N90" s="13"/>
      <c r="O90" s="13"/>
      <c r="P90" s="13"/>
      <c r="Q90" s="13"/>
      <c r="R90" s="13"/>
      <c r="S90" s="13"/>
      <c r="T90" s="13"/>
      <c r="U90" s="5"/>
      <c r="V90" s="5"/>
      <c r="W90" s="5"/>
      <c r="X90" s="5"/>
      <c r="Y90" s="5"/>
      <c r="Z90" s="5"/>
      <c r="AA90" s="5"/>
      <c r="AB90" s="5"/>
      <c r="AC90" s="5"/>
      <c r="AD90" s="5"/>
      <c r="AE90" s="4"/>
      <c r="AF90" s="7"/>
      <c r="AG90" s="7"/>
      <c r="AH90" s="5"/>
      <c r="AI90" s="27"/>
      <c r="AJ90" s="7"/>
      <c r="AK90" s="7"/>
      <c r="AL90" s="5"/>
      <c r="AM90" s="5"/>
      <c r="AN90" s="5"/>
      <c r="AO90" s="5"/>
      <c r="AP90" s="5"/>
      <c r="AQ90" s="27"/>
      <c r="AR90" s="7"/>
      <c r="AS90" s="27"/>
      <c r="AT90" s="7"/>
      <c r="AU90" s="5"/>
      <c r="AV90" s="5"/>
      <c r="AW90" s="5"/>
      <c r="AX90" s="5"/>
      <c r="AY90" s="4"/>
      <c r="AZ90" s="7"/>
      <c r="BA90" s="27"/>
      <c r="BB90" s="7"/>
      <c r="BC90" s="7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121.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4"/>
      <c r="AF91" s="7"/>
      <c r="AG91" s="7"/>
      <c r="AH91" s="5"/>
      <c r="AI91" s="27"/>
      <c r="AJ91" s="7"/>
      <c r="AK91" s="7"/>
      <c r="AL91" s="5"/>
      <c r="AM91" s="5"/>
      <c r="AN91" s="5"/>
      <c r="AO91" s="5"/>
      <c r="AP91" s="5"/>
      <c r="AQ91" s="27"/>
      <c r="AR91" s="7"/>
      <c r="AS91" s="27"/>
      <c r="AT91" s="7"/>
      <c r="AU91" s="5"/>
      <c r="AV91" s="5"/>
      <c r="AW91" s="5"/>
      <c r="AX91" s="5"/>
      <c r="AY91" s="4"/>
      <c r="AZ91" s="7"/>
      <c r="BA91" s="27"/>
      <c r="BB91" s="7"/>
      <c r="BC91" s="7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409.6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7"/>
      <c r="O92" s="4"/>
      <c r="P92" s="7"/>
      <c r="Q92" s="7"/>
      <c r="R92" s="7"/>
      <c r="S92" s="7"/>
      <c r="T92" s="7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1"/>
      <c r="AJ92" s="5"/>
      <c r="AK92" s="5"/>
      <c r="AL92" s="5"/>
      <c r="AM92" s="5"/>
      <c r="AN92" s="5"/>
      <c r="AO92" s="5"/>
      <c r="AP92" s="5"/>
      <c r="AQ92" s="51"/>
      <c r="AR92" s="5"/>
      <c r="AS92" s="51"/>
      <c r="AT92" s="5"/>
      <c r="AU92" s="5"/>
      <c r="AV92" s="5"/>
      <c r="AW92" s="5"/>
      <c r="AX92" s="5"/>
      <c r="AY92" s="4"/>
      <c r="AZ92" s="7"/>
      <c r="BA92" s="27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409.6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27"/>
      <c r="N93" s="17"/>
      <c r="O93" s="17"/>
      <c r="P93" s="17"/>
      <c r="Q93" s="17"/>
      <c r="R93" s="17"/>
      <c r="S93" s="17"/>
      <c r="T93" s="17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1"/>
      <c r="AJ93" s="5"/>
      <c r="AK93" s="5"/>
      <c r="AL93" s="5"/>
      <c r="AM93" s="5"/>
      <c r="AN93" s="5"/>
      <c r="AO93" s="5"/>
      <c r="AP93" s="5"/>
      <c r="AQ93" s="51"/>
      <c r="AR93" s="5"/>
      <c r="AS93" s="51"/>
      <c r="AT93" s="5"/>
      <c r="AU93" s="5"/>
      <c r="AV93" s="5"/>
      <c r="AW93" s="5"/>
      <c r="AX93" s="5"/>
      <c r="AY93" s="4"/>
      <c r="AZ93" s="7"/>
      <c r="BA93" s="27"/>
      <c r="BB93" s="7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409.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4"/>
      <c r="N94" s="13"/>
      <c r="O94" s="13"/>
      <c r="P94" s="13"/>
      <c r="Q94" s="13"/>
      <c r="R94" s="13"/>
      <c r="S94" s="13"/>
      <c r="T94" s="13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1"/>
      <c r="AJ94" s="5"/>
      <c r="AK94" s="5"/>
      <c r="AL94" s="5"/>
      <c r="AM94" s="5"/>
      <c r="AN94" s="5"/>
      <c r="AO94" s="5"/>
      <c r="AP94" s="5"/>
      <c r="AQ94" s="51"/>
      <c r="AR94" s="5"/>
      <c r="AS94" s="51"/>
      <c r="AT94" s="5"/>
      <c r="AU94" s="5"/>
      <c r="AV94" s="5"/>
      <c r="AW94" s="5"/>
      <c r="AX94" s="5"/>
      <c r="AY94" s="4"/>
      <c r="AZ94" s="7"/>
      <c r="BA94" s="27"/>
      <c r="BB94" s="13"/>
      <c r="BC94" s="13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409.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4"/>
      <c r="N95" s="4"/>
      <c r="O95" s="4"/>
      <c r="P95" s="4"/>
      <c r="Q95" s="4"/>
      <c r="R95" s="4"/>
      <c r="S95" s="4"/>
      <c r="T95" s="4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27"/>
      <c r="BB95" s="4"/>
      <c r="BC95" s="4"/>
      <c r="BD95" s="4"/>
      <c r="BE95" s="4"/>
      <c r="BF95" s="7"/>
      <c r="BG95" s="4"/>
      <c r="BH95" s="4"/>
      <c r="BI95" s="7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71.7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4"/>
      <c r="N96" s="4"/>
      <c r="O96" s="4"/>
      <c r="P96" s="4"/>
      <c r="Q96" s="4"/>
      <c r="R96" s="4"/>
      <c r="S96" s="4"/>
      <c r="T96" s="4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27"/>
      <c r="BB96" s="27"/>
      <c r="BC96" s="4"/>
      <c r="BD96" s="4"/>
      <c r="BE96" s="4"/>
      <c r="BF96" s="7"/>
      <c r="BG96" s="4"/>
      <c r="BH96" s="4"/>
      <c r="BI96" s="7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251.25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27"/>
      <c r="N97" s="12"/>
      <c r="O97" s="2"/>
      <c r="P97" s="12"/>
      <c r="Q97" s="12"/>
      <c r="R97" s="12"/>
      <c r="S97" s="12"/>
      <c r="T97" s="12"/>
      <c r="U97" s="5"/>
      <c r="V97" s="5"/>
      <c r="W97" s="5"/>
      <c r="X97" s="5"/>
      <c r="Y97" s="5"/>
      <c r="Z97" s="5"/>
      <c r="AA97" s="5"/>
      <c r="AB97" s="5"/>
      <c r="AC97" s="5"/>
      <c r="AD97" s="5"/>
      <c r="AE97" s="4"/>
      <c r="AF97" s="7"/>
      <c r="AG97" s="7"/>
      <c r="AH97" s="5"/>
      <c r="AI97" s="27"/>
      <c r="AJ97" s="7"/>
      <c r="AK97" s="7"/>
      <c r="AL97" s="5"/>
      <c r="AM97" s="5"/>
      <c r="AN97" s="5"/>
      <c r="AO97" s="5"/>
      <c r="AP97" s="5"/>
      <c r="AQ97" s="27"/>
      <c r="AR97" s="7"/>
      <c r="AS97" s="27"/>
      <c r="AT97" s="7"/>
      <c r="AU97" s="5"/>
      <c r="AV97" s="5"/>
      <c r="AW97" s="5"/>
      <c r="AX97" s="5"/>
      <c r="AY97" s="4"/>
      <c r="AZ97" s="7"/>
      <c r="BA97" s="27"/>
      <c r="BB97" s="7"/>
      <c r="BC97" s="7"/>
      <c r="BD97" s="5"/>
      <c r="BE97" s="5"/>
      <c r="BF97" s="5"/>
      <c r="BG97" s="5"/>
      <c r="BH97" s="5"/>
      <c r="BI97" s="5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409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7"/>
      <c r="O98" s="4"/>
      <c r="P98" s="7"/>
      <c r="Q98" s="7"/>
      <c r="R98" s="7"/>
      <c r="S98" s="7"/>
      <c r="T98" s="7"/>
      <c r="U98" s="5"/>
      <c r="V98" s="5"/>
      <c r="W98" s="5"/>
      <c r="X98" s="5"/>
      <c r="Y98" s="5"/>
      <c r="Z98" s="5"/>
      <c r="AA98" s="5"/>
      <c r="AB98" s="5"/>
      <c r="AC98" s="5"/>
      <c r="AD98" s="5"/>
      <c r="AE98" s="4"/>
      <c r="AF98" s="7"/>
      <c r="AG98" s="7"/>
      <c r="AH98" s="5"/>
      <c r="AI98" s="27"/>
      <c r="AJ98" s="7"/>
      <c r="AK98" s="7"/>
      <c r="AL98" s="5"/>
      <c r="AM98" s="5"/>
      <c r="AN98" s="5"/>
      <c r="AO98" s="5"/>
      <c r="AP98" s="5"/>
      <c r="AQ98" s="27"/>
      <c r="AR98" s="7"/>
      <c r="AS98" s="27"/>
      <c r="AT98" s="7"/>
      <c r="AU98" s="5"/>
      <c r="AV98" s="5"/>
      <c r="AW98" s="5"/>
      <c r="AX98" s="5"/>
      <c r="AY98" s="4"/>
      <c r="AZ98" s="7"/>
      <c r="BA98" s="27"/>
      <c r="BB98" s="7"/>
      <c r="BC98" s="7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209.2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27"/>
      <c r="N99" s="12"/>
      <c r="O99" s="2"/>
      <c r="P99" s="12"/>
      <c r="Q99" s="12"/>
      <c r="R99" s="12"/>
      <c r="S99" s="12"/>
      <c r="T99" s="12"/>
      <c r="U99" s="5"/>
      <c r="V99" s="5"/>
      <c r="W99" s="5"/>
      <c r="X99" s="5"/>
      <c r="Y99" s="5"/>
      <c r="Z99" s="5"/>
      <c r="AA99" s="5"/>
      <c r="AB99" s="5"/>
      <c r="AC99" s="5"/>
      <c r="AD99" s="5"/>
      <c r="AE99" s="4"/>
      <c r="AF99" s="7"/>
      <c r="AG99" s="7"/>
      <c r="AH99" s="5"/>
      <c r="AI99" s="27"/>
      <c r="AJ99" s="7"/>
      <c r="AK99" s="7"/>
      <c r="AL99" s="5"/>
      <c r="AM99" s="5"/>
      <c r="AN99" s="5"/>
      <c r="AO99" s="5"/>
      <c r="AP99" s="5"/>
      <c r="AQ99" s="27"/>
      <c r="AR99" s="7"/>
      <c r="AS99" s="27"/>
      <c r="AT99" s="7"/>
      <c r="AU99" s="5"/>
      <c r="AV99" s="5"/>
      <c r="AW99" s="5"/>
      <c r="AX99" s="5"/>
      <c r="AY99" s="4"/>
      <c r="AZ99" s="7"/>
      <c r="BA99" s="27"/>
      <c r="BB99" s="7"/>
      <c r="BC99" s="7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198.75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27"/>
      <c r="N100" s="12"/>
      <c r="O100" s="2"/>
      <c r="P100" s="12"/>
      <c r="Q100" s="12"/>
      <c r="R100" s="12"/>
      <c r="S100" s="12"/>
      <c r="T100" s="12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1"/>
      <c r="AJ100" s="5"/>
      <c r="AK100" s="5"/>
      <c r="AL100" s="5"/>
      <c r="AM100" s="5"/>
      <c r="AN100" s="5"/>
      <c r="AO100" s="5"/>
      <c r="AP100" s="5"/>
      <c r="AQ100" s="51"/>
      <c r="AR100" s="5"/>
      <c r="AS100" s="51"/>
      <c r="AT100" s="5"/>
      <c r="AU100" s="5"/>
      <c r="AV100" s="5"/>
      <c r="AW100" s="5"/>
      <c r="AX100" s="5"/>
      <c r="AY100" s="4"/>
      <c r="AZ100" s="7"/>
      <c r="BA100" s="27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408.75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27"/>
      <c r="N101" s="12"/>
      <c r="O101" s="2"/>
      <c r="P101" s="12"/>
      <c r="Q101" s="12"/>
      <c r="R101" s="12"/>
      <c r="S101" s="12"/>
      <c r="T101" s="12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1"/>
      <c r="AJ101" s="5"/>
      <c r="AK101" s="5"/>
      <c r="AL101" s="5"/>
      <c r="AM101" s="5"/>
      <c r="AN101" s="5"/>
      <c r="AO101" s="5"/>
      <c r="AP101" s="5"/>
      <c r="AQ101" s="51"/>
      <c r="AR101" s="5"/>
      <c r="AS101" s="51"/>
      <c r="AT101" s="5"/>
      <c r="AU101" s="5"/>
      <c r="AV101" s="5"/>
      <c r="AW101" s="5"/>
      <c r="AX101" s="5"/>
      <c r="AY101" s="4"/>
      <c r="AZ101" s="7"/>
      <c r="BA101" s="27"/>
      <c r="BB101" s="7"/>
      <c r="BC101" s="4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254.2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27"/>
      <c r="N102" s="12"/>
      <c r="O102" s="2"/>
      <c r="P102" s="12"/>
      <c r="Q102" s="12"/>
      <c r="R102" s="12"/>
      <c r="S102" s="12"/>
      <c r="T102" s="12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1"/>
      <c r="AJ102" s="5"/>
      <c r="AK102" s="5"/>
      <c r="AL102" s="5"/>
      <c r="AM102" s="5"/>
      <c r="AN102" s="5"/>
      <c r="AO102" s="5"/>
      <c r="AP102" s="5"/>
      <c r="AQ102" s="51"/>
      <c r="AR102" s="5"/>
      <c r="AS102" s="51"/>
      <c r="AT102" s="5"/>
      <c r="AU102" s="5"/>
      <c r="AV102" s="5"/>
      <c r="AW102" s="5"/>
      <c r="AX102" s="5"/>
      <c r="AY102" s="4"/>
      <c r="AZ102" s="7"/>
      <c r="BA102" s="27"/>
      <c r="BB102" s="7"/>
      <c r="BC102" s="4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261.7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13"/>
      <c r="O103" s="13"/>
      <c r="P103" s="13"/>
      <c r="Q103" s="13"/>
      <c r="R103" s="13"/>
      <c r="S103" s="13"/>
      <c r="T103" s="13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1"/>
      <c r="AJ103" s="5"/>
      <c r="AK103" s="5"/>
      <c r="AL103" s="5"/>
      <c r="AM103" s="5"/>
      <c r="AN103" s="5"/>
      <c r="AO103" s="5"/>
      <c r="AP103" s="5"/>
      <c r="AQ103" s="51"/>
      <c r="AR103" s="5"/>
      <c r="AS103" s="51"/>
      <c r="AT103" s="5"/>
      <c r="AU103" s="5"/>
      <c r="AV103" s="5"/>
      <c r="AW103" s="5"/>
      <c r="AX103" s="5"/>
      <c r="AY103" s="4"/>
      <c r="AZ103" s="7"/>
      <c r="BA103" s="27"/>
      <c r="BB103" s="7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149.2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12"/>
      <c r="O104" s="2"/>
      <c r="P104" s="12"/>
      <c r="Q104" s="12"/>
      <c r="R104" s="12"/>
      <c r="S104" s="12"/>
      <c r="T104" s="12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1"/>
      <c r="AJ104" s="5"/>
      <c r="AK104" s="5"/>
      <c r="AL104" s="5"/>
      <c r="AM104" s="5"/>
      <c r="AN104" s="5"/>
      <c r="AO104" s="5"/>
      <c r="AP104" s="5"/>
      <c r="AQ104" s="51"/>
      <c r="AR104" s="5"/>
      <c r="AS104" s="51"/>
      <c r="AT104" s="5"/>
      <c r="AU104" s="5"/>
      <c r="AV104" s="5"/>
      <c r="AW104" s="5"/>
      <c r="AX104" s="5"/>
      <c r="AY104" s="4"/>
      <c r="AZ104" s="7"/>
      <c r="BA104" s="27"/>
      <c r="BB104" s="7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149.2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27"/>
      <c r="N105" s="12"/>
      <c r="O105" s="2"/>
      <c r="P105" s="12"/>
      <c r="Q105" s="12"/>
      <c r="R105" s="12"/>
      <c r="S105" s="12"/>
      <c r="T105" s="12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1"/>
      <c r="AJ105" s="5"/>
      <c r="AK105" s="5"/>
      <c r="AL105" s="5"/>
      <c r="AM105" s="5"/>
      <c r="AN105" s="5"/>
      <c r="AO105" s="5"/>
      <c r="AP105" s="5"/>
      <c r="AQ105" s="51"/>
      <c r="AR105" s="5"/>
      <c r="AS105" s="51"/>
      <c r="AT105" s="5"/>
      <c r="AU105" s="5"/>
      <c r="AV105" s="5"/>
      <c r="AW105" s="5"/>
      <c r="AX105" s="5"/>
      <c r="AY105" s="4"/>
      <c r="AZ105" s="7"/>
      <c r="BA105" s="27"/>
      <c r="BB105" s="7"/>
      <c r="BC105" s="4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49.2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27"/>
      <c r="N106" s="7"/>
      <c r="O106" s="7"/>
      <c r="P106" s="7"/>
      <c r="Q106" s="7"/>
      <c r="R106" s="7"/>
      <c r="S106" s="7"/>
      <c r="T106" s="12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1"/>
      <c r="AJ106" s="5"/>
      <c r="AK106" s="5"/>
      <c r="AL106" s="5"/>
      <c r="AM106" s="5"/>
      <c r="AN106" s="5"/>
      <c r="AO106" s="5"/>
      <c r="AP106" s="5"/>
      <c r="AQ106" s="51"/>
      <c r="AR106" s="5"/>
      <c r="AS106" s="51"/>
      <c r="AT106" s="5"/>
      <c r="AU106" s="5"/>
      <c r="AV106" s="5"/>
      <c r="AW106" s="5"/>
      <c r="AX106" s="5"/>
      <c r="AY106" s="4"/>
      <c r="AZ106" s="7"/>
      <c r="BA106" s="27"/>
      <c r="BB106" s="7"/>
      <c r="BC106" s="4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49.2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27"/>
      <c r="N107" s="12"/>
      <c r="O107" s="2"/>
      <c r="P107" s="12"/>
      <c r="Q107" s="12"/>
      <c r="R107" s="12"/>
      <c r="S107" s="12"/>
      <c r="T107" s="12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1"/>
      <c r="AJ107" s="5"/>
      <c r="AK107" s="5"/>
      <c r="AL107" s="5"/>
      <c r="AM107" s="5"/>
      <c r="AN107" s="5"/>
      <c r="AO107" s="5"/>
      <c r="AP107" s="5"/>
      <c r="AQ107" s="51"/>
      <c r="AR107" s="5"/>
      <c r="AS107" s="51"/>
      <c r="AT107" s="5"/>
      <c r="AU107" s="5"/>
      <c r="AV107" s="5"/>
      <c r="AW107" s="5"/>
      <c r="AX107" s="5"/>
      <c r="AY107" s="4"/>
      <c r="AZ107" s="7"/>
      <c r="BA107" s="27"/>
      <c r="BB107" s="7"/>
      <c r="BC107" s="4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49.2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27"/>
      <c r="N108" s="12"/>
      <c r="O108" s="2"/>
      <c r="P108" s="12"/>
      <c r="Q108" s="12"/>
      <c r="R108" s="12"/>
      <c r="S108" s="12"/>
      <c r="T108" s="12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1"/>
      <c r="AJ108" s="5"/>
      <c r="AK108" s="5"/>
      <c r="AL108" s="5"/>
      <c r="AM108" s="5"/>
      <c r="AN108" s="5"/>
      <c r="AO108" s="5"/>
      <c r="AP108" s="5"/>
      <c r="AQ108" s="51"/>
      <c r="AR108" s="5"/>
      <c r="AS108" s="51"/>
      <c r="AT108" s="5"/>
      <c r="AU108" s="5"/>
      <c r="AV108" s="5"/>
      <c r="AW108" s="5"/>
      <c r="AX108" s="5"/>
      <c r="AY108" s="4"/>
      <c r="AZ108" s="7"/>
      <c r="BA108" s="27"/>
      <c r="BB108" s="7"/>
      <c r="BC108" s="4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267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1"/>
      <c r="AJ109" s="5"/>
      <c r="AK109" s="5"/>
      <c r="AL109" s="5"/>
      <c r="AM109" s="5"/>
      <c r="AN109" s="5"/>
      <c r="AO109" s="5"/>
      <c r="AP109" s="5"/>
      <c r="AQ109" s="51"/>
      <c r="AR109" s="5"/>
      <c r="AS109" s="51"/>
      <c r="AT109" s="5"/>
      <c r="AU109" s="5"/>
      <c r="AV109" s="5"/>
      <c r="AW109" s="5"/>
      <c r="AX109" s="5"/>
      <c r="AY109" s="4"/>
      <c r="AZ109" s="7"/>
      <c r="BA109" s="27"/>
      <c r="BB109" s="7"/>
      <c r="BC109" s="7"/>
      <c r="BD109" s="5"/>
      <c r="BE109" s="5"/>
      <c r="BF109" s="5"/>
      <c r="BG109" s="4"/>
      <c r="BH109" s="7"/>
      <c r="BI109" s="7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54.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1"/>
      <c r="AJ110" s="5"/>
      <c r="AK110" s="5"/>
      <c r="AL110" s="5"/>
      <c r="AM110" s="5"/>
      <c r="AN110" s="5"/>
      <c r="AO110" s="5"/>
      <c r="AP110" s="5"/>
      <c r="AQ110" s="51"/>
      <c r="AR110" s="5"/>
      <c r="AS110" s="51"/>
      <c r="AT110" s="5"/>
      <c r="AU110" s="5"/>
      <c r="AV110" s="5"/>
      <c r="AW110" s="5"/>
      <c r="AX110" s="5"/>
      <c r="AY110" s="4"/>
      <c r="AZ110" s="7"/>
      <c r="BA110" s="27"/>
      <c r="BB110" s="17"/>
      <c r="BC110" s="13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144.7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1"/>
      <c r="AJ111" s="5"/>
      <c r="AK111" s="5"/>
      <c r="AL111" s="5"/>
      <c r="AM111" s="5"/>
      <c r="AN111" s="5"/>
      <c r="AO111" s="5"/>
      <c r="AP111" s="5"/>
      <c r="AQ111" s="51"/>
      <c r="AR111" s="5"/>
      <c r="AS111" s="51"/>
      <c r="AT111" s="5"/>
      <c r="AU111" s="5"/>
      <c r="AV111" s="5"/>
      <c r="AW111" s="5"/>
      <c r="AX111" s="5"/>
      <c r="AY111" s="4"/>
      <c r="AZ111" s="7"/>
      <c r="BA111" s="27"/>
      <c r="BB111" s="17"/>
      <c r="BC111" s="13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409.6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1"/>
      <c r="AJ112" s="5"/>
      <c r="AK112" s="5"/>
      <c r="AL112" s="5"/>
      <c r="AM112" s="5"/>
      <c r="AN112" s="5"/>
      <c r="AO112" s="5"/>
      <c r="AP112" s="5"/>
      <c r="AQ112" s="51"/>
      <c r="AR112" s="5"/>
      <c r="AS112" s="51"/>
      <c r="AT112" s="5"/>
      <c r="AU112" s="5"/>
      <c r="AV112" s="5"/>
      <c r="AW112" s="5"/>
      <c r="AX112" s="5"/>
      <c r="AY112" s="4"/>
      <c r="AZ112" s="4"/>
      <c r="BA112" s="4"/>
      <c r="BB112" s="7"/>
      <c r="BC112" s="4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252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1"/>
      <c r="AJ113" s="5"/>
      <c r="AK113" s="5"/>
      <c r="AL113" s="5"/>
      <c r="AM113" s="5"/>
      <c r="AN113" s="5"/>
      <c r="AO113" s="5"/>
      <c r="AP113" s="5"/>
      <c r="AQ113" s="51"/>
      <c r="AR113" s="5"/>
      <c r="AS113" s="51"/>
      <c r="AT113" s="5"/>
      <c r="AU113" s="5"/>
      <c r="AV113" s="5"/>
      <c r="AW113" s="5"/>
      <c r="AX113" s="5"/>
      <c r="AY113" s="4"/>
      <c r="AZ113" s="7"/>
      <c r="BA113" s="27"/>
      <c r="BB113" s="7"/>
      <c r="BC113" s="4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220.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13"/>
      <c r="O114" s="13"/>
      <c r="P114" s="13"/>
      <c r="Q114" s="13"/>
      <c r="R114" s="13"/>
      <c r="S114" s="13"/>
      <c r="T114" s="13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1"/>
      <c r="AJ114" s="5"/>
      <c r="AK114" s="5"/>
      <c r="AL114" s="5"/>
      <c r="AM114" s="5"/>
      <c r="AN114" s="5"/>
      <c r="AO114" s="5"/>
      <c r="AP114" s="5"/>
      <c r="AQ114" s="51"/>
      <c r="AR114" s="5"/>
      <c r="AS114" s="51"/>
      <c r="AT114" s="5"/>
      <c r="AU114" s="5"/>
      <c r="AV114" s="5"/>
      <c r="AW114" s="5"/>
      <c r="AX114" s="5"/>
      <c r="AY114" s="4"/>
      <c r="AZ114" s="7"/>
      <c r="BA114" s="27"/>
      <c r="BB114" s="13"/>
      <c r="BC114" s="13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220.5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1"/>
      <c r="AJ115" s="5"/>
      <c r="AK115" s="5"/>
      <c r="AL115" s="5"/>
      <c r="AM115" s="5"/>
      <c r="AN115" s="5"/>
      <c r="AO115" s="5"/>
      <c r="AP115" s="5"/>
      <c r="AQ115" s="51"/>
      <c r="AR115" s="5"/>
      <c r="AS115" s="51"/>
      <c r="AT115" s="5"/>
      <c r="AU115" s="5"/>
      <c r="AV115" s="5"/>
      <c r="AW115" s="5"/>
      <c r="AX115" s="5"/>
      <c r="AY115" s="4"/>
      <c r="AZ115" s="7"/>
      <c r="BA115" s="27"/>
      <c r="BB115" s="4"/>
      <c r="BC115" s="4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220.5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1"/>
      <c r="AJ116" s="5"/>
      <c r="AK116" s="5"/>
      <c r="AL116" s="5"/>
      <c r="AM116" s="5"/>
      <c r="AN116" s="5"/>
      <c r="AO116" s="5"/>
      <c r="AP116" s="5"/>
      <c r="AQ116" s="51"/>
      <c r="AR116" s="5"/>
      <c r="AS116" s="51"/>
      <c r="AT116" s="5"/>
      <c r="AU116" s="5"/>
      <c r="AV116" s="5"/>
      <c r="AW116" s="5"/>
      <c r="AX116" s="5"/>
      <c r="AY116" s="4"/>
      <c r="AZ116" s="7"/>
      <c r="BA116" s="27"/>
      <c r="BB116" s="7"/>
      <c r="BC116" s="4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409.5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13"/>
      <c r="O117" s="13"/>
      <c r="P117" s="13"/>
      <c r="Q117" s="13"/>
      <c r="R117" s="13"/>
      <c r="S117" s="13"/>
      <c r="T117" s="13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4"/>
      <c r="AF117" s="13"/>
      <c r="AG117" s="13"/>
      <c r="AH117" s="5"/>
      <c r="AI117" s="27"/>
      <c r="AJ117" s="13"/>
      <c r="AK117" s="13"/>
      <c r="AL117" s="5"/>
      <c r="AM117" s="5"/>
      <c r="AN117" s="5"/>
      <c r="AO117" s="5"/>
      <c r="AP117" s="5"/>
      <c r="AQ117" s="27"/>
      <c r="AR117" s="13"/>
      <c r="AS117" s="27"/>
      <c r="AT117" s="13"/>
      <c r="AU117" s="5"/>
      <c r="AV117" s="5"/>
      <c r="AW117" s="5"/>
      <c r="AX117" s="5"/>
      <c r="AY117" s="4"/>
      <c r="AZ117" s="7"/>
      <c r="BA117" s="27"/>
      <c r="BB117" s="13"/>
      <c r="BC117" s="13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144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13"/>
      <c r="O118" s="13"/>
      <c r="P118" s="13"/>
      <c r="Q118" s="13"/>
      <c r="R118" s="13"/>
      <c r="S118" s="13"/>
      <c r="T118" s="13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4"/>
      <c r="AF118" s="13"/>
      <c r="AG118" s="13"/>
      <c r="AH118" s="5"/>
      <c r="AI118" s="27"/>
      <c r="AJ118" s="13"/>
      <c r="AK118" s="13"/>
      <c r="AL118" s="5"/>
      <c r="AM118" s="5"/>
      <c r="AN118" s="5"/>
      <c r="AO118" s="5"/>
      <c r="AP118" s="5"/>
      <c r="AQ118" s="27"/>
      <c r="AR118" s="13"/>
      <c r="AS118" s="27"/>
      <c r="AT118" s="13"/>
      <c r="AU118" s="5"/>
      <c r="AV118" s="5"/>
      <c r="AW118" s="5"/>
      <c r="AX118" s="5"/>
      <c r="AY118" s="4"/>
      <c r="AZ118" s="7"/>
      <c r="BA118" s="27"/>
      <c r="BB118" s="13"/>
      <c r="BC118" s="13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44.7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13"/>
      <c r="O119" s="13"/>
      <c r="P119" s="13"/>
      <c r="Q119" s="13"/>
      <c r="R119" s="13"/>
      <c r="S119" s="13"/>
      <c r="T119" s="13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4"/>
      <c r="AF119" s="13"/>
      <c r="AG119" s="13"/>
      <c r="AH119" s="5"/>
      <c r="AI119" s="27"/>
      <c r="AJ119" s="13"/>
      <c r="AK119" s="13"/>
      <c r="AL119" s="5"/>
      <c r="AM119" s="5"/>
      <c r="AN119" s="5"/>
      <c r="AO119" s="5"/>
      <c r="AP119" s="5"/>
      <c r="AQ119" s="27"/>
      <c r="AR119" s="13"/>
      <c r="AS119" s="27"/>
      <c r="AT119" s="13"/>
      <c r="AU119" s="5"/>
      <c r="AV119" s="5"/>
      <c r="AW119" s="5"/>
      <c r="AX119" s="5"/>
      <c r="AY119" s="4"/>
      <c r="AZ119" s="7"/>
      <c r="BA119" s="27"/>
      <c r="BB119" s="13"/>
      <c r="BC119" s="13"/>
      <c r="BD119" s="5"/>
      <c r="BE119" s="5"/>
      <c r="BF119" s="5"/>
      <c r="BG119" s="5"/>
      <c r="BH119" s="5"/>
      <c r="BI119" s="5"/>
      <c r="BJ119" s="5"/>
      <c r="BK119" s="5"/>
      <c r="BL119" s="8"/>
      <c r="BM119" s="5"/>
      <c r="BN119" s="5"/>
      <c r="BO119" s="7"/>
      <c r="BP119" s="7"/>
      <c r="BQ119" s="8"/>
      <c r="BR119" s="9"/>
    </row>
    <row r="120" spans="1:70" s="6" customFormat="1" ht="144.7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4"/>
      <c r="N120" s="13"/>
      <c r="O120" s="13"/>
      <c r="P120" s="13"/>
      <c r="Q120" s="13"/>
      <c r="R120" s="13"/>
      <c r="S120" s="13"/>
      <c r="T120" s="13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4"/>
      <c r="AF120" s="13"/>
      <c r="AG120" s="13"/>
      <c r="AH120" s="5"/>
      <c r="AI120" s="27"/>
      <c r="AJ120" s="13"/>
      <c r="AK120" s="13"/>
      <c r="AL120" s="5"/>
      <c r="AM120" s="5"/>
      <c r="AN120" s="5"/>
      <c r="AO120" s="5"/>
      <c r="AP120" s="5"/>
      <c r="AQ120" s="27"/>
      <c r="AR120" s="13"/>
      <c r="AS120" s="27"/>
      <c r="AT120" s="13"/>
      <c r="AU120" s="5"/>
      <c r="AV120" s="5"/>
      <c r="AW120" s="5"/>
      <c r="AX120" s="5"/>
      <c r="AY120" s="4"/>
      <c r="AZ120" s="7"/>
      <c r="BA120" s="27"/>
      <c r="BB120" s="13"/>
      <c r="BC120" s="13"/>
      <c r="BD120" s="5"/>
      <c r="BE120" s="5"/>
      <c r="BF120" s="5"/>
      <c r="BG120" s="5"/>
      <c r="BH120" s="5"/>
      <c r="BI120" s="5"/>
      <c r="BJ120" s="5"/>
      <c r="BK120" s="5"/>
      <c r="BL120" s="8"/>
      <c r="BM120" s="5"/>
      <c r="BN120" s="5"/>
      <c r="BO120" s="7"/>
      <c r="BP120" s="7"/>
      <c r="BQ120" s="8"/>
      <c r="BR120" s="9"/>
    </row>
    <row r="121" spans="1:70" s="6" customFormat="1" ht="144.7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13"/>
      <c r="O121" s="13"/>
      <c r="P121" s="13"/>
      <c r="Q121" s="13"/>
      <c r="R121" s="13"/>
      <c r="S121" s="13"/>
      <c r="T121" s="13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4"/>
      <c r="AF121" s="13"/>
      <c r="AG121" s="13"/>
      <c r="AH121" s="5"/>
      <c r="AI121" s="27"/>
      <c r="AJ121" s="13"/>
      <c r="AK121" s="13"/>
      <c r="AL121" s="5"/>
      <c r="AM121" s="5"/>
      <c r="AN121" s="5"/>
      <c r="AO121" s="5"/>
      <c r="AP121" s="5"/>
      <c r="AQ121" s="27"/>
      <c r="AR121" s="13"/>
      <c r="AS121" s="27"/>
      <c r="AT121" s="13"/>
      <c r="AU121" s="5"/>
      <c r="AV121" s="5"/>
      <c r="AW121" s="5"/>
      <c r="AX121" s="5"/>
      <c r="AY121" s="4"/>
      <c r="AZ121" s="7"/>
      <c r="BA121" s="27"/>
      <c r="BB121" s="13"/>
      <c r="BC121" s="13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44.7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13"/>
      <c r="O122" s="13"/>
      <c r="P122" s="13"/>
      <c r="Q122" s="13"/>
      <c r="R122" s="13"/>
      <c r="S122" s="13"/>
      <c r="T122" s="13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4"/>
      <c r="AF122" s="13"/>
      <c r="AG122" s="13"/>
      <c r="AH122" s="5"/>
      <c r="AI122" s="27"/>
      <c r="AJ122" s="13"/>
      <c r="AK122" s="13"/>
      <c r="AL122" s="5"/>
      <c r="AM122" s="5"/>
      <c r="AN122" s="5"/>
      <c r="AO122" s="5"/>
      <c r="AP122" s="5"/>
      <c r="AQ122" s="27"/>
      <c r="AR122" s="13"/>
      <c r="AS122" s="27"/>
      <c r="AT122" s="13"/>
      <c r="AU122" s="5"/>
      <c r="AV122" s="5"/>
      <c r="AW122" s="5"/>
      <c r="AX122" s="5"/>
      <c r="AY122" s="4"/>
      <c r="AZ122" s="7"/>
      <c r="BA122" s="27"/>
      <c r="BB122" s="13"/>
      <c r="BC122" s="13"/>
      <c r="BD122" s="5"/>
      <c r="BE122" s="5"/>
      <c r="BF122" s="5"/>
      <c r="BG122" s="5"/>
      <c r="BH122" s="5"/>
      <c r="BI122" s="5"/>
      <c r="BJ122" s="5"/>
      <c r="BK122" s="5"/>
      <c r="BL122" s="8"/>
      <c r="BM122" s="5"/>
      <c r="BN122" s="5"/>
      <c r="BO122" s="7"/>
      <c r="BP122" s="7"/>
      <c r="BQ122" s="8"/>
      <c r="BR122" s="9"/>
    </row>
    <row r="123" spans="1:70" s="6" customFormat="1" ht="409.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3"/>
      <c r="O123" s="13"/>
      <c r="P123" s="13"/>
      <c r="Q123" s="13"/>
      <c r="R123" s="13"/>
      <c r="S123" s="13"/>
      <c r="T123" s="13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1"/>
      <c r="AJ123" s="5"/>
      <c r="AK123" s="5"/>
      <c r="AL123" s="5"/>
      <c r="AM123" s="5"/>
      <c r="AN123" s="5"/>
      <c r="AO123" s="5"/>
      <c r="AP123" s="5"/>
      <c r="AQ123" s="51"/>
      <c r="AR123" s="5"/>
      <c r="AS123" s="51"/>
      <c r="AT123" s="5"/>
      <c r="AU123" s="5"/>
      <c r="AV123" s="5"/>
      <c r="AW123" s="5"/>
      <c r="AX123" s="5"/>
      <c r="AY123" s="4"/>
      <c r="AZ123" s="7"/>
      <c r="BA123" s="27"/>
      <c r="BB123" s="17"/>
      <c r="BC123" s="13"/>
      <c r="BD123" s="5"/>
      <c r="BE123" s="5"/>
      <c r="BF123" s="5"/>
      <c r="BG123" s="5"/>
      <c r="BH123" s="5"/>
      <c r="BI123" s="5"/>
      <c r="BJ123" s="5"/>
      <c r="BK123" s="5"/>
      <c r="BL123" s="8"/>
      <c r="BM123" s="5"/>
      <c r="BN123" s="5"/>
      <c r="BO123" s="7"/>
      <c r="BP123" s="7"/>
      <c r="BQ123" s="8"/>
      <c r="BR123" s="9"/>
    </row>
    <row r="124" spans="1:70" s="6" customFormat="1" ht="408.7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1"/>
      <c r="AJ124" s="5"/>
      <c r="AK124" s="5"/>
      <c r="AL124" s="5"/>
      <c r="AM124" s="5"/>
      <c r="AN124" s="5"/>
      <c r="AO124" s="5"/>
      <c r="AP124" s="5"/>
      <c r="AQ124" s="51"/>
      <c r="AR124" s="5"/>
      <c r="AS124" s="51"/>
      <c r="AT124" s="5"/>
      <c r="AU124" s="5"/>
      <c r="AV124" s="5"/>
      <c r="AW124" s="5"/>
      <c r="AX124" s="5"/>
      <c r="AY124" s="4"/>
      <c r="AZ124" s="7"/>
      <c r="BA124" s="27"/>
      <c r="BB124" s="4"/>
      <c r="BC124" s="4"/>
      <c r="BD124" s="5"/>
      <c r="BE124" s="5"/>
      <c r="BF124" s="5"/>
      <c r="BG124" s="5"/>
      <c r="BH124" s="5"/>
      <c r="BI124" s="5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46.2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1"/>
      <c r="AJ125" s="5"/>
      <c r="AK125" s="5"/>
      <c r="AL125" s="5"/>
      <c r="AM125" s="5"/>
      <c r="AN125" s="5"/>
      <c r="AO125" s="5"/>
      <c r="AP125" s="5"/>
      <c r="AQ125" s="51"/>
      <c r="AR125" s="5"/>
      <c r="AS125" s="51"/>
      <c r="AT125" s="5"/>
      <c r="AU125" s="5"/>
      <c r="AV125" s="5"/>
      <c r="AW125" s="5"/>
      <c r="AX125" s="5"/>
      <c r="AY125" s="4"/>
      <c r="AZ125" s="7"/>
      <c r="BA125" s="27"/>
      <c r="BB125" s="17"/>
      <c r="BC125" s="13"/>
      <c r="BD125" s="5"/>
      <c r="BE125" s="5"/>
      <c r="BF125" s="5"/>
      <c r="BG125" s="5"/>
      <c r="BH125" s="5"/>
      <c r="BI125" s="5"/>
      <c r="BJ125" s="5"/>
      <c r="BK125" s="5"/>
      <c r="BL125" s="8"/>
      <c r="BM125" s="5"/>
      <c r="BN125" s="5"/>
      <c r="BO125" s="7"/>
      <c r="BP125" s="7"/>
      <c r="BQ125" s="8"/>
      <c r="BR125" s="9"/>
    </row>
    <row r="126" spans="1:70" s="6" customFormat="1" ht="408.7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1"/>
      <c r="AJ126" s="5"/>
      <c r="AK126" s="5"/>
      <c r="AL126" s="5"/>
      <c r="AM126" s="5"/>
      <c r="AN126" s="5"/>
      <c r="AO126" s="5"/>
      <c r="AP126" s="5"/>
      <c r="AQ126" s="51"/>
      <c r="AR126" s="5"/>
      <c r="AS126" s="51"/>
      <c r="AT126" s="5"/>
      <c r="AU126" s="5"/>
      <c r="AV126" s="5"/>
      <c r="AW126" s="5"/>
      <c r="AX126" s="5"/>
      <c r="AY126" s="4"/>
      <c r="AZ126" s="7"/>
      <c r="BA126" s="27"/>
      <c r="BB126" s="4"/>
      <c r="BC126" s="4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56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1"/>
      <c r="AJ127" s="5"/>
      <c r="AK127" s="5"/>
      <c r="AL127" s="5"/>
      <c r="AM127" s="5"/>
      <c r="AN127" s="5"/>
      <c r="AO127" s="5"/>
      <c r="AP127" s="5"/>
      <c r="AQ127" s="51"/>
      <c r="AR127" s="5"/>
      <c r="AS127" s="51"/>
      <c r="AT127" s="5"/>
      <c r="AU127" s="5"/>
      <c r="AV127" s="5"/>
      <c r="AW127" s="5"/>
      <c r="AX127" s="5"/>
      <c r="AY127" s="4"/>
      <c r="AZ127" s="7"/>
      <c r="BA127" s="27"/>
      <c r="BB127" s="17"/>
      <c r="BC127" s="13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32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13"/>
      <c r="O128" s="13"/>
      <c r="P128" s="13"/>
      <c r="Q128" s="13"/>
      <c r="R128" s="13"/>
      <c r="S128" s="13"/>
      <c r="T128" s="13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1"/>
      <c r="AJ128" s="5"/>
      <c r="AK128" s="5"/>
      <c r="AL128" s="5"/>
      <c r="AM128" s="5"/>
      <c r="AN128" s="5"/>
      <c r="AO128" s="5"/>
      <c r="AP128" s="5"/>
      <c r="AQ128" s="51"/>
      <c r="AR128" s="5"/>
      <c r="AS128" s="51"/>
      <c r="AT128" s="5"/>
      <c r="AU128" s="5"/>
      <c r="AV128" s="5"/>
      <c r="AW128" s="5"/>
      <c r="AX128" s="5"/>
      <c r="AY128" s="4"/>
      <c r="AZ128" s="7"/>
      <c r="BA128" s="27"/>
      <c r="BB128" s="13"/>
      <c r="BC128" s="13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32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1"/>
      <c r="AJ129" s="5"/>
      <c r="AK129" s="5"/>
      <c r="AL129" s="5"/>
      <c r="AM129" s="5"/>
      <c r="AN129" s="5"/>
      <c r="AO129" s="5"/>
      <c r="AP129" s="5"/>
      <c r="AQ129" s="51"/>
      <c r="AR129" s="5"/>
      <c r="AS129" s="51"/>
      <c r="AT129" s="5"/>
      <c r="AU129" s="5"/>
      <c r="AV129" s="5"/>
      <c r="AW129" s="5"/>
      <c r="AX129" s="5"/>
      <c r="AY129" s="4"/>
      <c r="AZ129" s="7"/>
      <c r="BA129" s="27"/>
      <c r="BB129" s="17"/>
      <c r="BC129" s="13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46.7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4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1"/>
      <c r="AJ130" s="5"/>
      <c r="AK130" s="5"/>
      <c r="AL130" s="5"/>
      <c r="AM130" s="5"/>
      <c r="AN130" s="5"/>
      <c r="AO130" s="5"/>
      <c r="AP130" s="5"/>
      <c r="AQ130" s="51"/>
      <c r="AR130" s="5"/>
      <c r="AS130" s="51"/>
      <c r="AT130" s="5"/>
      <c r="AU130" s="5"/>
      <c r="AV130" s="5"/>
      <c r="AW130" s="5"/>
      <c r="AX130" s="5"/>
      <c r="AY130" s="4"/>
      <c r="AZ130" s="7"/>
      <c r="BA130" s="27"/>
      <c r="BB130" s="7"/>
      <c r="BC130" s="7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184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7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1"/>
      <c r="AJ131" s="5"/>
      <c r="AK131" s="5"/>
      <c r="AL131" s="5"/>
      <c r="AM131" s="5"/>
      <c r="AN131" s="5"/>
      <c r="AO131" s="5"/>
      <c r="AP131" s="5"/>
      <c r="AQ131" s="51"/>
      <c r="AR131" s="5"/>
      <c r="AS131" s="51"/>
      <c r="AT131" s="5"/>
      <c r="AU131" s="5"/>
      <c r="AV131" s="5"/>
      <c r="AW131" s="5"/>
      <c r="AX131" s="5"/>
      <c r="AY131" s="4"/>
      <c r="AZ131" s="7"/>
      <c r="BA131" s="35"/>
      <c r="BB131" s="36"/>
      <c r="BC131" s="13"/>
      <c r="BD131" s="5"/>
      <c r="BE131" s="5"/>
      <c r="BF131" s="5"/>
      <c r="BG131" s="5"/>
      <c r="BH131" s="5"/>
      <c r="BI131" s="5"/>
      <c r="BJ131" s="5"/>
      <c r="BK131" s="54"/>
      <c r="BL131" s="8"/>
      <c r="BM131" s="5"/>
      <c r="BN131" s="5"/>
      <c r="BO131" s="7"/>
      <c r="BP131" s="7"/>
      <c r="BQ131" s="8"/>
      <c r="BR131" s="9"/>
    </row>
    <row r="132" spans="1:70" s="6" customFormat="1" ht="184.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27"/>
      <c r="N132" s="12"/>
      <c r="O132" s="2"/>
      <c r="P132" s="12"/>
      <c r="Q132" s="12"/>
      <c r="R132" s="12"/>
      <c r="S132" s="12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1"/>
      <c r="AJ132" s="5"/>
      <c r="AK132" s="5"/>
      <c r="AL132" s="5"/>
      <c r="AM132" s="5"/>
      <c r="AN132" s="5"/>
      <c r="AO132" s="5"/>
      <c r="AP132" s="5"/>
      <c r="AQ132" s="51"/>
      <c r="AR132" s="5"/>
      <c r="AS132" s="51"/>
      <c r="AT132" s="5"/>
      <c r="AU132" s="5"/>
      <c r="AV132" s="5"/>
      <c r="AW132" s="5"/>
      <c r="AX132" s="5"/>
      <c r="AY132" s="4"/>
      <c r="AZ132" s="7"/>
      <c r="BA132" s="35"/>
      <c r="BB132" s="36"/>
      <c r="BC132" s="13"/>
      <c r="BD132" s="5"/>
      <c r="BE132" s="5"/>
      <c r="BF132" s="5"/>
      <c r="BG132" s="5"/>
      <c r="BH132" s="5"/>
      <c r="BI132" s="5"/>
      <c r="BJ132" s="5"/>
      <c r="BK132" s="54"/>
      <c r="BL132" s="8"/>
      <c r="BM132" s="5"/>
      <c r="BN132" s="5"/>
      <c r="BO132" s="7"/>
      <c r="BP132" s="7"/>
      <c r="BQ132" s="8"/>
      <c r="BR132" s="9"/>
    </row>
    <row r="133" spans="1:70" s="6" customFormat="1" ht="184.5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1"/>
      <c r="AJ133" s="5"/>
      <c r="AK133" s="5"/>
      <c r="AL133" s="5"/>
      <c r="AM133" s="5"/>
      <c r="AN133" s="5"/>
      <c r="AO133" s="5"/>
      <c r="AP133" s="5"/>
      <c r="AQ133" s="51"/>
      <c r="AR133" s="5"/>
      <c r="AS133" s="51"/>
      <c r="AT133" s="5"/>
      <c r="AU133" s="5"/>
      <c r="AV133" s="5"/>
      <c r="AW133" s="5"/>
      <c r="AX133" s="5"/>
      <c r="AY133" s="4"/>
      <c r="AZ133" s="7"/>
      <c r="BA133" s="27"/>
      <c r="BB133" s="4"/>
      <c r="BC133" s="4"/>
      <c r="BD133" s="5"/>
      <c r="BE133" s="5"/>
      <c r="BF133" s="5"/>
      <c r="BG133" s="5"/>
      <c r="BH133" s="5"/>
      <c r="BI133" s="5"/>
      <c r="BJ133" s="5"/>
      <c r="BK133" s="5"/>
      <c r="BL133" s="8"/>
      <c r="BM133" s="5"/>
      <c r="BN133" s="5"/>
      <c r="BO133" s="7"/>
      <c r="BP133" s="7"/>
      <c r="BQ133" s="8"/>
      <c r="BR133" s="9"/>
    </row>
    <row r="134" spans="1:70" s="6" customFormat="1" ht="184.5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1"/>
      <c r="AJ134" s="5"/>
      <c r="AK134" s="5"/>
      <c r="AL134" s="5"/>
      <c r="AM134" s="5"/>
      <c r="AN134" s="5"/>
      <c r="AO134" s="5"/>
      <c r="AP134" s="5"/>
      <c r="AQ134" s="51"/>
      <c r="AR134" s="5"/>
      <c r="AS134" s="51"/>
      <c r="AT134" s="5"/>
      <c r="AU134" s="5"/>
      <c r="AV134" s="5"/>
      <c r="AW134" s="5"/>
      <c r="AX134" s="5"/>
      <c r="AY134" s="4"/>
      <c r="AZ134" s="7"/>
      <c r="BA134" s="35"/>
      <c r="BB134" s="36"/>
      <c r="BC134" s="4"/>
      <c r="BD134" s="5"/>
      <c r="BE134" s="5"/>
      <c r="BF134" s="5"/>
      <c r="BG134" s="5"/>
      <c r="BH134" s="5"/>
      <c r="BI134" s="5"/>
      <c r="BJ134" s="5"/>
      <c r="BK134" s="54"/>
      <c r="BL134" s="8"/>
      <c r="BM134" s="5"/>
      <c r="BN134" s="5"/>
      <c r="BO134" s="7"/>
      <c r="BP134" s="7"/>
      <c r="BQ134" s="8"/>
      <c r="BR134" s="9"/>
    </row>
    <row r="135" spans="1:70" s="6" customFormat="1" ht="189.75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17"/>
      <c r="O135" s="17"/>
      <c r="P135" s="17"/>
      <c r="Q135" s="17"/>
      <c r="R135" s="17"/>
      <c r="S135" s="17"/>
      <c r="T135" s="1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1"/>
      <c r="AJ135" s="5"/>
      <c r="AK135" s="5"/>
      <c r="AL135" s="5"/>
      <c r="AM135" s="5"/>
      <c r="AN135" s="5"/>
      <c r="AO135" s="5"/>
      <c r="AP135" s="5"/>
      <c r="AQ135" s="51"/>
      <c r="AR135" s="5"/>
      <c r="AS135" s="51"/>
      <c r="AT135" s="5"/>
      <c r="AU135" s="5"/>
      <c r="AV135" s="5"/>
      <c r="AW135" s="5"/>
      <c r="AX135" s="5"/>
      <c r="AY135" s="4"/>
      <c r="AZ135" s="7"/>
      <c r="BA135" s="35"/>
      <c r="BB135" s="36"/>
      <c r="BC135" s="4"/>
      <c r="BD135" s="5"/>
      <c r="BE135" s="5"/>
      <c r="BF135" s="5"/>
      <c r="BG135" s="5"/>
      <c r="BH135" s="5"/>
      <c r="BI135" s="5"/>
      <c r="BJ135" s="5"/>
      <c r="BK135" s="54"/>
      <c r="BL135" s="8"/>
      <c r="BM135" s="5"/>
      <c r="BN135" s="5"/>
      <c r="BO135" s="7"/>
      <c r="BP135" s="7"/>
      <c r="BQ135" s="8"/>
      <c r="BR135" s="9"/>
    </row>
    <row r="136" spans="1:70" s="6" customFormat="1" ht="184.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1"/>
      <c r="AJ136" s="5"/>
      <c r="AK136" s="5"/>
      <c r="AL136" s="5"/>
      <c r="AM136" s="5"/>
      <c r="AN136" s="5"/>
      <c r="AO136" s="5"/>
      <c r="AP136" s="5"/>
      <c r="AQ136" s="51"/>
      <c r="AR136" s="5"/>
      <c r="AS136" s="51"/>
      <c r="AT136" s="5"/>
      <c r="AU136" s="5"/>
      <c r="AV136" s="5"/>
      <c r="AW136" s="5"/>
      <c r="AX136" s="5"/>
      <c r="AY136" s="4"/>
      <c r="AZ136" s="7"/>
      <c r="BA136" s="27"/>
      <c r="BB136" s="4"/>
      <c r="BC136" s="4"/>
      <c r="BD136" s="5"/>
      <c r="BE136" s="5"/>
      <c r="BF136" s="5"/>
      <c r="BG136" s="4"/>
      <c r="BH136" s="7"/>
      <c r="BI136" s="7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184.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1"/>
      <c r="AJ137" s="5"/>
      <c r="AK137" s="5"/>
      <c r="AL137" s="5"/>
      <c r="AM137" s="5"/>
      <c r="AN137" s="5"/>
      <c r="AO137" s="5"/>
      <c r="AP137" s="5"/>
      <c r="AQ137" s="51"/>
      <c r="AR137" s="5"/>
      <c r="AS137" s="51"/>
      <c r="AT137" s="5"/>
      <c r="AU137" s="5"/>
      <c r="AV137" s="5"/>
      <c r="AW137" s="5"/>
      <c r="AX137" s="5"/>
      <c r="AY137" s="4"/>
      <c r="AZ137" s="7"/>
      <c r="BA137" s="37"/>
      <c r="BB137" s="36"/>
      <c r="BC137" s="4"/>
      <c r="BD137" s="5"/>
      <c r="BE137" s="5"/>
      <c r="BF137" s="5"/>
      <c r="BG137" s="4"/>
      <c r="BH137" s="7"/>
      <c r="BI137" s="7"/>
      <c r="BJ137" s="5"/>
      <c r="BK137" s="54"/>
      <c r="BL137" s="8"/>
      <c r="BM137" s="5"/>
      <c r="BN137" s="5"/>
      <c r="BO137" s="7"/>
      <c r="BP137" s="7"/>
      <c r="BQ137" s="8"/>
      <c r="BR137" s="9"/>
    </row>
    <row r="138" spans="1:70" s="6" customFormat="1" ht="184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1"/>
      <c r="AJ138" s="5"/>
      <c r="AK138" s="5"/>
      <c r="AL138" s="5"/>
      <c r="AM138" s="5"/>
      <c r="AN138" s="5"/>
      <c r="AO138" s="5"/>
      <c r="AP138" s="5"/>
      <c r="AQ138" s="51"/>
      <c r="AR138" s="5"/>
      <c r="AS138" s="51"/>
      <c r="AT138" s="5"/>
      <c r="AU138" s="5"/>
      <c r="AV138" s="5"/>
      <c r="AW138" s="5"/>
      <c r="AX138" s="5"/>
      <c r="AY138" s="4"/>
      <c r="AZ138" s="7"/>
      <c r="BA138" s="27"/>
      <c r="BB138" s="13"/>
      <c r="BC138" s="13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184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13"/>
      <c r="O139" s="13"/>
      <c r="P139" s="13"/>
      <c r="Q139" s="13"/>
      <c r="R139" s="13"/>
      <c r="S139" s="13"/>
      <c r="T139" s="13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1"/>
      <c r="AJ139" s="5"/>
      <c r="AK139" s="5"/>
      <c r="AL139" s="5"/>
      <c r="AM139" s="5"/>
      <c r="AN139" s="5"/>
      <c r="AO139" s="5"/>
      <c r="AP139" s="5"/>
      <c r="AQ139" s="51"/>
      <c r="AR139" s="5"/>
      <c r="AS139" s="51"/>
      <c r="AT139" s="5"/>
      <c r="AU139" s="5"/>
      <c r="AV139" s="5"/>
      <c r="AW139" s="5"/>
      <c r="AX139" s="5"/>
      <c r="AY139" s="4"/>
      <c r="AZ139" s="7"/>
      <c r="BA139" s="27"/>
      <c r="BB139" s="7"/>
      <c r="BC139" s="4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184.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3"/>
      <c r="O140" s="13"/>
      <c r="P140" s="13"/>
      <c r="Q140" s="13"/>
      <c r="R140" s="13"/>
      <c r="S140" s="13"/>
      <c r="T140" s="13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1"/>
      <c r="AJ140" s="5"/>
      <c r="AK140" s="5"/>
      <c r="AL140" s="5"/>
      <c r="AM140" s="5"/>
      <c r="AN140" s="5"/>
      <c r="AO140" s="5"/>
      <c r="AP140" s="5"/>
      <c r="AQ140" s="51"/>
      <c r="AR140" s="5"/>
      <c r="AS140" s="51"/>
      <c r="AT140" s="5"/>
      <c r="AU140" s="5"/>
      <c r="AV140" s="5"/>
      <c r="AW140" s="5"/>
      <c r="AX140" s="5"/>
      <c r="AY140" s="4"/>
      <c r="AZ140" s="7"/>
      <c r="BA140" s="27"/>
      <c r="BB140" s="13"/>
      <c r="BC140" s="13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84.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4"/>
      <c r="N141" s="13"/>
      <c r="O141" s="13"/>
      <c r="P141" s="13"/>
      <c r="Q141" s="13"/>
      <c r="R141" s="13"/>
      <c r="S141" s="13"/>
      <c r="T141" s="13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1"/>
      <c r="AJ141" s="5"/>
      <c r="AK141" s="5"/>
      <c r="AL141" s="5"/>
      <c r="AM141" s="5"/>
      <c r="AN141" s="5"/>
      <c r="AO141" s="5"/>
      <c r="AP141" s="5"/>
      <c r="AQ141" s="51"/>
      <c r="AR141" s="5"/>
      <c r="AS141" s="51"/>
      <c r="AT141" s="5"/>
      <c r="AU141" s="5"/>
      <c r="AV141" s="5"/>
      <c r="AW141" s="5"/>
      <c r="AX141" s="5"/>
      <c r="AY141" s="4"/>
      <c r="AZ141" s="7"/>
      <c r="BA141" s="27"/>
      <c r="BB141" s="7"/>
      <c r="BC141" s="4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212.2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4"/>
      <c r="N142" s="7"/>
      <c r="O142" s="7"/>
      <c r="P142" s="7"/>
      <c r="Q142" s="7"/>
      <c r="R142" s="7"/>
      <c r="S142" s="7"/>
      <c r="T142" s="7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27"/>
      <c r="BB142" s="7"/>
      <c r="BC142" s="7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409.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4"/>
      <c r="N143" s="7"/>
      <c r="O143" s="4"/>
      <c r="P143" s="7"/>
      <c r="Q143" s="7"/>
      <c r="R143" s="7"/>
      <c r="S143" s="7"/>
      <c r="T143" s="7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27"/>
      <c r="BB143" s="7"/>
      <c r="BC143" s="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86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27"/>
      <c r="N144" s="12"/>
      <c r="O144" s="2"/>
      <c r="P144" s="12"/>
      <c r="Q144" s="12"/>
      <c r="R144" s="12"/>
      <c r="S144" s="12"/>
      <c r="T144" s="12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1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222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7"/>
      <c r="BB145" s="7"/>
      <c r="BC145" s="7"/>
      <c r="BD145" s="5"/>
      <c r="BE145" s="5"/>
      <c r="BF145" s="5"/>
      <c r="BG145" s="5"/>
      <c r="BH145" s="5"/>
      <c r="BI145" s="4"/>
      <c r="BJ145" s="7"/>
      <c r="BK145" s="7"/>
      <c r="BL145" s="8"/>
      <c r="BM145" s="5"/>
      <c r="BN145" s="5"/>
      <c r="BO145" s="7"/>
      <c r="BP145" s="7"/>
      <c r="BQ145" s="8"/>
      <c r="BR145" s="9"/>
    </row>
    <row r="146" spans="1:70" s="6" customFormat="1" ht="222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4"/>
      <c r="N146" s="4"/>
      <c r="O146" s="4"/>
      <c r="P146" s="7"/>
      <c r="Q146" s="7"/>
      <c r="R146" s="7"/>
      <c r="S146" s="7"/>
      <c r="T146" s="7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1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222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4"/>
      <c r="O147" s="4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1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257.2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4"/>
      <c r="N148" s="7"/>
      <c r="O148" s="4"/>
      <c r="P148" s="7"/>
      <c r="Q148" s="7"/>
      <c r="R148" s="7"/>
      <c r="S148" s="7"/>
      <c r="T148" s="7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27"/>
      <c r="BB148" s="7"/>
      <c r="BC148" s="7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182.25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27"/>
      <c r="N149" s="12"/>
      <c r="O149" s="2"/>
      <c r="P149" s="12"/>
      <c r="Q149" s="12"/>
      <c r="R149" s="12"/>
      <c r="S149" s="12"/>
      <c r="T149" s="12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1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229.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13"/>
      <c r="O150" s="13"/>
      <c r="P150" s="13"/>
      <c r="Q150" s="13"/>
      <c r="R150" s="13"/>
      <c r="S150" s="13"/>
      <c r="T150" s="13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1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409.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4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4"/>
      <c r="AF151" s="7"/>
      <c r="AG151" s="7"/>
      <c r="AH151" s="7"/>
      <c r="AI151" s="27"/>
      <c r="AJ151" s="7"/>
      <c r="AK151" s="7"/>
      <c r="AL151" s="5"/>
      <c r="AM151" s="5"/>
      <c r="AN151" s="5"/>
      <c r="AO151" s="5"/>
      <c r="AP151" s="5"/>
      <c r="AQ151" s="27"/>
      <c r="AR151" s="7"/>
      <c r="AS151" s="27"/>
      <c r="AT151" s="7"/>
      <c r="AU151" s="5"/>
      <c r="AV151" s="5"/>
      <c r="AW151" s="5"/>
      <c r="AX151" s="5"/>
      <c r="AY151" s="4"/>
      <c r="AZ151" s="7"/>
      <c r="BA151" s="27"/>
      <c r="BB151" s="7"/>
      <c r="BC151" s="7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141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12"/>
      <c r="O152" s="2"/>
      <c r="P152" s="12"/>
      <c r="Q152" s="12"/>
      <c r="R152" s="12"/>
      <c r="S152" s="12"/>
      <c r="T152" s="12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4"/>
      <c r="AH152" s="7"/>
      <c r="AI152" s="7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4"/>
      <c r="AZ152" s="7"/>
      <c r="BA152" s="27"/>
      <c r="BB152" s="7"/>
      <c r="BC152" s="7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141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27"/>
      <c r="N153" s="12"/>
      <c r="O153" s="2"/>
      <c r="P153" s="12"/>
      <c r="Q153" s="12"/>
      <c r="R153" s="12"/>
      <c r="S153" s="12"/>
      <c r="T153" s="12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4"/>
      <c r="AH153" s="7"/>
      <c r="AI153" s="7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4"/>
      <c r="AZ153" s="7"/>
      <c r="BA153" s="27"/>
      <c r="BB153" s="7"/>
      <c r="BC153" s="7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14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27"/>
      <c r="N154" s="7"/>
      <c r="O154" s="7"/>
      <c r="P154" s="7"/>
      <c r="Q154" s="7"/>
      <c r="R154" s="7"/>
      <c r="S154" s="7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4"/>
      <c r="AH154" s="7"/>
      <c r="AI154" s="7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4"/>
      <c r="AZ154" s="7"/>
      <c r="BA154" s="27"/>
      <c r="BB154" s="7"/>
      <c r="BC154" s="7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141.7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27"/>
      <c r="N155" s="12"/>
      <c r="O155" s="2"/>
      <c r="P155" s="12"/>
      <c r="Q155" s="12"/>
      <c r="R155" s="12"/>
      <c r="S155" s="12"/>
      <c r="T155" s="12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4"/>
      <c r="AH155" s="7"/>
      <c r="AI155" s="7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4"/>
      <c r="AZ155" s="7"/>
      <c r="BA155" s="27"/>
      <c r="BB155" s="7"/>
      <c r="BC155" s="7"/>
      <c r="BD155" s="5"/>
      <c r="BE155" s="5"/>
      <c r="BF155" s="5"/>
      <c r="BG155" s="5"/>
      <c r="BH155" s="5"/>
      <c r="BI155" s="5"/>
      <c r="BJ155" s="5"/>
      <c r="BK155" s="5"/>
      <c r="BL155" s="8"/>
      <c r="BM155" s="5"/>
      <c r="BN155" s="5"/>
      <c r="BO155" s="7"/>
      <c r="BP155" s="7"/>
      <c r="BQ155" s="8"/>
      <c r="BR155" s="9"/>
    </row>
    <row r="156" spans="1:70" s="6" customFormat="1" ht="141.7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27"/>
      <c r="N156" s="12"/>
      <c r="O156" s="2"/>
      <c r="P156" s="12"/>
      <c r="Q156" s="12"/>
      <c r="R156" s="12"/>
      <c r="S156" s="12"/>
      <c r="T156" s="12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4"/>
      <c r="AH156" s="7"/>
      <c r="AI156" s="7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4"/>
      <c r="AZ156" s="7"/>
      <c r="BA156" s="27"/>
      <c r="BB156" s="7"/>
      <c r="BC156" s="7"/>
      <c r="BD156" s="5"/>
      <c r="BE156" s="5"/>
      <c r="BF156" s="5"/>
      <c r="BG156" s="5"/>
      <c r="BH156" s="5"/>
      <c r="BI156" s="5"/>
      <c r="BJ156" s="5"/>
      <c r="BK156" s="5"/>
      <c r="BL156" s="8"/>
      <c r="BM156" s="5"/>
      <c r="BN156" s="5"/>
      <c r="BO156" s="7"/>
      <c r="BP156" s="7"/>
      <c r="BQ156" s="8"/>
      <c r="BR156" s="9"/>
    </row>
    <row r="157" spans="1:70" s="6" customFormat="1" ht="201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7"/>
      <c r="O157" s="4"/>
      <c r="P157" s="7"/>
      <c r="Q157" s="7"/>
      <c r="R157" s="7"/>
      <c r="S157" s="7"/>
      <c r="T157" s="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27"/>
      <c r="BB157" s="7"/>
      <c r="BC157" s="7"/>
      <c r="BD157" s="5"/>
      <c r="BE157" s="5"/>
      <c r="BF157" s="5"/>
      <c r="BG157" s="5"/>
      <c r="BH157" s="5"/>
      <c r="BI157" s="5"/>
      <c r="BJ157" s="5"/>
      <c r="BK157" s="5"/>
      <c r="BL157" s="8"/>
      <c r="BM157" s="5"/>
      <c r="BN157" s="5"/>
      <c r="BO157" s="7"/>
      <c r="BP157" s="7"/>
      <c r="BQ157" s="8"/>
      <c r="BR157" s="9"/>
    </row>
    <row r="158" spans="1:70" s="6" customFormat="1" ht="201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27"/>
      <c r="N158" s="12"/>
      <c r="O158" s="2"/>
      <c r="P158" s="12"/>
      <c r="Q158" s="12"/>
      <c r="R158" s="12"/>
      <c r="S158" s="12"/>
      <c r="T158" s="12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1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8"/>
      <c r="BM158" s="5"/>
      <c r="BN158" s="5"/>
      <c r="BO158" s="7"/>
      <c r="BP158" s="7"/>
      <c r="BQ158" s="8"/>
      <c r="BR158" s="9"/>
    </row>
    <row r="159" spans="1:70" s="6" customFormat="1" ht="201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7"/>
      <c r="O159" s="4"/>
      <c r="P159" s="7"/>
      <c r="Q159" s="7"/>
      <c r="R159" s="7"/>
      <c r="S159" s="7"/>
      <c r="T159" s="7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27"/>
      <c r="BB159" s="7"/>
      <c r="BC159" s="7"/>
      <c r="BD159" s="5"/>
      <c r="BE159" s="5"/>
      <c r="BF159" s="5"/>
      <c r="BG159" s="5"/>
      <c r="BH159" s="5"/>
      <c r="BI159" s="5"/>
      <c r="BJ159" s="5"/>
      <c r="BK159" s="5"/>
      <c r="BL159" s="8"/>
      <c r="BM159" s="5"/>
      <c r="BN159" s="5"/>
      <c r="BO159" s="7"/>
      <c r="BP159" s="7"/>
      <c r="BQ159" s="8"/>
      <c r="BR159" s="9"/>
    </row>
    <row r="160" spans="1:70" s="6" customFormat="1" ht="201.75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27"/>
      <c r="N160" s="12"/>
      <c r="O160" s="2"/>
      <c r="P160" s="12"/>
      <c r="Q160" s="12"/>
      <c r="R160" s="12"/>
      <c r="S160" s="12"/>
      <c r="T160" s="12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1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8"/>
      <c r="BM160" s="5"/>
      <c r="BN160" s="5"/>
      <c r="BO160" s="7"/>
      <c r="BP160" s="7"/>
      <c r="BQ160" s="8"/>
      <c r="BR160" s="9"/>
    </row>
    <row r="161" spans="1:70" s="6" customFormat="1" ht="409.6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7"/>
      <c r="O161" s="4"/>
      <c r="P161" s="4"/>
      <c r="Q161" s="4"/>
      <c r="R161" s="4"/>
      <c r="S161" s="4"/>
      <c r="T161" s="7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1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8"/>
      <c r="BM161" s="5"/>
      <c r="BN161" s="5"/>
      <c r="BO161" s="7"/>
      <c r="BP161" s="7"/>
      <c r="BQ161" s="8"/>
      <c r="BR161" s="9"/>
    </row>
    <row r="162" spans="1:70" s="6" customFormat="1" ht="201.7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7"/>
      <c r="O162" s="4"/>
      <c r="P162" s="4"/>
      <c r="Q162" s="4"/>
      <c r="R162" s="4"/>
      <c r="S162" s="4"/>
      <c r="T162" s="7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1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8"/>
      <c r="BM162" s="5"/>
      <c r="BN162" s="5"/>
      <c r="BO162" s="7"/>
      <c r="BP162" s="7"/>
      <c r="BQ162" s="8"/>
      <c r="BR162" s="9"/>
    </row>
    <row r="163" spans="1:70" s="6" customFormat="1" ht="201.7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7"/>
      <c r="O163" s="4"/>
      <c r="P163" s="7"/>
      <c r="Q163" s="7"/>
      <c r="R163" s="7"/>
      <c r="S163" s="7"/>
      <c r="T163" s="7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4"/>
      <c r="AH163" s="7"/>
      <c r="AI163" s="7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4"/>
      <c r="AZ163" s="7"/>
      <c r="BA163" s="27"/>
      <c r="BB163" s="7"/>
      <c r="BC163" s="7"/>
      <c r="BD163" s="5"/>
      <c r="BE163" s="5"/>
      <c r="BF163" s="5"/>
      <c r="BG163" s="5"/>
      <c r="BH163" s="5"/>
      <c r="BI163" s="5"/>
      <c r="BJ163" s="5"/>
      <c r="BK163" s="5"/>
      <c r="BL163" s="8"/>
      <c r="BM163" s="5"/>
      <c r="BN163" s="5"/>
      <c r="BO163" s="7"/>
      <c r="BP163" s="7"/>
      <c r="BQ163" s="8"/>
      <c r="BR163" s="9"/>
    </row>
    <row r="164" spans="1:70" s="6" customFormat="1" ht="201.7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7"/>
      <c r="O164" s="4"/>
      <c r="P164" s="12"/>
      <c r="Q164" s="12"/>
      <c r="R164" s="12"/>
      <c r="S164" s="12"/>
      <c r="T164" s="12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1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8"/>
      <c r="BM164" s="5"/>
      <c r="BN164" s="5"/>
      <c r="BO164" s="7"/>
      <c r="BP164" s="7"/>
      <c r="BQ164" s="8"/>
      <c r="BR164" s="9"/>
    </row>
    <row r="165" spans="1:70" s="6" customFormat="1" ht="201.7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7"/>
      <c r="O165" s="4"/>
      <c r="P165" s="4"/>
      <c r="Q165" s="4"/>
      <c r="R165" s="4"/>
      <c r="S165" s="4"/>
      <c r="T165" s="7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1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8"/>
      <c r="BM165" s="5"/>
      <c r="BN165" s="5"/>
      <c r="BO165" s="7"/>
      <c r="BP165" s="7"/>
      <c r="BQ165" s="8"/>
      <c r="BR165" s="9"/>
    </row>
    <row r="166" spans="1:70" s="6" customFormat="1" ht="201.7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27"/>
      <c r="N166" s="12"/>
      <c r="O166" s="2"/>
      <c r="P166" s="12"/>
      <c r="Q166" s="12"/>
      <c r="R166" s="12"/>
      <c r="S166" s="12"/>
      <c r="T166" s="12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1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8"/>
      <c r="BM166" s="5"/>
      <c r="BN166" s="5"/>
      <c r="BO166" s="7"/>
      <c r="BP166" s="7"/>
      <c r="BQ166" s="8"/>
      <c r="BR166" s="9"/>
    </row>
    <row r="167" spans="1:70" s="6" customFormat="1" ht="259.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13"/>
      <c r="O167" s="13"/>
      <c r="P167" s="13"/>
      <c r="Q167" s="13"/>
      <c r="R167" s="13"/>
      <c r="S167" s="13"/>
      <c r="T167" s="13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27"/>
      <c r="BB167" s="13"/>
      <c r="BC167" s="13"/>
      <c r="BD167" s="5"/>
      <c r="BE167" s="5"/>
      <c r="BF167" s="5"/>
      <c r="BG167" s="4"/>
      <c r="BH167" s="17"/>
      <c r="BI167" s="13"/>
      <c r="BJ167" s="5"/>
      <c r="BK167" s="54"/>
      <c r="BL167" s="8"/>
      <c r="BM167" s="5"/>
      <c r="BN167" s="5"/>
      <c r="BO167" s="7"/>
      <c r="BP167" s="7"/>
      <c r="BQ167" s="8"/>
      <c r="BR167" s="9"/>
    </row>
    <row r="168" spans="1:70" s="6" customFormat="1" ht="244.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4"/>
      <c r="O168" s="4"/>
      <c r="P168" s="13"/>
      <c r="Q168" s="13"/>
      <c r="R168" s="13"/>
      <c r="S168" s="13"/>
      <c r="T168" s="13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27"/>
      <c r="BB168" s="38"/>
      <c r="BC168" s="13"/>
      <c r="BD168" s="5"/>
      <c r="BE168" s="5"/>
      <c r="BF168" s="5"/>
      <c r="BG168" s="4"/>
      <c r="BH168" s="17"/>
      <c r="BI168" s="13"/>
      <c r="BJ168" s="5"/>
      <c r="BK168" s="54"/>
      <c r="BL168" s="8"/>
      <c r="BM168" s="5"/>
      <c r="BN168" s="5"/>
      <c r="BO168" s="7"/>
      <c r="BP168" s="7"/>
      <c r="BQ168" s="8"/>
      <c r="BR168" s="9"/>
    </row>
    <row r="169" spans="1:70" s="6" customFormat="1" ht="219.7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17"/>
      <c r="O169" s="17"/>
      <c r="P169" s="17"/>
      <c r="Q169" s="17"/>
      <c r="R169" s="17"/>
      <c r="S169" s="17"/>
      <c r="T169" s="17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37"/>
      <c r="BB169" s="39"/>
      <c r="BC169" s="40"/>
      <c r="BD169" s="5"/>
      <c r="BE169" s="5"/>
      <c r="BF169" s="5"/>
      <c r="BG169" s="5"/>
      <c r="BH169" s="5"/>
      <c r="BI169" s="5"/>
      <c r="BJ169" s="5"/>
      <c r="BK169" s="54"/>
      <c r="BL169" s="8"/>
      <c r="BM169" s="5"/>
      <c r="BN169" s="5"/>
      <c r="BO169" s="7"/>
      <c r="BP169" s="7"/>
      <c r="BQ169" s="8"/>
      <c r="BR169" s="9"/>
    </row>
    <row r="170" spans="1:70" s="6" customFormat="1" ht="219.7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13"/>
      <c r="O170" s="13"/>
      <c r="P170" s="13"/>
      <c r="Q170" s="13"/>
      <c r="R170" s="13"/>
      <c r="S170" s="13"/>
      <c r="T170" s="13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27"/>
      <c r="BB170" s="13"/>
      <c r="BC170" s="13"/>
      <c r="BD170" s="5"/>
      <c r="BE170" s="5"/>
      <c r="BF170" s="5"/>
      <c r="BG170" s="5"/>
      <c r="BH170" s="5"/>
      <c r="BI170" s="5"/>
      <c r="BJ170" s="5"/>
      <c r="BK170" s="54"/>
      <c r="BL170" s="8"/>
      <c r="BM170" s="5"/>
      <c r="BN170" s="5"/>
      <c r="BO170" s="7"/>
      <c r="BP170" s="7"/>
      <c r="BQ170" s="8"/>
      <c r="BR170" s="9"/>
    </row>
    <row r="171" spans="1:70" s="6" customFormat="1" ht="219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13"/>
      <c r="O171" s="13"/>
      <c r="P171" s="13"/>
      <c r="Q171" s="13"/>
      <c r="R171" s="13"/>
      <c r="S171" s="13"/>
      <c r="T171" s="13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37"/>
      <c r="BB171" s="39"/>
      <c r="BC171" s="40"/>
      <c r="BD171" s="5"/>
      <c r="BE171" s="5"/>
      <c r="BF171" s="5"/>
      <c r="BG171" s="5"/>
      <c r="BH171" s="5"/>
      <c r="BI171" s="5"/>
      <c r="BJ171" s="5"/>
      <c r="BK171" s="54"/>
      <c r="BL171" s="8"/>
      <c r="BM171" s="5"/>
      <c r="BN171" s="5"/>
      <c r="BO171" s="7"/>
      <c r="BP171" s="7"/>
      <c r="BQ171" s="8"/>
      <c r="BR171" s="9"/>
    </row>
    <row r="172" spans="1:70" s="6" customFormat="1" ht="409.6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13"/>
      <c r="O172" s="13"/>
      <c r="P172" s="13"/>
      <c r="Q172" s="13"/>
      <c r="R172" s="13"/>
      <c r="S172" s="13"/>
      <c r="T172" s="13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27"/>
      <c r="BB172" s="13"/>
      <c r="BC172" s="4"/>
      <c r="BD172" s="5"/>
      <c r="BE172" s="5"/>
      <c r="BF172" s="5"/>
      <c r="BG172" s="5"/>
      <c r="BH172" s="5"/>
      <c r="BI172" s="5"/>
      <c r="BJ172" s="5"/>
      <c r="BK172" s="54"/>
      <c r="BL172" s="8"/>
      <c r="BM172" s="5"/>
      <c r="BN172" s="5"/>
      <c r="BO172" s="7"/>
      <c r="BP172" s="7"/>
      <c r="BQ172" s="8"/>
      <c r="BR172" s="9"/>
    </row>
    <row r="173" spans="1:70" s="6" customFormat="1" ht="409.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13"/>
      <c r="O173" s="13"/>
      <c r="P173" s="13"/>
      <c r="Q173" s="13"/>
      <c r="R173" s="13"/>
      <c r="S173" s="13"/>
      <c r="T173" s="13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4"/>
      <c r="AF173" s="13"/>
      <c r="AG173" s="13"/>
      <c r="AH173" s="5"/>
      <c r="AI173" s="27"/>
      <c r="AJ173" s="13"/>
      <c r="AK173" s="13"/>
      <c r="AL173" s="5"/>
      <c r="AM173" s="5"/>
      <c r="AN173" s="5"/>
      <c r="AO173" s="5"/>
      <c r="AP173" s="5"/>
      <c r="AQ173" s="27"/>
      <c r="AR173" s="13"/>
      <c r="AS173" s="27"/>
      <c r="AT173" s="13"/>
      <c r="AU173" s="5"/>
      <c r="AV173" s="5"/>
      <c r="AW173" s="5"/>
      <c r="AX173" s="5"/>
      <c r="AY173" s="5"/>
      <c r="AZ173" s="5"/>
      <c r="BA173" s="27"/>
      <c r="BB173" s="13"/>
      <c r="BC173" s="13"/>
      <c r="BD173" s="5"/>
      <c r="BE173" s="5"/>
      <c r="BF173" s="5"/>
      <c r="BG173" s="5"/>
      <c r="BH173" s="5"/>
      <c r="BI173" s="5"/>
      <c r="BJ173" s="5"/>
      <c r="BK173" s="54"/>
      <c r="BL173" s="8"/>
      <c r="BM173" s="5"/>
      <c r="BN173" s="5"/>
      <c r="BO173" s="7"/>
      <c r="BP173" s="7"/>
      <c r="BQ173" s="8"/>
      <c r="BR173" s="9"/>
    </row>
    <row r="174" spans="1:70" s="6" customFormat="1" ht="137.2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4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37"/>
      <c r="BB174" s="39"/>
      <c r="BC174" s="40"/>
      <c r="BD174" s="5"/>
      <c r="BE174" s="5"/>
      <c r="BF174" s="5"/>
      <c r="BG174" s="5"/>
      <c r="BH174" s="5"/>
      <c r="BI174" s="5"/>
      <c r="BJ174" s="5"/>
      <c r="BK174" s="54"/>
      <c r="BL174" s="8"/>
      <c r="BM174" s="5"/>
      <c r="BN174" s="5"/>
      <c r="BO174" s="7"/>
      <c r="BP174" s="7"/>
      <c r="BQ174" s="8"/>
      <c r="BR174" s="9"/>
    </row>
    <row r="175" spans="1:70" s="6" customFormat="1" ht="137.2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4"/>
      <c r="N175" s="13"/>
      <c r="O175" s="13"/>
      <c r="P175" s="13"/>
      <c r="Q175" s="13"/>
      <c r="R175" s="13"/>
      <c r="S175" s="13"/>
      <c r="T175" s="13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37"/>
      <c r="BB175" s="39"/>
      <c r="BC175" s="40"/>
      <c r="BD175" s="5"/>
      <c r="BE175" s="5"/>
      <c r="BF175" s="5"/>
      <c r="BG175" s="5"/>
      <c r="BH175" s="5"/>
      <c r="BI175" s="5"/>
      <c r="BJ175" s="5"/>
      <c r="BK175" s="54"/>
      <c r="BL175" s="8"/>
      <c r="BM175" s="5"/>
      <c r="BN175" s="5"/>
      <c r="BO175" s="7"/>
      <c r="BP175" s="7"/>
      <c r="BQ175" s="8"/>
      <c r="BR175" s="9"/>
    </row>
    <row r="176" spans="1:70" s="6" customFormat="1" ht="137.25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13"/>
      <c r="O176" s="13"/>
      <c r="P176" s="13"/>
      <c r="Q176" s="13"/>
      <c r="R176" s="13"/>
      <c r="S176" s="13"/>
      <c r="T176" s="13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37"/>
      <c r="BB176" s="39"/>
      <c r="BC176" s="40"/>
      <c r="BD176" s="5"/>
      <c r="BE176" s="5"/>
      <c r="BF176" s="5"/>
      <c r="BG176" s="5"/>
      <c r="BH176" s="5"/>
      <c r="BI176" s="5"/>
      <c r="BJ176" s="5"/>
      <c r="BK176" s="54"/>
      <c r="BL176" s="8"/>
      <c r="BM176" s="5"/>
      <c r="BN176" s="5"/>
      <c r="BO176" s="7"/>
      <c r="BP176" s="7"/>
      <c r="BQ176" s="8"/>
      <c r="BR176" s="9"/>
    </row>
    <row r="177" spans="1:72" s="6" customFormat="1" ht="137.2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13"/>
      <c r="O177" s="13"/>
      <c r="P177" s="13"/>
      <c r="Q177" s="13"/>
      <c r="R177" s="13"/>
      <c r="S177" s="13"/>
      <c r="T177" s="13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37"/>
      <c r="BB177" s="39"/>
      <c r="BC177" s="40"/>
      <c r="BD177" s="5"/>
      <c r="BE177" s="5"/>
      <c r="BF177" s="5"/>
      <c r="BG177" s="5"/>
      <c r="BH177" s="5"/>
      <c r="BI177" s="5"/>
      <c r="BJ177" s="5"/>
      <c r="BK177" s="54"/>
      <c r="BL177" s="8"/>
      <c r="BM177" s="5"/>
      <c r="BN177" s="5"/>
      <c r="BO177" s="7"/>
      <c r="BP177" s="7"/>
      <c r="BQ177" s="8"/>
      <c r="BR177" s="9"/>
    </row>
    <row r="178" spans="1:72" s="6" customFormat="1" ht="137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4"/>
      <c r="N178" s="13"/>
      <c r="O178" s="13"/>
      <c r="P178" s="13"/>
      <c r="Q178" s="13"/>
      <c r="R178" s="13"/>
      <c r="S178" s="13"/>
      <c r="T178" s="13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37"/>
      <c r="BB178" s="39"/>
      <c r="BC178" s="40"/>
      <c r="BD178" s="5"/>
      <c r="BE178" s="5"/>
      <c r="BF178" s="5"/>
      <c r="BG178" s="5"/>
      <c r="BH178" s="5"/>
      <c r="BI178" s="5"/>
      <c r="BJ178" s="5"/>
      <c r="BK178" s="54"/>
      <c r="BL178" s="8"/>
      <c r="BM178" s="5"/>
      <c r="BN178" s="5"/>
      <c r="BO178" s="7"/>
      <c r="BP178" s="7"/>
      <c r="BQ178" s="8"/>
      <c r="BR178" s="9"/>
    </row>
    <row r="179" spans="1:72" s="6" customFormat="1" ht="291.7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4"/>
      <c r="L179" s="4"/>
      <c r="M179" s="4"/>
      <c r="N179" s="13"/>
      <c r="O179" s="13"/>
      <c r="P179" s="13"/>
      <c r="Q179" s="13"/>
      <c r="R179" s="13"/>
      <c r="S179" s="13"/>
      <c r="T179" s="13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4"/>
      <c r="AZ179" s="5"/>
      <c r="BA179" s="27"/>
      <c r="BB179" s="13"/>
      <c r="BC179" s="4"/>
      <c r="BD179" s="7"/>
      <c r="BE179" s="5"/>
      <c r="BF179" s="5"/>
      <c r="BG179" s="5"/>
      <c r="BH179" s="5"/>
      <c r="BI179" s="5"/>
      <c r="BJ179" s="5"/>
      <c r="BK179" s="5"/>
      <c r="BL179" s="8"/>
      <c r="BM179" s="5"/>
      <c r="BN179" s="5"/>
      <c r="BO179" s="7"/>
      <c r="BP179" s="7"/>
      <c r="BQ179" s="8"/>
      <c r="BR179" s="9"/>
    </row>
    <row r="180" spans="1:72" s="6" customFormat="1" ht="291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4"/>
      <c r="L180" s="4"/>
      <c r="M180" s="4"/>
      <c r="N180" s="13"/>
      <c r="O180" s="13"/>
      <c r="P180" s="13"/>
      <c r="Q180" s="13"/>
      <c r="R180" s="13"/>
      <c r="S180" s="13"/>
      <c r="T180" s="13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4"/>
      <c r="AZ180" s="5"/>
      <c r="BA180" s="27"/>
      <c r="BB180" s="30"/>
      <c r="BC180" s="4"/>
      <c r="BD180" s="7"/>
      <c r="BE180" s="5"/>
      <c r="BF180" s="5"/>
      <c r="BG180" s="5"/>
      <c r="BH180" s="5"/>
      <c r="BI180" s="5"/>
      <c r="BJ180" s="5"/>
      <c r="BK180" s="5"/>
      <c r="BL180" s="8"/>
      <c r="BM180" s="5"/>
      <c r="BN180" s="5"/>
      <c r="BO180" s="7"/>
      <c r="BP180" s="7"/>
      <c r="BQ180" s="8"/>
      <c r="BR180" s="9"/>
    </row>
    <row r="181" spans="1:72" s="6" customFormat="1" ht="197.2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4"/>
      <c r="L181" s="4"/>
      <c r="M181" s="4"/>
      <c r="N181" s="7"/>
      <c r="O181" s="7"/>
      <c r="P181" s="7"/>
      <c r="Q181" s="7"/>
      <c r="R181" s="7"/>
      <c r="S181" s="7"/>
      <c r="T181" s="4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27"/>
      <c r="BB181" s="4"/>
      <c r="BC181" s="4"/>
      <c r="BD181" s="5"/>
      <c r="BE181" s="5"/>
      <c r="BF181" s="5"/>
      <c r="BG181" s="5"/>
      <c r="BH181" s="5"/>
      <c r="BI181" s="5"/>
      <c r="BJ181" s="5"/>
      <c r="BK181" s="54"/>
      <c r="BL181" s="8"/>
      <c r="BM181" s="5"/>
      <c r="BN181" s="5"/>
      <c r="BO181" s="7"/>
      <c r="BP181" s="7"/>
      <c r="BQ181" s="8"/>
      <c r="BR181" s="9"/>
    </row>
    <row r="182" spans="1:72" s="6" customFormat="1" ht="197.2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4"/>
      <c r="L182" s="4"/>
      <c r="M182" s="4"/>
      <c r="N182" s="7"/>
      <c r="O182" s="7"/>
      <c r="P182" s="7"/>
      <c r="Q182" s="7"/>
      <c r="R182" s="7"/>
      <c r="S182" s="7"/>
      <c r="T182" s="4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35"/>
      <c r="BB182" s="40"/>
      <c r="BC182" s="40"/>
      <c r="BD182" s="5"/>
      <c r="BE182" s="5"/>
      <c r="BF182" s="5"/>
      <c r="BG182" s="5"/>
      <c r="BH182" s="5"/>
      <c r="BI182" s="5"/>
      <c r="BJ182" s="5"/>
      <c r="BK182" s="54"/>
      <c r="BL182" s="8"/>
      <c r="BM182" s="5"/>
      <c r="BN182" s="5"/>
      <c r="BO182" s="7"/>
      <c r="BP182" s="7"/>
      <c r="BQ182" s="8"/>
      <c r="BR182" s="9"/>
    </row>
    <row r="183" spans="1:72" s="6" customFormat="1" ht="279.7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4"/>
      <c r="L183" s="4"/>
      <c r="M183" s="4"/>
      <c r="N183" s="41"/>
      <c r="O183" s="41"/>
      <c r="P183" s="41"/>
      <c r="Q183" s="41"/>
      <c r="R183" s="41"/>
      <c r="S183" s="41"/>
      <c r="T183" s="41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27"/>
      <c r="BB183" s="17"/>
      <c r="BC183" s="17"/>
      <c r="BD183" s="5"/>
      <c r="BE183" s="5"/>
      <c r="BF183" s="5"/>
      <c r="BG183" s="5"/>
      <c r="BH183" s="5"/>
      <c r="BI183" s="5"/>
      <c r="BJ183" s="5"/>
      <c r="BK183" s="5"/>
      <c r="BL183" s="8"/>
      <c r="BM183" s="5"/>
      <c r="BN183" s="5"/>
      <c r="BO183" s="7"/>
      <c r="BP183" s="7"/>
      <c r="BQ183" s="8"/>
      <c r="BR183" s="9"/>
    </row>
    <row r="184" spans="1:72" s="6" customFormat="1" ht="171.7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4"/>
      <c r="L184" s="4"/>
      <c r="M184" s="4"/>
      <c r="N184" s="7"/>
      <c r="O184" s="7"/>
      <c r="P184" s="7"/>
      <c r="Q184" s="7"/>
      <c r="R184" s="7"/>
      <c r="S184" s="7"/>
      <c r="T184" s="7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27"/>
      <c r="BB184" s="7"/>
      <c r="BC184" s="7"/>
      <c r="BD184" s="5"/>
      <c r="BE184" s="5"/>
      <c r="BF184" s="5"/>
      <c r="BG184" s="5"/>
      <c r="BH184" s="5"/>
      <c r="BI184" s="5"/>
      <c r="BJ184" s="5"/>
      <c r="BK184" s="5"/>
      <c r="BL184" s="8"/>
      <c r="BM184" s="5"/>
      <c r="BN184" s="5"/>
      <c r="BO184" s="7"/>
      <c r="BP184" s="7"/>
      <c r="BQ184" s="8"/>
      <c r="BR184" s="9"/>
    </row>
    <row r="185" spans="1:72" s="6" customFormat="1" ht="129.7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4"/>
      <c r="L185" s="4"/>
      <c r="M185" s="4"/>
      <c r="N185" s="7"/>
      <c r="O185" s="7"/>
      <c r="P185" s="7"/>
      <c r="Q185" s="7"/>
      <c r="R185" s="7"/>
      <c r="S185" s="7"/>
      <c r="T185" s="7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42"/>
      <c r="BB185" s="13"/>
      <c r="BC185" s="13"/>
      <c r="BD185" s="5"/>
      <c r="BE185" s="5"/>
      <c r="BF185" s="5"/>
      <c r="BG185" s="5"/>
      <c r="BH185" s="5"/>
      <c r="BI185" s="5"/>
      <c r="BJ185" s="5"/>
      <c r="BK185" s="54"/>
      <c r="BL185" s="8"/>
      <c r="BM185" s="5"/>
      <c r="BN185" s="5"/>
      <c r="BO185" s="7"/>
      <c r="BP185" s="7"/>
      <c r="BQ185" s="8"/>
      <c r="BR185" s="9"/>
    </row>
    <row r="186" spans="1:72" s="6" customFormat="1" ht="187.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4"/>
      <c r="L186" s="4"/>
      <c r="M186" s="13"/>
      <c r="N186" s="13"/>
      <c r="O186" s="13"/>
      <c r="P186" s="13"/>
      <c r="Q186" s="13"/>
      <c r="R186" s="13"/>
      <c r="S186" s="13"/>
      <c r="T186" s="13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27"/>
      <c r="BB186" s="7"/>
      <c r="BC186" s="7"/>
      <c r="BD186" s="5"/>
      <c r="BE186" s="5"/>
      <c r="BF186" s="5"/>
      <c r="BG186" s="5"/>
      <c r="BH186" s="5"/>
      <c r="BI186" s="5"/>
      <c r="BJ186" s="7"/>
      <c r="BK186" s="7"/>
      <c r="BL186" s="8"/>
      <c r="BM186" s="5"/>
      <c r="BN186" s="5"/>
      <c r="BO186" s="5"/>
      <c r="BP186" s="5"/>
      <c r="BQ186" s="7"/>
      <c r="BR186" s="8"/>
      <c r="BS186" s="9"/>
      <c r="BT186" s="14"/>
    </row>
    <row r="187" spans="1:72" s="6" customFormat="1" ht="187.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4"/>
      <c r="L187" s="4"/>
      <c r="M187" s="27"/>
      <c r="N187" s="12"/>
      <c r="O187" s="2"/>
      <c r="P187" s="12"/>
      <c r="Q187" s="12"/>
      <c r="R187" s="12"/>
      <c r="S187" s="12"/>
      <c r="T187" s="12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7"/>
      <c r="BK187" s="7"/>
      <c r="BL187" s="8"/>
      <c r="BM187" s="9"/>
      <c r="BN187" s="5"/>
      <c r="BO187" s="5"/>
      <c r="BP187" s="5"/>
      <c r="BQ187" s="7"/>
      <c r="BR187" s="8"/>
      <c r="BS187" s="9"/>
      <c r="BT187" s="14"/>
    </row>
    <row r="188" spans="1:72" s="6" customFormat="1" ht="409.6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4"/>
      <c r="L188" s="4"/>
      <c r="M188" s="4"/>
      <c r="N188" s="7"/>
      <c r="O188" s="7"/>
      <c r="P188" s="7"/>
      <c r="Q188" s="7"/>
      <c r="R188" s="7"/>
      <c r="S188" s="7"/>
      <c r="T188" s="7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7"/>
      <c r="AS188" s="5"/>
      <c r="AT188" s="7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7"/>
      <c r="BK188" s="7"/>
      <c r="BL188" s="8"/>
      <c r="BM188" s="9"/>
      <c r="BN188" s="5"/>
      <c r="BO188" s="5"/>
      <c r="BP188" s="5"/>
      <c r="BQ188" s="7"/>
      <c r="BR188" s="8"/>
      <c r="BS188" s="9"/>
      <c r="BT188" s="14"/>
    </row>
    <row r="189" spans="1:72" s="6" customFormat="1" ht="409.5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4"/>
      <c r="L189" s="4"/>
      <c r="M189" s="4"/>
      <c r="N189" s="7"/>
      <c r="O189" s="7"/>
      <c r="P189" s="7"/>
      <c r="Q189" s="7"/>
      <c r="R189" s="7"/>
      <c r="S189" s="7"/>
      <c r="T189" s="7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27"/>
      <c r="BB189" s="7"/>
      <c r="BC189" s="7"/>
      <c r="BD189" s="5"/>
      <c r="BE189" s="5"/>
      <c r="BF189" s="5"/>
      <c r="BG189" s="5"/>
      <c r="BH189" s="5"/>
      <c r="BI189" s="5"/>
      <c r="BJ189" s="7"/>
      <c r="BK189" s="7"/>
      <c r="BL189" s="8"/>
      <c r="BM189" s="9"/>
      <c r="BN189" s="5"/>
      <c r="BO189" s="5"/>
      <c r="BP189" s="5"/>
      <c r="BQ189" s="7"/>
      <c r="BR189" s="8"/>
      <c r="BS189" s="9"/>
      <c r="BT189" s="14"/>
    </row>
    <row r="190" spans="1:72" s="6" customFormat="1" ht="194.2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4"/>
      <c r="L190" s="4"/>
      <c r="M190" s="27"/>
      <c r="N190" s="12"/>
      <c r="O190" s="2"/>
      <c r="P190" s="12"/>
      <c r="Q190" s="12"/>
      <c r="R190" s="12"/>
      <c r="S190" s="12"/>
      <c r="T190" s="1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7"/>
      <c r="BK190" s="7"/>
      <c r="BL190" s="8"/>
      <c r="BM190" s="9"/>
      <c r="BN190" s="15"/>
      <c r="BO190" s="15"/>
      <c r="BP190" s="15"/>
      <c r="BQ190" s="16"/>
      <c r="BR190" s="10"/>
      <c r="BS190" s="15"/>
      <c r="BT190" s="14"/>
    </row>
    <row r="191" spans="1:72" s="6" customFormat="1" ht="219.7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7"/>
      <c r="BL191" s="8"/>
      <c r="BM191" s="9"/>
      <c r="BN191" s="15"/>
      <c r="BO191" s="15"/>
      <c r="BP191" s="15"/>
      <c r="BQ191" s="16"/>
      <c r="BR191" s="10"/>
      <c r="BS191" s="15"/>
      <c r="BT191" s="14"/>
    </row>
    <row r="192" spans="1:72" s="6" customFormat="1" ht="198.7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2"/>
      <c r="L192" s="4"/>
      <c r="M192" s="5"/>
      <c r="N192" s="30"/>
      <c r="O192" s="30"/>
      <c r="P192" s="30"/>
      <c r="Q192" s="30"/>
      <c r="R192" s="30"/>
      <c r="S192" s="30"/>
      <c r="T192" s="30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7"/>
      <c r="BK192" s="13"/>
      <c r="BL192" s="8"/>
      <c r="BM192" s="9"/>
      <c r="BN192" s="5"/>
      <c r="BO192" s="5"/>
      <c r="BP192" s="5"/>
      <c r="BQ192" s="7"/>
      <c r="BR192" s="8"/>
      <c r="BS192" s="9"/>
      <c r="BT192" s="14"/>
    </row>
    <row r="193" spans="1:72" s="6" customFormat="1" ht="198.7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2"/>
      <c r="L193" s="4"/>
      <c r="M193" s="5"/>
      <c r="N193" s="7"/>
      <c r="O193" s="7"/>
      <c r="P193" s="7"/>
      <c r="Q193" s="7"/>
      <c r="R193" s="7"/>
      <c r="S193" s="7"/>
      <c r="T193" s="7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7"/>
      <c r="BK193" s="13"/>
      <c r="BL193" s="8"/>
      <c r="BM193" s="9"/>
      <c r="BN193" s="5"/>
      <c r="BO193" s="5"/>
      <c r="BP193" s="5"/>
      <c r="BQ193" s="7"/>
      <c r="BR193" s="8"/>
      <c r="BS193" s="9"/>
      <c r="BT193" s="14"/>
    </row>
    <row r="194" spans="1:72" s="6" customFormat="1" ht="198.75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4"/>
      <c r="M194" s="5"/>
      <c r="N194" s="12"/>
      <c r="O194" s="2"/>
      <c r="P194" s="12"/>
      <c r="Q194" s="12"/>
      <c r="R194" s="12"/>
      <c r="S194" s="12"/>
      <c r="T194" s="1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7"/>
      <c r="BK194" s="13"/>
      <c r="BL194" s="8"/>
      <c r="BM194" s="9"/>
      <c r="BN194" s="5"/>
      <c r="BO194" s="5"/>
      <c r="BP194" s="5"/>
      <c r="BQ194" s="7"/>
      <c r="BR194" s="8"/>
      <c r="BS194" s="9"/>
      <c r="BT194" s="14"/>
    </row>
    <row r="195" spans="1:72" s="6" customFormat="1" ht="146.2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2"/>
      <c r="L195" s="4"/>
      <c r="M195" s="5"/>
      <c r="N195" s="12"/>
      <c r="O195" s="2"/>
      <c r="P195" s="12"/>
      <c r="Q195" s="12"/>
      <c r="R195" s="12"/>
      <c r="S195" s="12"/>
      <c r="T195" s="12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7"/>
      <c r="BK195" s="13"/>
      <c r="BL195" s="8"/>
      <c r="BM195" s="9"/>
      <c r="BN195" s="5"/>
      <c r="BO195" s="5"/>
      <c r="BP195" s="5"/>
      <c r="BQ195" s="7"/>
      <c r="BR195" s="8"/>
      <c r="BS195" s="9"/>
      <c r="BT195" s="14"/>
    </row>
    <row r="196" spans="1:72" s="6" customFormat="1" ht="227.2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2"/>
      <c r="L196" s="4"/>
      <c r="M196" s="5"/>
      <c r="N196" s="12"/>
      <c r="O196" s="2"/>
      <c r="P196" s="12"/>
      <c r="Q196" s="12"/>
      <c r="R196" s="12"/>
      <c r="S196" s="12"/>
      <c r="T196" s="12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7"/>
      <c r="BK196" s="13"/>
      <c r="BL196" s="8"/>
      <c r="BM196" s="9"/>
      <c r="BN196" s="5"/>
      <c r="BO196" s="5"/>
      <c r="BP196" s="5"/>
      <c r="BQ196" s="7"/>
      <c r="BR196" s="8"/>
      <c r="BS196" s="9"/>
      <c r="BT196" s="14"/>
    </row>
    <row r="197" spans="1:72" s="6" customFormat="1" ht="154.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2"/>
      <c r="L197" s="4"/>
      <c r="M197" s="5"/>
      <c r="N197" s="12"/>
      <c r="O197" s="12"/>
      <c r="P197" s="12"/>
      <c r="Q197" s="12"/>
      <c r="R197" s="12"/>
      <c r="S197" s="12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7"/>
      <c r="BK197" s="13"/>
      <c r="BL197" s="8"/>
      <c r="BM197" s="9"/>
      <c r="BN197" s="5"/>
      <c r="BO197" s="5"/>
      <c r="BP197" s="5"/>
      <c r="BQ197" s="7"/>
      <c r="BR197" s="8"/>
      <c r="BS197" s="9"/>
      <c r="BT197" s="14"/>
    </row>
    <row r="198" spans="1:72" s="6" customFormat="1" ht="154.5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4"/>
      <c r="M198" s="5"/>
      <c r="N198" s="12"/>
      <c r="O198" s="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7"/>
      <c r="BK198" s="13"/>
      <c r="BL198" s="8"/>
      <c r="BM198" s="9"/>
      <c r="BN198" s="15"/>
      <c r="BO198" s="15"/>
      <c r="BP198" s="15"/>
      <c r="BQ198" s="16"/>
      <c r="BR198" s="10"/>
      <c r="BS198" s="15"/>
      <c r="BT198" s="14"/>
    </row>
    <row r="199" spans="1:72" s="6" customFormat="1" ht="182.2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7"/>
      <c r="O199" s="7"/>
      <c r="P199" s="7"/>
      <c r="Q199" s="7"/>
      <c r="R199" s="7"/>
      <c r="S199" s="7"/>
      <c r="T199" s="7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7"/>
      <c r="BJ199" s="5"/>
      <c r="BK199" s="7"/>
      <c r="BL199" s="8"/>
      <c r="BM199" s="9"/>
      <c r="BN199" s="15"/>
      <c r="BO199" s="15"/>
      <c r="BP199" s="15"/>
      <c r="BQ199" s="16"/>
      <c r="BR199" s="10"/>
      <c r="BS199" s="15"/>
      <c r="BT199" s="14"/>
    </row>
    <row r="200" spans="1:72" s="6" customFormat="1" ht="182.2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5"/>
      <c r="N200" s="7"/>
      <c r="O200" s="7"/>
      <c r="P200" s="7"/>
      <c r="Q200" s="7"/>
      <c r="R200" s="7"/>
      <c r="S200" s="7"/>
      <c r="T200" s="12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7"/>
      <c r="BL200" s="8"/>
      <c r="BM200" s="9"/>
      <c r="BN200" s="15"/>
      <c r="BO200" s="15"/>
      <c r="BP200" s="15"/>
      <c r="BQ200" s="16"/>
      <c r="BR200" s="10"/>
      <c r="BS200" s="15"/>
      <c r="BT200" s="14"/>
    </row>
    <row r="201" spans="1:72" s="6" customFormat="1" ht="312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12"/>
      <c r="O201" s="12"/>
      <c r="P201" s="12"/>
      <c r="Q201" s="12"/>
      <c r="R201" s="12"/>
      <c r="S201" s="12"/>
      <c r="T201" s="12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1"/>
      <c r="BB201" s="5"/>
      <c r="BC201" s="5"/>
      <c r="BD201" s="7"/>
      <c r="BE201" s="5"/>
      <c r="BF201" s="5"/>
      <c r="BG201" s="5"/>
      <c r="BH201" s="5"/>
      <c r="BI201" s="7"/>
      <c r="BJ201" s="5"/>
      <c r="BK201" s="13"/>
      <c r="BL201" s="8"/>
      <c r="BM201" s="9"/>
      <c r="BN201" s="10"/>
    </row>
    <row r="202" spans="1:72" s="6" customFormat="1" ht="174.75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12"/>
      <c r="O202" s="2"/>
      <c r="P202" s="12"/>
      <c r="Q202" s="12"/>
      <c r="R202" s="12"/>
      <c r="S202" s="12"/>
      <c r="T202" s="12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7"/>
      <c r="BE202" s="5"/>
      <c r="BF202" s="5"/>
      <c r="BG202" s="5"/>
      <c r="BH202" s="5"/>
      <c r="BI202" s="7"/>
      <c r="BJ202" s="5"/>
      <c r="BK202" s="13"/>
      <c r="BL202" s="8"/>
      <c r="BM202" s="9"/>
      <c r="BN202" s="10"/>
    </row>
    <row r="203" spans="1:72" s="6" customFormat="1" ht="167.25" customHeight="1" x14ac:dyDescent="0.25">
      <c r="A203" s="1"/>
      <c r="B203" s="2"/>
      <c r="C203" s="3"/>
      <c r="D203" s="3"/>
      <c r="E203" s="4"/>
      <c r="F203" s="2"/>
      <c r="G203" s="2"/>
      <c r="H203" s="2"/>
      <c r="I203" s="2"/>
      <c r="J203" s="2"/>
      <c r="K203" s="2"/>
      <c r="L203" s="4"/>
      <c r="M203" s="5"/>
      <c r="N203" s="7"/>
      <c r="O203" s="7"/>
      <c r="P203" s="7"/>
      <c r="Q203" s="7"/>
      <c r="R203" s="7"/>
      <c r="S203" s="7"/>
      <c r="T203" s="7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1"/>
      <c r="BB203" s="5"/>
      <c r="BC203" s="5"/>
      <c r="BD203" s="7"/>
      <c r="BE203" s="5"/>
      <c r="BF203" s="5"/>
      <c r="BG203" s="5"/>
      <c r="BH203" s="5"/>
      <c r="BI203" s="7"/>
      <c r="BJ203" s="5"/>
      <c r="BK203" s="13"/>
      <c r="BL203" s="8"/>
      <c r="BM203" s="9"/>
      <c r="BN203" s="10"/>
    </row>
    <row r="204" spans="1:72" s="6" customFormat="1" ht="167.25" customHeight="1" x14ac:dyDescent="0.25">
      <c r="A204" s="1"/>
      <c r="B204" s="2"/>
      <c r="C204" s="3"/>
      <c r="D204" s="3"/>
      <c r="E204" s="4"/>
      <c r="F204" s="2"/>
      <c r="G204" s="2"/>
      <c r="H204" s="2"/>
      <c r="I204" s="2"/>
      <c r="J204" s="2"/>
      <c r="K204" s="2"/>
      <c r="L204" s="4"/>
      <c r="M204" s="5"/>
      <c r="N204" s="7"/>
      <c r="O204" s="7"/>
      <c r="P204" s="7"/>
      <c r="Q204" s="7"/>
      <c r="R204" s="7"/>
      <c r="S204" s="7"/>
      <c r="T204" s="7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7"/>
      <c r="BE204" s="5"/>
      <c r="BF204" s="5"/>
      <c r="BG204" s="5"/>
      <c r="BH204" s="5"/>
      <c r="BI204" s="7"/>
      <c r="BJ204" s="5"/>
      <c r="BK204" s="13"/>
      <c r="BL204" s="8"/>
      <c r="BM204" s="9"/>
      <c r="BN204" s="10"/>
    </row>
    <row r="205" spans="1:72" s="6" customFormat="1" ht="167.25" customHeight="1" x14ac:dyDescent="0.25">
      <c r="A205" s="1"/>
      <c r="B205" s="2"/>
      <c r="C205" s="3"/>
      <c r="D205" s="3"/>
      <c r="E205" s="4"/>
      <c r="F205" s="2"/>
      <c r="G205" s="2"/>
      <c r="H205" s="2"/>
      <c r="I205" s="2"/>
      <c r="J205" s="2"/>
      <c r="K205" s="2"/>
      <c r="L205" s="4"/>
      <c r="M205" s="5"/>
      <c r="N205" s="7"/>
      <c r="O205" s="7"/>
      <c r="P205" s="12"/>
      <c r="Q205" s="12"/>
      <c r="R205" s="12"/>
      <c r="S205" s="12"/>
      <c r="T205" s="12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7"/>
      <c r="BE205" s="5"/>
      <c r="BF205" s="5"/>
      <c r="BG205" s="5"/>
      <c r="BH205" s="5"/>
      <c r="BI205" s="7"/>
      <c r="BJ205" s="5"/>
      <c r="BK205" s="13"/>
      <c r="BL205" s="8"/>
      <c r="BM205" s="9"/>
      <c r="BN205" s="10"/>
    </row>
    <row r="206" spans="1:72" s="6" customFormat="1" ht="372" customHeight="1" x14ac:dyDescent="0.25">
      <c r="A206" s="1"/>
      <c r="B206" s="2"/>
      <c r="C206" s="3"/>
      <c r="D206" s="3"/>
      <c r="E206" s="4"/>
      <c r="F206" s="2"/>
      <c r="G206" s="2"/>
      <c r="H206" s="2"/>
      <c r="I206" s="2"/>
      <c r="J206" s="2"/>
      <c r="K206" s="2"/>
      <c r="L206" s="4"/>
      <c r="M206" s="5"/>
      <c r="N206" s="2"/>
      <c r="O206" s="2"/>
      <c r="P206" s="2"/>
      <c r="Q206" s="2"/>
      <c r="R206" s="2"/>
      <c r="S206" s="2"/>
      <c r="T206" s="2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8"/>
      <c r="BM206" s="5"/>
      <c r="BN206" s="5"/>
      <c r="BO206" s="5"/>
      <c r="BP206" s="5"/>
    </row>
    <row r="207" spans="1:72" s="6" customFormat="1" ht="257.25" customHeight="1" x14ac:dyDescent="0.25">
      <c r="A207" s="1"/>
      <c r="B207" s="2"/>
      <c r="C207" s="3"/>
      <c r="D207" s="3"/>
      <c r="E207" s="4"/>
      <c r="F207" s="2"/>
      <c r="G207" s="2"/>
      <c r="H207" s="2"/>
      <c r="I207" s="2"/>
      <c r="J207" s="2"/>
      <c r="K207" s="2"/>
      <c r="L207" s="4"/>
      <c r="M207" s="5"/>
      <c r="N207" s="2"/>
      <c r="O207" s="2"/>
      <c r="P207" s="11"/>
      <c r="Q207" s="11"/>
      <c r="R207" s="11"/>
      <c r="S207" s="11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8"/>
      <c r="BM207" s="5"/>
      <c r="BN207" s="5"/>
      <c r="BO207" s="5"/>
      <c r="BP207" s="5"/>
    </row>
    <row r="208" spans="1:72" s="6" customFormat="1" ht="254.25" customHeight="1" x14ac:dyDescent="0.25">
      <c r="A208" s="1"/>
      <c r="B208" s="2"/>
      <c r="C208" s="3"/>
      <c r="D208" s="3"/>
      <c r="E208" s="4"/>
      <c r="F208" s="2"/>
      <c r="G208" s="2"/>
      <c r="H208" s="2"/>
      <c r="I208" s="2"/>
      <c r="J208" s="2"/>
      <c r="K208" s="2"/>
      <c r="L208" s="4"/>
      <c r="M208" s="5"/>
      <c r="N208" s="2"/>
      <c r="O208" s="2"/>
      <c r="P208" s="11"/>
      <c r="Q208" s="11"/>
      <c r="R208" s="11"/>
      <c r="S208" s="11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8"/>
      <c r="BM208" s="5"/>
      <c r="BN208" s="5"/>
      <c r="BO208" s="5"/>
      <c r="BP208" s="5"/>
    </row>
    <row r="209" spans="1:70" s="6" customFormat="1" ht="319.5" customHeight="1" x14ac:dyDescent="0.25">
      <c r="A209" s="1"/>
      <c r="B209" s="2"/>
      <c r="C209" s="3"/>
      <c r="D209" s="3"/>
      <c r="E209" s="4"/>
      <c r="F209" s="2"/>
      <c r="G209" s="2"/>
      <c r="H209" s="2"/>
      <c r="I209" s="2"/>
      <c r="J209" s="2"/>
      <c r="K209" s="2"/>
      <c r="L209" s="4"/>
      <c r="M209" s="5"/>
      <c r="N209" s="7"/>
      <c r="O209" s="7"/>
      <c r="P209" s="7"/>
      <c r="Q209" s="7"/>
      <c r="R209" s="7"/>
      <c r="S209" s="7"/>
      <c r="T209" s="12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8"/>
      <c r="BM209" s="5"/>
      <c r="BN209" s="5"/>
      <c r="BO209" s="5"/>
      <c r="BP209" s="5"/>
    </row>
    <row r="210" spans="1:70" s="6" customFormat="1" ht="409.6" customHeight="1" x14ac:dyDescent="0.25">
      <c r="A210" s="1"/>
      <c r="B210" s="2"/>
      <c r="C210" s="3"/>
      <c r="D210" s="3"/>
      <c r="E210" s="4"/>
      <c r="F210" s="2"/>
      <c r="G210" s="2"/>
      <c r="H210" s="2"/>
      <c r="I210" s="2"/>
      <c r="J210" s="2"/>
      <c r="K210" s="2"/>
      <c r="L210" s="2"/>
      <c r="M210" s="2"/>
      <c r="N210" s="12"/>
      <c r="O210" s="2"/>
      <c r="P210" s="12"/>
      <c r="Q210" s="12"/>
      <c r="R210" s="12"/>
      <c r="S210" s="12"/>
      <c r="T210" s="12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8"/>
      <c r="BM210" s="5"/>
      <c r="BN210" s="5"/>
      <c r="BO210" s="5"/>
      <c r="BP210" s="5"/>
    </row>
    <row r="211" spans="1:70" s="6" customFormat="1" ht="141.75" customHeight="1" x14ac:dyDescent="0.25">
      <c r="A211" s="1"/>
      <c r="B211" s="2"/>
      <c r="C211" s="3"/>
      <c r="D211" s="3"/>
      <c r="E211" s="4"/>
      <c r="F211" s="2"/>
      <c r="G211" s="2"/>
      <c r="H211" s="2"/>
      <c r="I211" s="2"/>
      <c r="J211" s="2"/>
      <c r="K211" s="2"/>
      <c r="L211" s="4"/>
      <c r="M211" s="5"/>
      <c r="N211" s="7"/>
      <c r="O211" s="7"/>
      <c r="P211" s="7"/>
      <c r="Q211" s="7"/>
      <c r="R211" s="7"/>
      <c r="S211" s="7"/>
      <c r="T211" s="12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8"/>
      <c r="BM211" s="5"/>
      <c r="BN211" s="5"/>
      <c r="BO211" s="5"/>
      <c r="BP211" s="5"/>
    </row>
    <row r="212" spans="1:70" s="6" customFormat="1" ht="141.75" customHeight="1" x14ac:dyDescent="0.25">
      <c r="A212" s="1"/>
      <c r="B212" s="2"/>
      <c r="C212" s="3"/>
      <c r="D212" s="3"/>
      <c r="E212" s="4"/>
      <c r="F212" s="2"/>
      <c r="G212" s="2"/>
      <c r="H212" s="2"/>
      <c r="I212" s="2"/>
      <c r="J212" s="2"/>
      <c r="K212" s="2"/>
      <c r="L212" s="4"/>
      <c r="M212" s="2"/>
      <c r="N212" s="7"/>
      <c r="O212" s="7"/>
      <c r="P212" s="7"/>
      <c r="Q212" s="7"/>
      <c r="R212" s="7"/>
      <c r="S212" s="7"/>
      <c r="T212" s="7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8"/>
      <c r="BM212" s="5"/>
      <c r="BN212" s="5"/>
      <c r="BO212" s="5"/>
      <c r="BP212" s="5"/>
    </row>
    <row r="213" spans="1:70" s="6" customFormat="1" ht="292.5" customHeight="1" x14ac:dyDescent="0.25">
      <c r="A213" s="1"/>
      <c r="B213" s="2"/>
      <c r="C213" s="3"/>
      <c r="D213" s="3"/>
      <c r="E213" s="4"/>
      <c r="F213" s="2"/>
      <c r="G213" s="2"/>
      <c r="H213" s="2"/>
      <c r="I213" s="2"/>
      <c r="J213" s="2"/>
      <c r="K213" s="2"/>
      <c r="L213" s="4"/>
      <c r="M213" s="5"/>
      <c r="N213" s="11"/>
      <c r="O213" s="2"/>
      <c r="P213" s="11"/>
      <c r="Q213" s="11"/>
      <c r="R213" s="11"/>
      <c r="S213" s="11"/>
      <c r="T213" s="11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8"/>
      <c r="BM213" s="5"/>
      <c r="BN213" s="5"/>
      <c r="BO213" s="5"/>
      <c r="BP213" s="8"/>
      <c r="BQ213" s="9"/>
      <c r="BR213" s="10"/>
    </row>
    <row r="214" spans="1:70" s="6" customFormat="1" ht="177" customHeight="1" x14ac:dyDescent="0.25">
      <c r="A214" s="1"/>
      <c r="B214" s="2"/>
      <c r="C214" s="3"/>
      <c r="D214" s="3"/>
      <c r="E214" s="4"/>
      <c r="F214" s="2"/>
      <c r="G214" s="2"/>
      <c r="H214" s="2"/>
      <c r="I214" s="2"/>
      <c r="J214" s="2"/>
      <c r="K214" s="2"/>
      <c r="L214" s="4"/>
      <c r="M214" s="5"/>
      <c r="N214" s="2"/>
      <c r="O214" s="2"/>
      <c r="P214" s="11"/>
      <c r="Q214" s="11"/>
      <c r="R214" s="11"/>
      <c r="S214" s="11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8"/>
      <c r="BQ214" s="9"/>
      <c r="BR214" s="10"/>
    </row>
  </sheetData>
  <autoFilter ref="A2:BM186"/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02"/>
  <sheetViews>
    <sheetView tabSelected="1" view="pageBreakPreview" zoomScale="30" zoomScaleNormal="70" zoomScaleSheetLayoutView="30" workbookViewId="0">
      <pane ySplit="2" topLeftCell="A3" activePane="bottomLeft" state="frozen"/>
      <selection pane="bottomLeft" activeCell="C5" sqref="C5"/>
    </sheetView>
  </sheetViews>
  <sheetFormatPr defaultRowHeight="34.5" x14ac:dyDescent="0.45"/>
  <cols>
    <col min="1" max="1" width="50.7109375" style="43" customWidth="1"/>
    <col min="2" max="2" width="28.42578125" style="43" customWidth="1"/>
    <col min="3" max="3" width="46.42578125" style="43" customWidth="1"/>
    <col min="4" max="4" width="36.85546875" style="43" customWidth="1"/>
    <col min="5" max="5" width="21.140625" style="43" customWidth="1"/>
    <col min="6" max="6" width="67.5703125" style="43" customWidth="1"/>
    <col min="7" max="7" width="23.5703125" style="43" customWidth="1"/>
    <col min="8" max="8" width="59.7109375" style="43" customWidth="1"/>
    <col min="9" max="9" width="223.140625" style="43" customWidth="1"/>
    <col min="10" max="10" width="216" style="43" customWidth="1"/>
    <col min="11" max="11" width="38.140625" style="43" customWidth="1"/>
    <col min="12" max="12" width="50.7109375" style="43" customWidth="1"/>
    <col min="13" max="13" width="47.28515625" style="43" customWidth="1"/>
    <col min="14" max="14" width="40.7109375" style="43" customWidth="1"/>
    <col min="15" max="15" width="2.140625" style="43" hidden="1" customWidth="1"/>
    <col min="16" max="16" width="36.5703125" style="43" customWidth="1"/>
    <col min="17" max="17" width="33.28515625" style="43" customWidth="1"/>
    <col min="18" max="18" width="23.140625" style="43" customWidth="1"/>
    <col min="19" max="19" width="29.85546875" style="43" customWidth="1"/>
    <col min="20" max="20" width="33.7109375" style="43" customWidth="1"/>
    <col min="21" max="21" width="12.42578125" style="43" hidden="1" customWidth="1"/>
    <col min="22" max="22" width="9.140625" style="43" hidden="1" customWidth="1"/>
    <col min="23" max="24" width="10.140625" style="43" hidden="1" customWidth="1"/>
    <col min="25" max="27" width="17" style="43" hidden="1" customWidth="1"/>
    <col min="28" max="28" width="24.85546875" style="43" hidden="1" customWidth="1"/>
    <col min="29" max="29" width="25.7109375" style="43" customWidth="1"/>
    <col min="30" max="30" width="28.7109375" style="43" customWidth="1"/>
    <col min="31" max="31" width="21" style="43" customWidth="1"/>
    <col min="32" max="32" width="20.140625" style="43" customWidth="1"/>
    <col min="33" max="33" width="37.7109375" style="43" hidden="1" customWidth="1"/>
    <col min="34" max="34" width="21" style="43" hidden="1" customWidth="1"/>
    <col min="35" max="36" width="23" style="43" customWidth="1"/>
    <col min="37" max="37" width="26" style="43" hidden="1" customWidth="1"/>
    <col min="38" max="38" width="19.7109375" style="43" hidden="1" customWidth="1"/>
    <col min="39" max="39" width="12.7109375" style="43" hidden="1" customWidth="1"/>
    <col min="40" max="40" width="9.140625" style="43" hidden="1" customWidth="1"/>
    <col min="41" max="41" width="9.5703125" style="43" hidden="1" customWidth="1"/>
    <col min="42" max="42" width="9.140625" style="43" hidden="1" customWidth="1"/>
    <col min="43" max="43" width="27.140625" style="43" customWidth="1"/>
    <col min="44" max="44" width="22" style="43" customWidth="1"/>
    <col min="45" max="45" width="21.42578125" style="43" customWidth="1"/>
    <col min="46" max="46" width="23.42578125" style="43" customWidth="1"/>
    <col min="47" max="50" width="9.140625" style="43" hidden="1" customWidth="1"/>
    <col min="51" max="51" width="57.28515625" style="43" customWidth="1"/>
    <col min="52" max="52" width="24.28515625" style="43" customWidth="1"/>
    <col min="53" max="53" width="64.7109375" style="43" customWidth="1"/>
    <col min="54" max="54" width="25.7109375" style="43" customWidth="1"/>
    <col min="55" max="55" width="23.140625" style="43" hidden="1" customWidth="1"/>
    <col min="56" max="56" width="18.140625" style="43" hidden="1" customWidth="1"/>
    <col min="57" max="57" width="22.5703125" style="43" hidden="1" customWidth="1"/>
    <col min="58" max="58" width="24.140625" style="43" hidden="1" customWidth="1"/>
    <col min="59" max="59" width="33.85546875" style="43" customWidth="1"/>
    <col min="60" max="60" width="18.5703125" style="43" customWidth="1"/>
    <col min="61" max="61" width="32.5703125" style="43" hidden="1" customWidth="1"/>
    <col min="62" max="62" width="33" style="43" hidden="1" customWidth="1"/>
    <col min="63" max="63" width="31.5703125" style="45" customWidth="1"/>
    <col min="64" max="64" width="37.28515625" style="46" customWidth="1"/>
    <col min="65" max="65" width="72.140625" style="43" customWidth="1"/>
    <col min="66" max="66" width="17.7109375" style="47" customWidth="1"/>
    <col min="67" max="68" width="20.28515625" style="43" bestFit="1" customWidth="1"/>
    <col min="69" max="16384" width="9.140625" style="43"/>
  </cols>
  <sheetData>
    <row r="1" spans="1:70" ht="60" x14ac:dyDescent="0.8">
      <c r="B1" s="96" t="s">
        <v>174</v>
      </c>
      <c r="C1" s="44"/>
    </row>
    <row r="2" spans="1:70" s="6" customFormat="1" ht="282.75" customHeight="1" x14ac:dyDescent="0.25">
      <c r="A2" s="4" t="s">
        <v>0</v>
      </c>
      <c r="B2" s="4" t="s">
        <v>25</v>
      </c>
      <c r="C2" s="4" t="s">
        <v>26</v>
      </c>
      <c r="D2" s="4" t="s">
        <v>33</v>
      </c>
      <c r="E2" s="4" t="s">
        <v>28</v>
      </c>
      <c r="F2" s="4" t="s">
        <v>1</v>
      </c>
      <c r="G2" s="4" t="s">
        <v>2</v>
      </c>
      <c r="H2" s="4" t="s">
        <v>20</v>
      </c>
      <c r="I2" s="4" t="s">
        <v>24</v>
      </c>
      <c r="J2" s="4" t="s">
        <v>3</v>
      </c>
      <c r="K2" s="4" t="s">
        <v>29</v>
      </c>
      <c r="L2" s="48" t="s">
        <v>34</v>
      </c>
      <c r="M2" s="48" t="s">
        <v>35</v>
      </c>
      <c r="N2" s="48" t="s">
        <v>36</v>
      </c>
      <c r="O2" s="48"/>
      <c r="P2" s="48" t="s">
        <v>37</v>
      </c>
      <c r="Q2" s="48" t="s">
        <v>38</v>
      </c>
      <c r="R2" s="48" t="s">
        <v>39</v>
      </c>
      <c r="S2" s="48" t="s">
        <v>40</v>
      </c>
      <c r="T2" s="48" t="s">
        <v>41</v>
      </c>
      <c r="U2" s="4" t="s">
        <v>4</v>
      </c>
      <c r="V2" s="4"/>
      <c r="W2" s="4" t="s">
        <v>23</v>
      </c>
      <c r="X2" s="4"/>
      <c r="Y2" s="4" t="s">
        <v>30</v>
      </c>
      <c r="Z2" s="4"/>
      <c r="AA2" s="4" t="s">
        <v>5</v>
      </c>
      <c r="AB2" s="4"/>
      <c r="AC2" s="4" t="s">
        <v>6</v>
      </c>
      <c r="AD2" s="4"/>
      <c r="AE2" s="4" t="s">
        <v>7</v>
      </c>
      <c r="AF2" s="4"/>
      <c r="AG2" s="4" t="s">
        <v>8</v>
      </c>
      <c r="AH2" s="4"/>
      <c r="AI2" s="4" t="s">
        <v>9</v>
      </c>
      <c r="AJ2" s="4"/>
      <c r="AK2" s="4" t="s">
        <v>10</v>
      </c>
      <c r="AL2" s="4"/>
      <c r="AM2" s="4" t="s">
        <v>11</v>
      </c>
      <c r="AN2" s="4"/>
      <c r="AO2" s="4" t="s">
        <v>10</v>
      </c>
      <c r="AP2" s="4"/>
      <c r="AQ2" s="4" t="s">
        <v>12</v>
      </c>
      <c r="AR2" s="4"/>
      <c r="AS2" s="4" t="s">
        <v>27</v>
      </c>
      <c r="AT2" s="4"/>
      <c r="AU2" s="4" t="s">
        <v>13</v>
      </c>
      <c r="AV2" s="4"/>
      <c r="AW2" s="4" t="s">
        <v>14</v>
      </c>
      <c r="AX2" s="4"/>
      <c r="AY2" s="4" t="s">
        <v>15</v>
      </c>
      <c r="AZ2" s="4" t="s">
        <v>36</v>
      </c>
      <c r="BA2" s="4" t="s">
        <v>16</v>
      </c>
      <c r="BB2" s="4" t="s">
        <v>42</v>
      </c>
      <c r="BC2" s="4" t="s">
        <v>17</v>
      </c>
      <c r="BD2" s="4"/>
      <c r="BE2" s="4" t="s">
        <v>18</v>
      </c>
      <c r="BF2" s="4"/>
      <c r="BG2" s="4" t="s">
        <v>32</v>
      </c>
      <c r="BH2" s="4"/>
      <c r="BI2" s="4" t="s">
        <v>31</v>
      </c>
      <c r="BJ2" s="4"/>
      <c r="BK2" s="13" t="s">
        <v>22</v>
      </c>
      <c r="BL2" s="8" t="s">
        <v>21</v>
      </c>
      <c r="BM2" s="49" t="s">
        <v>19</v>
      </c>
      <c r="BN2" s="50"/>
    </row>
    <row r="3" spans="1:70" s="25" customFormat="1" ht="192" customHeight="1" x14ac:dyDescent="0.25">
      <c r="A3" s="18" t="s">
        <v>157</v>
      </c>
      <c r="B3" s="19">
        <v>41216514</v>
      </c>
      <c r="C3" s="20">
        <v>466.1</v>
      </c>
      <c r="D3" s="20"/>
      <c r="E3" s="21">
        <v>5</v>
      </c>
      <c r="F3" s="19" t="s">
        <v>161</v>
      </c>
      <c r="G3" s="19" t="s">
        <v>81</v>
      </c>
      <c r="H3" s="19" t="s">
        <v>160</v>
      </c>
      <c r="I3" s="19" t="s">
        <v>158</v>
      </c>
      <c r="J3" s="19" t="s">
        <v>159</v>
      </c>
      <c r="K3" s="21" t="s">
        <v>162</v>
      </c>
      <c r="L3" s="21"/>
      <c r="M3" s="21"/>
      <c r="N3" s="81">
        <f>N4</f>
        <v>99.09</v>
      </c>
      <c r="O3" s="81">
        <f t="shared" ref="O3:T3" si="0">O4</f>
        <v>0</v>
      </c>
      <c r="P3" s="81">
        <f t="shared" si="0"/>
        <v>7.9272</v>
      </c>
      <c r="Q3" s="81">
        <f t="shared" si="0"/>
        <v>85.217399999999998</v>
      </c>
      <c r="R3" s="81">
        <f t="shared" si="0"/>
        <v>0</v>
      </c>
      <c r="S3" s="81">
        <f t="shared" si="0"/>
        <v>5.9454000000000002</v>
      </c>
      <c r="T3" s="81">
        <f t="shared" si="0"/>
        <v>99.09</v>
      </c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26">
        <v>0.09</v>
      </c>
      <c r="BB3" s="23">
        <f>T3</f>
        <v>99.09</v>
      </c>
      <c r="BC3" s="21"/>
      <c r="BD3" s="52"/>
      <c r="BE3" s="52"/>
      <c r="BF3" s="52"/>
      <c r="BG3" s="52"/>
      <c r="BH3" s="52"/>
      <c r="BI3" s="52"/>
      <c r="BJ3" s="52"/>
      <c r="BK3" s="53">
        <f>BB3</f>
        <v>99.09</v>
      </c>
      <c r="BL3" s="22">
        <v>42601</v>
      </c>
      <c r="BM3" s="52"/>
      <c r="BN3" s="52"/>
      <c r="BO3" s="23"/>
      <c r="BP3" s="23"/>
      <c r="BQ3" s="22"/>
      <c r="BR3" s="24"/>
    </row>
    <row r="4" spans="1:70" s="64" customFormat="1" ht="134.25" customHeight="1" x14ac:dyDescent="0.25">
      <c r="A4" s="55"/>
      <c r="B4" s="56"/>
      <c r="C4" s="57"/>
      <c r="D4" s="57"/>
      <c r="E4" s="28"/>
      <c r="F4" s="56"/>
      <c r="G4" s="56"/>
      <c r="H4" s="56"/>
      <c r="I4" s="56"/>
      <c r="J4" s="56"/>
      <c r="K4" s="28"/>
      <c r="L4" s="28" t="s">
        <v>16</v>
      </c>
      <c r="M4" s="28">
        <f>BA3</f>
        <v>0.09</v>
      </c>
      <c r="N4" s="58">
        <f>M4*1101</f>
        <v>99.09</v>
      </c>
      <c r="O4" s="58"/>
      <c r="P4" s="58">
        <f>0.08*N4</f>
        <v>7.9272</v>
      </c>
      <c r="Q4" s="58">
        <f>0.86*N4</f>
        <v>85.217399999999998</v>
      </c>
      <c r="R4" s="58"/>
      <c r="S4" s="58">
        <f>0.06*N4</f>
        <v>5.9454000000000002</v>
      </c>
      <c r="T4" s="58">
        <f>P4+Q4+R4+S4</f>
        <v>99.09</v>
      </c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60"/>
      <c r="BB4" s="28"/>
      <c r="BC4" s="28"/>
      <c r="BD4" s="59"/>
      <c r="BE4" s="59"/>
      <c r="BF4" s="59"/>
      <c r="BG4" s="59"/>
      <c r="BH4" s="59"/>
      <c r="BI4" s="59"/>
      <c r="BJ4" s="59"/>
      <c r="BK4" s="61"/>
      <c r="BL4" s="62"/>
      <c r="BM4" s="59"/>
      <c r="BN4" s="59"/>
      <c r="BO4" s="29"/>
      <c r="BP4" s="29"/>
      <c r="BQ4" s="62"/>
      <c r="BR4" s="63"/>
    </row>
    <row r="5" spans="1:70" s="25" customFormat="1" ht="192" customHeight="1" x14ac:dyDescent="0.25">
      <c r="A5" s="18" t="s">
        <v>148</v>
      </c>
      <c r="B5" s="19">
        <v>41216549</v>
      </c>
      <c r="C5" s="20">
        <v>466.1</v>
      </c>
      <c r="D5" s="20"/>
      <c r="E5" s="21">
        <v>5</v>
      </c>
      <c r="F5" s="19" t="s">
        <v>150</v>
      </c>
      <c r="G5" s="19" t="s">
        <v>81</v>
      </c>
      <c r="H5" s="19" t="s">
        <v>149</v>
      </c>
      <c r="I5" s="19" t="s">
        <v>151</v>
      </c>
      <c r="J5" s="19" t="s">
        <v>152</v>
      </c>
      <c r="K5" s="21" t="s">
        <v>162</v>
      </c>
      <c r="L5" s="21"/>
      <c r="M5" s="21"/>
      <c r="N5" s="81">
        <f>N6</f>
        <v>77.070000000000007</v>
      </c>
      <c r="O5" s="81">
        <f t="shared" ref="O5:T5" si="1">O6</f>
        <v>0</v>
      </c>
      <c r="P5" s="81">
        <f t="shared" si="1"/>
        <v>6.1656000000000004</v>
      </c>
      <c r="Q5" s="81">
        <f t="shared" si="1"/>
        <v>66.280200000000008</v>
      </c>
      <c r="R5" s="81">
        <f t="shared" si="1"/>
        <v>0</v>
      </c>
      <c r="S5" s="81">
        <f t="shared" si="1"/>
        <v>4.6242000000000001</v>
      </c>
      <c r="T5" s="81">
        <f t="shared" si="1"/>
        <v>77.070000000000007</v>
      </c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26">
        <v>7.0000000000000007E-2</v>
      </c>
      <c r="BB5" s="23">
        <f>T5</f>
        <v>77.070000000000007</v>
      </c>
      <c r="BC5" s="21"/>
      <c r="BD5" s="52"/>
      <c r="BE5" s="52"/>
      <c r="BF5" s="52"/>
      <c r="BG5" s="52"/>
      <c r="BH5" s="52"/>
      <c r="BI5" s="52"/>
      <c r="BJ5" s="52"/>
      <c r="BK5" s="53">
        <f>BB5</f>
        <v>77.070000000000007</v>
      </c>
      <c r="BL5" s="22">
        <v>42599</v>
      </c>
      <c r="BM5" s="52" t="s">
        <v>163</v>
      </c>
      <c r="BN5" s="52"/>
      <c r="BO5" s="23"/>
      <c r="BP5" s="23"/>
      <c r="BQ5" s="22"/>
      <c r="BR5" s="24"/>
    </row>
    <row r="6" spans="1:70" s="64" customFormat="1" ht="192" customHeight="1" x14ac:dyDescent="0.25">
      <c r="A6" s="55"/>
      <c r="B6" s="56"/>
      <c r="C6" s="57"/>
      <c r="D6" s="57"/>
      <c r="E6" s="28"/>
      <c r="F6" s="56"/>
      <c r="G6" s="56"/>
      <c r="H6" s="56"/>
      <c r="I6" s="56"/>
      <c r="J6" s="56"/>
      <c r="K6" s="28"/>
      <c r="L6" s="28" t="s">
        <v>16</v>
      </c>
      <c r="M6" s="28">
        <f>BA5</f>
        <v>7.0000000000000007E-2</v>
      </c>
      <c r="N6" s="58">
        <f>M6*1101</f>
        <v>77.070000000000007</v>
      </c>
      <c r="O6" s="58"/>
      <c r="P6" s="58">
        <f>0.08*N6</f>
        <v>6.1656000000000004</v>
      </c>
      <c r="Q6" s="58">
        <f>0.86*N6</f>
        <v>66.280200000000008</v>
      </c>
      <c r="R6" s="58"/>
      <c r="S6" s="58">
        <f>0.06*N6</f>
        <v>4.6242000000000001</v>
      </c>
      <c r="T6" s="58">
        <f>P6+Q6+R6+S6</f>
        <v>77.070000000000007</v>
      </c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60"/>
      <c r="BB6" s="28"/>
      <c r="BC6" s="28"/>
      <c r="BD6" s="59"/>
      <c r="BE6" s="59"/>
      <c r="BF6" s="59"/>
      <c r="BG6" s="59"/>
      <c r="BH6" s="59"/>
      <c r="BI6" s="59"/>
      <c r="BJ6" s="59"/>
      <c r="BK6" s="61"/>
      <c r="BL6" s="62"/>
      <c r="BM6" s="59"/>
      <c r="BN6" s="59"/>
      <c r="BO6" s="29"/>
      <c r="BP6" s="29"/>
      <c r="BQ6" s="62"/>
      <c r="BR6" s="63"/>
    </row>
    <row r="7" spans="1:70" s="25" customFormat="1" ht="231.75" customHeight="1" x14ac:dyDescent="0.25">
      <c r="A7" s="18" t="s">
        <v>43</v>
      </c>
      <c r="B7" s="19" t="s">
        <v>56</v>
      </c>
      <c r="C7" s="20">
        <v>466.1</v>
      </c>
      <c r="D7" s="20"/>
      <c r="E7" s="21">
        <v>15</v>
      </c>
      <c r="F7" s="19" t="s">
        <v>67</v>
      </c>
      <c r="G7" s="19" t="s">
        <v>81</v>
      </c>
      <c r="H7" s="19" t="s">
        <v>85</v>
      </c>
      <c r="I7" s="19" t="s">
        <v>99</v>
      </c>
      <c r="J7" s="19" t="s">
        <v>100</v>
      </c>
      <c r="K7" s="21" t="s">
        <v>126</v>
      </c>
      <c r="L7" s="21"/>
      <c r="M7" s="21"/>
      <c r="N7" s="21">
        <f>N8</f>
        <v>341.31</v>
      </c>
      <c r="O7" s="21"/>
      <c r="P7" s="21">
        <f t="shared" ref="P7:T7" si="2">P8</f>
        <v>27.3048</v>
      </c>
      <c r="Q7" s="21">
        <f t="shared" si="2"/>
        <v>293.52659999999997</v>
      </c>
      <c r="R7" s="21">
        <f t="shared" si="2"/>
        <v>0</v>
      </c>
      <c r="S7" s="21">
        <f t="shared" si="2"/>
        <v>20.4786</v>
      </c>
      <c r="T7" s="21">
        <f t="shared" si="2"/>
        <v>341.30999999999995</v>
      </c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/>
      <c r="BA7" s="26">
        <v>0.31</v>
      </c>
      <c r="BB7" s="21">
        <f>T8</f>
        <v>341.30999999999995</v>
      </c>
      <c r="BC7" s="21"/>
      <c r="BD7" s="52"/>
      <c r="BE7" s="21"/>
      <c r="BF7" s="23"/>
      <c r="BG7" s="23"/>
      <c r="BH7" s="52"/>
      <c r="BI7" s="52"/>
      <c r="BJ7" s="52"/>
      <c r="BK7" s="53">
        <f>BB7</f>
        <v>341.30999999999995</v>
      </c>
      <c r="BL7" s="22">
        <v>42593</v>
      </c>
      <c r="BM7" s="52"/>
      <c r="BN7" s="52"/>
      <c r="BO7" s="23"/>
      <c r="BP7" s="23"/>
      <c r="BQ7" s="22"/>
      <c r="BR7" s="24"/>
    </row>
    <row r="8" spans="1:70" s="6" customFormat="1" ht="147" customHeight="1" x14ac:dyDescent="0.25">
      <c r="A8" s="1"/>
      <c r="B8" s="2"/>
      <c r="C8" s="3"/>
      <c r="D8" s="3"/>
      <c r="E8" s="4"/>
      <c r="F8" s="2"/>
      <c r="G8" s="2"/>
      <c r="H8" s="2"/>
      <c r="I8" s="2"/>
      <c r="J8" s="2"/>
      <c r="K8" s="4"/>
      <c r="L8" s="4" t="s">
        <v>16</v>
      </c>
      <c r="M8" s="27">
        <v>0.31</v>
      </c>
      <c r="N8" s="4">
        <f>1101*M8</f>
        <v>341.31</v>
      </c>
      <c r="O8" s="4"/>
      <c r="P8" s="4">
        <f>0.08*N8</f>
        <v>27.3048</v>
      </c>
      <c r="Q8" s="4">
        <f>0.86*N8</f>
        <v>293.52659999999997</v>
      </c>
      <c r="R8" s="4"/>
      <c r="S8" s="4">
        <f>0.06*N8</f>
        <v>20.4786</v>
      </c>
      <c r="T8" s="4">
        <f>P8+Q8+R8+S8</f>
        <v>341.30999999999995</v>
      </c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1"/>
      <c r="BB8" s="51"/>
      <c r="BC8" s="5"/>
      <c r="BD8" s="5"/>
      <c r="BE8" s="4"/>
      <c r="BF8" s="7"/>
      <c r="BG8" s="7"/>
      <c r="BH8" s="5"/>
      <c r="BI8" s="5"/>
      <c r="BJ8" s="5"/>
      <c r="BK8" s="51"/>
      <c r="BL8" s="8"/>
      <c r="BM8" s="5"/>
      <c r="BN8" s="5"/>
      <c r="BO8" s="7"/>
      <c r="BP8" s="7"/>
      <c r="BQ8" s="8"/>
      <c r="BR8" s="9"/>
    </row>
    <row r="9" spans="1:70" s="25" customFormat="1" ht="147" customHeight="1" x14ac:dyDescent="0.25">
      <c r="A9" s="18" t="s">
        <v>130</v>
      </c>
      <c r="B9" s="19">
        <v>41210059</v>
      </c>
      <c r="C9" s="20">
        <v>466.1</v>
      </c>
      <c r="D9" s="20"/>
      <c r="E9" s="21">
        <v>15</v>
      </c>
      <c r="F9" s="19" t="s">
        <v>131</v>
      </c>
      <c r="G9" s="19" t="s">
        <v>81</v>
      </c>
      <c r="H9" s="19" t="s">
        <v>132</v>
      </c>
      <c r="I9" s="19" t="s">
        <v>133</v>
      </c>
      <c r="J9" s="19" t="s">
        <v>134</v>
      </c>
      <c r="K9" s="21" t="s">
        <v>164</v>
      </c>
      <c r="L9" s="21"/>
      <c r="M9" s="26"/>
      <c r="N9" s="21">
        <f>N10</f>
        <v>99.09</v>
      </c>
      <c r="O9" s="21">
        <f t="shared" ref="O9:T9" si="3">O10</f>
        <v>0</v>
      </c>
      <c r="P9" s="21">
        <f t="shared" si="3"/>
        <v>7.9272</v>
      </c>
      <c r="Q9" s="21">
        <f t="shared" si="3"/>
        <v>85.217399999999998</v>
      </c>
      <c r="R9" s="21">
        <f t="shared" si="3"/>
        <v>0</v>
      </c>
      <c r="S9" s="21">
        <f t="shared" si="3"/>
        <v>5.9454000000000002</v>
      </c>
      <c r="T9" s="21">
        <f t="shared" si="3"/>
        <v>99.09</v>
      </c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3">
        <v>0.09</v>
      </c>
      <c r="BB9" s="53">
        <f>T9</f>
        <v>99.09</v>
      </c>
      <c r="BC9" s="52"/>
      <c r="BD9" s="52"/>
      <c r="BE9" s="21"/>
      <c r="BF9" s="23"/>
      <c r="BG9" s="23"/>
      <c r="BH9" s="52"/>
      <c r="BI9" s="52"/>
      <c r="BJ9" s="52"/>
      <c r="BK9" s="53">
        <f>BB9</f>
        <v>99.09</v>
      </c>
      <c r="BL9" s="22">
        <v>42571</v>
      </c>
      <c r="BM9" s="52"/>
      <c r="BN9" s="52"/>
      <c r="BO9" s="23"/>
      <c r="BP9" s="23"/>
      <c r="BQ9" s="22"/>
      <c r="BR9" s="24"/>
    </row>
    <row r="10" spans="1:70" s="64" customFormat="1" ht="147" customHeight="1" x14ac:dyDescent="0.25">
      <c r="A10" s="55"/>
      <c r="B10" s="56"/>
      <c r="C10" s="57"/>
      <c r="D10" s="57"/>
      <c r="E10" s="28"/>
      <c r="F10" s="56"/>
      <c r="G10" s="56"/>
      <c r="H10" s="56"/>
      <c r="I10" s="56"/>
      <c r="J10" s="56"/>
      <c r="K10" s="28"/>
      <c r="L10" s="28" t="s">
        <v>16</v>
      </c>
      <c r="M10" s="61">
        <f>BA9</f>
        <v>0.09</v>
      </c>
      <c r="N10" s="28">
        <f>1101*M10</f>
        <v>99.09</v>
      </c>
      <c r="O10" s="28"/>
      <c r="P10" s="28">
        <f>0.08*N10</f>
        <v>7.9272</v>
      </c>
      <c r="Q10" s="28">
        <f>0.86*N10</f>
        <v>85.217399999999998</v>
      </c>
      <c r="R10" s="28"/>
      <c r="S10" s="28">
        <f>0.06*N10</f>
        <v>5.9454000000000002</v>
      </c>
      <c r="T10" s="28">
        <f>P10+Q10+R10+S10</f>
        <v>99.09</v>
      </c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61"/>
      <c r="BB10" s="61"/>
      <c r="BC10" s="59"/>
      <c r="BD10" s="59"/>
      <c r="BE10" s="28"/>
      <c r="BF10" s="29"/>
      <c r="BG10" s="29"/>
      <c r="BH10" s="59"/>
      <c r="BI10" s="59"/>
      <c r="BJ10" s="59"/>
      <c r="BK10" s="61"/>
      <c r="BL10" s="62"/>
      <c r="BM10" s="59"/>
      <c r="BN10" s="59"/>
      <c r="BO10" s="29"/>
      <c r="BP10" s="29"/>
      <c r="BQ10" s="62"/>
      <c r="BR10" s="63"/>
    </row>
    <row r="11" spans="1:70" s="25" customFormat="1" ht="174.75" customHeight="1" x14ac:dyDescent="0.25">
      <c r="A11" s="18" t="s">
        <v>144</v>
      </c>
      <c r="B11" s="19">
        <v>41216197</v>
      </c>
      <c r="C11" s="20">
        <v>466.1</v>
      </c>
      <c r="D11" s="20"/>
      <c r="E11" s="21">
        <v>15</v>
      </c>
      <c r="F11" s="19" t="s">
        <v>143</v>
      </c>
      <c r="G11" s="19" t="s">
        <v>80</v>
      </c>
      <c r="H11" s="19" t="s">
        <v>145</v>
      </c>
      <c r="I11" s="19" t="s">
        <v>142</v>
      </c>
      <c r="J11" s="19" t="s">
        <v>141</v>
      </c>
      <c r="K11" s="21" t="s">
        <v>146</v>
      </c>
      <c r="L11" s="21"/>
      <c r="M11" s="21"/>
      <c r="N11" s="23">
        <f>SUM(N12)</f>
        <v>190.386</v>
      </c>
      <c r="O11" s="21">
        <f t="shared" ref="O11:T11" si="4">SUM(O12)</f>
        <v>0</v>
      </c>
      <c r="P11" s="21">
        <f t="shared" si="4"/>
        <v>15.230879999999999</v>
      </c>
      <c r="Q11" s="23">
        <f t="shared" si="4"/>
        <v>171.34739999999999</v>
      </c>
      <c r="R11" s="23">
        <f t="shared" si="4"/>
        <v>0</v>
      </c>
      <c r="S11" s="23">
        <f t="shared" si="4"/>
        <v>3.8077199999999998</v>
      </c>
      <c r="T11" s="23">
        <f t="shared" si="4"/>
        <v>190.386</v>
      </c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3"/>
      <c r="BB11" s="53"/>
      <c r="BC11" s="52"/>
      <c r="BD11" s="52"/>
      <c r="BE11" s="21"/>
      <c r="BF11" s="23"/>
      <c r="BG11" s="21" t="s">
        <v>147</v>
      </c>
      <c r="BH11" s="23">
        <f>T12</f>
        <v>190.386</v>
      </c>
      <c r="BI11" s="21"/>
      <c r="BJ11" s="52"/>
      <c r="BK11" s="53">
        <f>BH11</f>
        <v>190.386</v>
      </c>
      <c r="BL11" s="22">
        <v>42580</v>
      </c>
      <c r="BM11" s="52"/>
      <c r="BN11" s="52"/>
      <c r="BO11" s="23"/>
      <c r="BP11" s="23"/>
      <c r="BQ11" s="22"/>
      <c r="BR11" s="24"/>
    </row>
    <row r="12" spans="1:70" s="6" customFormat="1" ht="207" customHeight="1" x14ac:dyDescent="0.25">
      <c r="A12" s="1"/>
      <c r="B12" s="2"/>
      <c r="C12" s="3"/>
      <c r="D12" s="3"/>
      <c r="E12" s="4"/>
      <c r="F12" s="2"/>
      <c r="G12" s="2"/>
      <c r="H12" s="2"/>
      <c r="I12" s="2"/>
      <c r="J12" s="2"/>
      <c r="K12" s="28"/>
      <c r="L12" s="28" t="s">
        <v>129</v>
      </c>
      <c r="M12" s="28">
        <f>BV11</f>
        <v>0</v>
      </c>
      <c r="N12" s="29">
        <f>0.4*231.34+5*19.57</f>
        <v>190.386</v>
      </c>
      <c r="O12" s="28"/>
      <c r="P12" s="29">
        <f>N12*0.08</f>
        <v>15.230879999999999</v>
      </c>
      <c r="Q12" s="29">
        <f>N12*0.9</f>
        <v>171.34739999999999</v>
      </c>
      <c r="R12" s="28">
        <v>0</v>
      </c>
      <c r="S12" s="29">
        <f>N12*0.02</f>
        <v>3.8077199999999998</v>
      </c>
      <c r="T12" s="29">
        <f>SUM(P12:S12)</f>
        <v>190.386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1"/>
      <c r="BB12" s="51"/>
      <c r="BC12" s="5"/>
      <c r="BD12" s="5"/>
      <c r="BE12" s="4"/>
      <c r="BF12" s="7"/>
      <c r="BG12" s="7"/>
      <c r="BH12" s="5"/>
      <c r="BI12" s="5"/>
      <c r="BJ12" s="5"/>
      <c r="BK12" s="51"/>
      <c r="BL12" s="8"/>
      <c r="BM12" s="5"/>
      <c r="BN12" s="5"/>
      <c r="BO12" s="7"/>
      <c r="BP12" s="7"/>
      <c r="BQ12" s="8"/>
      <c r="BR12" s="9"/>
    </row>
    <row r="13" spans="1:70" s="25" customFormat="1" ht="239.25" customHeight="1" x14ac:dyDescent="0.25">
      <c r="A13" s="18" t="s">
        <v>44</v>
      </c>
      <c r="B13" s="19" t="s">
        <v>57</v>
      </c>
      <c r="C13" s="20">
        <v>466.1</v>
      </c>
      <c r="D13" s="20"/>
      <c r="E13" s="21">
        <v>15</v>
      </c>
      <c r="F13" s="19" t="s">
        <v>68</v>
      </c>
      <c r="G13" s="19" t="s">
        <v>80</v>
      </c>
      <c r="H13" s="19" t="s">
        <v>86</v>
      </c>
      <c r="I13" s="19" t="s">
        <v>101</v>
      </c>
      <c r="J13" s="19" t="s">
        <v>102</v>
      </c>
      <c r="K13" s="21" t="s">
        <v>165</v>
      </c>
      <c r="L13" s="21"/>
      <c r="M13" s="21"/>
      <c r="N13" s="21">
        <f>N14</f>
        <v>132.12</v>
      </c>
      <c r="O13" s="21">
        <f t="shared" ref="O13:T13" si="5">O14</f>
        <v>0</v>
      </c>
      <c r="P13" s="21">
        <f t="shared" si="5"/>
        <v>10.569600000000001</v>
      </c>
      <c r="Q13" s="21">
        <f t="shared" si="5"/>
        <v>113.6232</v>
      </c>
      <c r="R13" s="21">
        <f t="shared" si="5"/>
        <v>0</v>
      </c>
      <c r="S13" s="21">
        <f t="shared" si="5"/>
        <v>7.9272</v>
      </c>
      <c r="T13" s="21">
        <f t="shared" si="5"/>
        <v>132.12</v>
      </c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3">
        <v>0.12</v>
      </c>
      <c r="BB13" s="53">
        <f>T13</f>
        <v>132.12</v>
      </c>
      <c r="BC13" s="52"/>
      <c r="BD13" s="52"/>
      <c r="BE13" s="21"/>
      <c r="BF13" s="23"/>
      <c r="BG13" s="21"/>
      <c r="BH13" s="21"/>
      <c r="BI13" s="21"/>
      <c r="BJ13" s="52"/>
      <c r="BK13" s="53">
        <f>BB13</f>
        <v>132.12</v>
      </c>
      <c r="BL13" s="22">
        <v>42592</v>
      </c>
      <c r="BM13" s="52"/>
      <c r="BN13" s="52"/>
      <c r="BO13" s="23"/>
      <c r="BP13" s="23"/>
      <c r="BQ13" s="22"/>
      <c r="BR13" s="24"/>
    </row>
    <row r="14" spans="1:70" s="64" customFormat="1" ht="147" customHeight="1" x14ac:dyDescent="0.25">
      <c r="A14" s="55"/>
      <c r="B14" s="56"/>
      <c r="C14" s="57"/>
      <c r="D14" s="57"/>
      <c r="E14" s="28"/>
      <c r="F14" s="56"/>
      <c r="G14" s="56"/>
      <c r="H14" s="56"/>
      <c r="I14" s="56"/>
      <c r="J14" s="56"/>
      <c r="K14" s="28"/>
      <c r="L14" s="28" t="s">
        <v>16</v>
      </c>
      <c r="M14" s="61">
        <f>BA13</f>
        <v>0.12</v>
      </c>
      <c r="N14" s="28">
        <f>1101*M14</f>
        <v>132.12</v>
      </c>
      <c r="O14" s="28"/>
      <c r="P14" s="28">
        <f>0.08*N14</f>
        <v>10.569600000000001</v>
      </c>
      <c r="Q14" s="28">
        <f>0.86*N14</f>
        <v>113.6232</v>
      </c>
      <c r="R14" s="28"/>
      <c r="S14" s="28">
        <f>0.06*N14</f>
        <v>7.9272</v>
      </c>
      <c r="T14" s="28">
        <f>P14+Q14+R14+S14</f>
        <v>132.12</v>
      </c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61"/>
      <c r="BB14" s="61"/>
      <c r="BC14" s="59"/>
      <c r="BD14" s="59"/>
      <c r="BE14" s="28"/>
      <c r="BF14" s="29"/>
      <c r="BG14" s="28"/>
      <c r="BH14" s="28"/>
      <c r="BI14" s="28"/>
      <c r="BJ14" s="59"/>
      <c r="BK14" s="61"/>
      <c r="BL14" s="62"/>
      <c r="BM14" s="59"/>
      <c r="BN14" s="59"/>
      <c r="BO14" s="29"/>
      <c r="BP14" s="29"/>
      <c r="BQ14" s="62"/>
      <c r="BR14" s="63"/>
    </row>
    <row r="15" spans="1:70" s="25" customFormat="1" ht="249.75" customHeight="1" x14ac:dyDescent="0.25">
      <c r="A15" s="18" t="s">
        <v>46</v>
      </c>
      <c r="B15" s="19" t="s">
        <v>59</v>
      </c>
      <c r="C15" s="20">
        <v>466.1</v>
      </c>
      <c r="D15" s="20"/>
      <c r="E15" s="21">
        <v>15</v>
      </c>
      <c r="F15" s="19" t="s">
        <v>70</v>
      </c>
      <c r="G15" s="19" t="s">
        <v>82</v>
      </c>
      <c r="H15" s="19" t="s">
        <v>88</v>
      </c>
      <c r="I15" s="19" t="s">
        <v>105</v>
      </c>
      <c r="J15" s="19" t="s">
        <v>106</v>
      </c>
      <c r="K15" s="21" t="s">
        <v>128</v>
      </c>
      <c r="L15" s="21"/>
      <c r="M15" s="21"/>
      <c r="N15" s="21">
        <f>N16</f>
        <v>231.20999999999998</v>
      </c>
      <c r="O15" s="21"/>
      <c r="P15" s="21">
        <f t="shared" ref="P15:T15" si="6">P16</f>
        <v>18.4968</v>
      </c>
      <c r="Q15" s="21">
        <f t="shared" si="6"/>
        <v>198.84059999999997</v>
      </c>
      <c r="R15" s="21">
        <f t="shared" si="6"/>
        <v>0</v>
      </c>
      <c r="S15" s="21">
        <f t="shared" si="6"/>
        <v>13.872599999999998</v>
      </c>
      <c r="T15" s="21">
        <f t="shared" si="6"/>
        <v>231.20999999999998</v>
      </c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26">
        <v>0.21</v>
      </c>
      <c r="BB15" s="21">
        <f>T16</f>
        <v>231.20999999999998</v>
      </c>
      <c r="BC15" s="21"/>
      <c r="BD15" s="21"/>
      <c r="BE15" s="21"/>
      <c r="BF15" s="23"/>
      <c r="BG15" s="21"/>
      <c r="BH15" s="21"/>
      <c r="BI15" s="23"/>
      <c r="BJ15" s="52"/>
      <c r="BK15" s="52">
        <f>BB15</f>
        <v>231.20999999999998</v>
      </c>
      <c r="BL15" s="22">
        <v>42591</v>
      </c>
      <c r="BM15" s="52"/>
      <c r="BN15" s="52"/>
      <c r="BO15" s="23"/>
      <c r="BP15" s="23"/>
      <c r="BQ15" s="22"/>
      <c r="BR15" s="24"/>
    </row>
    <row r="16" spans="1:70" s="6" customFormat="1" ht="150" customHeight="1" x14ac:dyDescent="0.25">
      <c r="A16" s="1"/>
      <c r="B16" s="2"/>
      <c r="C16" s="3"/>
      <c r="D16" s="3"/>
      <c r="E16" s="4"/>
      <c r="F16" s="2"/>
      <c r="G16" s="2"/>
      <c r="H16" s="2"/>
      <c r="I16" s="2"/>
      <c r="J16" s="2"/>
      <c r="K16" s="4"/>
      <c r="L16" s="4" t="s">
        <v>16</v>
      </c>
      <c r="M16" s="27">
        <v>0.21</v>
      </c>
      <c r="N16" s="4">
        <f>1101*M16</f>
        <v>231.20999999999998</v>
      </c>
      <c r="O16" s="4"/>
      <c r="P16" s="4">
        <f>0.08*N16</f>
        <v>18.4968</v>
      </c>
      <c r="Q16" s="4">
        <f>0.86*N16</f>
        <v>198.84059999999997</v>
      </c>
      <c r="R16" s="4"/>
      <c r="S16" s="4">
        <f>0.06*N16</f>
        <v>13.872599999999998</v>
      </c>
      <c r="T16" s="4">
        <f>P16+Q16+R16+S16</f>
        <v>231.20999999999998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27"/>
      <c r="BB16" s="27"/>
      <c r="BC16" s="4"/>
      <c r="BD16" s="4"/>
      <c r="BE16" s="4"/>
      <c r="BF16" s="7"/>
      <c r="BG16" s="4"/>
      <c r="BH16" s="4"/>
      <c r="BI16" s="7"/>
      <c r="BJ16" s="5"/>
      <c r="BK16" s="5"/>
      <c r="BL16" s="8"/>
      <c r="BM16" s="5"/>
      <c r="BN16" s="5"/>
      <c r="BO16" s="7"/>
      <c r="BP16" s="7"/>
      <c r="BQ16" s="8"/>
      <c r="BR16" s="9"/>
    </row>
    <row r="17" spans="1:70" s="25" customFormat="1" ht="247.5" customHeight="1" x14ac:dyDescent="0.25">
      <c r="A17" s="18" t="s">
        <v>47</v>
      </c>
      <c r="B17" s="19" t="s">
        <v>60</v>
      </c>
      <c r="C17" s="20">
        <v>466.1</v>
      </c>
      <c r="D17" s="20"/>
      <c r="E17" s="21">
        <v>10</v>
      </c>
      <c r="F17" s="19" t="s">
        <v>71</v>
      </c>
      <c r="G17" s="19" t="s">
        <v>82</v>
      </c>
      <c r="H17" s="19" t="s">
        <v>89</v>
      </c>
      <c r="I17" s="19" t="s">
        <v>107</v>
      </c>
      <c r="J17" s="19" t="s">
        <v>108</v>
      </c>
      <c r="K17" s="21" t="s">
        <v>136</v>
      </c>
      <c r="L17" s="21"/>
      <c r="M17" s="21"/>
      <c r="N17" s="21">
        <f>SUM(N18:N19)</f>
        <v>278.77999999999997</v>
      </c>
      <c r="O17" s="21">
        <f t="shared" ref="O17:T17" si="7">SUM(O18:O19)</f>
        <v>0</v>
      </c>
      <c r="P17" s="21">
        <f t="shared" si="7"/>
        <v>22.28</v>
      </c>
      <c r="Q17" s="23">
        <f t="shared" si="7"/>
        <v>237.285</v>
      </c>
      <c r="R17" s="23">
        <f t="shared" si="7"/>
        <v>2.7</v>
      </c>
      <c r="S17" s="23">
        <f t="shared" si="7"/>
        <v>16.515000000000001</v>
      </c>
      <c r="T17" s="21">
        <f t="shared" si="7"/>
        <v>278.77999999999997</v>
      </c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21" t="s">
        <v>137</v>
      </c>
      <c r="AZ17" s="21">
        <f>T18</f>
        <v>3.5300000000000002</v>
      </c>
      <c r="BA17" s="26">
        <v>0.25</v>
      </c>
      <c r="BB17" s="23">
        <f>T19</f>
        <v>275.25</v>
      </c>
      <c r="BC17" s="31"/>
      <c r="BD17" s="31"/>
      <c r="BE17" s="21"/>
      <c r="BF17" s="23"/>
      <c r="BG17" s="21"/>
      <c r="BH17" s="21"/>
      <c r="BI17" s="23"/>
      <c r="BJ17" s="52"/>
      <c r="BK17" s="52">
        <f>AZ17+BB17</f>
        <v>278.77999999999997</v>
      </c>
      <c r="BL17" s="22">
        <v>42585</v>
      </c>
      <c r="BM17" s="52"/>
      <c r="BN17" s="52"/>
      <c r="BO17" s="23"/>
      <c r="BP17" s="23"/>
      <c r="BQ17" s="22"/>
      <c r="BR17" s="24"/>
    </row>
    <row r="18" spans="1:70" s="6" customFormat="1" ht="140.25" customHeight="1" x14ac:dyDescent="0.25">
      <c r="A18" s="1"/>
      <c r="B18" s="2"/>
      <c r="C18" s="3"/>
      <c r="D18" s="3"/>
      <c r="E18" s="4"/>
      <c r="F18" s="2"/>
      <c r="G18" s="2"/>
      <c r="H18" s="2"/>
      <c r="I18" s="2"/>
      <c r="J18" s="2"/>
      <c r="K18" s="4"/>
      <c r="L18" s="4" t="s">
        <v>15</v>
      </c>
      <c r="M18" s="4" t="str">
        <f>AY17</f>
        <v>Монтаж автоматического выключателя 0,4 кВ (до 63 А)</v>
      </c>
      <c r="N18" s="4">
        <f>T18</f>
        <v>3.5300000000000002</v>
      </c>
      <c r="O18" s="4"/>
      <c r="P18" s="4">
        <v>0.26</v>
      </c>
      <c r="Q18" s="4">
        <v>0.56999999999999995</v>
      </c>
      <c r="R18" s="4">
        <v>2.7</v>
      </c>
      <c r="S18" s="4">
        <v>0</v>
      </c>
      <c r="T18" s="4">
        <f>SUM(P18:S18)</f>
        <v>3.5300000000000002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32"/>
      <c r="AZ18" s="12"/>
      <c r="BA18" s="33"/>
      <c r="BB18" s="12"/>
      <c r="BC18" s="32"/>
      <c r="BD18" s="32"/>
      <c r="BE18" s="4"/>
      <c r="BF18" s="7"/>
      <c r="BG18" s="4"/>
      <c r="BH18" s="4"/>
      <c r="BI18" s="7"/>
      <c r="BJ18" s="5"/>
      <c r="BK18" s="5"/>
      <c r="BL18" s="8"/>
      <c r="BM18" s="5"/>
      <c r="BN18" s="5"/>
      <c r="BO18" s="7"/>
      <c r="BP18" s="7"/>
      <c r="BQ18" s="8"/>
      <c r="BR18" s="9"/>
    </row>
    <row r="19" spans="1:70" s="6" customFormat="1" ht="129.75" customHeight="1" x14ac:dyDescent="0.25">
      <c r="A19" s="1"/>
      <c r="B19" s="2"/>
      <c r="C19" s="3"/>
      <c r="D19" s="3"/>
      <c r="E19" s="4"/>
      <c r="F19" s="2"/>
      <c r="G19" s="2"/>
      <c r="H19" s="2"/>
      <c r="I19" s="2"/>
      <c r="J19" s="2"/>
      <c r="K19" s="4"/>
      <c r="L19" s="4" t="s">
        <v>16</v>
      </c>
      <c r="M19" s="4">
        <f>BA17</f>
        <v>0.25</v>
      </c>
      <c r="N19" s="4">
        <f>M19*1101</f>
        <v>275.25</v>
      </c>
      <c r="O19" s="4"/>
      <c r="P19" s="7">
        <f>N19*0.08</f>
        <v>22.02</v>
      </c>
      <c r="Q19" s="7">
        <f>N19*0.86</f>
        <v>236.715</v>
      </c>
      <c r="R19" s="7">
        <v>0</v>
      </c>
      <c r="S19" s="7">
        <f>N19*0.06</f>
        <v>16.515000000000001</v>
      </c>
      <c r="T19" s="7">
        <f t="shared" ref="T19" si="8">SUM(P19:S19)</f>
        <v>275.25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32"/>
      <c r="AZ19" s="12"/>
      <c r="BA19" s="33"/>
      <c r="BB19" s="12"/>
      <c r="BC19" s="32"/>
      <c r="BD19" s="32"/>
      <c r="BE19" s="4"/>
      <c r="BF19" s="7"/>
      <c r="BG19" s="4"/>
      <c r="BH19" s="4"/>
      <c r="BI19" s="7"/>
      <c r="BJ19" s="5"/>
      <c r="BK19" s="5"/>
      <c r="BL19" s="8"/>
      <c r="BM19" s="5"/>
      <c r="BN19" s="5"/>
      <c r="BO19" s="7"/>
      <c r="BP19" s="7"/>
      <c r="BQ19" s="8"/>
      <c r="BR19" s="9"/>
    </row>
    <row r="20" spans="1:70" s="25" customFormat="1" ht="252" customHeight="1" x14ac:dyDescent="0.25">
      <c r="A20" s="18" t="s">
        <v>48</v>
      </c>
      <c r="B20" s="19" t="s">
        <v>61</v>
      </c>
      <c r="C20" s="20">
        <v>466.1</v>
      </c>
      <c r="D20" s="20">
        <v>466.1</v>
      </c>
      <c r="E20" s="21">
        <v>15</v>
      </c>
      <c r="F20" s="19" t="s">
        <v>72</v>
      </c>
      <c r="G20" s="19" t="s">
        <v>82</v>
      </c>
      <c r="H20" s="19" t="s">
        <v>90</v>
      </c>
      <c r="I20" s="19" t="s">
        <v>109</v>
      </c>
      <c r="J20" s="19" t="s">
        <v>110</v>
      </c>
      <c r="K20" s="21" t="s">
        <v>135</v>
      </c>
      <c r="L20" s="21"/>
      <c r="M20" s="26"/>
      <c r="N20" s="21">
        <f>N21</f>
        <v>198.18</v>
      </c>
      <c r="O20" s="21"/>
      <c r="P20" s="21">
        <f t="shared" ref="P20:T20" si="9">P21</f>
        <v>15.8544</v>
      </c>
      <c r="Q20" s="21">
        <f t="shared" si="9"/>
        <v>170.4348</v>
      </c>
      <c r="R20" s="21">
        <f t="shared" si="9"/>
        <v>0</v>
      </c>
      <c r="S20" s="21">
        <f t="shared" si="9"/>
        <v>11.8908</v>
      </c>
      <c r="T20" s="21">
        <f t="shared" si="9"/>
        <v>198.18</v>
      </c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26">
        <v>0.18</v>
      </c>
      <c r="BB20" s="21">
        <f>T21</f>
        <v>198.18</v>
      </c>
      <c r="BC20" s="23"/>
      <c r="BD20" s="21"/>
      <c r="BE20" s="21"/>
      <c r="BF20" s="23"/>
      <c r="BG20" s="21"/>
      <c r="BH20" s="21"/>
      <c r="BI20" s="23"/>
      <c r="BJ20" s="52"/>
      <c r="BK20" s="52">
        <f>BB20</f>
        <v>198.18</v>
      </c>
      <c r="BL20" s="22">
        <v>42579</v>
      </c>
      <c r="BM20" s="52"/>
      <c r="BN20" s="52"/>
      <c r="BO20" s="23"/>
      <c r="BP20" s="23"/>
      <c r="BQ20" s="22"/>
      <c r="BR20" s="24"/>
    </row>
    <row r="21" spans="1:70" s="6" customFormat="1" ht="162" customHeight="1" x14ac:dyDescent="0.25">
      <c r="A21" s="1"/>
      <c r="B21" s="2"/>
      <c r="C21" s="3"/>
      <c r="D21" s="3"/>
      <c r="E21" s="4"/>
      <c r="F21" s="2"/>
      <c r="G21" s="2"/>
      <c r="H21" s="2"/>
      <c r="I21" s="2"/>
      <c r="J21" s="2"/>
      <c r="K21" s="4"/>
      <c r="L21" s="4" t="s">
        <v>16</v>
      </c>
      <c r="M21" s="27">
        <v>0.18</v>
      </c>
      <c r="N21" s="4">
        <f>1101*M21</f>
        <v>198.18</v>
      </c>
      <c r="O21" s="4"/>
      <c r="P21" s="4">
        <f>0.08*N21</f>
        <v>15.8544</v>
      </c>
      <c r="Q21" s="4">
        <f>0.86*N21</f>
        <v>170.4348</v>
      </c>
      <c r="R21" s="4"/>
      <c r="S21" s="4">
        <f>0.06*N21</f>
        <v>11.8908</v>
      </c>
      <c r="T21" s="4">
        <f>P21+Q21+R21+S21</f>
        <v>198.18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27"/>
      <c r="BB21" s="30"/>
      <c r="BC21" s="7"/>
      <c r="BD21" s="4"/>
      <c r="BE21" s="4"/>
      <c r="BF21" s="7"/>
      <c r="BG21" s="4"/>
      <c r="BH21" s="4"/>
      <c r="BI21" s="7"/>
      <c r="BJ21" s="5"/>
      <c r="BK21" s="5"/>
      <c r="BL21" s="8"/>
      <c r="BM21" s="5"/>
      <c r="BN21" s="5"/>
      <c r="BO21" s="7"/>
      <c r="BP21" s="7"/>
      <c r="BQ21" s="8"/>
      <c r="BR21" s="9"/>
    </row>
    <row r="22" spans="1:70" s="25" customFormat="1" ht="409.6" customHeight="1" x14ac:dyDescent="0.25">
      <c r="A22" s="18" t="s">
        <v>52</v>
      </c>
      <c r="B22" s="19" t="s">
        <v>64</v>
      </c>
      <c r="C22" s="20">
        <v>466.1</v>
      </c>
      <c r="D22" s="20"/>
      <c r="E22" s="21">
        <v>12</v>
      </c>
      <c r="F22" s="19" t="s">
        <v>76</v>
      </c>
      <c r="G22" s="19" t="s">
        <v>82</v>
      </c>
      <c r="H22" s="19" t="s">
        <v>94</v>
      </c>
      <c r="I22" s="19" t="s">
        <v>116</v>
      </c>
      <c r="J22" s="19" t="s">
        <v>117</v>
      </c>
      <c r="K22" s="21" t="s">
        <v>138</v>
      </c>
      <c r="L22" s="21"/>
      <c r="M22" s="21"/>
      <c r="N22" s="23">
        <f>N23+N24+N25+N26+N27</f>
        <v>1648.7099999999998</v>
      </c>
      <c r="O22" s="21"/>
      <c r="P22" s="23">
        <f t="shared" ref="P22:T22" si="10">P23+P24+P25+P26+P27</f>
        <v>103.608</v>
      </c>
      <c r="Q22" s="23">
        <f t="shared" si="10"/>
        <v>942.096</v>
      </c>
      <c r="R22" s="23">
        <f t="shared" si="10"/>
        <v>532.4899999999999</v>
      </c>
      <c r="S22" s="23">
        <f t="shared" si="10"/>
        <v>70.516000000000005</v>
      </c>
      <c r="T22" s="23">
        <f t="shared" si="10"/>
        <v>1648.7099999999998</v>
      </c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21">
        <v>0.37</v>
      </c>
      <c r="AF22" s="23">
        <f>T23</f>
        <v>526.14</v>
      </c>
      <c r="AG22" s="52"/>
      <c r="AH22" s="52"/>
      <c r="AI22" s="26">
        <v>1</v>
      </c>
      <c r="AJ22" s="23">
        <f>T24</f>
        <v>60.44</v>
      </c>
      <c r="AK22" s="52"/>
      <c r="AL22" s="52"/>
      <c r="AM22" s="52"/>
      <c r="AN22" s="52"/>
      <c r="AO22" s="52"/>
      <c r="AP22" s="52"/>
      <c r="AQ22" s="26" t="s">
        <v>139</v>
      </c>
      <c r="AR22" s="21">
        <f>T25</f>
        <v>540.30999999999995</v>
      </c>
      <c r="AS22" s="26">
        <v>1</v>
      </c>
      <c r="AT22" s="23">
        <f>T26</f>
        <v>15.36</v>
      </c>
      <c r="AU22" s="52"/>
      <c r="AV22" s="52"/>
      <c r="AW22" s="52"/>
      <c r="AX22" s="52"/>
      <c r="AY22" s="52"/>
      <c r="AZ22" s="52"/>
      <c r="BA22" s="26">
        <v>0.46</v>
      </c>
      <c r="BB22" s="21">
        <f>T27</f>
        <v>506.46000000000004</v>
      </c>
      <c r="BC22" s="21"/>
      <c r="BD22" s="21"/>
      <c r="BE22" s="21"/>
      <c r="BF22" s="23"/>
      <c r="BG22" s="21"/>
      <c r="BH22" s="21"/>
      <c r="BI22" s="23"/>
      <c r="BJ22" s="52"/>
      <c r="BK22" s="52">
        <f>AF22+AJ22+AR22+AT22+BB22</f>
        <v>1648.7099999999998</v>
      </c>
      <c r="BL22" s="22">
        <v>42587</v>
      </c>
      <c r="BM22" s="52"/>
      <c r="BN22" s="52"/>
      <c r="BO22" s="23"/>
      <c r="BP22" s="23"/>
      <c r="BQ22" s="22"/>
      <c r="BR22" s="24"/>
    </row>
    <row r="23" spans="1:70" s="6" customFormat="1" ht="139.5" customHeight="1" x14ac:dyDescent="0.25">
      <c r="A23" s="1"/>
      <c r="B23" s="2"/>
      <c r="C23" s="3"/>
      <c r="D23" s="3"/>
      <c r="E23" s="4"/>
      <c r="F23" s="2"/>
      <c r="G23" s="2"/>
      <c r="H23" s="2"/>
      <c r="I23" s="2"/>
      <c r="J23" s="2"/>
      <c r="K23" s="4"/>
      <c r="L23" s="4" t="s">
        <v>7</v>
      </c>
      <c r="M23" s="4">
        <v>0.37</v>
      </c>
      <c r="N23" s="7">
        <f>1422*M23</f>
        <v>526.14</v>
      </c>
      <c r="O23" s="7"/>
      <c r="P23" s="7">
        <f>0.08*N23</f>
        <v>42.091200000000001</v>
      </c>
      <c r="Q23" s="7">
        <f>0.86*N23</f>
        <v>452.48039999999997</v>
      </c>
      <c r="R23" s="7"/>
      <c r="S23" s="7">
        <f>0.06*N23</f>
        <v>31.568399999999997</v>
      </c>
      <c r="T23" s="7">
        <f>P23+Q23+R23+S23</f>
        <v>526.14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27"/>
      <c r="BB23" s="4"/>
      <c r="BC23" s="4"/>
      <c r="BD23" s="4"/>
      <c r="BE23" s="4"/>
      <c r="BF23" s="7"/>
      <c r="BG23" s="4"/>
      <c r="BH23" s="4"/>
      <c r="BI23" s="7"/>
      <c r="BJ23" s="5"/>
      <c r="BK23" s="5"/>
      <c r="BL23" s="8"/>
      <c r="BM23" s="5"/>
      <c r="BN23" s="5"/>
      <c r="BO23" s="7"/>
      <c r="BP23" s="7"/>
      <c r="BQ23" s="8"/>
      <c r="BR23" s="9"/>
    </row>
    <row r="24" spans="1:70" s="6" customFormat="1" ht="139.5" customHeight="1" x14ac:dyDescent="0.25">
      <c r="A24" s="1"/>
      <c r="B24" s="2"/>
      <c r="C24" s="3"/>
      <c r="D24" s="3"/>
      <c r="E24" s="4"/>
      <c r="F24" s="2"/>
      <c r="G24" s="2"/>
      <c r="H24" s="2"/>
      <c r="I24" s="2"/>
      <c r="J24" s="2"/>
      <c r="K24" s="4"/>
      <c r="L24" s="4" t="s">
        <v>9</v>
      </c>
      <c r="M24" s="27">
        <v>1</v>
      </c>
      <c r="N24" s="7">
        <f>T24</f>
        <v>60.44</v>
      </c>
      <c r="O24" s="7"/>
      <c r="P24" s="7">
        <v>4.4800000000000004</v>
      </c>
      <c r="Q24" s="7">
        <v>8.6999999999999993</v>
      </c>
      <c r="R24" s="7">
        <v>45.18</v>
      </c>
      <c r="S24" s="7">
        <v>2.08</v>
      </c>
      <c r="T24" s="7">
        <v>60.44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27"/>
      <c r="BB24" s="4"/>
      <c r="BC24" s="4"/>
      <c r="BD24" s="4"/>
      <c r="BE24" s="4"/>
      <c r="BF24" s="7"/>
      <c r="BG24" s="4"/>
      <c r="BH24" s="4"/>
      <c r="BI24" s="7"/>
      <c r="BJ24" s="5"/>
      <c r="BK24" s="5"/>
      <c r="BL24" s="8"/>
      <c r="BM24" s="5"/>
      <c r="BN24" s="5"/>
      <c r="BO24" s="7"/>
      <c r="BP24" s="7"/>
      <c r="BQ24" s="8"/>
      <c r="BR24" s="9"/>
    </row>
    <row r="25" spans="1:70" s="6" customFormat="1" ht="139.5" customHeight="1" x14ac:dyDescent="0.25">
      <c r="A25" s="1"/>
      <c r="B25" s="2"/>
      <c r="C25" s="3"/>
      <c r="D25" s="3"/>
      <c r="E25" s="4"/>
      <c r="F25" s="2"/>
      <c r="G25" s="2"/>
      <c r="H25" s="2"/>
      <c r="I25" s="2"/>
      <c r="J25" s="2"/>
      <c r="K25" s="4"/>
      <c r="L25" s="4" t="s">
        <v>12</v>
      </c>
      <c r="M25" s="27" t="s">
        <v>139</v>
      </c>
      <c r="N25" s="4">
        <v>540.30999999999995</v>
      </c>
      <c r="O25" s="4"/>
      <c r="P25" s="4">
        <v>15.38</v>
      </c>
      <c r="Q25" s="4">
        <v>43.19</v>
      </c>
      <c r="R25" s="4">
        <v>475.26</v>
      </c>
      <c r="S25" s="4">
        <v>6.48</v>
      </c>
      <c r="T25" s="4">
        <v>540.30999999999995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27"/>
      <c r="BB25" s="4"/>
      <c r="BC25" s="4"/>
      <c r="BD25" s="4"/>
      <c r="BE25" s="4"/>
      <c r="BF25" s="7"/>
      <c r="BG25" s="4"/>
      <c r="BH25" s="4"/>
      <c r="BI25" s="7"/>
      <c r="BJ25" s="5"/>
      <c r="BK25" s="5"/>
      <c r="BL25" s="8"/>
      <c r="BM25" s="5"/>
      <c r="BN25" s="5"/>
      <c r="BO25" s="7"/>
      <c r="BP25" s="7"/>
      <c r="BQ25" s="8"/>
      <c r="BR25" s="9"/>
    </row>
    <row r="26" spans="1:70" s="6" customFormat="1" ht="139.5" customHeight="1" x14ac:dyDescent="0.25">
      <c r="A26" s="1"/>
      <c r="B26" s="2"/>
      <c r="C26" s="3"/>
      <c r="D26" s="3"/>
      <c r="E26" s="4"/>
      <c r="F26" s="2"/>
      <c r="G26" s="2"/>
      <c r="H26" s="2"/>
      <c r="I26" s="2"/>
      <c r="J26" s="2"/>
      <c r="K26" s="4"/>
      <c r="L26" s="4" t="s">
        <v>27</v>
      </c>
      <c r="M26" s="27">
        <v>1</v>
      </c>
      <c r="N26" s="7">
        <f>T26</f>
        <v>15.36</v>
      </c>
      <c r="O26" s="7"/>
      <c r="P26" s="7">
        <v>1.1399999999999999</v>
      </c>
      <c r="Q26" s="7">
        <v>2.17</v>
      </c>
      <c r="R26" s="7">
        <v>12.05</v>
      </c>
      <c r="S26" s="7">
        <v>0</v>
      </c>
      <c r="T26" s="4">
        <f>P26+Q26+R26+S26</f>
        <v>15.36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27"/>
      <c r="BB26" s="4"/>
      <c r="BC26" s="4"/>
      <c r="BD26" s="4"/>
      <c r="BE26" s="4"/>
      <c r="BF26" s="7"/>
      <c r="BG26" s="4"/>
      <c r="BH26" s="4"/>
      <c r="BI26" s="7"/>
      <c r="BJ26" s="5"/>
      <c r="BK26" s="5"/>
      <c r="BL26" s="8"/>
      <c r="BM26" s="5"/>
      <c r="BN26" s="5"/>
      <c r="BO26" s="7"/>
      <c r="BP26" s="7"/>
      <c r="BQ26" s="8"/>
      <c r="BR26" s="9"/>
    </row>
    <row r="27" spans="1:70" s="6" customFormat="1" ht="139.5" customHeight="1" x14ac:dyDescent="0.25">
      <c r="A27" s="1"/>
      <c r="B27" s="2"/>
      <c r="C27" s="3"/>
      <c r="D27" s="3"/>
      <c r="E27" s="4"/>
      <c r="F27" s="2"/>
      <c r="G27" s="2"/>
      <c r="H27" s="2"/>
      <c r="I27" s="2"/>
      <c r="J27" s="2"/>
      <c r="K27" s="4"/>
      <c r="L27" s="4" t="s">
        <v>16</v>
      </c>
      <c r="M27" s="27">
        <v>0.46</v>
      </c>
      <c r="N27" s="4">
        <f>1101*M27</f>
        <v>506.46000000000004</v>
      </c>
      <c r="O27" s="4"/>
      <c r="P27" s="4">
        <f>0.08*N27</f>
        <v>40.516800000000003</v>
      </c>
      <c r="Q27" s="4">
        <f>0.86*N27</f>
        <v>435.55560000000003</v>
      </c>
      <c r="R27" s="4"/>
      <c r="S27" s="4">
        <f>0.06*N27</f>
        <v>30.387600000000003</v>
      </c>
      <c r="T27" s="4">
        <f>P27+Q27+R27+S27</f>
        <v>506.46000000000004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27"/>
      <c r="BB27" s="4"/>
      <c r="BC27" s="4"/>
      <c r="BD27" s="4"/>
      <c r="BE27" s="4"/>
      <c r="BF27" s="7"/>
      <c r="BG27" s="4"/>
      <c r="BH27" s="4"/>
      <c r="BI27" s="7"/>
      <c r="BJ27" s="5"/>
      <c r="BK27" s="5"/>
      <c r="BL27" s="8"/>
      <c r="BM27" s="5"/>
      <c r="BN27" s="5"/>
      <c r="BO27" s="7"/>
      <c r="BP27" s="7"/>
      <c r="BQ27" s="8"/>
      <c r="BR27" s="9"/>
    </row>
    <row r="28" spans="1:70" s="25" customFormat="1" ht="408.75" customHeight="1" x14ac:dyDescent="0.25">
      <c r="A28" s="18" t="s">
        <v>53</v>
      </c>
      <c r="B28" s="19" t="s">
        <v>65</v>
      </c>
      <c r="C28" s="20">
        <v>466.1</v>
      </c>
      <c r="D28" s="20"/>
      <c r="E28" s="21">
        <v>12</v>
      </c>
      <c r="F28" s="19" t="s">
        <v>77</v>
      </c>
      <c r="G28" s="19" t="s">
        <v>82</v>
      </c>
      <c r="H28" s="19" t="s">
        <v>95</v>
      </c>
      <c r="I28" s="19" t="s">
        <v>118</v>
      </c>
      <c r="J28" s="19" t="s">
        <v>119</v>
      </c>
      <c r="K28" s="21" t="s">
        <v>138</v>
      </c>
      <c r="L28" s="21"/>
      <c r="M28" s="21"/>
      <c r="N28" s="21"/>
      <c r="O28" s="21"/>
      <c r="P28" s="21"/>
      <c r="Q28" s="21"/>
      <c r="R28" s="21"/>
      <c r="S28" s="21"/>
      <c r="T28" s="21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26"/>
      <c r="BB28" s="21"/>
      <c r="BC28" s="21"/>
      <c r="BD28" s="21"/>
      <c r="BE28" s="21"/>
      <c r="BF28" s="23"/>
      <c r="BG28" s="21"/>
      <c r="BH28" s="21"/>
      <c r="BI28" s="23"/>
      <c r="BJ28" s="52"/>
      <c r="BK28" s="52"/>
      <c r="BL28" s="22">
        <v>42587</v>
      </c>
      <c r="BM28" s="52" t="s">
        <v>140</v>
      </c>
      <c r="BN28" s="52"/>
      <c r="BO28" s="23"/>
      <c r="BP28" s="23"/>
      <c r="BQ28" s="22"/>
      <c r="BR28" s="24"/>
    </row>
    <row r="29" spans="1:70" s="25" customFormat="1" ht="258.75" customHeight="1" x14ac:dyDescent="0.25">
      <c r="A29" s="18" t="s">
        <v>54</v>
      </c>
      <c r="B29" s="19" t="s">
        <v>66</v>
      </c>
      <c r="C29" s="20">
        <v>466.1</v>
      </c>
      <c r="D29" s="20">
        <v>466.1</v>
      </c>
      <c r="E29" s="21">
        <v>6</v>
      </c>
      <c r="F29" s="19" t="s">
        <v>78</v>
      </c>
      <c r="G29" s="19" t="s">
        <v>84</v>
      </c>
      <c r="H29" s="19" t="s">
        <v>96</v>
      </c>
      <c r="I29" s="19" t="s">
        <v>120</v>
      </c>
      <c r="J29" s="19" t="s">
        <v>121</v>
      </c>
      <c r="K29" s="21" t="s">
        <v>171</v>
      </c>
      <c r="L29" s="21"/>
      <c r="M29" s="21"/>
      <c r="N29" s="23">
        <f>N30</f>
        <v>352.32</v>
      </c>
      <c r="O29" s="23">
        <f t="shared" ref="O29:T29" si="11">O30</f>
        <v>0</v>
      </c>
      <c r="P29" s="23">
        <f t="shared" si="11"/>
        <v>28.185600000000001</v>
      </c>
      <c r="Q29" s="23">
        <f t="shared" si="11"/>
        <v>302.99520000000001</v>
      </c>
      <c r="R29" s="23">
        <f t="shared" si="11"/>
        <v>0</v>
      </c>
      <c r="S29" s="23">
        <f t="shared" si="11"/>
        <v>21.139199999999999</v>
      </c>
      <c r="T29" s="23">
        <f t="shared" si="11"/>
        <v>352.32000000000005</v>
      </c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26">
        <v>0.32</v>
      </c>
      <c r="BB29" s="23">
        <f>T29</f>
        <v>352.32000000000005</v>
      </c>
      <c r="BC29" s="23"/>
      <c r="BD29" s="21"/>
      <c r="BE29" s="21"/>
      <c r="BF29" s="23"/>
      <c r="BG29" s="21"/>
      <c r="BH29" s="21"/>
      <c r="BI29" s="23"/>
      <c r="BJ29" s="52"/>
      <c r="BK29" s="52">
        <f>BB29</f>
        <v>352.32000000000005</v>
      </c>
      <c r="BL29" s="22">
        <v>42487</v>
      </c>
      <c r="BM29" s="52" t="s">
        <v>172</v>
      </c>
      <c r="BN29" s="52"/>
      <c r="BO29" s="23"/>
      <c r="BP29" s="23"/>
      <c r="BQ29" s="22"/>
      <c r="BR29" s="24"/>
    </row>
    <row r="30" spans="1:70" s="64" customFormat="1" ht="181.5" customHeight="1" x14ac:dyDescent="0.25">
      <c r="A30" s="55"/>
      <c r="B30" s="56"/>
      <c r="C30" s="57"/>
      <c r="D30" s="57"/>
      <c r="E30" s="28"/>
      <c r="F30" s="56"/>
      <c r="G30" s="56"/>
      <c r="H30" s="56"/>
      <c r="I30" s="56"/>
      <c r="J30" s="56"/>
      <c r="K30" s="28"/>
      <c r="L30" s="28" t="s">
        <v>16</v>
      </c>
      <c r="M30" s="60">
        <f>BA29</f>
        <v>0.32</v>
      </c>
      <c r="N30" s="29">
        <f>1101*M30</f>
        <v>352.32</v>
      </c>
      <c r="O30" s="28"/>
      <c r="P30" s="29">
        <f>0.08*N30</f>
        <v>28.185600000000001</v>
      </c>
      <c r="Q30" s="29">
        <f>0.86*N30</f>
        <v>302.99520000000001</v>
      </c>
      <c r="R30" s="29"/>
      <c r="S30" s="29">
        <f>0.06*N30</f>
        <v>21.139199999999999</v>
      </c>
      <c r="T30" s="29">
        <f>P30+Q30+R30+S30</f>
        <v>352.32000000000005</v>
      </c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61"/>
      <c r="AJ30" s="59"/>
      <c r="AK30" s="59"/>
      <c r="AL30" s="59"/>
      <c r="AM30" s="59"/>
      <c r="AN30" s="59"/>
      <c r="AO30" s="59"/>
      <c r="AP30" s="59"/>
      <c r="AQ30" s="61"/>
      <c r="AR30" s="59"/>
      <c r="AS30" s="61"/>
      <c r="AT30" s="59"/>
      <c r="AU30" s="59"/>
      <c r="AV30" s="59"/>
      <c r="AW30" s="59"/>
      <c r="AX30" s="59"/>
      <c r="AY30" s="59"/>
      <c r="AZ30" s="59"/>
      <c r="BA30" s="60"/>
      <c r="BB30" s="66"/>
      <c r="BC30" s="29"/>
      <c r="BD30" s="28"/>
      <c r="BE30" s="28"/>
      <c r="BF30" s="29"/>
      <c r="BG30" s="28"/>
      <c r="BH30" s="28"/>
      <c r="BI30" s="29"/>
      <c r="BJ30" s="59"/>
      <c r="BK30" s="59"/>
      <c r="BL30" s="62"/>
      <c r="BM30" s="59"/>
      <c r="BN30" s="59"/>
      <c r="BO30" s="29"/>
      <c r="BP30" s="29"/>
      <c r="BQ30" s="62"/>
      <c r="BR30" s="63"/>
    </row>
    <row r="31" spans="1:70" s="25" customFormat="1" ht="249.75" customHeight="1" x14ac:dyDescent="0.25">
      <c r="A31" s="18" t="s">
        <v>55</v>
      </c>
      <c r="B31" s="19">
        <v>41198532</v>
      </c>
      <c r="C31" s="20">
        <v>608349.56000000006</v>
      </c>
      <c r="D31" s="20">
        <v>60834.955999999998</v>
      </c>
      <c r="E31" s="21">
        <v>630</v>
      </c>
      <c r="F31" s="19" t="s">
        <v>79</v>
      </c>
      <c r="G31" s="19" t="s">
        <v>84</v>
      </c>
      <c r="H31" s="19" t="s">
        <v>97</v>
      </c>
      <c r="I31" s="19" t="s">
        <v>122</v>
      </c>
      <c r="J31" s="19" t="s">
        <v>98</v>
      </c>
      <c r="K31" s="21"/>
      <c r="L31" s="21"/>
      <c r="M31" s="26"/>
      <c r="N31" s="81">
        <f>N32+N33</f>
        <v>273.74</v>
      </c>
      <c r="O31" s="81">
        <f t="shared" ref="O31:S31" si="12">O32+O33</f>
        <v>0</v>
      </c>
      <c r="P31" s="81">
        <f t="shared" si="12"/>
        <v>21.544</v>
      </c>
      <c r="Q31" s="81">
        <f t="shared" si="12"/>
        <v>194.27099999999999</v>
      </c>
      <c r="R31" s="81">
        <f t="shared" si="12"/>
        <v>45.18</v>
      </c>
      <c r="S31" s="81">
        <f t="shared" si="12"/>
        <v>12.744999999999999</v>
      </c>
      <c r="T31" s="81">
        <f>P31+Q31+R31+S31</f>
        <v>273.74</v>
      </c>
      <c r="U31" s="52"/>
      <c r="V31" s="52"/>
      <c r="W31" s="52"/>
      <c r="X31" s="52"/>
      <c r="Y31" s="52"/>
      <c r="Z31" s="52"/>
      <c r="AA31" s="52"/>
      <c r="AB31" s="52"/>
      <c r="AC31" s="52">
        <v>0.15</v>
      </c>
      <c r="AD31" s="52">
        <f>T32</f>
        <v>213.29999999999998</v>
      </c>
      <c r="AE31" s="52"/>
      <c r="AF31" s="52"/>
      <c r="AG31" s="52"/>
      <c r="AH31" s="52"/>
      <c r="AI31" s="53">
        <v>1</v>
      </c>
      <c r="AJ31" s="52">
        <f>T33</f>
        <v>60.44</v>
      </c>
      <c r="AK31" s="52"/>
      <c r="AL31" s="52"/>
      <c r="AM31" s="52"/>
      <c r="AN31" s="52"/>
      <c r="AO31" s="52"/>
      <c r="AP31" s="52"/>
      <c r="AQ31" s="53"/>
      <c r="AR31" s="52"/>
      <c r="AS31" s="53"/>
      <c r="AT31" s="52"/>
      <c r="AU31" s="52"/>
      <c r="AV31" s="52"/>
      <c r="AW31" s="52"/>
      <c r="AX31" s="52"/>
      <c r="AY31" s="52"/>
      <c r="AZ31" s="52"/>
      <c r="BA31" s="26"/>
      <c r="BB31" s="34"/>
      <c r="BC31" s="23"/>
      <c r="BD31" s="21"/>
      <c r="BE31" s="21"/>
      <c r="BF31" s="23"/>
      <c r="BG31" s="21"/>
      <c r="BH31" s="21"/>
      <c r="BI31" s="23"/>
      <c r="BJ31" s="52"/>
      <c r="BK31" s="52">
        <f>AD31+AJ31</f>
        <v>273.74</v>
      </c>
      <c r="BL31" s="22">
        <v>42516</v>
      </c>
      <c r="BM31" s="52"/>
      <c r="BN31" s="52"/>
      <c r="BO31" s="23"/>
      <c r="BP31" s="23"/>
      <c r="BQ31" s="22"/>
      <c r="BR31" s="24"/>
    </row>
    <row r="32" spans="1:70" s="6" customFormat="1" ht="156" customHeight="1" x14ac:dyDescent="0.25">
      <c r="A32" s="1"/>
      <c r="B32" s="2"/>
      <c r="C32" s="3"/>
      <c r="D32" s="3"/>
      <c r="E32" s="4"/>
      <c r="F32" s="2"/>
      <c r="G32" s="2"/>
      <c r="H32" s="2"/>
      <c r="I32" s="2"/>
      <c r="J32" s="2"/>
      <c r="K32" s="4"/>
      <c r="L32" s="4" t="s">
        <v>6</v>
      </c>
      <c r="M32" s="5">
        <f>AC31</f>
        <v>0.15</v>
      </c>
      <c r="N32" s="4">
        <f>1422*M32</f>
        <v>213.29999999999998</v>
      </c>
      <c r="O32" s="4"/>
      <c r="P32" s="4">
        <f>0.08*N32</f>
        <v>17.064</v>
      </c>
      <c r="Q32" s="4">
        <f>0.87*N32</f>
        <v>185.571</v>
      </c>
      <c r="R32" s="4"/>
      <c r="S32" s="4">
        <f>0.05*N32</f>
        <v>10.664999999999999</v>
      </c>
      <c r="T32" s="4">
        <f>P32+Q32+R32+S32</f>
        <v>213.29999999999998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27"/>
      <c r="BB32" s="4"/>
      <c r="BC32" s="4"/>
      <c r="BD32" s="4"/>
      <c r="BE32" s="4"/>
      <c r="BF32" s="7"/>
      <c r="BG32" s="4"/>
      <c r="BH32" s="4"/>
      <c r="BI32" s="7"/>
      <c r="BJ32" s="5"/>
      <c r="BK32" s="5"/>
      <c r="BL32" s="8"/>
      <c r="BM32" s="5"/>
      <c r="BN32" s="5"/>
      <c r="BO32" s="7"/>
      <c r="BP32" s="7"/>
      <c r="BQ32" s="8"/>
      <c r="BR32" s="9"/>
    </row>
    <row r="33" spans="1:70" s="6" customFormat="1" ht="176.25" customHeight="1" x14ac:dyDescent="0.25">
      <c r="A33" s="1"/>
      <c r="B33" s="2"/>
      <c r="C33" s="3"/>
      <c r="D33" s="3"/>
      <c r="E33" s="4"/>
      <c r="F33" s="2"/>
      <c r="G33" s="2"/>
      <c r="H33" s="2"/>
      <c r="I33" s="2"/>
      <c r="J33" s="2"/>
      <c r="K33" s="4"/>
      <c r="L33" s="4" t="s">
        <v>9</v>
      </c>
      <c r="M33" s="5">
        <f>AI31</f>
        <v>1</v>
      </c>
      <c r="N33" s="4">
        <f>T33</f>
        <v>60.44</v>
      </c>
      <c r="O33" s="4"/>
      <c r="P33" s="4">
        <v>4.4800000000000004</v>
      </c>
      <c r="Q33" s="4">
        <v>8.6999999999999993</v>
      </c>
      <c r="R33" s="4">
        <v>45.18</v>
      </c>
      <c r="S33" s="4">
        <v>2.08</v>
      </c>
      <c r="T33" s="4">
        <v>60.44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27"/>
      <c r="BB33" s="27"/>
      <c r="BC33" s="4"/>
      <c r="BD33" s="4"/>
      <c r="BE33" s="4"/>
      <c r="BF33" s="7"/>
      <c r="BG33" s="4"/>
      <c r="BH33" s="4"/>
      <c r="BI33" s="7"/>
      <c r="BJ33" s="5"/>
      <c r="BK33" s="5"/>
      <c r="BL33" s="8"/>
      <c r="BM33" s="5"/>
      <c r="BN33" s="5"/>
      <c r="BO33" s="7"/>
      <c r="BP33" s="7"/>
      <c r="BQ33" s="8"/>
      <c r="BR33" s="9"/>
    </row>
    <row r="34" spans="1:70" s="77" customFormat="1" ht="225" customHeight="1" x14ac:dyDescent="0.25">
      <c r="A34" s="68"/>
      <c r="B34" s="69"/>
      <c r="C34" s="70"/>
      <c r="D34" s="70"/>
      <c r="E34" s="71"/>
      <c r="F34" s="69"/>
      <c r="G34" s="69"/>
      <c r="H34" s="69"/>
      <c r="I34" s="69"/>
      <c r="J34" s="78" t="s">
        <v>173</v>
      </c>
      <c r="K34" s="71"/>
      <c r="L34" s="71"/>
      <c r="M34" s="71"/>
      <c r="N34" s="72">
        <f>N3+N5+N7+N9+N11+N13+N15+N17+N20+N22+N29+N31</f>
        <v>3922.0060000000003</v>
      </c>
      <c r="O34" s="72">
        <f t="shared" ref="O34:BK34" si="13">O3+O5+O7+O9+O11+O13+O15+O17+O20+O22+O29+O31</f>
        <v>0</v>
      </c>
      <c r="P34" s="72">
        <f t="shared" si="13"/>
        <v>285.09408000000002</v>
      </c>
      <c r="Q34" s="72">
        <f t="shared" si="13"/>
        <v>2861.1347999999998</v>
      </c>
      <c r="R34" s="72">
        <f t="shared" si="13"/>
        <v>580.36999999999989</v>
      </c>
      <c r="S34" s="72">
        <f t="shared" si="13"/>
        <v>195.40711999999999</v>
      </c>
      <c r="T34" s="72">
        <f t="shared" si="13"/>
        <v>3922.0060000000003</v>
      </c>
      <c r="U34" s="72">
        <f t="shared" si="13"/>
        <v>0</v>
      </c>
      <c r="V34" s="72">
        <f t="shared" si="13"/>
        <v>0</v>
      </c>
      <c r="W34" s="72">
        <f t="shared" si="13"/>
        <v>0</v>
      </c>
      <c r="X34" s="72">
        <f t="shared" si="13"/>
        <v>0</v>
      </c>
      <c r="Y34" s="72">
        <f t="shared" si="13"/>
        <v>0</v>
      </c>
      <c r="Z34" s="72">
        <f t="shared" si="13"/>
        <v>0</v>
      </c>
      <c r="AA34" s="72">
        <f t="shared" si="13"/>
        <v>0</v>
      </c>
      <c r="AB34" s="72">
        <f t="shared" si="13"/>
        <v>0</v>
      </c>
      <c r="AC34" s="72"/>
      <c r="AD34" s="72">
        <f t="shared" si="13"/>
        <v>213.29999999999998</v>
      </c>
      <c r="AE34" s="72"/>
      <c r="AF34" s="72">
        <f t="shared" si="13"/>
        <v>526.14</v>
      </c>
      <c r="AG34" s="72">
        <f t="shared" si="13"/>
        <v>0</v>
      </c>
      <c r="AH34" s="72">
        <f t="shared" si="13"/>
        <v>0</v>
      </c>
      <c r="AI34" s="72"/>
      <c r="AJ34" s="72">
        <f t="shared" si="13"/>
        <v>120.88</v>
      </c>
      <c r="AK34" s="72">
        <f t="shared" si="13"/>
        <v>0</v>
      </c>
      <c r="AL34" s="72">
        <f t="shared" si="13"/>
        <v>0</v>
      </c>
      <c r="AM34" s="72">
        <f t="shared" si="13"/>
        <v>0</v>
      </c>
      <c r="AN34" s="72">
        <f t="shared" si="13"/>
        <v>0</v>
      </c>
      <c r="AO34" s="72">
        <f t="shared" si="13"/>
        <v>0</v>
      </c>
      <c r="AP34" s="72">
        <f t="shared" si="13"/>
        <v>0</v>
      </c>
      <c r="AQ34" s="72"/>
      <c r="AR34" s="72">
        <f t="shared" si="13"/>
        <v>540.30999999999995</v>
      </c>
      <c r="AS34" s="72"/>
      <c r="AT34" s="72">
        <f t="shared" si="13"/>
        <v>15.36</v>
      </c>
      <c r="AU34" s="72">
        <f t="shared" si="13"/>
        <v>0</v>
      </c>
      <c r="AV34" s="72">
        <f t="shared" si="13"/>
        <v>0</v>
      </c>
      <c r="AW34" s="72">
        <f t="shared" si="13"/>
        <v>0</v>
      </c>
      <c r="AX34" s="72">
        <f t="shared" si="13"/>
        <v>0</v>
      </c>
      <c r="AY34" s="72"/>
      <c r="AZ34" s="72">
        <f t="shared" si="13"/>
        <v>3.5300000000000002</v>
      </c>
      <c r="BA34" s="72"/>
      <c r="BB34" s="72">
        <f t="shared" si="13"/>
        <v>2312.1000000000004</v>
      </c>
      <c r="BC34" s="72">
        <f t="shared" si="13"/>
        <v>0</v>
      </c>
      <c r="BD34" s="72">
        <f t="shared" si="13"/>
        <v>0</v>
      </c>
      <c r="BE34" s="72">
        <f t="shared" si="13"/>
        <v>0</v>
      </c>
      <c r="BF34" s="72">
        <f t="shared" si="13"/>
        <v>0</v>
      </c>
      <c r="BG34" s="72"/>
      <c r="BH34" s="72">
        <f t="shared" si="13"/>
        <v>190.386</v>
      </c>
      <c r="BI34" s="72">
        <f t="shared" si="13"/>
        <v>0</v>
      </c>
      <c r="BJ34" s="72">
        <f t="shared" si="13"/>
        <v>0</v>
      </c>
      <c r="BK34" s="72">
        <f t="shared" si="13"/>
        <v>3922.0060000000003</v>
      </c>
      <c r="BL34" s="75"/>
      <c r="BM34" s="73"/>
      <c r="BN34" s="73"/>
      <c r="BO34" s="74"/>
      <c r="BP34" s="74"/>
      <c r="BQ34" s="75"/>
      <c r="BR34" s="76"/>
    </row>
    <row r="35" spans="1:70" s="6" customFormat="1" ht="246.75" customHeight="1" x14ac:dyDescent="0.25">
      <c r="A35" s="1"/>
      <c r="B35" s="2"/>
      <c r="C35" s="3"/>
      <c r="D35" s="3"/>
      <c r="E35" s="4"/>
      <c r="F35" s="2"/>
      <c r="G35" s="2"/>
      <c r="H35" s="2"/>
      <c r="I35" s="2"/>
      <c r="J35" s="2"/>
      <c r="K35" s="4"/>
      <c r="L35" s="4"/>
      <c r="M35" s="4"/>
      <c r="N35" s="4"/>
      <c r="O35" s="4"/>
      <c r="P35" s="4"/>
      <c r="Q35" s="4"/>
      <c r="R35" s="4"/>
      <c r="S35" s="4"/>
      <c r="T35" s="4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27"/>
      <c r="BB35" s="30"/>
      <c r="BC35" s="7"/>
      <c r="BD35" s="4"/>
      <c r="BE35" s="4"/>
      <c r="BF35" s="7"/>
      <c r="BG35" s="4"/>
      <c r="BH35" s="4"/>
      <c r="BI35" s="7"/>
      <c r="BJ35" s="5"/>
      <c r="BK35" s="5"/>
      <c r="BL35" s="8"/>
      <c r="BM35" s="5"/>
      <c r="BN35" s="5"/>
      <c r="BO35" s="7"/>
      <c r="BP35" s="7"/>
      <c r="BQ35" s="8"/>
      <c r="BR35" s="9"/>
    </row>
    <row r="36" spans="1:70" s="6" customFormat="1" ht="244.5" customHeight="1" x14ac:dyDescent="0.25">
      <c r="A36" s="1"/>
      <c r="B36" s="2"/>
      <c r="C36" s="3"/>
      <c r="D36" s="3"/>
      <c r="E36" s="4"/>
      <c r="F36" s="2"/>
      <c r="G36" s="2"/>
      <c r="H36" s="2"/>
      <c r="I36" s="2"/>
      <c r="J36" s="2"/>
      <c r="K36" s="4"/>
      <c r="L36" s="4"/>
      <c r="M36" s="4"/>
      <c r="N36" s="13"/>
      <c r="O36" s="13"/>
      <c r="P36" s="13"/>
      <c r="Q36" s="13"/>
      <c r="R36" s="13"/>
      <c r="S36" s="13"/>
      <c r="T36" s="13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1"/>
      <c r="AJ36" s="5"/>
      <c r="AK36" s="5"/>
      <c r="AL36" s="5"/>
      <c r="AM36" s="5"/>
      <c r="AN36" s="5"/>
      <c r="AO36" s="5"/>
      <c r="AP36" s="5"/>
      <c r="AQ36" s="51"/>
      <c r="AR36" s="5"/>
      <c r="AS36" s="51"/>
      <c r="AT36" s="5"/>
      <c r="AU36" s="5"/>
      <c r="AV36" s="5"/>
      <c r="AW36" s="5"/>
      <c r="AX36" s="5"/>
      <c r="AY36" s="4"/>
      <c r="AZ36" s="13"/>
      <c r="BA36" s="13"/>
      <c r="BB36" s="13"/>
      <c r="BC36" s="13"/>
      <c r="BD36" s="5"/>
      <c r="BE36" s="5"/>
      <c r="BF36" s="5"/>
      <c r="BG36" s="5"/>
      <c r="BH36" s="5"/>
      <c r="BI36" s="5"/>
      <c r="BJ36" s="5"/>
      <c r="BK36" s="5"/>
      <c r="BL36" s="8"/>
      <c r="BM36" s="5"/>
      <c r="BN36" s="5"/>
      <c r="BO36" s="7"/>
      <c r="BP36" s="7"/>
      <c r="BQ36" s="8"/>
      <c r="BR36" s="9"/>
    </row>
    <row r="37" spans="1:70" s="6" customFormat="1" ht="409.5" customHeight="1" x14ac:dyDescent="0.25">
      <c r="A37" s="1"/>
      <c r="B37" s="2"/>
      <c r="C37" s="3"/>
      <c r="D37" s="3"/>
      <c r="E37" s="4"/>
      <c r="F37" s="2"/>
      <c r="G37" s="2"/>
      <c r="H37" s="2"/>
      <c r="I37" s="2"/>
      <c r="J37" s="2"/>
      <c r="K37" s="4"/>
      <c r="L37" s="4"/>
      <c r="M37" s="4"/>
      <c r="N37" s="7"/>
      <c r="O37" s="4"/>
      <c r="P37" s="7"/>
      <c r="Q37" s="7"/>
      <c r="R37" s="7"/>
      <c r="S37" s="7"/>
      <c r="T37" s="7"/>
      <c r="U37" s="5"/>
      <c r="V37" s="5"/>
      <c r="W37" s="5"/>
      <c r="X37" s="5"/>
      <c r="Y37" s="5"/>
      <c r="Z37" s="5"/>
      <c r="AA37" s="5"/>
      <c r="AB37" s="5"/>
      <c r="AC37" s="4"/>
      <c r="AD37" s="7"/>
      <c r="AE37" s="7"/>
      <c r="AF37" s="13"/>
      <c r="AG37" s="13"/>
      <c r="AH37" s="5"/>
      <c r="AI37" s="27"/>
      <c r="AJ37" s="7"/>
      <c r="AK37" s="7"/>
      <c r="AL37" s="5"/>
      <c r="AM37" s="5"/>
      <c r="AN37" s="5"/>
      <c r="AO37" s="5"/>
      <c r="AP37" s="5"/>
      <c r="AQ37" s="27"/>
      <c r="AR37" s="7"/>
      <c r="AS37" s="27"/>
      <c r="AT37" s="7"/>
      <c r="AU37" s="5"/>
      <c r="AV37" s="5"/>
      <c r="AW37" s="5"/>
      <c r="AX37" s="5"/>
      <c r="AY37" s="4"/>
      <c r="AZ37" s="7"/>
      <c r="BA37" s="27"/>
      <c r="BB37" s="7"/>
      <c r="BC37" s="7"/>
      <c r="BD37" s="5"/>
      <c r="BE37" s="5"/>
      <c r="BF37" s="5"/>
      <c r="BG37" s="5"/>
      <c r="BH37" s="5"/>
      <c r="BI37" s="5"/>
      <c r="BJ37" s="5"/>
      <c r="BK37" s="5"/>
      <c r="BL37" s="8"/>
      <c r="BM37" s="5"/>
      <c r="BN37" s="5"/>
      <c r="BO37" s="7"/>
      <c r="BP37" s="7"/>
      <c r="BQ37" s="8"/>
      <c r="BR37" s="9"/>
    </row>
    <row r="38" spans="1:70" s="6" customFormat="1" ht="126.75" customHeight="1" x14ac:dyDescent="0.25">
      <c r="A38" s="1"/>
      <c r="B38" s="2"/>
      <c r="C38" s="3"/>
      <c r="D38" s="3"/>
      <c r="E38" s="4"/>
      <c r="F38" s="2"/>
      <c r="G38" s="2"/>
      <c r="H38" s="2"/>
      <c r="I38" s="2"/>
      <c r="J38" s="2"/>
      <c r="K38" s="4"/>
      <c r="L38" s="4"/>
      <c r="M38" s="4"/>
      <c r="N38" s="12"/>
      <c r="O38" s="2"/>
      <c r="P38" s="12"/>
      <c r="Q38" s="12"/>
      <c r="R38" s="12"/>
      <c r="S38" s="12"/>
      <c r="T38" s="12"/>
      <c r="U38" s="5"/>
      <c r="V38" s="5"/>
      <c r="W38" s="5"/>
      <c r="X38" s="5"/>
      <c r="Y38" s="5"/>
      <c r="Z38" s="5"/>
      <c r="AA38" s="5"/>
      <c r="AB38" s="5"/>
      <c r="AC38" s="51"/>
      <c r="AD38" s="5"/>
      <c r="AE38" s="4"/>
      <c r="AF38" s="13"/>
      <c r="AG38" s="13"/>
      <c r="AH38" s="5"/>
      <c r="AI38" s="27"/>
      <c r="AJ38" s="13"/>
      <c r="AK38" s="13"/>
      <c r="AL38" s="5"/>
      <c r="AM38" s="5"/>
      <c r="AN38" s="5"/>
      <c r="AO38" s="5"/>
      <c r="AP38" s="5"/>
      <c r="AQ38" s="27"/>
      <c r="AR38" s="13"/>
      <c r="AS38" s="27"/>
      <c r="AT38" s="13"/>
      <c r="AU38" s="5"/>
      <c r="AV38" s="5"/>
      <c r="AW38" s="5"/>
      <c r="AX38" s="5"/>
      <c r="AY38" s="4"/>
      <c r="AZ38" s="7"/>
      <c r="BA38" s="27"/>
      <c r="BB38" s="13"/>
      <c r="BC38" s="13"/>
      <c r="BD38" s="5"/>
      <c r="BE38" s="5"/>
      <c r="BF38" s="5"/>
      <c r="BG38" s="5"/>
      <c r="BH38" s="5"/>
      <c r="BI38" s="5"/>
      <c r="BJ38" s="5"/>
      <c r="BK38" s="5"/>
      <c r="BL38" s="8"/>
      <c r="BM38" s="5"/>
      <c r="BN38" s="5"/>
      <c r="BO38" s="7"/>
      <c r="BP38" s="7"/>
      <c r="BQ38" s="8"/>
      <c r="BR38" s="9"/>
    </row>
    <row r="39" spans="1:70" s="6" customFormat="1" ht="126.75" customHeight="1" x14ac:dyDescent="0.25">
      <c r="A39" s="1"/>
      <c r="B39" s="2"/>
      <c r="C39" s="3"/>
      <c r="D39" s="3"/>
      <c r="E39" s="4"/>
      <c r="F39" s="2"/>
      <c r="G39" s="2"/>
      <c r="H39" s="2"/>
      <c r="I39" s="2"/>
      <c r="J39" s="2"/>
      <c r="K39" s="4"/>
      <c r="L39" s="4"/>
      <c r="M39" s="27"/>
      <c r="N39" s="12"/>
      <c r="O39" s="2"/>
      <c r="P39" s="12"/>
      <c r="Q39" s="12"/>
      <c r="R39" s="12"/>
      <c r="S39" s="12"/>
      <c r="T39" s="12"/>
      <c r="U39" s="5"/>
      <c r="V39" s="5"/>
      <c r="W39" s="5"/>
      <c r="X39" s="5"/>
      <c r="Y39" s="5"/>
      <c r="Z39" s="5"/>
      <c r="AA39" s="5"/>
      <c r="AB39" s="5"/>
      <c r="AC39" s="51"/>
      <c r="AD39" s="5"/>
      <c r="AE39" s="4"/>
      <c r="AF39" s="13"/>
      <c r="AG39" s="13"/>
      <c r="AH39" s="5"/>
      <c r="AI39" s="27"/>
      <c r="AJ39" s="13"/>
      <c r="AK39" s="13"/>
      <c r="AL39" s="5"/>
      <c r="AM39" s="5"/>
      <c r="AN39" s="5"/>
      <c r="AO39" s="5"/>
      <c r="AP39" s="5"/>
      <c r="AQ39" s="27"/>
      <c r="AR39" s="13"/>
      <c r="AS39" s="27"/>
      <c r="AT39" s="13"/>
      <c r="AU39" s="5"/>
      <c r="AV39" s="5"/>
      <c r="AW39" s="5"/>
      <c r="AX39" s="5"/>
      <c r="AY39" s="4"/>
      <c r="AZ39" s="7"/>
      <c r="BA39" s="27"/>
      <c r="BB39" s="13"/>
      <c r="BC39" s="13"/>
      <c r="BD39" s="5"/>
      <c r="BE39" s="5"/>
      <c r="BF39" s="5"/>
      <c r="BG39" s="5"/>
      <c r="BH39" s="5"/>
      <c r="BI39" s="5"/>
      <c r="BJ39" s="5"/>
      <c r="BK39" s="5"/>
      <c r="BL39" s="8"/>
      <c r="BM39" s="5"/>
      <c r="BN39" s="5"/>
      <c r="BO39" s="7"/>
      <c r="BP39" s="7"/>
      <c r="BQ39" s="8"/>
      <c r="BR39" s="9"/>
    </row>
    <row r="40" spans="1:70" s="6" customFormat="1" ht="126.75" customHeight="1" x14ac:dyDescent="0.25">
      <c r="A40" s="1"/>
      <c r="B40" s="2"/>
      <c r="C40" s="3"/>
      <c r="D40" s="3"/>
      <c r="E40" s="4"/>
      <c r="F40" s="2"/>
      <c r="G40" s="2"/>
      <c r="H40" s="2"/>
      <c r="I40" s="2"/>
      <c r="J40" s="2"/>
      <c r="K40" s="4"/>
      <c r="L40" s="4"/>
      <c r="M40" s="27"/>
      <c r="N40" s="12"/>
      <c r="O40" s="2"/>
      <c r="P40" s="12"/>
      <c r="Q40" s="12"/>
      <c r="R40" s="12"/>
      <c r="S40" s="12"/>
      <c r="T40" s="12"/>
      <c r="U40" s="5"/>
      <c r="V40" s="5"/>
      <c r="W40" s="5"/>
      <c r="X40" s="5"/>
      <c r="Y40" s="5"/>
      <c r="Z40" s="5"/>
      <c r="AA40" s="5"/>
      <c r="AB40" s="5"/>
      <c r="AC40" s="51"/>
      <c r="AD40" s="5"/>
      <c r="AE40" s="4"/>
      <c r="AF40" s="13"/>
      <c r="AG40" s="13"/>
      <c r="AH40" s="5"/>
      <c r="AI40" s="27"/>
      <c r="AJ40" s="13"/>
      <c r="AK40" s="13"/>
      <c r="AL40" s="5"/>
      <c r="AM40" s="5"/>
      <c r="AN40" s="5"/>
      <c r="AO40" s="5"/>
      <c r="AP40" s="5"/>
      <c r="AQ40" s="27"/>
      <c r="AR40" s="13"/>
      <c r="AS40" s="27"/>
      <c r="AT40" s="13"/>
      <c r="AU40" s="5"/>
      <c r="AV40" s="5"/>
      <c r="AW40" s="5"/>
      <c r="AX40" s="5"/>
      <c r="AY40" s="4"/>
      <c r="AZ40" s="7"/>
      <c r="BA40" s="27"/>
      <c r="BB40" s="13"/>
      <c r="BC40" s="13"/>
      <c r="BD40" s="5"/>
      <c r="BE40" s="5"/>
      <c r="BF40" s="5"/>
      <c r="BG40" s="5"/>
      <c r="BH40" s="5"/>
      <c r="BI40" s="5"/>
      <c r="BJ40" s="5"/>
      <c r="BK40" s="5"/>
      <c r="BL40" s="8"/>
      <c r="BM40" s="5"/>
      <c r="BN40" s="5"/>
      <c r="BO40" s="7"/>
      <c r="BP40" s="7"/>
      <c r="BQ40" s="8"/>
      <c r="BR40" s="9"/>
    </row>
    <row r="41" spans="1:70" s="6" customFormat="1" ht="126.75" customHeight="1" x14ac:dyDescent="0.25">
      <c r="A41" s="1"/>
      <c r="B41" s="2"/>
      <c r="C41" s="3"/>
      <c r="D41" s="3"/>
      <c r="E41" s="4"/>
      <c r="F41" s="2"/>
      <c r="G41" s="2"/>
      <c r="H41" s="2"/>
      <c r="I41" s="2"/>
      <c r="J41" s="2"/>
      <c r="K41" s="4"/>
      <c r="L41" s="4"/>
      <c r="M41" s="27"/>
      <c r="N41" s="12"/>
      <c r="O41" s="2"/>
      <c r="P41" s="12"/>
      <c r="Q41" s="12"/>
      <c r="R41" s="12"/>
      <c r="S41" s="12"/>
      <c r="T41" s="12"/>
      <c r="U41" s="5"/>
      <c r="V41" s="5"/>
      <c r="W41" s="5"/>
      <c r="X41" s="5"/>
      <c r="Y41" s="5"/>
      <c r="Z41" s="5"/>
      <c r="AA41" s="5"/>
      <c r="AB41" s="5"/>
      <c r="AC41" s="51"/>
      <c r="AD41" s="5"/>
      <c r="AE41" s="4"/>
      <c r="AF41" s="13"/>
      <c r="AG41" s="13"/>
      <c r="AH41" s="5"/>
      <c r="AI41" s="27"/>
      <c r="AJ41" s="13"/>
      <c r="AK41" s="13"/>
      <c r="AL41" s="5"/>
      <c r="AM41" s="5"/>
      <c r="AN41" s="5"/>
      <c r="AO41" s="5"/>
      <c r="AP41" s="5"/>
      <c r="AQ41" s="27"/>
      <c r="AR41" s="13"/>
      <c r="AS41" s="27"/>
      <c r="AT41" s="13"/>
      <c r="AU41" s="5"/>
      <c r="AV41" s="5"/>
      <c r="AW41" s="5"/>
      <c r="AX41" s="5"/>
      <c r="AY41" s="4"/>
      <c r="AZ41" s="7"/>
      <c r="BA41" s="27"/>
      <c r="BB41" s="13"/>
      <c r="BC41" s="13"/>
      <c r="BD41" s="5"/>
      <c r="BE41" s="5"/>
      <c r="BF41" s="5"/>
      <c r="BG41" s="5"/>
      <c r="BH41" s="5"/>
      <c r="BI41" s="5"/>
      <c r="BJ41" s="5"/>
      <c r="BK41" s="5"/>
      <c r="BL41" s="8"/>
      <c r="BM41" s="5"/>
      <c r="BN41" s="5"/>
      <c r="BO41" s="7"/>
      <c r="BP41" s="7"/>
      <c r="BQ41" s="8"/>
      <c r="BR41" s="9"/>
    </row>
    <row r="42" spans="1:70" s="6" customFormat="1" ht="126.75" customHeight="1" x14ac:dyDescent="0.25">
      <c r="A42" s="1"/>
      <c r="B42" s="2"/>
      <c r="C42" s="3"/>
      <c r="D42" s="3"/>
      <c r="E42" s="4"/>
      <c r="F42" s="2"/>
      <c r="G42" s="2"/>
      <c r="H42" s="2"/>
      <c r="I42" s="2"/>
      <c r="J42" s="2"/>
      <c r="K42" s="4"/>
      <c r="L42" s="4"/>
      <c r="M42" s="27"/>
      <c r="N42" s="12"/>
      <c r="O42" s="2"/>
      <c r="P42" s="12"/>
      <c r="Q42" s="12"/>
      <c r="R42" s="12"/>
      <c r="S42" s="12"/>
      <c r="T42" s="12"/>
      <c r="U42" s="5"/>
      <c r="V42" s="5"/>
      <c r="W42" s="5"/>
      <c r="X42" s="5"/>
      <c r="Y42" s="5"/>
      <c r="Z42" s="5"/>
      <c r="AA42" s="5"/>
      <c r="AB42" s="5"/>
      <c r="AC42" s="51"/>
      <c r="AD42" s="5"/>
      <c r="AE42" s="4"/>
      <c r="AF42" s="13"/>
      <c r="AG42" s="13"/>
      <c r="AH42" s="5"/>
      <c r="AI42" s="27"/>
      <c r="AJ42" s="13"/>
      <c r="AK42" s="13"/>
      <c r="AL42" s="5"/>
      <c r="AM42" s="5"/>
      <c r="AN42" s="5"/>
      <c r="AO42" s="5"/>
      <c r="AP42" s="5"/>
      <c r="AQ42" s="27"/>
      <c r="AR42" s="13"/>
      <c r="AS42" s="27"/>
      <c r="AT42" s="13"/>
      <c r="AU42" s="5"/>
      <c r="AV42" s="5"/>
      <c r="AW42" s="5"/>
      <c r="AX42" s="5"/>
      <c r="AY42" s="4"/>
      <c r="AZ42" s="7"/>
      <c r="BA42" s="27"/>
      <c r="BB42" s="13"/>
      <c r="BC42" s="13"/>
      <c r="BD42" s="5"/>
      <c r="BE42" s="5"/>
      <c r="BF42" s="5"/>
      <c r="BG42" s="5"/>
      <c r="BH42" s="5"/>
      <c r="BI42" s="5"/>
      <c r="BJ42" s="5"/>
      <c r="BK42" s="5"/>
      <c r="BL42" s="8"/>
      <c r="BM42" s="5"/>
      <c r="BN42" s="5"/>
      <c r="BO42" s="7"/>
      <c r="BP42" s="7"/>
      <c r="BQ42" s="8"/>
      <c r="BR42" s="9"/>
    </row>
    <row r="43" spans="1:70" s="6" customFormat="1" ht="244.5" customHeight="1" x14ac:dyDescent="0.25">
      <c r="A43" s="1"/>
      <c r="B43" s="2"/>
      <c r="C43" s="3"/>
      <c r="D43" s="3"/>
      <c r="E43" s="4"/>
      <c r="F43" s="2"/>
      <c r="G43" s="2"/>
      <c r="H43" s="2"/>
      <c r="I43" s="2"/>
      <c r="J43" s="2"/>
      <c r="K43" s="4"/>
      <c r="L43" s="4"/>
      <c r="M43" s="4"/>
      <c r="N43" s="13"/>
      <c r="O43" s="13"/>
      <c r="P43" s="13"/>
      <c r="Q43" s="13"/>
      <c r="R43" s="13"/>
      <c r="S43" s="13"/>
      <c r="T43" s="13"/>
      <c r="U43" s="5"/>
      <c r="V43" s="5"/>
      <c r="W43" s="5"/>
      <c r="X43" s="5"/>
      <c r="Y43" s="5"/>
      <c r="Z43" s="5"/>
      <c r="AA43" s="5"/>
      <c r="AB43" s="5"/>
      <c r="AC43" s="27"/>
      <c r="AD43" s="13"/>
      <c r="AE43" s="13"/>
      <c r="AF43" s="5"/>
      <c r="AG43" s="5"/>
      <c r="AH43" s="5"/>
      <c r="AI43" s="27"/>
      <c r="AJ43" s="13"/>
      <c r="AK43" s="13"/>
      <c r="AL43" s="5"/>
      <c r="AM43" s="5"/>
      <c r="AN43" s="5"/>
      <c r="AO43" s="5"/>
      <c r="AP43" s="5"/>
      <c r="AQ43" s="27"/>
      <c r="AR43" s="13"/>
      <c r="AS43" s="27"/>
      <c r="AT43" s="13"/>
      <c r="AU43" s="5"/>
      <c r="AV43" s="5"/>
      <c r="AW43" s="5"/>
      <c r="AX43" s="5"/>
      <c r="AY43" s="4"/>
      <c r="AZ43" s="7"/>
      <c r="BA43" s="27"/>
      <c r="BB43" s="13"/>
      <c r="BC43" s="13"/>
      <c r="BD43" s="5"/>
      <c r="BE43" s="5"/>
      <c r="BF43" s="5"/>
      <c r="BG43" s="5"/>
      <c r="BH43" s="5"/>
      <c r="BI43" s="5"/>
      <c r="BJ43" s="5"/>
      <c r="BK43" s="5"/>
      <c r="BL43" s="8"/>
      <c r="BM43" s="5"/>
      <c r="BN43" s="5"/>
      <c r="BO43" s="7"/>
      <c r="BP43" s="7"/>
      <c r="BQ43" s="8"/>
      <c r="BR43" s="9"/>
    </row>
    <row r="44" spans="1:70" s="6" customFormat="1" ht="298.5" customHeight="1" x14ac:dyDescent="0.25">
      <c r="A44" s="1"/>
      <c r="B44" s="2"/>
      <c r="C44" s="3"/>
      <c r="D44" s="3"/>
      <c r="E44" s="4"/>
      <c r="F44" s="2"/>
      <c r="G44" s="2"/>
      <c r="H44" s="2"/>
      <c r="I44" s="2"/>
      <c r="J44" s="2"/>
      <c r="K44" s="4"/>
      <c r="L44" s="4"/>
      <c r="M44" s="4"/>
      <c r="N44" s="7"/>
      <c r="O44" s="4"/>
      <c r="P44" s="7"/>
      <c r="Q44" s="7"/>
      <c r="R44" s="7"/>
      <c r="S44" s="7"/>
      <c r="T44" s="7"/>
      <c r="U44" s="5"/>
      <c r="V44" s="5"/>
      <c r="W44" s="5"/>
      <c r="X44" s="5"/>
      <c r="Y44" s="5"/>
      <c r="Z44" s="5"/>
      <c r="AA44" s="5"/>
      <c r="AB44" s="5"/>
      <c r="AC44" s="27"/>
      <c r="AD44" s="17"/>
      <c r="AE44" s="17"/>
      <c r="AF44" s="5"/>
      <c r="AG44" s="5"/>
      <c r="AH44" s="5"/>
      <c r="AI44" s="27"/>
      <c r="AJ44" s="17"/>
      <c r="AK44" s="17"/>
      <c r="AL44" s="5"/>
      <c r="AM44" s="5"/>
      <c r="AN44" s="5"/>
      <c r="AO44" s="5"/>
      <c r="AP44" s="5"/>
      <c r="AQ44" s="27"/>
      <c r="AR44" s="13"/>
      <c r="AS44" s="27"/>
      <c r="AT44" s="7"/>
      <c r="AU44" s="5"/>
      <c r="AV44" s="5"/>
      <c r="AW44" s="5"/>
      <c r="AX44" s="5"/>
      <c r="AY44" s="4"/>
      <c r="AZ44" s="7"/>
      <c r="BA44" s="27"/>
      <c r="BB44" s="7"/>
      <c r="BC44" s="7"/>
      <c r="BD44" s="5"/>
      <c r="BE44" s="5"/>
      <c r="BF44" s="5"/>
      <c r="BG44" s="5"/>
      <c r="BH44" s="5"/>
      <c r="BI44" s="5"/>
      <c r="BJ44" s="5"/>
      <c r="BK44" s="5"/>
      <c r="BL44" s="8"/>
      <c r="BM44" s="5"/>
      <c r="BN44" s="5"/>
      <c r="BO44" s="7"/>
      <c r="BP44" s="7"/>
      <c r="BQ44" s="8"/>
      <c r="BR44" s="9"/>
    </row>
    <row r="45" spans="1:70" s="6" customFormat="1" ht="131.25" customHeight="1" x14ac:dyDescent="0.25">
      <c r="A45" s="1"/>
      <c r="B45" s="2"/>
      <c r="C45" s="3"/>
      <c r="D45" s="3"/>
      <c r="E45" s="4"/>
      <c r="F45" s="2"/>
      <c r="G45" s="2"/>
      <c r="H45" s="2"/>
      <c r="I45" s="2"/>
      <c r="J45" s="2"/>
      <c r="K45" s="4"/>
      <c r="L45" s="4"/>
      <c r="M45" s="4"/>
      <c r="N45" s="7"/>
      <c r="O45" s="4"/>
      <c r="P45" s="4"/>
      <c r="Q45" s="4"/>
      <c r="R45" s="4"/>
      <c r="S45" s="4"/>
      <c r="T45" s="7"/>
      <c r="U45" s="5"/>
      <c r="V45" s="5"/>
      <c r="W45" s="5"/>
      <c r="X45" s="5"/>
      <c r="Y45" s="5"/>
      <c r="Z45" s="5"/>
      <c r="AA45" s="5"/>
      <c r="AB45" s="5"/>
      <c r="AC45" s="27"/>
      <c r="AD45" s="17"/>
      <c r="AE45" s="17"/>
      <c r="AF45" s="5"/>
      <c r="AG45" s="5"/>
      <c r="AH45" s="5"/>
      <c r="AI45" s="27"/>
      <c r="AJ45" s="17"/>
      <c r="AK45" s="17"/>
      <c r="AL45" s="5"/>
      <c r="AM45" s="5"/>
      <c r="AN45" s="5"/>
      <c r="AO45" s="5"/>
      <c r="AP45" s="5"/>
      <c r="AQ45" s="27"/>
      <c r="AR45" s="13"/>
      <c r="AS45" s="27"/>
      <c r="AT45" s="7"/>
      <c r="AU45" s="5"/>
      <c r="AV45" s="5"/>
      <c r="AW45" s="5"/>
      <c r="AX45" s="5"/>
      <c r="AY45" s="4"/>
      <c r="AZ45" s="7"/>
      <c r="BA45" s="27"/>
      <c r="BB45" s="7"/>
      <c r="BC45" s="4"/>
      <c r="BD45" s="5"/>
      <c r="BE45" s="5"/>
      <c r="BF45" s="5"/>
      <c r="BG45" s="5"/>
      <c r="BH45" s="5"/>
      <c r="BI45" s="5"/>
      <c r="BJ45" s="5"/>
      <c r="BK45" s="5"/>
      <c r="BL45" s="8"/>
      <c r="BM45" s="5"/>
      <c r="BN45" s="5"/>
      <c r="BO45" s="7"/>
      <c r="BP45" s="7"/>
      <c r="BQ45" s="8"/>
      <c r="BR45" s="9"/>
    </row>
    <row r="46" spans="1:70" s="6" customFormat="1" ht="156" customHeight="1" x14ac:dyDescent="0.25">
      <c r="A46" s="1"/>
      <c r="B46" s="2"/>
      <c r="C46" s="3"/>
      <c r="D46" s="3"/>
      <c r="E46" s="4"/>
      <c r="F46" s="2"/>
      <c r="G46" s="2"/>
      <c r="H46" s="2"/>
      <c r="I46" s="2"/>
      <c r="J46" s="2"/>
      <c r="K46" s="4"/>
      <c r="L46" s="4"/>
      <c r="M46" s="27"/>
      <c r="N46" s="12"/>
      <c r="O46" s="2"/>
      <c r="P46" s="12"/>
      <c r="Q46" s="12"/>
      <c r="R46" s="12"/>
      <c r="S46" s="12"/>
      <c r="T46" s="12"/>
      <c r="U46" s="5"/>
      <c r="V46" s="5"/>
      <c r="W46" s="5"/>
      <c r="X46" s="5"/>
      <c r="Y46" s="5"/>
      <c r="Z46" s="5"/>
      <c r="AA46" s="5"/>
      <c r="AB46" s="5"/>
      <c r="AC46" s="27"/>
      <c r="AD46" s="17"/>
      <c r="AE46" s="17"/>
      <c r="AF46" s="5"/>
      <c r="AG46" s="5"/>
      <c r="AH46" s="5"/>
      <c r="AI46" s="27"/>
      <c r="AJ46" s="17"/>
      <c r="AK46" s="17"/>
      <c r="AL46" s="5"/>
      <c r="AM46" s="5"/>
      <c r="AN46" s="5"/>
      <c r="AO46" s="5"/>
      <c r="AP46" s="5"/>
      <c r="AQ46" s="27"/>
      <c r="AR46" s="13"/>
      <c r="AS46" s="27"/>
      <c r="AT46" s="7"/>
      <c r="AU46" s="5"/>
      <c r="AV46" s="5"/>
      <c r="AW46" s="5"/>
      <c r="AX46" s="5"/>
      <c r="AY46" s="4"/>
      <c r="AZ46" s="7"/>
      <c r="BA46" s="27"/>
      <c r="BB46" s="7"/>
      <c r="BC46" s="4"/>
      <c r="BD46" s="5"/>
      <c r="BE46" s="5"/>
      <c r="BF46" s="5"/>
      <c r="BG46" s="5"/>
      <c r="BH46" s="5"/>
      <c r="BI46" s="5"/>
      <c r="BJ46" s="5"/>
      <c r="BK46" s="5"/>
      <c r="BL46" s="8"/>
      <c r="BM46" s="5"/>
      <c r="BN46" s="5"/>
      <c r="BO46" s="7"/>
      <c r="BP46" s="7"/>
      <c r="BQ46" s="8"/>
      <c r="BR46" s="9"/>
    </row>
    <row r="47" spans="1:70" s="6" customFormat="1" ht="233.25" customHeight="1" x14ac:dyDescent="0.25">
      <c r="A47" s="1"/>
      <c r="B47" s="2"/>
      <c r="C47" s="3"/>
      <c r="D47" s="3"/>
      <c r="E47" s="4"/>
      <c r="F47" s="2"/>
      <c r="G47" s="2"/>
      <c r="H47" s="2"/>
      <c r="I47" s="2"/>
      <c r="J47" s="2"/>
      <c r="K47" s="4"/>
      <c r="L47" s="4"/>
      <c r="M47" s="4"/>
      <c r="N47" s="4"/>
      <c r="O47" s="4"/>
      <c r="P47" s="4"/>
      <c r="Q47" s="4"/>
      <c r="R47" s="4"/>
      <c r="S47" s="4"/>
      <c r="T47" s="4"/>
      <c r="U47" s="5"/>
      <c r="V47" s="5"/>
      <c r="W47" s="5"/>
      <c r="X47" s="5"/>
      <c r="Y47" s="5"/>
      <c r="Z47" s="5"/>
      <c r="AA47" s="5"/>
      <c r="AB47" s="5"/>
      <c r="AC47" s="27"/>
      <c r="AD47" s="17"/>
      <c r="AE47" s="4"/>
      <c r="AF47" s="5"/>
      <c r="AG47" s="5"/>
      <c r="AH47" s="5"/>
      <c r="AI47" s="27"/>
      <c r="AJ47" s="17"/>
      <c r="AK47" s="4"/>
      <c r="AL47" s="5"/>
      <c r="AM47" s="5"/>
      <c r="AN47" s="5"/>
      <c r="AO47" s="5"/>
      <c r="AP47" s="5"/>
      <c r="AQ47" s="27"/>
      <c r="AR47" s="7"/>
      <c r="AS47" s="27"/>
      <c r="AT47" s="7"/>
      <c r="AU47" s="5"/>
      <c r="AV47" s="5"/>
      <c r="AW47" s="5"/>
      <c r="AX47" s="5"/>
      <c r="AY47" s="4"/>
      <c r="AZ47" s="7"/>
      <c r="BA47" s="27"/>
      <c r="BB47" s="13"/>
      <c r="BC47" s="4"/>
      <c r="BD47" s="5"/>
      <c r="BE47" s="5"/>
      <c r="BF47" s="5"/>
      <c r="BG47" s="5"/>
      <c r="BH47" s="5"/>
      <c r="BI47" s="5"/>
      <c r="BJ47" s="5"/>
      <c r="BK47" s="5"/>
      <c r="BL47" s="8"/>
      <c r="BM47" s="5"/>
      <c r="BN47" s="5"/>
      <c r="BO47" s="7"/>
      <c r="BP47" s="7"/>
      <c r="BQ47" s="8"/>
      <c r="BR47" s="9"/>
    </row>
    <row r="48" spans="1:70" s="6" customFormat="1" ht="163.5" customHeight="1" x14ac:dyDescent="0.25">
      <c r="A48" s="1"/>
      <c r="B48" s="2"/>
      <c r="C48" s="3"/>
      <c r="D48" s="3"/>
      <c r="E48" s="4"/>
      <c r="F48" s="2"/>
      <c r="G48" s="2"/>
      <c r="H48" s="2"/>
      <c r="I48" s="2"/>
      <c r="J48" s="2"/>
      <c r="K48" s="4"/>
      <c r="L48" s="4"/>
      <c r="M48" s="4"/>
      <c r="N48" s="13"/>
      <c r="O48" s="13"/>
      <c r="P48" s="13"/>
      <c r="Q48" s="13"/>
      <c r="R48" s="13"/>
      <c r="S48" s="13"/>
      <c r="T48" s="13"/>
      <c r="U48" s="5"/>
      <c r="V48" s="5"/>
      <c r="W48" s="5"/>
      <c r="X48" s="5"/>
      <c r="Y48" s="5"/>
      <c r="Z48" s="5"/>
      <c r="AA48" s="5"/>
      <c r="AB48" s="5"/>
      <c r="AC48" s="27"/>
      <c r="AD48" s="17"/>
      <c r="AE48" s="4"/>
      <c r="AF48" s="5"/>
      <c r="AG48" s="5"/>
      <c r="AH48" s="5"/>
      <c r="AI48" s="27"/>
      <c r="AJ48" s="17"/>
      <c r="AK48" s="4"/>
      <c r="AL48" s="5"/>
      <c r="AM48" s="5"/>
      <c r="AN48" s="5"/>
      <c r="AO48" s="5"/>
      <c r="AP48" s="5"/>
      <c r="AQ48" s="27"/>
      <c r="AR48" s="7"/>
      <c r="AS48" s="27"/>
      <c r="AT48" s="7"/>
      <c r="AU48" s="5"/>
      <c r="AV48" s="5"/>
      <c r="AW48" s="5"/>
      <c r="AX48" s="5"/>
      <c r="AY48" s="4"/>
      <c r="AZ48" s="7"/>
      <c r="BA48" s="27"/>
      <c r="BB48" s="7"/>
      <c r="BC48" s="4"/>
      <c r="BD48" s="5"/>
      <c r="BE48" s="5"/>
      <c r="BF48" s="5"/>
      <c r="BG48" s="5"/>
      <c r="BH48" s="5"/>
      <c r="BI48" s="5"/>
      <c r="BJ48" s="5"/>
      <c r="BK48" s="5"/>
      <c r="BL48" s="8"/>
      <c r="BM48" s="5"/>
      <c r="BN48" s="5"/>
      <c r="BO48" s="7"/>
      <c r="BP48" s="7"/>
      <c r="BQ48" s="8"/>
      <c r="BR48" s="9"/>
    </row>
    <row r="49" spans="1:70" s="6" customFormat="1" ht="258.75" customHeight="1" x14ac:dyDescent="0.25">
      <c r="A49" s="1"/>
      <c r="B49" s="2"/>
      <c r="C49" s="3"/>
      <c r="D49" s="3"/>
      <c r="E49" s="4"/>
      <c r="F49" s="2"/>
      <c r="G49" s="2"/>
      <c r="H49" s="2"/>
      <c r="I49" s="2"/>
      <c r="J49" s="2"/>
      <c r="K49" s="4"/>
      <c r="L49" s="4"/>
      <c r="M49" s="27"/>
      <c r="N49" s="17"/>
      <c r="O49" s="17"/>
      <c r="P49" s="17"/>
      <c r="Q49" s="17"/>
      <c r="R49" s="17"/>
      <c r="S49" s="17"/>
      <c r="T49" s="17"/>
      <c r="U49" s="5"/>
      <c r="V49" s="5"/>
      <c r="W49" s="5"/>
      <c r="X49" s="5"/>
      <c r="Y49" s="5"/>
      <c r="Z49" s="5"/>
      <c r="AA49" s="5"/>
      <c r="AB49" s="5"/>
      <c r="AC49" s="27"/>
      <c r="AD49" s="17"/>
      <c r="AE49" s="4"/>
      <c r="AF49" s="5"/>
      <c r="AG49" s="5"/>
      <c r="AH49" s="5"/>
      <c r="AI49" s="27"/>
      <c r="AJ49" s="17"/>
      <c r="AK49" s="4"/>
      <c r="AL49" s="5"/>
      <c r="AM49" s="5"/>
      <c r="AN49" s="5"/>
      <c r="AO49" s="5"/>
      <c r="AP49" s="5"/>
      <c r="AQ49" s="27"/>
      <c r="AR49" s="7"/>
      <c r="AS49" s="27"/>
      <c r="AT49" s="7"/>
      <c r="AU49" s="5"/>
      <c r="AV49" s="5"/>
      <c r="AW49" s="5"/>
      <c r="AX49" s="5"/>
      <c r="AY49" s="4"/>
      <c r="AZ49" s="7"/>
      <c r="BA49" s="27"/>
      <c r="BB49" s="7"/>
      <c r="BC49" s="4"/>
      <c r="BD49" s="5"/>
      <c r="BE49" s="5"/>
      <c r="BF49" s="5"/>
      <c r="BG49" s="5"/>
      <c r="BH49" s="5"/>
      <c r="BI49" s="5"/>
      <c r="BJ49" s="5"/>
      <c r="BK49" s="5"/>
      <c r="BL49" s="8"/>
      <c r="BM49" s="5"/>
      <c r="BN49" s="5"/>
      <c r="BO49" s="7"/>
      <c r="BP49" s="7"/>
      <c r="BQ49" s="8"/>
      <c r="BR49" s="9"/>
    </row>
    <row r="50" spans="1:70" s="6" customFormat="1" ht="201" customHeight="1" x14ac:dyDescent="0.25">
      <c r="A50" s="1"/>
      <c r="B50" s="2"/>
      <c r="C50" s="3"/>
      <c r="D50" s="3"/>
      <c r="E50" s="4"/>
      <c r="F50" s="2"/>
      <c r="G50" s="2"/>
      <c r="H50" s="2"/>
      <c r="I50" s="2"/>
      <c r="J50" s="2"/>
      <c r="K50" s="4"/>
      <c r="L50" s="4"/>
      <c r="M50" s="27"/>
      <c r="N50" s="13"/>
      <c r="O50" s="13"/>
      <c r="P50" s="13"/>
      <c r="Q50" s="13"/>
      <c r="R50" s="13"/>
      <c r="S50" s="13"/>
      <c r="T50" s="13"/>
      <c r="U50" s="5"/>
      <c r="V50" s="5"/>
      <c r="W50" s="5"/>
      <c r="X50" s="5"/>
      <c r="Y50" s="5"/>
      <c r="Z50" s="5"/>
      <c r="AA50" s="5"/>
      <c r="AB50" s="5"/>
      <c r="AC50" s="27"/>
      <c r="AD50" s="17"/>
      <c r="AE50" s="4"/>
      <c r="AF50" s="5"/>
      <c r="AG50" s="5"/>
      <c r="AH50" s="5"/>
      <c r="AI50" s="27"/>
      <c r="AJ50" s="17"/>
      <c r="AK50" s="4"/>
      <c r="AL50" s="5"/>
      <c r="AM50" s="5"/>
      <c r="AN50" s="5"/>
      <c r="AO50" s="5"/>
      <c r="AP50" s="5"/>
      <c r="AQ50" s="27"/>
      <c r="AR50" s="7"/>
      <c r="AS50" s="27"/>
      <c r="AT50" s="7"/>
      <c r="AU50" s="5"/>
      <c r="AV50" s="5"/>
      <c r="AW50" s="5"/>
      <c r="AX50" s="5"/>
      <c r="AY50" s="4"/>
      <c r="AZ50" s="7"/>
      <c r="BA50" s="27"/>
      <c r="BB50" s="7"/>
      <c r="BC50" s="4"/>
      <c r="BD50" s="5"/>
      <c r="BE50" s="5"/>
      <c r="BF50" s="5"/>
      <c r="BG50" s="5"/>
      <c r="BH50" s="5"/>
      <c r="BI50" s="5"/>
      <c r="BJ50" s="5"/>
      <c r="BK50" s="5"/>
      <c r="BL50" s="8"/>
      <c r="BM50" s="5"/>
      <c r="BN50" s="5"/>
      <c r="BO50" s="7"/>
      <c r="BP50" s="7"/>
      <c r="BQ50" s="8"/>
      <c r="BR50" s="9"/>
    </row>
    <row r="51" spans="1:70" s="6" customFormat="1" ht="191.25" customHeight="1" x14ac:dyDescent="0.25">
      <c r="A51" s="1"/>
      <c r="B51" s="2"/>
      <c r="C51" s="3"/>
      <c r="D51" s="3"/>
      <c r="E51" s="4"/>
      <c r="F51" s="2"/>
      <c r="G51" s="2"/>
      <c r="H51" s="2"/>
      <c r="I51" s="2"/>
      <c r="J51" s="2"/>
      <c r="K51" s="4"/>
      <c r="L51" s="4"/>
      <c r="M51" s="4"/>
      <c r="N51" s="7"/>
      <c r="O51" s="4"/>
      <c r="P51" s="7"/>
      <c r="Q51" s="7"/>
      <c r="R51" s="7"/>
      <c r="S51" s="7"/>
      <c r="T51" s="7"/>
      <c r="U51" s="5"/>
      <c r="V51" s="5"/>
      <c r="W51" s="5"/>
      <c r="X51" s="5"/>
      <c r="Y51" s="5"/>
      <c r="Z51" s="5"/>
      <c r="AA51" s="5"/>
      <c r="AB51" s="5"/>
      <c r="AC51" s="27"/>
      <c r="AD51" s="17"/>
      <c r="AE51" s="4"/>
      <c r="AF51" s="5"/>
      <c r="AG51" s="5"/>
      <c r="AH51" s="5"/>
      <c r="AI51" s="27"/>
      <c r="AJ51" s="17"/>
      <c r="AK51" s="4"/>
      <c r="AL51" s="5"/>
      <c r="AM51" s="5"/>
      <c r="AN51" s="5"/>
      <c r="AO51" s="5"/>
      <c r="AP51" s="5"/>
      <c r="AQ51" s="27"/>
      <c r="AR51" s="7"/>
      <c r="AS51" s="27"/>
      <c r="AT51" s="7"/>
      <c r="AU51" s="5"/>
      <c r="AV51" s="5"/>
      <c r="AW51" s="5"/>
      <c r="AX51" s="5"/>
      <c r="AY51" s="4"/>
      <c r="AZ51" s="7"/>
      <c r="BA51" s="27"/>
      <c r="BB51" s="7"/>
      <c r="BC51" s="7"/>
      <c r="BD51" s="5"/>
      <c r="BE51" s="5"/>
      <c r="BF51" s="5"/>
      <c r="BG51" s="5"/>
      <c r="BH51" s="5"/>
      <c r="BI51" s="5"/>
      <c r="BJ51" s="5"/>
      <c r="BK51" s="5"/>
      <c r="BL51" s="8"/>
      <c r="BM51" s="5"/>
      <c r="BN51" s="5"/>
      <c r="BO51" s="7"/>
      <c r="BP51" s="7"/>
      <c r="BQ51" s="8"/>
      <c r="BR51" s="9"/>
    </row>
    <row r="52" spans="1:70" s="6" customFormat="1" ht="191.25" customHeight="1" x14ac:dyDescent="0.25">
      <c r="A52" s="1"/>
      <c r="B52" s="2"/>
      <c r="C52" s="3"/>
      <c r="D52" s="3"/>
      <c r="E52" s="4"/>
      <c r="F52" s="2"/>
      <c r="G52" s="2"/>
      <c r="H52" s="2"/>
      <c r="I52" s="2"/>
      <c r="J52" s="2"/>
      <c r="K52" s="4"/>
      <c r="L52" s="4"/>
      <c r="M52" s="27"/>
      <c r="N52" s="12"/>
      <c r="O52" s="2"/>
      <c r="P52" s="12"/>
      <c r="Q52" s="12"/>
      <c r="R52" s="12"/>
      <c r="S52" s="12"/>
      <c r="T52" s="12"/>
      <c r="U52" s="5"/>
      <c r="V52" s="5"/>
      <c r="W52" s="5"/>
      <c r="X52" s="5"/>
      <c r="Y52" s="5"/>
      <c r="Z52" s="5"/>
      <c r="AA52" s="5"/>
      <c r="AB52" s="5"/>
      <c r="AC52" s="27"/>
      <c r="AD52" s="17"/>
      <c r="AE52" s="4"/>
      <c r="AF52" s="5"/>
      <c r="AG52" s="5"/>
      <c r="AH52" s="5"/>
      <c r="AI52" s="27"/>
      <c r="AJ52" s="17"/>
      <c r="AK52" s="4"/>
      <c r="AL52" s="5"/>
      <c r="AM52" s="5"/>
      <c r="AN52" s="5"/>
      <c r="AO52" s="5"/>
      <c r="AP52" s="5"/>
      <c r="AQ52" s="27"/>
      <c r="AR52" s="7"/>
      <c r="AS52" s="27"/>
      <c r="AT52" s="7"/>
      <c r="AU52" s="5"/>
      <c r="AV52" s="5"/>
      <c r="AW52" s="5"/>
      <c r="AX52" s="5"/>
      <c r="AY52" s="4"/>
      <c r="AZ52" s="7"/>
      <c r="BA52" s="27"/>
      <c r="BB52" s="7"/>
      <c r="BC52" s="4"/>
      <c r="BD52" s="5"/>
      <c r="BE52" s="5"/>
      <c r="BF52" s="5"/>
      <c r="BG52" s="5"/>
      <c r="BH52" s="5"/>
      <c r="BI52" s="5"/>
      <c r="BJ52" s="5"/>
      <c r="BK52" s="5"/>
      <c r="BL52" s="8"/>
      <c r="BM52" s="5"/>
      <c r="BN52" s="5"/>
      <c r="BO52" s="7"/>
      <c r="BP52" s="7"/>
      <c r="BQ52" s="8"/>
      <c r="BR52" s="9"/>
    </row>
    <row r="53" spans="1:70" s="6" customFormat="1" ht="247.5" customHeight="1" x14ac:dyDescent="0.25">
      <c r="A53" s="1"/>
      <c r="B53" s="2"/>
      <c r="C53" s="3"/>
      <c r="D53" s="3"/>
      <c r="E53" s="4"/>
      <c r="F53" s="2"/>
      <c r="G53" s="2"/>
      <c r="H53" s="2"/>
      <c r="I53" s="2"/>
      <c r="J53" s="2"/>
      <c r="K53" s="4"/>
      <c r="L53" s="4"/>
      <c r="M53" s="27"/>
      <c r="N53" s="7"/>
      <c r="O53" s="7"/>
      <c r="P53" s="7"/>
      <c r="Q53" s="7"/>
      <c r="R53" s="7"/>
      <c r="S53" s="7"/>
      <c r="T53" s="12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1"/>
      <c r="AJ53" s="5"/>
      <c r="AK53" s="5"/>
      <c r="AL53" s="5"/>
      <c r="AM53" s="5"/>
      <c r="AN53" s="5"/>
      <c r="AO53" s="5"/>
      <c r="AP53" s="5"/>
      <c r="AQ53" s="51"/>
      <c r="AR53" s="5"/>
      <c r="AS53" s="51"/>
      <c r="AT53" s="5"/>
      <c r="AU53" s="5"/>
      <c r="AV53" s="5"/>
      <c r="AW53" s="5"/>
      <c r="AX53" s="5"/>
      <c r="AY53" s="4"/>
      <c r="AZ53" s="7"/>
      <c r="BA53" s="27"/>
      <c r="BB53" s="7"/>
      <c r="BC53" s="4"/>
      <c r="BD53" s="5"/>
      <c r="BE53" s="5"/>
      <c r="BF53" s="5"/>
      <c r="BG53" s="5"/>
      <c r="BH53" s="5"/>
      <c r="BI53" s="5"/>
      <c r="BJ53" s="5"/>
      <c r="BK53" s="5"/>
      <c r="BL53" s="8"/>
      <c r="BM53" s="5"/>
      <c r="BN53" s="5"/>
      <c r="BO53" s="7"/>
      <c r="BP53" s="7"/>
      <c r="BQ53" s="8"/>
      <c r="BR53" s="9"/>
    </row>
    <row r="54" spans="1:70" s="6" customFormat="1" ht="271.5" customHeight="1" x14ac:dyDescent="0.25">
      <c r="A54" s="1"/>
      <c r="B54" s="2"/>
      <c r="C54" s="3"/>
      <c r="D54" s="3"/>
      <c r="E54" s="4"/>
      <c r="F54" s="2"/>
      <c r="G54" s="2"/>
      <c r="H54" s="2"/>
      <c r="I54" s="2"/>
      <c r="J54" s="2"/>
      <c r="K54" s="4"/>
      <c r="L54" s="4"/>
      <c r="M54" s="27"/>
      <c r="N54" s="12"/>
      <c r="O54" s="2"/>
      <c r="P54" s="12"/>
      <c r="Q54" s="12"/>
      <c r="R54" s="12"/>
      <c r="S54" s="12"/>
      <c r="T54" s="12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1"/>
      <c r="AJ54" s="5"/>
      <c r="AK54" s="5"/>
      <c r="AL54" s="5"/>
      <c r="AM54" s="5"/>
      <c r="AN54" s="5"/>
      <c r="AO54" s="5"/>
      <c r="AP54" s="5"/>
      <c r="AQ54" s="51"/>
      <c r="AR54" s="5"/>
      <c r="AS54" s="51"/>
      <c r="AT54" s="5"/>
      <c r="AU54" s="5"/>
      <c r="AV54" s="5"/>
      <c r="AW54" s="5"/>
      <c r="AX54" s="5"/>
      <c r="AY54" s="4"/>
      <c r="AZ54" s="7"/>
      <c r="BA54" s="27"/>
      <c r="BB54" s="7"/>
      <c r="BC54" s="4"/>
      <c r="BD54" s="5"/>
      <c r="BE54" s="5"/>
      <c r="BF54" s="5"/>
      <c r="BG54" s="5"/>
      <c r="BH54" s="5"/>
      <c r="BI54" s="5"/>
      <c r="BJ54" s="5"/>
      <c r="BK54" s="5"/>
      <c r="BL54" s="8"/>
      <c r="BM54" s="5"/>
      <c r="BN54" s="5"/>
      <c r="BO54" s="7"/>
      <c r="BP54" s="7"/>
      <c r="BQ54" s="8"/>
      <c r="BR54" s="9"/>
    </row>
    <row r="55" spans="1:70" s="6" customFormat="1" ht="261" customHeight="1" x14ac:dyDescent="0.25">
      <c r="A55" s="1"/>
      <c r="B55" s="2"/>
      <c r="C55" s="3"/>
      <c r="D55" s="3"/>
      <c r="E55" s="4"/>
      <c r="F55" s="2"/>
      <c r="G55" s="2"/>
      <c r="H55" s="2"/>
      <c r="I55" s="2"/>
      <c r="J55" s="2"/>
      <c r="K55" s="4"/>
      <c r="L55" s="4"/>
      <c r="M55" s="27"/>
      <c r="N55" s="12"/>
      <c r="O55" s="2"/>
      <c r="P55" s="12"/>
      <c r="Q55" s="12"/>
      <c r="R55" s="12"/>
      <c r="S55" s="12"/>
      <c r="T55" s="12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1"/>
      <c r="AJ55" s="5"/>
      <c r="AK55" s="5"/>
      <c r="AL55" s="5"/>
      <c r="AM55" s="5"/>
      <c r="AN55" s="5"/>
      <c r="AO55" s="5"/>
      <c r="AP55" s="5"/>
      <c r="AQ55" s="51"/>
      <c r="AR55" s="5"/>
      <c r="AS55" s="51"/>
      <c r="AT55" s="5"/>
      <c r="AU55" s="5"/>
      <c r="AV55" s="5"/>
      <c r="AW55" s="5"/>
      <c r="AX55" s="5"/>
      <c r="AY55" s="4"/>
      <c r="AZ55" s="7"/>
      <c r="BA55" s="27"/>
      <c r="BB55" s="7"/>
      <c r="BC55" s="4"/>
      <c r="BD55" s="5"/>
      <c r="BE55" s="5"/>
      <c r="BF55" s="5"/>
      <c r="BG55" s="5"/>
      <c r="BH55" s="5"/>
      <c r="BI55" s="5"/>
      <c r="BJ55" s="5"/>
      <c r="BK55" s="5"/>
      <c r="BL55" s="8"/>
      <c r="BM55" s="5"/>
      <c r="BN55" s="5"/>
      <c r="BO55" s="7"/>
      <c r="BP55" s="7"/>
      <c r="BQ55" s="8"/>
      <c r="BR55" s="9"/>
    </row>
    <row r="56" spans="1:70" s="6" customFormat="1" ht="204" customHeight="1" x14ac:dyDescent="0.25">
      <c r="A56" s="1"/>
      <c r="B56" s="2"/>
      <c r="C56" s="3"/>
      <c r="D56" s="3"/>
      <c r="E56" s="4"/>
      <c r="F56" s="2"/>
      <c r="G56" s="2"/>
      <c r="H56" s="2"/>
      <c r="I56" s="2"/>
      <c r="J56" s="2"/>
      <c r="K56" s="4"/>
      <c r="L56" s="4"/>
      <c r="M56" s="4"/>
      <c r="N56" s="4"/>
      <c r="O56" s="4"/>
      <c r="P56" s="4"/>
      <c r="Q56" s="4"/>
      <c r="R56" s="4"/>
      <c r="S56" s="4"/>
      <c r="T56" s="4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1"/>
      <c r="AJ56" s="5"/>
      <c r="AK56" s="5"/>
      <c r="AL56" s="5"/>
      <c r="AM56" s="5"/>
      <c r="AN56" s="5"/>
      <c r="AO56" s="5"/>
      <c r="AP56" s="5"/>
      <c r="AQ56" s="51"/>
      <c r="AR56" s="5"/>
      <c r="AS56" s="51"/>
      <c r="AT56" s="5"/>
      <c r="AU56" s="5"/>
      <c r="AV56" s="5"/>
      <c r="AW56" s="5"/>
      <c r="AX56" s="5"/>
      <c r="AY56" s="4"/>
      <c r="AZ56" s="7"/>
      <c r="BA56" s="27"/>
      <c r="BB56" s="4"/>
      <c r="BC56" s="4"/>
      <c r="BD56" s="5"/>
      <c r="BE56" s="5"/>
      <c r="BF56" s="5"/>
      <c r="BG56" s="5"/>
      <c r="BH56" s="5"/>
      <c r="BI56" s="5"/>
      <c r="BJ56" s="5"/>
      <c r="BK56" s="5"/>
      <c r="BL56" s="8"/>
      <c r="BM56" s="5"/>
      <c r="BN56" s="5"/>
      <c r="BO56" s="7"/>
      <c r="BP56" s="7"/>
      <c r="BQ56" s="8"/>
      <c r="BR56" s="9"/>
    </row>
    <row r="57" spans="1:70" s="6" customFormat="1" ht="204" customHeight="1" x14ac:dyDescent="0.25">
      <c r="A57" s="1"/>
      <c r="B57" s="2"/>
      <c r="C57" s="3"/>
      <c r="D57" s="3"/>
      <c r="E57" s="4"/>
      <c r="F57" s="2"/>
      <c r="G57" s="2"/>
      <c r="H57" s="2"/>
      <c r="I57" s="2"/>
      <c r="J57" s="2"/>
      <c r="K57" s="4"/>
      <c r="L57" s="4"/>
      <c r="M57" s="27"/>
      <c r="N57" s="4"/>
      <c r="O57" s="4"/>
      <c r="P57" s="4"/>
      <c r="Q57" s="4"/>
      <c r="R57" s="4"/>
      <c r="S57" s="4"/>
      <c r="T57" s="4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1"/>
      <c r="AJ57" s="5"/>
      <c r="AK57" s="5"/>
      <c r="AL57" s="5"/>
      <c r="AM57" s="5"/>
      <c r="AN57" s="5"/>
      <c r="AO57" s="5"/>
      <c r="AP57" s="5"/>
      <c r="AQ57" s="51"/>
      <c r="AR57" s="5"/>
      <c r="AS57" s="51"/>
      <c r="AT57" s="5"/>
      <c r="AU57" s="5"/>
      <c r="AV57" s="5"/>
      <c r="AW57" s="5"/>
      <c r="AX57" s="5"/>
      <c r="AY57" s="4"/>
      <c r="AZ57" s="7"/>
      <c r="BA57" s="27"/>
      <c r="BB57" s="7"/>
      <c r="BC57" s="4"/>
      <c r="BD57" s="5"/>
      <c r="BE57" s="5"/>
      <c r="BF57" s="5"/>
      <c r="BG57" s="5"/>
      <c r="BH57" s="5"/>
      <c r="BI57" s="5"/>
      <c r="BJ57" s="5"/>
      <c r="BK57" s="5"/>
      <c r="BL57" s="8"/>
      <c r="BM57" s="5"/>
      <c r="BN57" s="5"/>
      <c r="BO57" s="7"/>
      <c r="BP57" s="7"/>
      <c r="BQ57" s="8"/>
      <c r="BR57" s="9"/>
    </row>
    <row r="58" spans="1:70" s="6" customFormat="1" ht="204" customHeight="1" x14ac:dyDescent="0.25">
      <c r="A58" s="1"/>
      <c r="B58" s="2"/>
      <c r="C58" s="3"/>
      <c r="D58" s="3"/>
      <c r="E58" s="4"/>
      <c r="F58" s="2"/>
      <c r="G58" s="2"/>
      <c r="H58" s="2"/>
      <c r="I58" s="2"/>
      <c r="J58" s="2"/>
      <c r="K58" s="4"/>
      <c r="L58" s="4"/>
      <c r="M58" s="27"/>
      <c r="N58" s="12"/>
      <c r="O58" s="2"/>
      <c r="P58" s="12"/>
      <c r="Q58" s="12"/>
      <c r="R58" s="12"/>
      <c r="S58" s="12"/>
      <c r="T58" s="12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1"/>
      <c r="AJ58" s="5"/>
      <c r="AK58" s="5"/>
      <c r="AL58" s="5"/>
      <c r="AM58" s="5"/>
      <c r="AN58" s="5"/>
      <c r="AO58" s="5"/>
      <c r="AP58" s="5"/>
      <c r="AQ58" s="51"/>
      <c r="AR58" s="5"/>
      <c r="AS58" s="51"/>
      <c r="AT58" s="5"/>
      <c r="AU58" s="5"/>
      <c r="AV58" s="5"/>
      <c r="AW58" s="5"/>
      <c r="AX58" s="5"/>
      <c r="AY58" s="4"/>
      <c r="AZ58" s="7"/>
      <c r="BA58" s="27"/>
      <c r="BB58" s="7"/>
      <c r="BC58" s="4"/>
      <c r="BD58" s="5"/>
      <c r="BE58" s="5"/>
      <c r="BF58" s="5"/>
      <c r="BG58" s="5"/>
      <c r="BH58" s="5"/>
      <c r="BI58" s="5"/>
      <c r="BJ58" s="5"/>
      <c r="BK58" s="5"/>
      <c r="BL58" s="8"/>
      <c r="BM58" s="5"/>
      <c r="BN58" s="5"/>
      <c r="BO58" s="7"/>
      <c r="BP58" s="7"/>
      <c r="BQ58" s="8"/>
      <c r="BR58" s="9"/>
    </row>
    <row r="59" spans="1:70" s="6" customFormat="1" ht="283.5" customHeight="1" x14ac:dyDescent="0.25">
      <c r="A59" s="1"/>
      <c r="B59" s="2"/>
      <c r="C59" s="3"/>
      <c r="D59" s="3"/>
      <c r="E59" s="4"/>
      <c r="F59" s="2"/>
      <c r="G59" s="2"/>
      <c r="H59" s="2"/>
      <c r="I59" s="2"/>
      <c r="J59" s="2"/>
      <c r="K59" s="4"/>
      <c r="L59" s="4"/>
      <c r="M59" s="4"/>
      <c r="N59" s="7"/>
      <c r="O59" s="4"/>
      <c r="P59" s="7"/>
      <c r="Q59" s="7"/>
      <c r="R59" s="7"/>
      <c r="S59" s="7"/>
      <c r="T59" s="7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1"/>
      <c r="AJ59" s="5"/>
      <c r="AK59" s="5"/>
      <c r="AL59" s="5"/>
      <c r="AM59" s="5"/>
      <c r="AN59" s="5"/>
      <c r="AO59" s="5"/>
      <c r="AP59" s="5"/>
      <c r="AQ59" s="51"/>
      <c r="AR59" s="5"/>
      <c r="AS59" s="51"/>
      <c r="AT59" s="5"/>
      <c r="AU59" s="5"/>
      <c r="AV59" s="5"/>
      <c r="AW59" s="5"/>
      <c r="AX59" s="5"/>
      <c r="AY59" s="4"/>
      <c r="AZ59" s="7"/>
      <c r="BA59" s="27"/>
      <c r="BB59" s="7"/>
      <c r="BC59" s="4"/>
      <c r="BD59" s="5"/>
      <c r="BE59" s="5"/>
      <c r="BF59" s="5"/>
      <c r="BG59" s="5"/>
      <c r="BH59" s="5"/>
      <c r="BI59" s="5"/>
      <c r="BJ59" s="5"/>
      <c r="BK59" s="5"/>
      <c r="BL59" s="8"/>
      <c r="BM59" s="5"/>
      <c r="BN59" s="5"/>
      <c r="BO59" s="7"/>
      <c r="BP59" s="7"/>
      <c r="BQ59" s="8"/>
      <c r="BR59" s="9"/>
    </row>
    <row r="60" spans="1:70" s="6" customFormat="1" ht="409.5" customHeight="1" x14ac:dyDescent="0.25">
      <c r="A60" s="1"/>
      <c r="B60" s="2"/>
      <c r="C60" s="3"/>
      <c r="D60" s="3"/>
      <c r="E60" s="4"/>
      <c r="F60" s="2"/>
      <c r="G60" s="2"/>
      <c r="H60" s="2"/>
      <c r="I60" s="2"/>
      <c r="J60" s="2"/>
      <c r="K60" s="4"/>
      <c r="L60" s="4"/>
      <c r="M60" s="4"/>
      <c r="N60" s="7"/>
      <c r="O60" s="4"/>
      <c r="P60" s="7"/>
      <c r="Q60" s="7"/>
      <c r="R60" s="7"/>
      <c r="S60" s="7"/>
      <c r="T60" s="7"/>
      <c r="U60" s="5"/>
      <c r="V60" s="5"/>
      <c r="W60" s="5"/>
      <c r="X60" s="5"/>
      <c r="Y60" s="5"/>
      <c r="Z60" s="5"/>
      <c r="AA60" s="5"/>
      <c r="AB60" s="5"/>
      <c r="AC60" s="5"/>
      <c r="AD60" s="5"/>
      <c r="AE60" s="4"/>
      <c r="AF60" s="7"/>
      <c r="AG60" s="7"/>
      <c r="AH60" s="5"/>
      <c r="AI60" s="27"/>
      <c r="AJ60" s="7"/>
      <c r="AK60" s="7"/>
      <c r="AL60" s="5"/>
      <c r="AM60" s="5"/>
      <c r="AN60" s="5"/>
      <c r="AO60" s="5"/>
      <c r="AP60" s="5"/>
      <c r="AQ60" s="27"/>
      <c r="AR60" s="7"/>
      <c r="AS60" s="27"/>
      <c r="AT60" s="7"/>
      <c r="AU60" s="5"/>
      <c r="AV60" s="5"/>
      <c r="AW60" s="5"/>
      <c r="AX60" s="5"/>
      <c r="AY60" s="4"/>
      <c r="AZ60" s="7"/>
      <c r="BA60" s="27"/>
      <c r="BB60" s="7"/>
      <c r="BC60" s="7"/>
      <c r="BD60" s="5"/>
      <c r="BE60" s="5"/>
      <c r="BF60" s="5"/>
      <c r="BG60" s="5"/>
      <c r="BH60" s="5"/>
      <c r="BI60" s="5"/>
      <c r="BJ60" s="5"/>
      <c r="BK60" s="5"/>
      <c r="BL60" s="8"/>
      <c r="BM60" s="5"/>
      <c r="BN60" s="5"/>
      <c r="BO60" s="7"/>
      <c r="BP60" s="7"/>
      <c r="BQ60" s="8"/>
      <c r="BR60" s="9"/>
    </row>
    <row r="61" spans="1:70" s="6" customFormat="1" ht="114.75" customHeight="1" x14ac:dyDescent="0.25">
      <c r="A61" s="1"/>
      <c r="B61" s="2"/>
      <c r="C61" s="3"/>
      <c r="D61" s="3"/>
      <c r="E61" s="4"/>
      <c r="F61" s="2"/>
      <c r="G61" s="2"/>
      <c r="H61" s="2"/>
      <c r="I61" s="2"/>
      <c r="J61" s="2"/>
      <c r="K61" s="4"/>
      <c r="L61" s="4"/>
      <c r="M61" s="4"/>
      <c r="N61" s="12"/>
      <c r="O61" s="2"/>
      <c r="P61" s="12"/>
      <c r="Q61" s="12"/>
      <c r="R61" s="12"/>
      <c r="S61" s="12"/>
      <c r="T61" s="12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1"/>
      <c r="AJ61" s="5"/>
      <c r="AK61" s="5"/>
      <c r="AL61" s="5"/>
      <c r="AM61" s="5"/>
      <c r="AN61" s="5"/>
      <c r="AO61" s="5"/>
      <c r="AP61" s="5"/>
      <c r="AQ61" s="51"/>
      <c r="AR61" s="5"/>
      <c r="AS61" s="51"/>
      <c r="AT61" s="5"/>
      <c r="AU61" s="5"/>
      <c r="AV61" s="5"/>
      <c r="AW61" s="5"/>
      <c r="AX61" s="5"/>
      <c r="AY61" s="4"/>
      <c r="AZ61" s="7"/>
      <c r="BA61" s="27"/>
      <c r="BB61" s="7"/>
      <c r="BC61" s="4"/>
      <c r="BD61" s="5"/>
      <c r="BE61" s="5"/>
      <c r="BF61" s="5"/>
      <c r="BG61" s="5"/>
      <c r="BH61" s="5"/>
      <c r="BI61" s="5"/>
      <c r="BJ61" s="5"/>
      <c r="BK61" s="5"/>
      <c r="BL61" s="8"/>
      <c r="BM61" s="5"/>
      <c r="BN61" s="5"/>
      <c r="BO61" s="7"/>
      <c r="BP61" s="7"/>
      <c r="BQ61" s="8"/>
      <c r="BR61" s="9"/>
    </row>
    <row r="62" spans="1:70" s="6" customFormat="1" ht="114.75" customHeight="1" x14ac:dyDescent="0.25">
      <c r="A62" s="1"/>
      <c r="B62" s="2"/>
      <c r="C62" s="3"/>
      <c r="D62" s="3"/>
      <c r="E62" s="4"/>
      <c r="F62" s="2"/>
      <c r="G62" s="2"/>
      <c r="H62" s="2"/>
      <c r="I62" s="2"/>
      <c r="J62" s="2"/>
      <c r="K62" s="4"/>
      <c r="L62" s="4"/>
      <c r="M62" s="27"/>
      <c r="N62" s="12"/>
      <c r="O62" s="2"/>
      <c r="P62" s="12"/>
      <c r="Q62" s="12"/>
      <c r="R62" s="12"/>
      <c r="S62" s="12"/>
      <c r="T62" s="12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1"/>
      <c r="AJ62" s="5"/>
      <c r="AK62" s="5"/>
      <c r="AL62" s="5"/>
      <c r="AM62" s="5"/>
      <c r="AN62" s="5"/>
      <c r="AO62" s="5"/>
      <c r="AP62" s="5"/>
      <c r="AQ62" s="51"/>
      <c r="AR62" s="5"/>
      <c r="AS62" s="51"/>
      <c r="AT62" s="5"/>
      <c r="AU62" s="5"/>
      <c r="AV62" s="5"/>
      <c r="AW62" s="5"/>
      <c r="AX62" s="5"/>
      <c r="AY62" s="4"/>
      <c r="AZ62" s="7"/>
      <c r="BA62" s="27"/>
      <c r="BB62" s="7"/>
      <c r="BC62" s="4"/>
      <c r="BD62" s="5"/>
      <c r="BE62" s="5"/>
      <c r="BF62" s="5"/>
      <c r="BG62" s="5"/>
      <c r="BH62" s="5"/>
      <c r="BI62" s="5"/>
      <c r="BJ62" s="5"/>
      <c r="BK62" s="5"/>
      <c r="BL62" s="8"/>
      <c r="BM62" s="5"/>
      <c r="BN62" s="5"/>
      <c r="BO62" s="7"/>
      <c r="BP62" s="7"/>
      <c r="BQ62" s="8"/>
      <c r="BR62" s="9"/>
    </row>
    <row r="63" spans="1:70" s="6" customFormat="1" ht="114.75" customHeight="1" x14ac:dyDescent="0.25">
      <c r="A63" s="1"/>
      <c r="B63" s="2"/>
      <c r="C63" s="3"/>
      <c r="D63" s="3"/>
      <c r="E63" s="4"/>
      <c r="F63" s="2"/>
      <c r="G63" s="2"/>
      <c r="H63" s="2"/>
      <c r="I63" s="2"/>
      <c r="J63" s="2"/>
      <c r="K63" s="4"/>
      <c r="L63" s="4"/>
      <c r="M63" s="27"/>
      <c r="N63" s="12"/>
      <c r="O63" s="2"/>
      <c r="P63" s="12"/>
      <c r="Q63" s="12"/>
      <c r="R63" s="12"/>
      <c r="S63" s="12"/>
      <c r="T63" s="12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1"/>
      <c r="AJ63" s="5"/>
      <c r="AK63" s="5"/>
      <c r="AL63" s="5"/>
      <c r="AM63" s="5"/>
      <c r="AN63" s="5"/>
      <c r="AO63" s="5"/>
      <c r="AP63" s="5"/>
      <c r="AQ63" s="51"/>
      <c r="AR63" s="5"/>
      <c r="AS63" s="51"/>
      <c r="AT63" s="5"/>
      <c r="AU63" s="5"/>
      <c r="AV63" s="5"/>
      <c r="AW63" s="5"/>
      <c r="AX63" s="5"/>
      <c r="AY63" s="4"/>
      <c r="AZ63" s="7"/>
      <c r="BA63" s="27"/>
      <c r="BB63" s="7"/>
      <c r="BC63" s="4"/>
      <c r="BD63" s="5"/>
      <c r="BE63" s="5"/>
      <c r="BF63" s="5"/>
      <c r="BG63" s="5"/>
      <c r="BH63" s="5"/>
      <c r="BI63" s="5"/>
      <c r="BJ63" s="5"/>
      <c r="BK63" s="5"/>
      <c r="BL63" s="8"/>
      <c r="BM63" s="5"/>
      <c r="BN63" s="5"/>
      <c r="BO63" s="7"/>
      <c r="BP63" s="7"/>
      <c r="BQ63" s="8"/>
      <c r="BR63" s="9"/>
    </row>
    <row r="64" spans="1:70" s="6" customFormat="1" ht="114.75" customHeight="1" x14ac:dyDescent="0.25">
      <c r="A64" s="1"/>
      <c r="B64" s="2"/>
      <c r="C64" s="3"/>
      <c r="D64" s="3"/>
      <c r="E64" s="4"/>
      <c r="F64" s="2"/>
      <c r="G64" s="2"/>
      <c r="H64" s="2"/>
      <c r="I64" s="2"/>
      <c r="J64" s="2"/>
      <c r="K64" s="4"/>
      <c r="L64" s="4"/>
      <c r="M64" s="27"/>
      <c r="N64" s="12"/>
      <c r="O64" s="2"/>
      <c r="P64" s="12"/>
      <c r="Q64" s="12"/>
      <c r="R64" s="12"/>
      <c r="S64" s="12"/>
      <c r="T64" s="12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1"/>
      <c r="AJ64" s="5"/>
      <c r="AK64" s="5"/>
      <c r="AL64" s="5"/>
      <c r="AM64" s="5"/>
      <c r="AN64" s="5"/>
      <c r="AO64" s="5"/>
      <c r="AP64" s="5"/>
      <c r="AQ64" s="51"/>
      <c r="AR64" s="5"/>
      <c r="AS64" s="51"/>
      <c r="AT64" s="5"/>
      <c r="AU64" s="5"/>
      <c r="AV64" s="5"/>
      <c r="AW64" s="5"/>
      <c r="AX64" s="5"/>
      <c r="AY64" s="4"/>
      <c r="AZ64" s="7"/>
      <c r="BA64" s="27"/>
      <c r="BB64" s="7"/>
      <c r="BC64" s="4"/>
      <c r="BD64" s="5"/>
      <c r="BE64" s="5"/>
      <c r="BF64" s="5"/>
      <c r="BG64" s="5"/>
      <c r="BH64" s="5"/>
      <c r="BI64" s="5"/>
      <c r="BJ64" s="5"/>
      <c r="BK64" s="5"/>
      <c r="BL64" s="8"/>
      <c r="BM64" s="5"/>
      <c r="BN64" s="5"/>
      <c r="BO64" s="7"/>
      <c r="BP64" s="7"/>
      <c r="BQ64" s="8"/>
      <c r="BR64" s="9"/>
    </row>
    <row r="65" spans="1:70" s="6" customFormat="1" ht="114.75" customHeight="1" x14ac:dyDescent="0.25">
      <c r="A65" s="1"/>
      <c r="B65" s="2"/>
      <c r="C65" s="3"/>
      <c r="D65" s="3"/>
      <c r="E65" s="4"/>
      <c r="F65" s="2"/>
      <c r="G65" s="2"/>
      <c r="H65" s="2"/>
      <c r="I65" s="2"/>
      <c r="J65" s="2"/>
      <c r="K65" s="4"/>
      <c r="L65" s="4"/>
      <c r="M65" s="27"/>
      <c r="N65" s="12"/>
      <c r="O65" s="2"/>
      <c r="P65" s="12"/>
      <c r="Q65" s="12"/>
      <c r="R65" s="12"/>
      <c r="S65" s="12"/>
      <c r="T65" s="12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1"/>
      <c r="AJ65" s="5"/>
      <c r="AK65" s="5"/>
      <c r="AL65" s="5"/>
      <c r="AM65" s="5"/>
      <c r="AN65" s="5"/>
      <c r="AO65" s="5"/>
      <c r="AP65" s="5"/>
      <c r="AQ65" s="51"/>
      <c r="AR65" s="5"/>
      <c r="AS65" s="51"/>
      <c r="AT65" s="5"/>
      <c r="AU65" s="5"/>
      <c r="AV65" s="5"/>
      <c r="AW65" s="5"/>
      <c r="AX65" s="5"/>
      <c r="AY65" s="4"/>
      <c r="AZ65" s="7"/>
      <c r="BA65" s="27"/>
      <c r="BB65" s="7"/>
      <c r="BC65" s="4"/>
      <c r="BD65" s="5"/>
      <c r="BE65" s="5"/>
      <c r="BF65" s="5"/>
      <c r="BG65" s="5"/>
      <c r="BH65" s="5"/>
      <c r="BI65" s="5"/>
      <c r="BJ65" s="5"/>
      <c r="BK65" s="5"/>
      <c r="BL65" s="8"/>
      <c r="BM65" s="5"/>
      <c r="BN65" s="5"/>
      <c r="BO65" s="7"/>
      <c r="BP65" s="7"/>
      <c r="BQ65" s="8"/>
      <c r="BR65" s="9"/>
    </row>
    <row r="66" spans="1:70" s="6" customFormat="1" ht="204" customHeight="1" x14ac:dyDescent="0.25">
      <c r="A66" s="1"/>
      <c r="B66" s="2"/>
      <c r="C66" s="3"/>
      <c r="D66" s="3"/>
      <c r="E66" s="4"/>
      <c r="F66" s="2"/>
      <c r="G66" s="2"/>
      <c r="H66" s="2"/>
      <c r="I66" s="2"/>
      <c r="J66" s="2"/>
      <c r="K66" s="4"/>
      <c r="L66" s="4"/>
      <c r="M66" s="4"/>
      <c r="N66" s="7"/>
      <c r="O66" s="4"/>
      <c r="P66" s="7"/>
      <c r="Q66" s="7"/>
      <c r="R66" s="7"/>
      <c r="S66" s="7"/>
      <c r="T66" s="7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1"/>
      <c r="AJ66" s="5"/>
      <c r="AK66" s="5"/>
      <c r="AL66" s="5"/>
      <c r="AM66" s="5"/>
      <c r="AN66" s="5"/>
      <c r="AO66" s="5"/>
      <c r="AP66" s="5"/>
      <c r="AQ66" s="51"/>
      <c r="AR66" s="5"/>
      <c r="AS66" s="51"/>
      <c r="AT66" s="5"/>
      <c r="AU66" s="5"/>
      <c r="AV66" s="5"/>
      <c r="AW66" s="5"/>
      <c r="AX66" s="5"/>
      <c r="AY66" s="4"/>
      <c r="AZ66" s="7"/>
      <c r="BA66" s="27"/>
      <c r="BB66" s="7"/>
      <c r="BC66" s="4"/>
      <c r="BD66" s="5"/>
      <c r="BE66" s="5"/>
      <c r="BF66" s="5"/>
      <c r="BG66" s="5"/>
      <c r="BH66" s="5"/>
      <c r="BI66" s="5"/>
      <c r="BJ66" s="5"/>
      <c r="BK66" s="5"/>
      <c r="BL66" s="8"/>
      <c r="BM66" s="5"/>
      <c r="BN66" s="5"/>
      <c r="BO66" s="7"/>
      <c r="BP66" s="7"/>
      <c r="BQ66" s="8"/>
      <c r="BR66" s="9"/>
    </row>
    <row r="67" spans="1:70" s="6" customFormat="1" ht="204" customHeight="1" x14ac:dyDescent="0.25">
      <c r="A67" s="1"/>
      <c r="B67" s="2"/>
      <c r="C67" s="3"/>
      <c r="D67" s="3"/>
      <c r="E67" s="4"/>
      <c r="F67" s="2"/>
      <c r="G67" s="2"/>
      <c r="H67" s="2"/>
      <c r="I67" s="2"/>
      <c r="J67" s="2"/>
      <c r="K67" s="4"/>
      <c r="L67" s="4"/>
      <c r="M67" s="27"/>
      <c r="N67" s="12"/>
      <c r="O67" s="2"/>
      <c r="P67" s="12"/>
      <c r="Q67" s="12"/>
      <c r="R67" s="12"/>
      <c r="S67" s="12"/>
      <c r="T67" s="12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1"/>
      <c r="AJ67" s="5"/>
      <c r="AK67" s="5"/>
      <c r="AL67" s="5"/>
      <c r="AM67" s="5"/>
      <c r="AN67" s="5"/>
      <c r="AO67" s="5"/>
      <c r="AP67" s="5"/>
      <c r="AQ67" s="51"/>
      <c r="AR67" s="5"/>
      <c r="AS67" s="51"/>
      <c r="AT67" s="5"/>
      <c r="AU67" s="5"/>
      <c r="AV67" s="5"/>
      <c r="AW67" s="5"/>
      <c r="AX67" s="5"/>
      <c r="AY67" s="4"/>
      <c r="AZ67" s="7"/>
      <c r="BA67" s="27"/>
      <c r="BB67" s="7"/>
      <c r="BC67" s="4"/>
      <c r="BD67" s="5"/>
      <c r="BE67" s="5"/>
      <c r="BF67" s="5"/>
      <c r="BG67" s="5"/>
      <c r="BH67" s="5"/>
      <c r="BI67" s="5"/>
      <c r="BJ67" s="5"/>
      <c r="BK67" s="5"/>
      <c r="BL67" s="8"/>
      <c r="BM67" s="5"/>
      <c r="BN67" s="5"/>
      <c r="BO67" s="7"/>
      <c r="BP67" s="7"/>
      <c r="BQ67" s="8"/>
      <c r="BR67" s="9"/>
    </row>
    <row r="68" spans="1:70" s="6" customFormat="1" ht="216" customHeight="1" x14ac:dyDescent="0.25">
      <c r="A68" s="1"/>
      <c r="B68" s="2"/>
      <c r="C68" s="3"/>
      <c r="D68" s="3"/>
      <c r="E68" s="4"/>
      <c r="F68" s="2"/>
      <c r="G68" s="2"/>
      <c r="H68" s="2"/>
      <c r="I68" s="2"/>
      <c r="J68" s="2"/>
      <c r="K68" s="4"/>
      <c r="L68" s="4"/>
      <c r="M68" s="4"/>
      <c r="N68" s="4"/>
      <c r="O68" s="4"/>
      <c r="P68" s="4"/>
      <c r="Q68" s="4"/>
      <c r="R68" s="4"/>
      <c r="S68" s="4"/>
      <c r="T68" s="4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4"/>
      <c r="AH68" s="17"/>
      <c r="AI68" s="51"/>
      <c r="AJ68" s="5"/>
      <c r="AK68" s="5"/>
      <c r="AL68" s="5"/>
      <c r="AM68" s="5"/>
      <c r="AN68" s="5"/>
      <c r="AO68" s="5"/>
      <c r="AP68" s="5"/>
      <c r="AQ68" s="51"/>
      <c r="AR68" s="5"/>
      <c r="AS68" s="51"/>
      <c r="AT68" s="5"/>
      <c r="AU68" s="5"/>
      <c r="AV68" s="5"/>
      <c r="AW68" s="5"/>
      <c r="AX68" s="5"/>
      <c r="AY68" s="4"/>
      <c r="AZ68" s="17"/>
      <c r="BA68" s="27"/>
      <c r="BB68" s="17"/>
      <c r="BC68" s="4"/>
      <c r="BD68" s="5"/>
      <c r="BE68" s="5"/>
      <c r="BF68" s="5"/>
      <c r="BG68" s="5"/>
      <c r="BH68" s="5"/>
      <c r="BI68" s="5"/>
      <c r="BJ68" s="5"/>
      <c r="BK68" s="5"/>
      <c r="BL68" s="8"/>
      <c r="BM68" s="5"/>
      <c r="BN68" s="5"/>
      <c r="BO68" s="7"/>
      <c r="BP68" s="7"/>
      <c r="BQ68" s="8"/>
      <c r="BR68" s="9"/>
    </row>
    <row r="69" spans="1:70" s="6" customFormat="1" ht="158.25" customHeight="1" x14ac:dyDescent="0.25">
      <c r="A69" s="1"/>
      <c r="B69" s="2"/>
      <c r="C69" s="3"/>
      <c r="D69" s="3"/>
      <c r="E69" s="4"/>
      <c r="F69" s="2"/>
      <c r="G69" s="2"/>
      <c r="H69" s="2"/>
      <c r="I69" s="2"/>
      <c r="J69" s="2"/>
      <c r="K69" s="4"/>
      <c r="L69" s="4"/>
      <c r="M69" s="4"/>
      <c r="N69" s="17"/>
      <c r="O69" s="17"/>
      <c r="P69" s="17"/>
      <c r="Q69" s="17"/>
      <c r="R69" s="17"/>
      <c r="S69" s="17"/>
      <c r="T69" s="17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1"/>
      <c r="AJ69" s="5"/>
      <c r="AK69" s="5"/>
      <c r="AL69" s="5"/>
      <c r="AM69" s="5"/>
      <c r="AN69" s="5"/>
      <c r="AO69" s="5"/>
      <c r="AP69" s="5"/>
      <c r="AQ69" s="51"/>
      <c r="AR69" s="5"/>
      <c r="AS69" s="51"/>
      <c r="AT69" s="5"/>
      <c r="AU69" s="5"/>
      <c r="AV69" s="5"/>
      <c r="AW69" s="5"/>
      <c r="AX69" s="5"/>
      <c r="AY69" s="4"/>
      <c r="AZ69" s="7"/>
      <c r="BA69" s="27"/>
      <c r="BB69" s="7"/>
      <c r="BC69" s="4"/>
      <c r="BD69" s="5"/>
      <c r="BE69" s="5"/>
      <c r="BF69" s="5"/>
      <c r="BG69" s="5"/>
      <c r="BH69" s="5"/>
      <c r="BI69" s="5"/>
      <c r="BJ69" s="5"/>
      <c r="BK69" s="5"/>
      <c r="BL69" s="8"/>
      <c r="BM69" s="5"/>
      <c r="BN69" s="5"/>
      <c r="BO69" s="7"/>
      <c r="BP69" s="7"/>
      <c r="BQ69" s="8"/>
      <c r="BR69" s="9"/>
    </row>
    <row r="70" spans="1:70" s="6" customFormat="1" ht="141" customHeight="1" x14ac:dyDescent="0.25">
      <c r="A70" s="1"/>
      <c r="B70" s="2"/>
      <c r="C70" s="3"/>
      <c r="D70" s="3"/>
      <c r="E70" s="4"/>
      <c r="F70" s="2"/>
      <c r="G70" s="2"/>
      <c r="H70" s="2"/>
      <c r="I70" s="2"/>
      <c r="J70" s="2"/>
      <c r="K70" s="4"/>
      <c r="L70" s="4"/>
      <c r="M70" s="4"/>
      <c r="N70" s="17"/>
      <c r="O70" s="17"/>
      <c r="P70" s="17"/>
      <c r="Q70" s="17"/>
      <c r="R70" s="17"/>
      <c r="S70" s="17"/>
      <c r="T70" s="17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1"/>
      <c r="AJ70" s="5"/>
      <c r="AK70" s="5"/>
      <c r="AL70" s="5"/>
      <c r="AM70" s="5"/>
      <c r="AN70" s="5"/>
      <c r="AO70" s="5"/>
      <c r="AP70" s="5"/>
      <c r="AQ70" s="51"/>
      <c r="AR70" s="5"/>
      <c r="AS70" s="51"/>
      <c r="AT70" s="5"/>
      <c r="AU70" s="5"/>
      <c r="AV70" s="5"/>
      <c r="AW70" s="5"/>
      <c r="AX70" s="5"/>
      <c r="AY70" s="4"/>
      <c r="AZ70" s="7"/>
      <c r="BA70" s="27"/>
      <c r="BB70" s="7"/>
      <c r="BC70" s="4"/>
      <c r="BD70" s="5"/>
      <c r="BE70" s="5"/>
      <c r="BF70" s="5"/>
      <c r="BG70" s="5"/>
      <c r="BH70" s="5"/>
      <c r="BI70" s="5"/>
      <c r="BJ70" s="5"/>
      <c r="BK70" s="5"/>
      <c r="BL70" s="8"/>
      <c r="BM70" s="5"/>
      <c r="BN70" s="5"/>
      <c r="BO70" s="7"/>
      <c r="BP70" s="7"/>
      <c r="BQ70" s="8"/>
      <c r="BR70" s="9"/>
    </row>
    <row r="71" spans="1:70" s="6" customFormat="1" ht="256.5" customHeight="1" x14ac:dyDescent="0.25">
      <c r="A71" s="1"/>
      <c r="B71" s="2"/>
      <c r="C71" s="3"/>
      <c r="D71" s="3"/>
      <c r="E71" s="4"/>
      <c r="F71" s="2"/>
      <c r="G71" s="2"/>
      <c r="H71" s="2"/>
      <c r="I71" s="2"/>
      <c r="J71" s="2"/>
      <c r="K71" s="4"/>
      <c r="L71" s="4"/>
      <c r="M71" s="4"/>
      <c r="N71" s="7"/>
      <c r="O71" s="4"/>
      <c r="P71" s="7"/>
      <c r="Q71" s="7"/>
      <c r="R71" s="7"/>
      <c r="S71" s="7"/>
      <c r="T71" s="7"/>
      <c r="U71" s="5"/>
      <c r="V71" s="5"/>
      <c r="W71" s="5"/>
      <c r="X71" s="5"/>
      <c r="Y71" s="5"/>
      <c r="Z71" s="5"/>
      <c r="AA71" s="5"/>
      <c r="AB71" s="5"/>
      <c r="AC71" s="5"/>
      <c r="AD71" s="5"/>
      <c r="AE71" s="4"/>
      <c r="AF71" s="7"/>
      <c r="AG71" s="7"/>
      <c r="AH71" s="5"/>
      <c r="AI71" s="27"/>
      <c r="AJ71" s="7"/>
      <c r="AK71" s="7"/>
      <c r="AL71" s="5"/>
      <c r="AM71" s="5"/>
      <c r="AN71" s="5"/>
      <c r="AO71" s="5"/>
      <c r="AP71" s="5"/>
      <c r="AQ71" s="27"/>
      <c r="AR71" s="13"/>
      <c r="AS71" s="27"/>
      <c r="AT71" s="7"/>
      <c r="AU71" s="5"/>
      <c r="AV71" s="5"/>
      <c r="AW71" s="5"/>
      <c r="AX71" s="5"/>
      <c r="AY71" s="4"/>
      <c r="AZ71" s="7"/>
      <c r="BA71" s="27"/>
      <c r="BB71" s="7"/>
      <c r="BC71" s="7"/>
      <c r="BD71" s="5"/>
      <c r="BE71" s="5"/>
      <c r="BF71" s="5"/>
      <c r="BG71" s="5"/>
      <c r="BH71" s="5"/>
      <c r="BI71" s="5"/>
      <c r="BJ71" s="5"/>
      <c r="BK71" s="5"/>
      <c r="BL71" s="8"/>
      <c r="BM71" s="5"/>
      <c r="BN71" s="5"/>
      <c r="BO71" s="7"/>
      <c r="BP71" s="7"/>
      <c r="BQ71" s="8"/>
      <c r="BR71" s="9"/>
    </row>
    <row r="72" spans="1:70" s="6" customFormat="1" ht="153.75" customHeight="1" x14ac:dyDescent="0.25">
      <c r="A72" s="1"/>
      <c r="B72" s="2"/>
      <c r="C72" s="3"/>
      <c r="D72" s="3"/>
      <c r="E72" s="4"/>
      <c r="F72" s="2"/>
      <c r="G72" s="2"/>
      <c r="H72" s="2"/>
      <c r="I72" s="2"/>
      <c r="J72" s="2"/>
      <c r="K72" s="4"/>
      <c r="L72" s="4"/>
      <c r="M72" s="4"/>
      <c r="N72" s="7"/>
      <c r="O72" s="7"/>
      <c r="P72" s="7"/>
      <c r="Q72" s="7"/>
      <c r="R72" s="7"/>
      <c r="S72" s="7"/>
      <c r="T72" s="7"/>
      <c r="U72" s="5"/>
      <c r="V72" s="5"/>
      <c r="W72" s="5"/>
      <c r="X72" s="5"/>
      <c r="Y72" s="5"/>
      <c r="Z72" s="5"/>
      <c r="AA72" s="5"/>
      <c r="AB72" s="5"/>
      <c r="AC72" s="5"/>
      <c r="AD72" s="5"/>
      <c r="AE72" s="4"/>
      <c r="AF72" s="7"/>
      <c r="AG72" s="7"/>
      <c r="AH72" s="5"/>
      <c r="AI72" s="27"/>
      <c r="AJ72" s="7"/>
      <c r="AK72" s="7"/>
      <c r="AL72" s="5"/>
      <c r="AM72" s="5"/>
      <c r="AN72" s="5"/>
      <c r="AO72" s="5"/>
      <c r="AP72" s="5"/>
      <c r="AQ72" s="27"/>
      <c r="AR72" s="13"/>
      <c r="AS72" s="27"/>
      <c r="AT72" s="7"/>
      <c r="AU72" s="5"/>
      <c r="AV72" s="5"/>
      <c r="AW72" s="5"/>
      <c r="AX72" s="5"/>
      <c r="AY72" s="4"/>
      <c r="AZ72" s="7"/>
      <c r="BA72" s="27"/>
      <c r="BB72" s="7"/>
      <c r="BC72" s="4"/>
      <c r="BD72" s="5"/>
      <c r="BE72" s="5"/>
      <c r="BF72" s="5"/>
      <c r="BG72" s="5"/>
      <c r="BH72" s="5"/>
      <c r="BI72" s="5"/>
      <c r="BJ72" s="5"/>
      <c r="BK72" s="5"/>
      <c r="BL72" s="8"/>
      <c r="BM72" s="5"/>
      <c r="BN72" s="5"/>
      <c r="BO72" s="7"/>
      <c r="BP72" s="7"/>
      <c r="BQ72" s="8"/>
      <c r="BR72" s="9"/>
    </row>
    <row r="73" spans="1:70" s="6" customFormat="1" ht="164.25" customHeight="1" x14ac:dyDescent="0.25">
      <c r="A73" s="1"/>
      <c r="B73" s="2"/>
      <c r="C73" s="3"/>
      <c r="D73" s="3"/>
      <c r="E73" s="4"/>
      <c r="F73" s="2"/>
      <c r="G73" s="2"/>
      <c r="H73" s="2"/>
      <c r="I73" s="2"/>
      <c r="J73" s="2"/>
      <c r="K73" s="4"/>
      <c r="L73" s="4"/>
      <c r="M73" s="27"/>
      <c r="N73" s="12"/>
      <c r="O73" s="2"/>
      <c r="P73" s="12"/>
      <c r="Q73" s="12"/>
      <c r="R73" s="12"/>
      <c r="S73" s="12"/>
      <c r="T73" s="12"/>
      <c r="U73" s="5"/>
      <c r="V73" s="5"/>
      <c r="W73" s="5"/>
      <c r="X73" s="5"/>
      <c r="Y73" s="5"/>
      <c r="Z73" s="5"/>
      <c r="AA73" s="5"/>
      <c r="AB73" s="5"/>
      <c r="AC73" s="5"/>
      <c r="AD73" s="5"/>
      <c r="AE73" s="4"/>
      <c r="AF73" s="7"/>
      <c r="AG73" s="7"/>
      <c r="AH73" s="5"/>
      <c r="AI73" s="27"/>
      <c r="AJ73" s="7"/>
      <c r="AK73" s="7"/>
      <c r="AL73" s="5"/>
      <c r="AM73" s="5"/>
      <c r="AN73" s="5"/>
      <c r="AO73" s="5"/>
      <c r="AP73" s="5"/>
      <c r="AQ73" s="27"/>
      <c r="AR73" s="13"/>
      <c r="AS73" s="27"/>
      <c r="AT73" s="7"/>
      <c r="AU73" s="5"/>
      <c r="AV73" s="5"/>
      <c r="AW73" s="5"/>
      <c r="AX73" s="5"/>
      <c r="AY73" s="4"/>
      <c r="AZ73" s="7"/>
      <c r="BA73" s="27"/>
      <c r="BB73" s="7"/>
      <c r="BC73" s="4"/>
      <c r="BD73" s="5"/>
      <c r="BE73" s="5"/>
      <c r="BF73" s="5"/>
      <c r="BG73" s="5"/>
      <c r="BH73" s="5"/>
      <c r="BI73" s="5"/>
      <c r="BJ73" s="5"/>
      <c r="BK73" s="5"/>
      <c r="BL73" s="8"/>
      <c r="BM73" s="5"/>
      <c r="BN73" s="5"/>
      <c r="BO73" s="7"/>
      <c r="BP73" s="7"/>
      <c r="BQ73" s="8"/>
      <c r="BR73" s="9"/>
    </row>
    <row r="74" spans="1:70" s="6" customFormat="1" ht="389.25" customHeight="1" x14ac:dyDescent="0.25">
      <c r="A74" s="1"/>
      <c r="B74" s="2"/>
      <c r="C74" s="3"/>
      <c r="D74" s="3"/>
      <c r="E74" s="4"/>
      <c r="F74" s="2"/>
      <c r="G74" s="2"/>
      <c r="H74" s="2"/>
      <c r="I74" s="2"/>
      <c r="J74" s="2"/>
      <c r="K74" s="4"/>
      <c r="L74" s="4"/>
      <c r="M74" s="4"/>
      <c r="N74" s="13"/>
      <c r="O74" s="13"/>
      <c r="P74" s="13"/>
      <c r="Q74" s="13"/>
      <c r="R74" s="13"/>
      <c r="S74" s="13"/>
      <c r="T74" s="13"/>
      <c r="U74" s="5"/>
      <c r="V74" s="5"/>
      <c r="W74" s="5"/>
      <c r="X74" s="5"/>
      <c r="Y74" s="5"/>
      <c r="Z74" s="5"/>
      <c r="AA74" s="5"/>
      <c r="AB74" s="5"/>
      <c r="AC74" s="5"/>
      <c r="AD74" s="5"/>
      <c r="AE74" s="4"/>
      <c r="AF74" s="13"/>
      <c r="AG74" s="13"/>
      <c r="AH74" s="5"/>
      <c r="AI74" s="27"/>
      <c r="AJ74" s="13"/>
      <c r="AK74" s="13"/>
      <c r="AL74" s="5"/>
      <c r="AM74" s="5"/>
      <c r="AN74" s="5"/>
      <c r="AO74" s="5"/>
      <c r="AP74" s="5"/>
      <c r="AQ74" s="27"/>
      <c r="AR74" s="13"/>
      <c r="AS74" s="27"/>
      <c r="AT74" s="13"/>
      <c r="AU74" s="5"/>
      <c r="AV74" s="5"/>
      <c r="AW74" s="5"/>
      <c r="AX74" s="5"/>
      <c r="AY74" s="4"/>
      <c r="AZ74" s="7"/>
      <c r="BA74" s="27"/>
      <c r="BB74" s="13"/>
      <c r="BC74" s="13"/>
      <c r="BD74" s="5"/>
      <c r="BE74" s="5"/>
      <c r="BF74" s="5"/>
      <c r="BG74" s="5"/>
      <c r="BH74" s="5"/>
      <c r="BI74" s="5"/>
      <c r="BJ74" s="5"/>
      <c r="BK74" s="5"/>
      <c r="BL74" s="8"/>
      <c r="BM74" s="5"/>
      <c r="BN74" s="5"/>
      <c r="BO74" s="7"/>
      <c r="BP74" s="7"/>
      <c r="BQ74" s="8"/>
      <c r="BR74" s="9"/>
    </row>
    <row r="75" spans="1:70" s="6" customFormat="1" ht="121.5" customHeight="1" x14ac:dyDescent="0.25">
      <c r="A75" s="1"/>
      <c r="B75" s="2"/>
      <c r="C75" s="3"/>
      <c r="D75" s="3"/>
      <c r="E75" s="4"/>
      <c r="F75" s="2"/>
      <c r="G75" s="2"/>
      <c r="H75" s="2"/>
      <c r="I75" s="2"/>
      <c r="J75" s="2"/>
      <c r="K75" s="4"/>
      <c r="L75" s="4"/>
      <c r="M75" s="4"/>
      <c r="N75" s="13"/>
      <c r="O75" s="13"/>
      <c r="P75" s="13"/>
      <c r="Q75" s="13"/>
      <c r="R75" s="13"/>
      <c r="S75" s="13"/>
      <c r="T75" s="13"/>
      <c r="U75" s="5"/>
      <c r="V75" s="5"/>
      <c r="W75" s="5"/>
      <c r="X75" s="5"/>
      <c r="Y75" s="5"/>
      <c r="Z75" s="5"/>
      <c r="AA75" s="5"/>
      <c r="AB75" s="5"/>
      <c r="AC75" s="5"/>
      <c r="AD75" s="5"/>
      <c r="AE75" s="4"/>
      <c r="AF75" s="7"/>
      <c r="AG75" s="7"/>
      <c r="AH75" s="5"/>
      <c r="AI75" s="27"/>
      <c r="AJ75" s="7"/>
      <c r="AK75" s="7"/>
      <c r="AL75" s="5"/>
      <c r="AM75" s="5"/>
      <c r="AN75" s="5"/>
      <c r="AO75" s="5"/>
      <c r="AP75" s="5"/>
      <c r="AQ75" s="27"/>
      <c r="AR75" s="7"/>
      <c r="AS75" s="27"/>
      <c r="AT75" s="7"/>
      <c r="AU75" s="5"/>
      <c r="AV75" s="5"/>
      <c r="AW75" s="5"/>
      <c r="AX75" s="5"/>
      <c r="AY75" s="4"/>
      <c r="AZ75" s="7"/>
      <c r="BA75" s="27"/>
      <c r="BB75" s="7"/>
      <c r="BC75" s="7"/>
      <c r="BD75" s="5"/>
      <c r="BE75" s="5"/>
      <c r="BF75" s="5"/>
      <c r="BG75" s="5"/>
      <c r="BH75" s="5"/>
      <c r="BI75" s="5"/>
      <c r="BJ75" s="5"/>
      <c r="BK75" s="5"/>
      <c r="BL75" s="8"/>
      <c r="BM75" s="5"/>
      <c r="BN75" s="5"/>
      <c r="BO75" s="7"/>
      <c r="BP75" s="7"/>
      <c r="BQ75" s="8"/>
      <c r="BR75" s="9"/>
    </row>
    <row r="76" spans="1:70" s="6" customFormat="1" ht="121.5" customHeight="1" x14ac:dyDescent="0.25">
      <c r="A76" s="1"/>
      <c r="B76" s="2"/>
      <c r="C76" s="3"/>
      <c r="D76" s="3"/>
      <c r="E76" s="4"/>
      <c r="F76" s="2"/>
      <c r="G76" s="2"/>
      <c r="H76" s="2"/>
      <c r="I76" s="2"/>
      <c r="J76" s="2"/>
      <c r="K76" s="4"/>
      <c r="L76" s="4"/>
      <c r="M76" s="4"/>
      <c r="N76" s="13"/>
      <c r="O76" s="13"/>
      <c r="P76" s="13"/>
      <c r="Q76" s="13"/>
      <c r="R76" s="13"/>
      <c r="S76" s="13"/>
      <c r="T76" s="13"/>
      <c r="U76" s="5"/>
      <c r="V76" s="5"/>
      <c r="W76" s="5"/>
      <c r="X76" s="5"/>
      <c r="Y76" s="5"/>
      <c r="Z76" s="5"/>
      <c r="AA76" s="5"/>
      <c r="AB76" s="5"/>
      <c r="AC76" s="5"/>
      <c r="AD76" s="5"/>
      <c r="AE76" s="4"/>
      <c r="AF76" s="7"/>
      <c r="AG76" s="7"/>
      <c r="AH76" s="5"/>
      <c r="AI76" s="27"/>
      <c r="AJ76" s="7"/>
      <c r="AK76" s="7"/>
      <c r="AL76" s="5"/>
      <c r="AM76" s="5"/>
      <c r="AN76" s="5"/>
      <c r="AO76" s="5"/>
      <c r="AP76" s="5"/>
      <c r="AQ76" s="27"/>
      <c r="AR76" s="7"/>
      <c r="AS76" s="27"/>
      <c r="AT76" s="7"/>
      <c r="AU76" s="5"/>
      <c r="AV76" s="5"/>
      <c r="AW76" s="5"/>
      <c r="AX76" s="5"/>
      <c r="AY76" s="4"/>
      <c r="AZ76" s="7"/>
      <c r="BA76" s="27"/>
      <c r="BB76" s="7"/>
      <c r="BC76" s="7"/>
      <c r="BD76" s="5"/>
      <c r="BE76" s="5"/>
      <c r="BF76" s="5"/>
      <c r="BG76" s="5"/>
      <c r="BH76" s="5"/>
      <c r="BI76" s="5"/>
      <c r="BJ76" s="5"/>
      <c r="BK76" s="5"/>
      <c r="BL76" s="8"/>
      <c r="BM76" s="5"/>
      <c r="BN76" s="5"/>
      <c r="BO76" s="7"/>
      <c r="BP76" s="7"/>
      <c r="BQ76" s="8"/>
      <c r="BR76" s="9"/>
    </row>
    <row r="77" spans="1:70" s="6" customFormat="1" ht="121.5" customHeight="1" x14ac:dyDescent="0.25">
      <c r="A77" s="1"/>
      <c r="B77" s="2"/>
      <c r="C77" s="3"/>
      <c r="D77" s="3"/>
      <c r="E77" s="4"/>
      <c r="F77" s="2"/>
      <c r="G77" s="2"/>
      <c r="H77" s="2"/>
      <c r="I77" s="2"/>
      <c r="J77" s="2"/>
      <c r="K77" s="4"/>
      <c r="L77" s="4"/>
      <c r="M77" s="4"/>
      <c r="N77" s="13"/>
      <c r="O77" s="13"/>
      <c r="P77" s="13"/>
      <c r="Q77" s="13"/>
      <c r="R77" s="13"/>
      <c r="S77" s="13"/>
      <c r="T77" s="13"/>
      <c r="U77" s="5"/>
      <c r="V77" s="5"/>
      <c r="W77" s="5"/>
      <c r="X77" s="5"/>
      <c r="Y77" s="5"/>
      <c r="Z77" s="5"/>
      <c r="AA77" s="5"/>
      <c r="AB77" s="5"/>
      <c r="AC77" s="5"/>
      <c r="AD77" s="5"/>
      <c r="AE77" s="4"/>
      <c r="AF77" s="7"/>
      <c r="AG77" s="7"/>
      <c r="AH77" s="5"/>
      <c r="AI77" s="27"/>
      <c r="AJ77" s="7"/>
      <c r="AK77" s="7"/>
      <c r="AL77" s="5"/>
      <c r="AM77" s="5"/>
      <c r="AN77" s="5"/>
      <c r="AO77" s="5"/>
      <c r="AP77" s="5"/>
      <c r="AQ77" s="27"/>
      <c r="AR77" s="7"/>
      <c r="AS77" s="27"/>
      <c r="AT77" s="7"/>
      <c r="AU77" s="5"/>
      <c r="AV77" s="5"/>
      <c r="AW77" s="5"/>
      <c r="AX77" s="5"/>
      <c r="AY77" s="4"/>
      <c r="AZ77" s="7"/>
      <c r="BA77" s="27"/>
      <c r="BB77" s="7"/>
      <c r="BC77" s="7"/>
      <c r="BD77" s="5"/>
      <c r="BE77" s="5"/>
      <c r="BF77" s="5"/>
      <c r="BG77" s="5"/>
      <c r="BH77" s="5"/>
      <c r="BI77" s="5"/>
      <c r="BJ77" s="5"/>
      <c r="BK77" s="5"/>
      <c r="BL77" s="8"/>
      <c r="BM77" s="5"/>
      <c r="BN77" s="5"/>
      <c r="BO77" s="7"/>
      <c r="BP77" s="7"/>
      <c r="BQ77" s="8"/>
      <c r="BR77" s="9"/>
    </row>
    <row r="78" spans="1:70" s="6" customFormat="1" ht="121.5" customHeight="1" x14ac:dyDescent="0.25">
      <c r="A78" s="1"/>
      <c r="B78" s="2"/>
      <c r="C78" s="3"/>
      <c r="D78" s="3"/>
      <c r="E78" s="4"/>
      <c r="F78" s="2"/>
      <c r="G78" s="2"/>
      <c r="H78" s="2"/>
      <c r="I78" s="2"/>
      <c r="J78" s="2"/>
      <c r="K78" s="4"/>
      <c r="L78" s="4"/>
      <c r="M78" s="4"/>
      <c r="N78" s="13"/>
      <c r="O78" s="13"/>
      <c r="P78" s="13"/>
      <c r="Q78" s="13"/>
      <c r="R78" s="13"/>
      <c r="S78" s="13"/>
      <c r="T78" s="13"/>
      <c r="U78" s="5"/>
      <c r="V78" s="5"/>
      <c r="W78" s="5"/>
      <c r="X78" s="5"/>
      <c r="Y78" s="5"/>
      <c r="Z78" s="5"/>
      <c r="AA78" s="5"/>
      <c r="AB78" s="5"/>
      <c r="AC78" s="5"/>
      <c r="AD78" s="5"/>
      <c r="AE78" s="4"/>
      <c r="AF78" s="7"/>
      <c r="AG78" s="7"/>
      <c r="AH78" s="5"/>
      <c r="AI78" s="27"/>
      <c r="AJ78" s="7"/>
      <c r="AK78" s="7"/>
      <c r="AL78" s="5"/>
      <c r="AM78" s="5"/>
      <c r="AN78" s="5"/>
      <c r="AO78" s="5"/>
      <c r="AP78" s="5"/>
      <c r="AQ78" s="27"/>
      <c r="AR78" s="7"/>
      <c r="AS78" s="27"/>
      <c r="AT78" s="7"/>
      <c r="AU78" s="5"/>
      <c r="AV78" s="5"/>
      <c r="AW78" s="5"/>
      <c r="AX78" s="5"/>
      <c r="AY78" s="4"/>
      <c r="AZ78" s="7"/>
      <c r="BA78" s="27"/>
      <c r="BB78" s="7"/>
      <c r="BC78" s="7"/>
      <c r="BD78" s="5"/>
      <c r="BE78" s="5"/>
      <c r="BF78" s="5"/>
      <c r="BG78" s="5"/>
      <c r="BH78" s="5"/>
      <c r="BI78" s="5"/>
      <c r="BJ78" s="5"/>
      <c r="BK78" s="5"/>
      <c r="BL78" s="8"/>
      <c r="BM78" s="5"/>
      <c r="BN78" s="5"/>
      <c r="BO78" s="7"/>
      <c r="BP78" s="7"/>
      <c r="BQ78" s="8"/>
      <c r="BR78" s="9"/>
    </row>
    <row r="79" spans="1:70" s="6" customFormat="1" ht="121.5" customHeight="1" x14ac:dyDescent="0.25">
      <c r="A79" s="1"/>
      <c r="B79" s="2"/>
      <c r="C79" s="3"/>
      <c r="D79" s="3"/>
      <c r="E79" s="4"/>
      <c r="F79" s="2"/>
      <c r="G79" s="2"/>
      <c r="H79" s="2"/>
      <c r="I79" s="2"/>
      <c r="J79" s="2"/>
      <c r="K79" s="4"/>
      <c r="L79" s="4"/>
      <c r="M79" s="4"/>
      <c r="N79" s="13"/>
      <c r="O79" s="13"/>
      <c r="P79" s="13"/>
      <c r="Q79" s="13"/>
      <c r="R79" s="13"/>
      <c r="S79" s="13"/>
      <c r="T79" s="13"/>
      <c r="U79" s="5"/>
      <c r="V79" s="5"/>
      <c r="W79" s="5"/>
      <c r="X79" s="5"/>
      <c r="Y79" s="5"/>
      <c r="Z79" s="5"/>
      <c r="AA79" s="5"/>
      <c r="AB79" s="5"/>
      <c r="AC79" s="5"/>
      <c r="AD79" s="5"/>
      <c r="AE79" s="4"/>
      <c r="AF79" s="7"/>
      <c r="AG79" s="7"/>
      <c r="AH79" s="5"/>
      <c r="AI79" s="27"/>
      <c r="AJ79" s="7"/>
      <c r="AK79" s="7"/>
      <c r="AL79" s="5"/>
      <c r="AM79" s="5"/>
      <c r="AN79" s="5"/>
      <c r="AO79" s="5"/>
      <c r="AP79" s="5"/>
      <c r="AQ79" s="27"/>
      <c r="AR79" s="7"/>
      <c r="AS79" s="27"/>
      <c r="AT79" s="7"/>
      <c r="AU79" s="5"/>
      <c r="AV79" s="5"/>
      <c r="AW79" s="5"/>
      <c r="AX79" s="5"/>
      <c r="AY79" s="4"/>
      <c r="AZ79" s="7"/>
      <c r="BA79" s="27"/>
      <c r="BB79" s="7"/>
      <c r="BC79" s="7"/>
      <c r="BD79" s="5"/>
      <c r="BE79" s="5"/>
      <c r="BF79" s="5"/>
      <c r="BG79" s="5"/>
      <c r="BH79" s="5"/>
      <c r="BI79" s="5"/>
      <c r="BJ79" s="5"/>
      <c r="BK79" s="5"/>
      <c r="BL79" s="8"/>
      <c r="BM79" s="5"/>
      <c r="BN79" s="5"/>
      <c r="BO79" s="7"/>
      <c r="BP79" s="7"/>
      <c r="BQ79" s="8"/>
      <c r="BR79" s="9"/>
    </row>
    <row r="80" spans="1:70" s="6" customFormat="1" ht="409.6" customHeight="1" x14ac:dyDescent="0.25">
      <c r="A80" s="1"/>
      <c r="B80" s="2"/>
      <c r="C80" s="3"/>
      <c r="D80" s="3"/>
      <c r="E80" s="4"/>
      <c r="F80" s="2"/>
      <c r="G80" s="2"/>
      <c r="H80" s="2"/>
      <c r="I80" s="2"/>
      <c r="J80" s="2"/>
      <c r="K80" s="4"/>
      <c r="L80" s="4"/>
      <c r="M80" s="4"/>
      <c r="N80" s="7"/>
      <c r="O80" s="4"/>
      <c r="P80" s="7"/>
      <c r="Q80" s="7"/>
      <c r="R80" s="7"/>
      <c r="S80" s="7"/>
      <c r="T80" s="7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1"/>
      <c r="AJ80" s="5"/>
      <c r="AK80" s="5"/>
      <c r="AL80" s="5"/>
      <c r="AM80" s="5"/>
      <c r="AN80" s="5"/>
      <c r="AO80" s="5"/>
      <c r="AP80" s="5"/>
      <c r="AQ80" s="51"/>
      <c r="AR80" s="5"/>
      <c r="AS80" s="51"/>
      <c r="AT80" s="5"/>
      <c r="AU80" s="5"/>
      <c r="AV80" s="5"/>
      <c r="AW80" s="5"/>
      <c r="AX80" s="5"/>
      <c r="AY80" s="4"/>
      <c r="AZ80" s="7"/>
      <c r="BA80" s="27"/>
      <c r="BB80" s="7"/>
      <c r="BC80" s="4"/>
      <c r="BD80" s="5"/>
      <c r="BE80" s="5"/>
      <c r="BF80" s="5"/>
      <c r="BG80" s="5"/>
      <c r="BH80" s="5"/>
      <c r="BI80" s="5"/>
      <c r="BJ80" s="5"/>
      <c r="BK80" s="5"/>
      <c r="BL80" s="8"/>
      <c r="BM80" s="5"/>
      <c r="BN80" s="5"/>
      <c r="BO80" s="7"/>
      <c r="BP80" s="7"/>
      <c r="BQ80" s="8"/>
      <c r="BR80" s="9"/>
    </row>
    <row r="81" spans="1:70" s="6" customFormat="1" ht="409.6" customHeight="1" x14ac:dyDescent="0.25">
      <c r="A81" s="1"/>
      <c r="B81" s="2"/>
      <c r="C81" s="3"/>
      <c r="D81" s="3"/>
      <c r="E81" s="4"/>
      <c r="F81" s="2"/>
      <c r="G81" s="2"/>
      <c r="H81" s="2"/>
      <c r="I81" s="2"/>
      <c r="J81" s="2"/>
      <c r="K81" s="4"/>
      <c r="L81" s="4"/>
      <c r="M81" s="27"/>
      <c r="N81" s="17"/>
      <c r="O81" s="17"/>
      <c r="P81" s="17"/>
      <c r="Q81" s="17"/>
      <c r="R81" s="17"/>
      <c r="S81" s="17"/>
      <c r="T81" s="17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1"/>
      <c r="AJ81" s="5"/>
      <c r="AK81" s="5"/>
      <c r="AL81" s="5"/>
      <c r="AM81" s="5"/>
      <c r="AN81" s="5"/>
      <c r="AO81" s="5"/>
      <c r="AP81" s="5"/>
      <c r="AQ81" s="51"/>
      <c r="AR81" s="5"/>
      <c r="AS81" s="51"/>
      <c r="AT81" s="5"/>
      <c r="AU81" s="5"/>
      <c r="AV81" s="5"/>
      <c r="AW81" s="5"/>
      <c r="AX81" s="5"/>
      <c r="AY81" s="4"/>
      <c r="AZ81" s="7"/>
      <c r="BA81" s="27"/>
      <c r="BB81" s="7"/>
      <c r="BC81" s="4"/>
      <c r="BD81" s="5"/>
      <c r="BE81" s="5"/>
      <c r="BF81" s="5"/>
      <c r="BG81" s="5"/>
      <c r="BH81" s="5"/>
      <c r="BI81" s="5"/>
      <c r="BJ81" s="5"/>
      <c r="BK81" s="5"/>
      <c r="BL81" s="8"/>
      <c r="BM81" s="5"/>
      <c r="BN81" s="5"/>
      <c r="BO81" s="7"/>
      <c r="BP81" s="7"/>
      <c r="BQ81" s="8"/>
      <c r="BR81" s="9"/>
    </row>
    <row r="82" spans="1:70" s="6" customFormat="1" ht="409.5" customHeight="1" x14ac:dyDescent="0.25">
      <c r="A82" s="1"/>
      <c r="B82" s="2"/>
      <c r="C82" s="3"/>
      <c r="D82" s="3"/>
      <c r="E82" s="4"/>
      <c r="F82" s="2"/>
      <c r="G82" s="2"/>
      <c r="H82" s="2"/>
      <c r="I82" s="2"/>
      <c r="J82" s="2"/>
      <c r="K82" s="4"/>
      <c r="L82" s="4"/>
      <c r="M82" s="4"/>
      <c r="N82" s="13"/>
      <c r="O82" s="13"/>
      <c r="P82" s="13"/>
      <c r="Q82" s="13"/>
      <c r="R82" s="13"/>
      <c r="S82" s="13"/>
      <c r="T82" s="13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1"/>
      <c r="AJ82" s="5"/>
      <c r="AK82" s="5"/>
      <c r="AL82" s="5"/>
      <c r="AM82" s="5"/>
      <c r="AN82" s="5"/>
      <c r="AO82" s="5"/>
      <c r="AP82" s="5"/>
      <c r="AQ82" s="51"/>
      <c r="AR82" s="5"/>
      <c r="AS82" s="51"/>
      <c r="AT82" s="5"/>
      <c r="AU82" s="5"/>
      <c r="AV82" s="5"/>
      <c r="AW82" s="5"/>
      <c r="AX82" s="5"/>
      <c r="AY82" s="4"/>
      <c r="AZ82" s="7"/>
      <c r="BA82" s="27"/>
      <c r="BB82" s="13"/>
      <c r="BC82" s="13"/>
      <c r="BD82" s="5"/>
      <c r="BE82" s="5"/>
      <c r="BF82" s="5"/>
      <c r="BG82" s="5"/>
      <c r="BH82" s="5"/>
      <c r="BI82" s="5"/>
      <c r="BJ82" s="5"/>
      <c r="BK82" s="5"/>
      <c r="BL82" s="8"/>
      <c r="BM82" s="5"/>
      <c r="BN82" s="5"/>
      <c r="BO82" s="7"/>
      <c r="BP82" s="7"/>
      <c r="BQ82" s="8"/>
      <c r="BR82" s="9"/>
    </row>
    <row r="83" spans="1:70" s="6" customFormat="1" ht="409.5" customHeight="1" x14ac:dyDescent="0.25">
      <c r="A83" s="1"/>
      <c r="B83" s="2"/>
      <c r="C83" s="3"/>
      <c r="D83" s="3"/>
      <c r="E83" s="4"/>
      <c r="F83" s="2"/>
      <c r="G83" s="2"/>
      <c r="H83" s="2"/>
      <c r="I83" s="2"/>
      <c r="J83" s="2"/>
      <c r="K83" s="4"/>
      <c r="L83" s="4"/>
      <c r="M83" s="4"/>
      <c r="N83" s="4"/>
      <c r="O83" s="4"/>
      <c r="P83" s="4"/>
      <c r="Q83" s="4"/>
      <c r="R83" s="4"/>
      <c r="S83" s="4"/>
      <c r="T83" s="4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27"/>
      <c r="BB83" s="4"/>
      <c r="BC83" s="4"/>
      <c r="BD83" s="4"/>
      <c r="BE83" s="4"/>
      <c r="BF83" s="7"/>
      <c r="BG83" s="4"/>
      <c r="BH83" s="4"/>
      <c r="BI83" s="7"/>
      <c r="BJ83" s="5"/>
      <c r="BK83" s="5"/>
      <c r="BL83" s="8"/>
      <c r="BM83" s="5"/>
      <c r="BN83" s="5"/>
      <c r="BO83" s="7"/>
      <c r="BP83" s="7"/>
      <c r="BQ83" s="8"/>
      <c r="BR83" s="9"/>
    </row>
    <row r="84" spans="1:70" s="6" customFormat="1" ht="171.75" customHeight="1" x14ac:dyDescent="0.25">
      <c r="A84" s="1"/>
      <c r="B84" s="2"/>
      <c r="C84" s="3"/>
      <c r="D84" s="3"/>
      <c r="E84" s="4"/>
      <c r="F84" s="2"/>
      <c r="G84" s="2"/>
      <c r="H84" s="2"/>
      <c r="I84" s="2"/>
      <c r="J84" s="2"/>
      <c r="K84" s="4"/>
      <c r="L84" s="4"/>
      <c r="M84" s="4"/>
      <c r="N84" s="4"/>
      <c r="O84" s="4"/>
      <c r="P84" s="4"/>
      <c r="Q84" s="4"/>
      <c r="R84" s="4"/>
      <c r="S84" s="4"/>
      <c r="T84" s="4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27"/>
      <c r="BB84" s="27"/>
      <c r="BC84" s="4"/>
      <c r="BD84" s="4"/>
      <c r="BE84" s="4"/>
      <c r="BF84" s="7"/>
      <c r="BG84" s="4"/>
      <c r="BH84" s="4"/>
      <c r="BI84" s="7"/>
      <c r="BJ84" s="5"/>
      <c r="BK84" s="5"/>
      <c r="BL84" s="8"/>
      <c r="BM84" s="5"/>
      <c r="BN84" s="5"/>
      <c r="BO84" s="7"/>
      <c r="BP84" s="7"/>
      <c r="BQ84" s="8"/>
      <c r="BR84" s="9"/>
    </row>
    <row r="85" spans="1:70" s="6" customFormat="1" ht="251.25" customHeight="1" x14ac:dyDescent="0.25">
      <c r="A85" s="1"/>
      <c r="B85" s="2"/>
      <c r="C85" s="3"/>
      <c r="D85" s="3"/>
      <c r="E85" s="4"/>
      <c r="F85" s="2"/>
      <c r="G85" s="2"/>
      <c r="H85" s="2"/>
      <c r="I85" s="2"/>
      <c r="J85" s="2"/>
      <c r="K85" s="4"/>
      <c r="L85" s="4"/>
      <c r="M85" s="27"/>
      <c r="N85" s="12"/>
      <c r="O85" s="2"/>
      <c r="P85" s="12"/>
      <c r="Q85" s="12"/>
      <c r="R85" s="12"/>
      <c r="S85" s="12"/>
      <c r="T85" s="12"/>
      <c r="U85" s="5"/>
      <c r="V85" s="5"/>
      <c r="W85" s="5"/>
      <c r="X85" s="5"/>
      <c r="Y85" s="5"/>
      <c r="Z85" s="5"/>
      <c r="AA85" s="5"/>
      <c r="AB85" s="5"/>
      <c r="AC85" s="5"/>
      <c r="AD85" s="5"/>
      <c r="AE85" s="4"/>
      <c r="AF85" s="7"/>
      <c r="AG85" s="7"/>
      <c r="AH85" s="5"/>
      <c r="AI85" s="27"/>
      <c r="AJ85" s="7"/>
      <c r="AK85" s="7"/>
      <c r="AL85" s="5"/>
      <c r="AM85" s="5"/>
      <c r="AN85" s="5"/>
      <c r="AO85" s="5"/>
      <c r="AP85" s="5"/>
      <c r="AQ85" s="27"/>
      <c r="AR85" s="7"/>
      <c r="AS85" s="27"/>
      <c r="AT85" s="7"/>
      <c r="AU85" s="5"/>
      <c r="AV85" s="5"/>
      <c r="AW85" s="5"/>
      <c r="AX85" s="5"/>
      <c r="AY85" s="4"/>
      <c r="AZ85" s="7"/>
      <c r="BA85" s="27"/>
      <c r="BB85" s="7"/>
      <c r="BC85" s="7"/>
      <c r="BD85" s="5"/>
      <c r="BE85" s="5"/>
      <c r="BF85" s="5"/>
      <c r="BG85" s="5"/>
      <c r="BH85" s="5"/>
      <c r="BI85" s="5"/>
      <c r="BJ85" s="5"/>
      <c r="BK85" s="5"/>
      <c r="BL85" s="8"/>
      <c r="BM85" s="5"/>
      <c r="BN85" s="5"/>
      <c r="BO85" s="7"/>
      <c r="BP85" s="7"/>
      <c r="BQ85" s="8"/>
      <c r="BR85" s="9"/>
    </row>
    <row r="86" spans="1:70" s="6" customFormat="1" ht="409.5" customHeight="1" x14ac:dyDescent="0.25">
      <c r="A86" s="1"/>
      <c r="B86" s="2"/>
      <c r="C86" s="3"/>
      <c r="D86" s="3"/>
      <c r="E86" s="4"/>
      <c r="F86" s="2"/>
      <c r="G86" s="2"/>
      <c r="H86" s="2"/>
      <c r="I86" s="2"/>
      <c r="J86" s="2"/>
      <c r="K86" s="4"/>
      <c r="L86" s="4"/>
      <c r="M86" s="4"/>
      <c r="N86" s="7"/>
      <c r="O86" s="4"/>
      <c r="P86" s="7"/>
      <c r="Q86" s="7"/>
      <c r="R86" s="7"/>
      <c r="S86" s="7"/>
      <c r="T86" s="7"/>
      <c r="U86" s="5"/>
      <c r="V86" s="5"/>
      <c r="W86" s="5"/>
      <c r="X86" s="5"/>
      <c r="Y86" s="5"/>
      <c r="Z86" s="5"/>
      <c r="AA86" s="5"/>
      <c r="AB86" s="5"/>
      <c r="AC86" s="5"/>
      <c r="AD86" s="5"/>
      <c r="AE86" s="4"/>
      <c r="AF86" s="7"/>
      <c r="AG86" s="7"/>
      <c r="AH86" s="5"/>
      <c r="AI86" s="27"/>
      <c r="AJ86" s="7"/>
      <c r="AK86" s="7"/>
      <c r="AL86" s="5"/>
      <c r="AM86" s="5"/>
      <c r="AN86" s="5"/>
      <c r="AO86" s="5"/>
      <c r="AP86" s="5"/>
      <c r="AQ86" s="27"/>
      <c r="AR86" s="7"/>
      <c r="AS86" s="27"/>
      <c r="AT86" s="7"/>
      <c r="AU86" s="5"/>
      <c r="AV86" s="5"/>
      <c r="AW86" s="5"/>
      <c r="AX86" s="5"/>
      <c r="AY86" s="4"/>
      <c r="AZ86" s="7"/>
      <c r="BA86" s="27"/>
      <c r="BB86" s="7"/>
      <c r="BC86" s="7"/>
      <c r="BD86" s="5"/>
      <c r="BE86" s="5"/>
      <c r="BF86" s="5"/>
      <c r="BG86" s="5"/>
      <c r="BH86" s="5"/>
      <c r="BI86" s="5"/>
      <c r="BJ86" s="5"/>
      <c r="BK86" s="5"/>
      <c r="BL86" s="8"/>
      <c r="BM86" s="5"/>
      <c r="BN86" s="5"/>
      <c r="BO86" s="7"/>
      <c r="BP86" s="7"/>
      <c r="BQ86" s="8"/>
      <c r="BR86" s="9"/>
    </row>
    <row r="87" spans="1:70" s="6" customFormat="1" ht="209.25" customHeight="1" x14ac:dyDescent="0.25">
      <c r="A87" s="1"/>
      <c r="B87" s="2"/>
      <c r="C87" s="3"/>
      <c r="D87" s="3"/>
      <c r="E87" s="4"/>
      <c r="F87" s="2"/>
      <c r="G87" s="2"/>
      <c r="H87" s="2"/>
      <c r="I87" s="2"/>
      <c r="J87" s="2"/>
      <c r="K87" s="4"/>
      <c r="L87" s="4"/>
      <c r="M87" s="27"/>
      <c r="N87" s="12"/>
      <c r="O87" s="2"/>
      <c r="P87" s="12"/>
      <c r="Q87" s="12"/>
      <c r="R87" s="12"/>
      <c r="S87" s="12"/>
      <c r="T87" s="12"/>
      <c r="U87" s="5"/>
      <c r="V87" s="5"/>
      <c r="W87" s="5"/>
      <c r="X87" s="5"/>
      <c r="Y87" s="5"/>
      <c r="Z87" s="5"/>
      <c r="AA87" s="5"/>
      <c r="AB87" s="5"/>
      <c r="AC87" s="5"/>
      <c r="AD87" s="5"/>
      <c r="AE87" s="4"/>
      <c r="AF87" s="7"/>
      <c r="AG87" s="7"/>
      <c r="AH87" s="5"/>
      <c r="AI87" s="27"/>
      <c r="AJ87" s="7"/>
      <c r="AK87" s="7"/>
      <c r="AL87" s="5"/>
      <c r="AM87" s="5"/>
      <c r="AN87" s="5"/>
      <c r="AO87" s="5"/>
      <c r="AP87" s="5"/>
      <c r="AQ87" s="27"/>
      <c r="AR87" s="7"/>
      <c r="AS87" s="27"/>
      <c r="AT87" s="7"/>
      <c r="AU87" s="5"/>
      <c r="AV87" s="5"/>
      <c r="AW87" s="5"/>
      <c r="AX87" s="5"/>
      <c r="AY87" s="4"/>
      <c r="AZ87" s="7"/>
      <c r="BA87" s="27"/>
      <c r="BB87" s="7"/>
      <c r="BC87" s="7"/>
      <c r="BD87" s="5"/>
      <c r="BE87" s="5"/>
      <c r="BF87" s="5"/>
      <c r="BG87" s="5"/>
      <c r="BH87" s="5"/>
      <c r="BI87" s="5"/>
      <c r="BJ87" s="5"/>
      <c r="BK87" s="5"/>
      <c r="BL87" s="8"/>
      <c r="BM87" s="5"/>
      <c r="BN87" s="5"/>
      <c r="BO87" s="7"/>
      <c r="BP87" s="7"/>
      <c r="BQ87" s="8"/>
      <c r="BR87" s="9"/>
    </row>
    <row r="88" spans="1:70" s="6" customFormat="1" ht="198.75" customHeight="1" x14ac:dyDescent="0.25">
      <c r="A88" s="1"/>
      <c r="B88" s="2"/>
      <c r="C88" s="3"/>
      <c r="D88" s="3"/>
      <c r="E88" s="4"/>
      <c r="F88" s="2"/>
      <c r="G88" s="2"/>
      <c r="H88" s="2"/>
      <c r="I88" s="2"/>
      <c r="J88" s="2"/>
      <c r="K88" s="4"/>
      <c r="L88" s="4"/>
      <c r="M88" s="27"/>
      <c r="N88" s="12"/>
      <c r="O88" s="2"/>
      <c r="P88" s="12"/>
      <c r="Q88" s="12"/>
      <c r="R88" s="12"/>
      <c r="S88" s="12"/>
      <c r="T88" s="12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1"/>
      <c r="AJ88" s="5"/>
      <c r="AK88" s="5"/>
      <c r="AL88" s="5"/>
      <c r="AM88" s="5"/>
      <c r="AN88" s="5"/>
      <c r="AO88" s="5"/>
      <c r="AP88" s="5"/>
      <c r="AQ88" s="51"/>
      <c r="AR88" s="5"/>
      <c r="AS88" s="51"/>
      <c r="AT88" s="5"/>
      <c r="AU88" s="5"/>
      <c r="AV88" s="5"/>
      <c r="AW88" s="5"/>
      <c r="AX88" s="5"/>
      <c r="AY88" s="4"/>
      <c r="AZ88" s="7"/>
      <c r="BA88" s="27"/>
      <c r="BB88" s="7"/>
      <c r="BC88" s="4"/>
      <c r="BD88" s="5"/>
      <c r="BE88" s="5"/>
      <c r="BF88" s="5"/>
      <c r="BG88" s="5"/>
      <c r="BH88" s="5"/>
      <c r="BI88" s="5"/>
      <c r="BJ88" s="5"/>
      <c r="BK88" s="5"/>
      <c r="BL88" s="8"/>
      <c r="BM88" s="5"/>
      <c r="BN88" s="5"/>
      <c r="BO88" s="7"/>
      <c r="BP88" s="7"/>
      <c r="BQ88" s="8"/>
      <c r="BR88" s="9"/>
    </row>
    <row r="89" spans="1:70" s="6" customFormat="1" ht="408.75" customHeight="1" x14ac:dyDescent="0.25">
      <c r="A89" s="1"/>
      <c r="B89" s="2"/>
      <c r="C89" s="3"/>
      <c r="D89" s="3"/>
      <c r="E89" s="4"/>
      <c r="F89" s="2"/>
      <c r="G89" s="2"/>
      <c r="H89" s="2"/>
      <c r="I89" s="2"/>
      <c r="J89" s="2"/>
      <c r="K89" s="4"/>
      <c r="L89" s="4"/>
      <c r="M89" s="27"/>
      <c r="N89" s="12"/>
      <c r="O89" s="2"/>
      <c r="P89" s="12"/>
      <c r="Q89" s="12"/>
      <c r="R89" s="12"/>
      <c r="S89" s="12"/>
      <c r="T89" s="12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1"/>
      <c r="AJ89" s="5"/>
      <c r="AK89" s="5"/>
      <c r="AL89" s="5"/>
      <c r="AM89" s="5"/>
      <c r="AN89" s="5"/>
      <c r="AO89" s="5"/>
      <c r="AP89" s="5"/>
      <c r="AQ89" s="51"/>
      <c r="AR89" s="5"/>
      <c r="AS89" s="51"/>
      <c r="AT89" s="5"/>
      <c r="AU89" s="5"/>
      <c r="AV89" s="5"/>
      <c r="AW89" s="5"/>
      <c r="AX89" s="5"/>
      <c r="AY89" s="4"/>
      <c r="AZ89" s="7"/>
      <c r="BA89" s="27"/>
      <c r="BB89" s="7"/>
      <c r="BC89" s="4"/>
      <c r="BD89" s="5"/>
      <c r="BE89" s="5"/>
      <c r="BF89" s="5"/>
      <c r="BG89" s="5"/>
      <c r="BH89" s="5"/>
      <c r="BI89" s="5"/>
      <c r="BJ89" s="5"/>
      <c r="BK89" s="5"/>
      <c r="BL89" s="8"/>
      <c r="BM89" s="5"/>
      <c r="BN89" s="5"/>
      <c r="BO89" s="7"/>
      <c r="BP89" s="7"/>
      <c r="BQ89" s="8"/>
      <c r="BR89" s="9"/>
    </row>
    <row r="90" spans="1:70" s="6" customFormat="1" ht="254.25" customHeight="1" x14ac:dyDescent="0.25">
      <c r="A90" s="1"/>
      <c r="B90" s="2"/>
      <c r="C90" s="3"/>
      <c r="D90" s="3"/>
      <c r="E90" s="4"/>
      <c r="F90" s="2"/>
      <c r="G90" s="2"/>
      <c r="H90" s="2"/>
      <c r="I90" s="2"/>
      <c r="J90" s="2"/>
      <c r="K90" s="4"/>
      <c r="L90" s="4"/>
      <c r="M90" s="27"/>
      <c r="N90" s="12"/>
      <c r="O90" s="2"/>
      <c r="P90" s="12"/>
      <c r="Q90" s="12"/>
      <c r="R90" s="12"/>
      <c r="S90" s="12"/>
      <c r="T90" s="1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1"/>
      <c r="AJ90" s="5"/>
      <c r="AK90" s="5"/>
      <c r="AL90" s="5"/>
      <c r="AM90" s="5"/>
      <c r="AN90" s="5"/>
      <c r="AO90" s="5"/>
      <c r="AP90" s="5"/>
      <c r="AQ90" s="51"/>
      <c r="AR90" s="5"/>
      <c r="AS90" s="51"/>
      <c r="AT90" s="5"/>
      <c r="AU90" s="5"/>
      <c r="AV90" s="5"/>
      <c r="AW90" s="5"/>
      <c r="AX90" s="5"/>
      <c r="AY90" s="4"/>
      <c r="AZ90" s="7"/>
      <c r="BA90" s="27"/>
      <c r="BB90" s="7"/>
      <c r="BC90" s="4"/>
      <c r="BD90" s="5"/>
      <c r="BE90" s="5"/>
      <c r="BF90" s="5"/>
      <c r="BG90" s="5"/>
      <c r="BH90" s="5"/>
      <c r="BI90" s="5"/>
      <c r="BJ90" s="5"/>
      <c r="BK90" s="5"/>
      <c r="BL90" s="8"/>
      <c r="BM90" s="5"/>
      <c r="BN90" s="5"/>
      <c r="BO90" s="7"/>
      <c r="BP90" s="7"/>
      <c r="BQ90" s="8"/>
      <c r="BR90" s="9"/>
    </row>
    <row r="91" spans="1:70" s="6" customFormat="1" ht="261.75" customHeight="1" x14ac:dyDescent="0.25">
      <c r="A91" s="1"/>
      <c r="B91" s="2"/>
      <c r="C91" s="3"/>
      <c r="D91" s="3"/>
      <c r="E91" s="4"/>
      <c r="F91" s="2"/>
      <c r="G91" s="2"/>
      <c r="H91" s="2"/>
      <c r="I91" s="2"/>
      <c r="J91" s="2"/>
      <c r="K91" s="4"/>
      <c r="L91" s="4"/>
      <c r="M91" s="4"/>
      <c r="N91" s="13"/>
      <c r="O91" s="13"/>
      <c r="P91" s="13"/>
      <c r="Q91" s="13"/>
      <c r="R91" s="13"/>
      <c r="S91" s="13"/>
      <c r="T91" s="13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1"/>
      <c r="AJ91" s="5"/>
      <c r="AK91" s="5"/>
      <c r="AL91" s="5"/>
      <c r="AM91" s="5"/>
      <c r="AN91" s="5"/>
      <c r="AO91" s="5"/>
      <c r="AP91" s="5"/>
      <c r="AQ91" s="51"/>
      <c r="AR91" s="5"/>
      <c r="AS91" s="51"/>
      <c r="AT91" s="5"/>
      <c r="AU91" s="5"/>
      <c r="AV91" s="5"/>
      <c r="AW91" s="5"/>
      <c r="AX91" s="5"/>
      <c r="AY91" s="4"/>
      <c r="AZ91" s="7"/>
      <c r="BA91" s="27"/>
      <c r="BB91" s="7"/>
      <c r="BC91" s="4"/>
      <c r="BD91" s="5"/>
      <c r="BE91" s="5"/>
      <c r="BF91" s="5"/>
      <c r="BG91" s="5"/>
      <c r="BH91" s="5"/>
      <c r="BI91" s="5"/>
      <c r="BJ91" s="5"/>
      <c r="BK91" s="5"/>
      <c r="BL91" s="8"/>
      <c r="BM91" s="5"/>
      <c r="BN91" s="5"/>
      <c r="BO91" s="7"/>
      <c r="BP91" s="7"/>
      <c r="BQ91" s="8"/>
      <c r="BR91" s="9"/>
    </row>
    <row r="92" spans="1:70" s="6" customFormat="1" ht="149.25" customHeight="1" x14ac:dyDescent="0.25">
      <c r="A92" s="1"/>
      <c r="B92" s="2"/>
      <c r="C92" s="3"/>
      <c r="D92" s="3"/>
      <c r="E92" s="4"/>
      <c r="F92" s="2"/>
      <c r="G92" s="2"/>
      <c r="H92" s="2"/>
      <c r="I92" s="2"/>
      <c r="J92" s="2"/>
      <c r="K92" s="4"/>
      <c r="L92" s="4"/>
      <c r="M92" s="4"/>
      <c r="N92" s="12"/>
      <c r="O92" s="2"/>
      <c r="P92" s="12"/>
      <c r="Q92" s="12"/>
      <c r="R92" s="12"/>
      <c r="S92" s="12"/>
      <c r="T92" s="12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1"/>
      <c r="AJ92" s="5"/>
      <c r="AK92" s="5"/>
      <c r="AL92" s="5"/>
      <c r="AM92" s="5"/>
      <c r="AN92" s="5"/>
      <c r="AO92" s="5"/>
      <c r="AP92" s="5"/>
      <c r="AQ92" s="51"/>
      <c r="AR92" s="5"/>
      <c r="AS92" s="51"/>
      <c r="AT92" s="5"/>
      <c r="AU92" s="5"/>
      <c r="AV92" s="5"/>
      <c r="AW92" s="5"/>
      <c r="AX92" s="5"/>
      <c r="AY92" s="4"/>
      <c r="AZ92" s="7"/>
      <c r="BA92" s="27"/>
      <c r="BB92" s="7"/>
      <c r="BC92" s="4"/>
      <c r="BD92" s="5"/>
      <c r="BE92" s="5"/>
      <c r="BF92" s="5"/>
      <c r="BG92" s="5"/>
      <c r="BH92" s="5"/>
      <c r="BI92" s="5"/>
      <c r="BJ92" s="5"/>
      <c r="BK92" s="5"/>
      <c r="BL92" s="8"/>
      <c r="BM92" s="5"/>
      <c r="BN92" s="5"/>
      <c r="BO92" s="7"/>
      <c r="BP92" s="7"/>
      <c r="BQ92" s="8"/>
      <c r="BR92" s="9"/>
    </row>
    <row r="93" spans="1:70" s="6" customFormat="1" ht="149.25" customHeight="1" x14ac:dyDescent="0.25">
      <c r="A93" s="1"/>
      <c r="B93" s="2"/>
      <c r="C93" s="3"/>
      <c r="D93" s="3"/>
      <c r="E93" s="4"/>
      <c r="F93" s="2"/>
      <c r="G93" s="2"/>
      <c r="H93" s="2"/>
      <c r="I93" s="2"/>
      <c r="J93" s="2"/>
      <c r="K93" s="4"/>
      <c r="L93" s="4"/>
      <c r="M93" s="27"/>
      <c r="N93" s="12"/>
      <c r="O93" s="2"/>
      <c r="P93" s="12"/>
      <c r="Q93" s="12"/>
      <c r="R93" s="12"/>
      <c r="S93" s="12"/>
      <c r="T93" s="12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1"/>
      <c r="AJ93" s="5"/>
      <c r="AK93" s="5"/>
      <c r="AL93" s="5"/>
      <c r="AM93" s="5"/>
      <c r="AN93" s="5"/>
      <c r="AO93" s="5"/>
      <c r="AP93" s="5"/>
      <c r="AQ93" s="51"/>
      <c r="AR93" s="5"/>
      <c r="AS93" s="51"/>
      <c r="AT93" s="5"/>
      <c r="AU93" s="5"/>
      <c r="AV93" s="5"/>
      <c r="AW93" s="5"/>
      <c r="AX93" s="5"/>
      <c r="AY93" s="4"/>
      <c r="AZ93" s="7"/>
      <c r="BA93" s="27"/>
      <c r="BB93" s="7"/>
      <c r="BC93" s="4"/>
      <c r="BD93" s="5"/>
      <c r="BE93" s="5"/>
      <c r="BF93" s="5"/>
      <c r="BG93" s="5"/>
      <c r="BH93" s="5"/>
      <c r="BI93" s="5"/>
      <c r="BJ93" s="5"/>
      <c r="BK93" s="5"/>
      <c r="BL93" s="8"/>
      <c r="BM93" s="5"/>
      <c r="BN93" s="5"/>
      <c r="BO93" s="7"/>
      <c r="BP93" s="7"/>
      <c r="BQ93" s="8"/>
      <c r="BR93" s="9"/>
    </row>
    <row r="94" spans="1:70" s="6" customFormat="1" ht="149.25" customHeight="1" x14ac:dyDescent="0.25">
      <c r="A94" s="1"/>
      <c r="B94" s="2"/>
      <c r="C94" s="3"/>
      <c r="D94" s="3"/>
      <c r="E94" s="4"/>
      <c r="F94" s="2"/>
      <c r="G94" s="2"/>
      <c r="H94" s="2"/>
      <c r="I94" s="2"/>
      <c r="J94" s="2"/>
      <c r="K94" s="4"/>
      <c r="L94" s="4"/>
      <c r="M94" s="27"/>
      <c r="N94" s="7"/>
      <c r="O94" s="7"/>
      <c r="P94" s="7"/>
      <c r="Q94" s="7"/>
      <c r="R94" s="7"/>
      <c r="S94" s="7"/>
      <c r="T94" s="12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1"/>
      <c r="AJ94" s="5"/>
      <c r="AK94" s="5"/>
      <c r="AL94" s="5"/>
      <c r="AM94" s="5"/>
      <c r="AN94" s="5"/>
      <c r="AO94" s="5"/>
      <c r="AP94" s="5"/>
      <c r="AQ94" s="51"/>
      <c r="AR94" s="5"/>
      <c r="AS94" s="51"/>
      <c r="AT94" s="5"/>
      <c r="AU94" s="5"/>
      <c r="AV94" s="5"/>
      <c r="AW94" s="5"/>
      <c r="AX94" s="5"/>
      <c r="AY94" s="4"/>
      <c r="AZ94" s="7"/>
      <c r="BA94" s="27"/>
      <c r="BB94" s="7"/>
      <c r="BC94" s="4"/>
      <c r="BD94" s="5"/>
      <c r="BE94" s="5"/>
      <c r="BF94" s="5"/>
      <c r="BG94" s="5"/>
      <c r="BH94" s="5"/>
      <c r="BI94" s="5"/>
      <c r="BJ94" s="5"/>
      <c r="BK94" s="5"/>
      <c r="BL94" s="8"/>
      <c r="BM94" s="5"/>
      <c r="BN94" s="5"/>
      <c r="BO94" s="7"/>
      <c r="BP94" s="7"/>
      <c r="BQ94" s="8"/>
      <c r="BR94" s="9"/>
    </row>
    <row r="95" spans="1:70" s="6" customFormat="1" ht="149.25" customHeight="1" x14ac:dyDescent="0.25">
      <c r="A95" s="1"/>
      <c r="B95" s="2"/>
      <c r="C95" s="3"/>
      <c r="D95" s="3"/>
      <c r="E95" s="4"/>
      <c r="F95" s="2"/>
      <c r="G95" s="2"/>
      <c r="H95" s="2"/>
      <c r="I95" s="2"/>
      <c r="J95" s="2"/>
      <c r="K95" s="4"/>
      <c r="L95" s="4"/>
      <c r="M95" s="27"/>
      <c r="N95" s="12"/>
      <c r="O95" s="2"/>
      <c r="P95" s="12"/>
      <c r="Q95" s="12"/>
      <c r="R95" s="12"/>
      <c r="S95" s="12"/>
      <c r="T95" s="12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1"/>
      <c r="AJ95" s="5"/>
      <c r="AK95" s="5"/>
      <c r="AL95" s="5"/>
      <c r="AM95" s="5"/>
      <c r="AN95" s="5"/>
      <c r="AO95" s="5"/>
      <c r="AP95" s="5"/>
      <c r="AQ95" s="51"/>
      <c r="AR95" s="5"/>
      <c r="AS95" s="51"/>
      <c r="AT95" s="5"/>
      <c r="AU95" s="5"/>
      <c r="AV95" s="5"/>
      <c r="AW95" s="5"/>
      <c r="AX95" s="5"/>
      <c r="AY95" s="4"/>
      <c r="AZ95" s="7"/>
      <c r="BA95" s="27"/>
      <c r="BB95" s="7"/>
      <c r="BC95" s="4"/>
      <c r="BD95" s="5"/>
      <c r="BE95" s="5"/>
      <c r="BF95" s="5"/>
      <c r="BG95" s="5"/>
      <c r="BH95" s="5"/>
      <c r="BI95" s="5"/>
      <c r="BJ95" s="5"/>
      <c r="BK95" s="5"/>
      <c r="BL95" s="8"/>
      <c r="BM95" s="5"/>
      <c r="BN95" s="5"/>
      <c r="BO95" s="7"/>
      <c r="BP95" s="7"/>
      <c r="BQ95" s="8"/>
      <c r="BR95" s="9"/>
    </row>
    <row r="96" spans="1:70" s="6" customFormat="1" ht="149.25" customHeight="1" x14ac:dyDescent="0.25">
      <c r="A96" s="1"/>
      <c r="B96" s="2"/>
      <c r="C96" s="3"/>
      <c r="D96" s="3"/>
      <c r="E96" s="4"/>
      <c r="F96" s="2"/>
      <c r="G96" s="2"/>
      <c r="H96" s="2"/>
      <c r="I96" s="2"/>
      <c r="J96" s="2"/>
      <c r="K96" s="4"/>
      <c r="L96" s="4"/>
      <c r="M96" s="27"/>
      <c r="N96" s="12"/>
      <c r="O96" s="2"/>
      <c r="P96" s="12"/>
      <c r="Q96" s="12"/>
      <c r="R96" s="12"/>
      <c r="S96" s="12"/>
      <c r="T96" s="12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1"/>
      <c r="AJ96" s="5"/>
      <c r="AK96" s="5"/>
      <c r="AL96" s="5"/>
      <c r="AM96" s="5"/>
      <c r="AN96" s="5"/>
      <c r="AO96" s="5"/>
      <c r="AP96" s="5"/>
      <c r="AQ96" s="51"/>
      <c r="AR96" s="5"/>
      <c r="AS96" s="51"/>
      <c r="AT96" s="5"/>
      <c r="AU96" s="5"/>
      <c r="AV96" s="5"/>
      <c r="AW96" s="5"/>
      <c r="AX96" s="5"/>
      <c r="AY96" s="4"/>
      <c r="AZ96" s="7"/>
      <c r="BA96" s="27"/>
      <c r="BB96" s="7"/>
      <c r="BC96" s="4"/>
      <c r="BD96" s="5"/>
      <c r="BE96" s="5"/>
      <c r="BF96" s="5"/>
      <c r="BG96" s="5"/>
      <c r="BH96" s="5"/>
      <c r="BI96" s="5"/>
      <c r="BJ96" s="5"/>
      <c r="BK96" s="5"/>
      <c r="BL96" s="8"/>
      <c r="BM96" s="5"/>
      <c r="BN96" s="5"/>
      <c r="BO96" s="7"/>
      <c r="BP96" s="7"/>
      <c r="BQ96" s="8"/>
      <c r="BR96" s="9"/>
    </row>
    <row r="97" spans="1:70" s="6" customFormat="1" ht="267" customHeight="1" x14ac:dyDescent="0.25">
      <c r="A97" s="1"/>
      <c r="B97" s="2"/>
      <c r="C97" s="3"/>
      <c r="D97" s="3"/>
      <c r="E97" s="4"/>
      <c r="F97" s="2"/>
      <c r="G97" s="2"/>
      <c r="H97" s="2"/>
      <c r="I97" s="2"/>
      <c r="J97" s="2"/>
      <c r="K97" s="4"/>
      <c r="L97" s="4"/>
      <c r="M97" s="4"/>
      <c r="N97" s="4"/>
      <c r="O97" s="4"/>
      <c r="P97" s="4"/>
      <c r="Q97" s="4"/>
      <c r="R97" s="4"/>
      <c r="S97" s="4"/>
      <c r="T97" s="4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1"/>
      <c r="AJ97" s="5"/>
      <c r="AK97" s="5"/>
      <c r="AL97" s="5"/>
      <c r="AM97" s="5"/>
      <c r="AN97" s="5"/>
      <c r="AO97" s="5"/>
      <c r="AP97" s="5"/>
      <c r="AQ97" s="51"/>
      <c r="AR97" s="5"/>
      <c r="AS97" s="51"/>
      <c r="AT97" s="5"/>
      <c r="AU97" s="5"/>
      <c r="AV97" s="5"/>
      <c r="AW97" s="5"/>
      <c r="AX97" s="5"/>
      <c r="AY97" s="4"/>
      <c r="AZ97" s="7"/>
      <c r="BA97" s="27"/>
      <c r="BB97" s="7"/>
      <c r="BC97" s="7"/>
      <c r="BD97" s="5"/>
      <c r="BE97" s="5"/>
      <c r="BF97" s="5"/>
      <c r="BG97" s="4"/>
      <c r="BH97" s="7"/>
      <c r="BI97" s="7"/>
      <c r="BJ97" s="5"/>
      <c r="BK97" s="5"/>
      <c r="BL97" s="8"/>
      <c r="BM97" s="5"/>
      <c r="BN97" s="5"/>
      <c r="BO97" s="7"/>
      <c r="BP97" s="7"/>
      <c r="BQ97" s="8"/>
      <c r="BR97" s="9"/>
    </row>
    <row r="98" spans="1:70" s="6" customFormat="1" ht="154.5" customHeight="1" x14ac:dyDescent="0.25">
      <c r="A98" s="1"/>
      <c r="B98" s="2"/>
      <c r="C98" s="3"/>
      <c r="D98" s="3"/>
      <c r="E98" s="4"/>
      <c r="F98" s="2"/>
      <c r="G98" s="2"/>
      <c r="H98" s="2"/>
      <c r="I98" s="2"/>
      <c r="J98" s="2"/>
      <c r="K98" s="4"/>
      <c r="L98" s="4"/>
      <c r="M98" s="4"/>
      <c r="N98" s="4"/>
      <c r="O98" s="4"/>
      <c r="P98" s="4"/>
      <c r="Q98" s="4"/>
      <c r="R98" s="4"/>
      <c r="S98" s="4"/>
      <c r="T98" s="4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1"/>
      <c r="AJ98" s="5"/>
      <c r="AK98" s="5"/>
      <c r="AL98" s="5"/>
      <c r="AM98" s="5"/>
      <c r="AN98" s="5"/>
      <c r="AO98" s="5"/>
      <c r="AP98" s="5"/>
      <c r="AQ98" s="51"/>
      <c r="AR98" s="5"/>
      <c r="AS98" s="51"/>
      <c r="AT98" s="5"/>
      <c r="AU98" s="5"/>
      <c r="AV98" s="5"/>
      <c r="AW98" s="5"/>
      <c r="AX98" s="5"/>
      <c r="AY98" s="4"/>
      <c r="AZ98" s="7"/>
      <c r="BA98" s="27"/>
      <c r="BB98" s="17"/>
      <c r="BC98" s="13"/>
      <c r="BD98" s="5"/>
      <c r="BE98" s="5"/>
      <c r="BF98" s="5"/>
      <c r="BG98" s="5"/>
      <c r="BH98" s="5"/>
      <c r="BI98" s="5"/>
      <c r="BJ98" s="5"/>
      <c r="BK98" s="5"/>
      <c r="BL98" s="8"/>
      <c r="BM98" s="5"/>
      <c r="BN98" s="5"/>
      <c r="BO98" s="7"/>
      <c r="BP98" s="7"/>
      <c r="BQ98" s="8"/>
      <c r="BR98" s="9"/>
    </row>
    <row r="99" spans="1:70" s="6" customFormat="1" ht="144.75" customHeight="1" x14ac:dyDescent="0.25">
      <c r="A99" s="1"/>
      <c r="B99" s="2"/>
      <c r="C99" s="3"/>
      <c r="D99" s="3"/>
      <c r="E99" s="4"/>
      <c r="F99" s="2"/>
      <c r="G99" s="2"/>
      <c r="H99" s="2"/>
      <c r="I99" s="2"/>
      <c r="J99" s="2"/>
      <c r="K99" s="4"/>
      <c r="L99" s="4"/>
      <c r="M99" s="4"/>
      <c r="N99" s="4"/>
      <c r="O99" s="4"/>
      <c r="P99" s="4"/>
      <c r="Q99" s="4"/>
      <c r="R99" s="4"/>
      <c r="S99" s="4"/>
      <c r="T99" s="4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1"/>
      <c r="AJ99" s="5"/>
      <c r="AK99" s="5"/>
      <c r="AL99" s="5"/>
      <c r="AM99" s="5"/>
      <c r="AN99" s="5"/>
      <c r="AO99" s="5"/>
      <c r="AP99" s="5"/>
      <c r="AQ99" s="51"/>
      <c r="AR99" s="5"/>
      <c r="AS99" s="51"/>
      <c r="AT99" s="5"/>
      <c r="AU99" s="5"/>
      <c r="AV99" s="5"/>
      <c r="AW99" s="5"/>
      <c r="AX99" s="5"/>
      <c r="AY99" s="4"/>
      <c r="AZ99" s="7"/>
      <c r="BA99" s="27"/>
      <c r="BB99" s="17"/>
      <c r="BC99" s="13"/>
      <c r="BD99" s="5"/>
      <c r="BE99" s="5"/>
      <c r="BF99" s="5"/>
      <c r="BG99" s="5"/>
      <c r="BH99" s="5"/>
      <c r="BI99" s="5"/>
      <c r="BJ99" s="5"/>
      <c r="BK99" s="5"/>
      <c r="BL99" s="8"/>
      <c r="BM99" s="5"/>
      <c r="BN99" s="5"/>
      <c r="BO99" s="7"/>
      <c r="BP99" s="7"/>
      <c r="BQ99" s="8"/>
      <c r="BR99" s="9"/>
    </row>
    <row r="100" spans="1:70" s="6" customFormat="1" ht="409.6" customHeight="1" x14ac:dyDescent="0.25">
      <c r="A100" s="1"/>
      <c r="B100" s="2"/>
      <c r="C100" s="3"/>
      <c r="D100" s="3"/>
      <c r="E100" s="4"/>
      <c r="F100" s="2"/>
      <c r="G100" s="2"/>
      <c r="H100" s="2"/>
      <c r="I100" s="2"/>
      <c r="J100" s="2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1"/>
      <c r="AJ100" s="5"/>
      <c r="AK100" s="5"/>
      <c r="AL100" s="5"/>
      <c r="AM100" s="5"/>
      <c r="AN100" s="5"/>
      <c r="AO100" s="5"/>
      <c r="AP100" s="5"/>
      <c r="AQ100" s="51"/>
      <c r="AR100" s="5"/>
      <c r="AS100" s="51"/>
      <c r="AT100" s="5"/>
      <c r="AU100" s="5"/>
      <c r="AV100" s="5"/>
      <c r="AW100" s="5"/>
      <c r="AX100" s="5"/>
      <c r="AY100" s="4"/>
      <c r="AZ100" s="4"/>
      <c r="BA100" s="4"/>
      <c r="BB100" s="7"/>
      <c r="BC100" s="4"/>
      <c r="BD100" s="5"/>
      <c r="BE100" s="5"/>
      <c r="BF100" s="5"/>
      <c r="BG100" s="5"/>
      <c r="BH100" s="5"/>
      <c r="BI100" s="5"/>
      <c r="BJ100" s="5"/>
      <c r="BK100" s="5"/>
      <c r="BL100" s="8"/>
      <c r="BM100" s="5"/>
      <c r="BN100" s="5"/>
      <c r="BO100" s="7"/>
      <c r="BP100" s="7"/>
      <c r="BQ100" s="8"/>
      <c r="BR100" s="9"/>
    </row>
    <row r="101" spans="1:70" s="6" customFormat="1" ht="252" customHeight="1" x14ac:dyDescent="0.25">
      <c r="A101" s="1"/>
      <c r="B101" s="2"/>
      <c r="C101" s="3"/>
      <c r="D101" s="3"/>
      <c r="E101" s="4"/>
      <c r="F101" s="2"/>
      <c r="G101" s="2"/>
      <c r="H101" s="2"/>
      <c r="I101" s="2"/>
      <c r="J101" s="2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1"/>
      <c r="AJ101" s="5"/>
      <c r="AK101" s="5"/>
      <c r="AL101" s="5"/>
      <c r="AM101" s="5"/>
      <c r="AN101" s="5"/>
      <c r="AO101" s="5"/>
      <c r="AP101" s="5"/>
      <c r="AQ101" s="51"/>
      <c r="AR101" s="5"/>
      <c r="AS101" s="51"/>
      <c r="AT101" s="5"/>
      <c r="AU101" s="5"/>
      <c r="AV101" s="5"/>
      <c r="AW101" s="5"/>
      <c r="AX101" s="5"/>
      <c r="AY101" s="4"/>
      <c r="AZ101" s="7"/>
      <c r="BA101" s="27"/>
      <c r="BB101" s="7"/>
      <c r="BC101" s="4"/>
      <c r="BD101" s="5"/>
      <c r="BE101" s="5"/>
      <c r="BF101" s="5"/>
      <c r="BG101" s="5"/>
      <c r="BH101" s="5"/>
      <c r="BI101" s="5"/>
      <c r="BJ101" s="5"/>
      <c r="BK101" s="5"/>
      <c r="BL101" s="8"/>
      <c r="BM101" s="5"/>
      <c r="BN101" s="5"/>
      <c r="BO101" s="7"/>
      <c r="BP101" s="7"/>
      <c r="BQ101" s="8"/>
      <c r="BR101" s="9"/>
    </row>
    <row r="102" spans="1:70" s="6" customFormat="1" ht="220.5" customHeight="1" x14ac:dyDescent="0.25">
      <c r="A102" s="1"/>
      <c r="B102" s="2"/>
      <c r="C102" s="3"/>
      <c r="D102" s="3"/>
      <c r="E102" s="4"/>
      <c r="F102" s="2"/>
      <c r="G102" s="2"/>
      <c r="H102" s="2"/>
      <c r="I102" s="2"/>
      <c r="J102" s="2"/>
      <c r="K102" s="4"/>
      <c r="L102" s="4"/>
      <c r="M102" s="4"/>
      <c r="N102" s="13"/>
      <c r="O102" s="13"/>
      <c r="P102" s="13"/>
      <c r="Q102" s="13"/>
      <c r="R102" s="13"/>
      <c r="S102" s="13"/>
      <c r="T102" s="13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1"/>
      <c r="AJ102" s="5"/>
      <c r="AK102" s="5"/>
      <c r="AL102" s="5"/>
      <c r="AM102" s="5"/>
      <c r="AN102" s="5"/>
      <c r="AO102" s="5"/>
      <c r="AP102" s="5"/>
      <c r="AQ102" s="51"/>
      <c r="AR102" s="5"/>
      <c r="AS102" s="51"/>
      <c r="AT102" s="5"/>
      <c r="AU102" s="5"/>
      <c r="AV102" s="5"/>
      <c r="AW102" s="5"/>
      <c r="AX102" s="5"/>
      <c r="AY102" s="4"/>
      <c r="AZ102" s="7"/>
      <c r="BA102" s="27"/>
      <c r="BB102" s="13"/>
      <c r="BC102" s="13"/>
      <c r="BD102" s="5"/>
      <c r="BE102" s="5"/>
      <c r="BF102" s="5"/>
      <c r="BG102" s="5"/>
      <c r="BH102" s="5"/>
      <c r="BI102" s="5"/>
      <c r="BJ102" s="5"/>
      <c r="BK102" s="5"/>
      <c r="BL102" s="8"/>
      <c r="BM102" s="5"/>
      <c r="BN102" s="5"/>
      <c r="BO102" s="7"/>
      <c r="BP102" s="7"/>
      <c r="BQ102" s="8"/>
      <c r="BR102" s="9"/>
    </row>
    <row r="103" spans="1:70" s="6" customFormat="1" ht="220.5" customHeight="1" x14ac:dyDescent="0.25">
      <c r="A103" s="1"/>
      <c r="B103" s="2"/>
      <c r="C103" s="3"/>
      <c r="D103" s="3"/>
      <c r="E103" s="4"/>
      <c r="F103" s="2"/>
      <c r="G103" s="2"/>
      <c r="H103" s="2"/>
      <c r="I103" s="2"/>
      <c r="J103" s="2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1"/>
      <c r="AJ103" s="5"/>
      <c r="AK103" s="5"/>
      <c r="AL103" s="5"/>
      <c r="AM103" s="5"/>
      <c r="AN103" s="5"/>
      <c r="AO103" s="5"/>
      <c r="AP103" s="5"/>
      <c r="AQ103" s="51"/>
      <c r="AR103" s="5"/>
      <c r="AS103" s="51"/>
      <c r="AT103" s="5"/>
      <c r="AU103" s="5"/>
      <c r="AV103" s="5"/>
      <c r="AW103" s="5"/>
      <c r="AX103" s="5"/>
      <c r="AY103" s="4"/>
      <c r="AZ103" s="7"/>
      <c r="BA103" s="27"/>
      <c r="BB103" s="4"/>
      <c r="BC103" s="4"/>
      <c r="BD103" s="5"/>
      <c r="BE103" s="5"/>
      <c r="BF103" s="5"/>
      <c r="BG103" s="5"/>
      <c r="BH103" s="5"/>
      <c r="BI103" s="5"/>
      <c r="BJ103" s="5"/>
      <c r="BK103" s="5"/>
      <c r="BL103" s="8"/>
      <c r="BM103" s="5"/>
      <c r="BN103" s="5"/>
      <c r="BO103" s="7"/>
      <c r="BP103" s="7"/>
      <c r="BQ103" s="8"/>
      <c r="BR103" s="9"/>
    </row>
    <row r="104" spans="1:70" s="6" customFormat="1" ht="220.5" customHeight="1" x14ac:dyDescent="0.25">
      <c r="A104" s="1"/>
      <c r="B104" s="2"/>
      <c r="C104" s="3"/>
      <c r="D104" s="3"/>
      <c r="E104" s="4"/>
      <c r="F104" s="2"/>
      <c r="G104" s="2"/>
      <c r="H104" s="2"/>
      <c r="I104" s="2"/>
      <c r="J104" s="2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1"/>
      <c r="AJ104" s="5"/>
      <c r="AK104" s="5"/>
      <c r="AL104" s="5"/>
      <c r="AM104" s="5"/>
      <c r="AN104" s="5"/>
      <c r="AO104" s="5"/>
      <c r="AP104" s="5"/>
      <c r="AQ104" s="51"/>
      <c r="AR104" s="5"/>
      <c r="AS104" s="51"/>
      <c r="AT104" s="5"/>
      <c r="AU104" s="5"/>
      <c r="AV104" s="5"/>
      <c r="AW104" s="5"/>
      <c r="AX104" s="5"/>
      <c r="AY104" s="4"/>
      <c r="AZ104" s="7"/>
      <c r="BA104" s="27"/>
      <c r="BB104" s="7"/>
      <c r="BC104" s="4"/>
      <c r="BD104" s="5"/>
      <c r="BE104" s="5"/>
      <c r="BF104" s="5"/>
      <c r="BG104" s="5"/>
      <c r="BH104" s="5"/>
      <c r="BI104" s="5"/>
      <c r="BJ104" s="5"/>
      <c r="BK104" s="5"/>
      <c r="BL104" s="8"/>
      <c r="BM104" s="5"/>
      <c r="BN104" s="5"/>
      <c r="BO104" s="7"/>
      <c r="BP104" s="7"/>
      <c r="BQ104" s="8"/>
      <c r="BR104" s="9"/>
    </row>
    <row r="105" spans="1:70" s="6" customFormat="1" ht="409.5" customHeight="1" x14ac:dyDescent="0.25">
      <c r="A105" s="1"/>
      <c r="B105" s="2"/>
      <c r="C105" s="3"/>
      <c r="D105" s="3"/>
      <c r="E105" s="4"/>
      <c r="F105" s="2"/>
      <c r="G105" s="2"/>
      <c r="H105" s="2"/>
      <c r="I105" s="2"/>
      <c r="J105" s="2"/>
      <c r="K105" s="4"/>
      <c r="L105" s="4"/>
      <c r="M105" s="4"/>
      <c r="N105" s="13"/>
      <c r="O105" s="13"/>
      <c r="P105" s="13"/>
      <c r="Q105" s="13"/>
      <c r="R105" s="13"/>
      <c r="S105" s="13"/>
      <c r="T105" s="13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4"/>
      <c r="AF105" s="13"/>
      <c r="AG105" s="13"/>
      <c r="AH105" s="5"/>
      <c r="AI105" s="27"/>
      <c r="AJ105" s="13"/>
      <c r="AK105" s="13"/>
      <c r="AL105" s="5"/>
      <c r="AM105" s="5"/>
      <c r="AN105" s="5"/>
      <c r="AO105" s="5"/>
      <c r="AP105" s="5"/>
      <c r="AQ105" s="27"/>
      <c r="AR105" s="13"/>
      <c r="AS105" s="27"/>
      <c r="AT105" s="13"/>
      <c r="AU105" s="5"/>
      <c r="AV105" s="5"/>
      <c r="AW105" s="5"/>
      <c r="AX105" s="5"/>
      <c r="AY105" s="4"/>
      <c r="AZ105" s="7"/>
      <c r="BA105" s="27"/>
      <c r="BB105" s="13"/>
      <c r="BC105" s="13"/>
      <c r="BD105" s="5"/>
      <c r="BE105" s="5"/>
      <c r="BF105" s="5"/>
      <c r="BG105" s="5"/>
      <c r="BH105" s="5"/>
      <c r="BI105" s="5"/>
      <c r="BJ105" s="5"/>
      <c r="BK105" s="5"/>
      <c r="BL105" s="8"/>
      <c r="BM105" s="5"/>
      <c r="BN105" s="5"/>
      <c r="BO105" s="7"/>
      <c r="BP105" s="7"/>
      <c r="BQ105" s="8"/>
      <c r="BR105" s="9"/>
    </row>
    <row r="106" spans="1:70" s="6" customFormat="1" ht="144.75" customHeight="1" x14ac:dyDescent="0.25">
      <c r="A106" s="1"/>
      <c r="B106" s="2"/>
      <c r="C106" s="3"/>
      <c r="D106" s="3"/>
      <c r="E106" s="4"/>
      <c r="F106" s="2"/>
      <c r="G106" s="2"/>
      <c r="H106" s="2"/>
      <c r="I106" s="2"/>
      <c r="J106" s="2"/>
      <c r="K106" s="4"/>
      <c r="L106" s="4"/>
      <c r="M106" s="4"/>
      <c r="N106" s="13"/>
      <c r="O106" s="13"/>
      <c r="P106" s="13"/>
      <c r="Q106" s="13"/>
      <c r="R106" s="13"/>
      <c r="S106" s="13"/>
      <c r="T106" s="13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4"/>
      <c r="AF106" s="13"/>
      <c r="AG106" s="13"/>
      <c r="AH106" s="5"/>
      <c r="AI106" s="27"/>
      <c r="AJ106" s="13"/>
      <c r="AK106" s="13"/>
      <c r="AL106" s="5"/>
      <c r="AM106" s="5"/>
      <c r="AN106" s="5"/>
      <c r="AO106" s="5"/>
      <c r="AP106" s="5"/>
      <c r="AQ106" s="27"/>
      <c r="AR106" s="13"/>
      <c r="AS106" s="27"/>
      <c r="AT106" s="13"/>
      <c r="AU106" s="5"/>
      <c r="AV106" s="5"/>
      <c r="AW106" s="5"/>
      <c r="AX106" s="5"/>
      <c r="AY106" s="4"/>
      <c r="AZ106" s="7"/>
      <c r="BA106" s="27"/>
      <c r="BB106" s="13"/>
      <c r="BC106" s="13"/>
      <c r="BD106" s="5"/>
      <c r="BE106" s="5"/>
      <c r="BF106" s="5"/>
      <c r="BG106" s="5"/>
      <c r="BH106" s="5"/>
      <c r="BI106" s="5"/>
      <c r="BJ106" s="5"/>
      <c r="BK106" s="5"/>
      <c r="BL106" s="8"/>
      <c r="BM106" s="5"/>
      <c r="BN106" s="5"/>
      <c r="BO106" s="7"/>
      <c r="BP106" s="7"/>
      <c r="BQ106" s="8"/>
      <c r="BR106" s="9"/>
    </row>
    <row r="107" spans="1:70" s="6" customFormat="1" ht="144.75" customHeight="1" x14ac:dyDescent="0.25">
      <c r="A107" s="1"/>
      <c r="B107" s="2"/>
      <c r="C107" s="3"/>
      <c r="D107" s="3"/>
      <c r="E107" s="4"/>
      <c r="F107" s="2"/>
      <c r="G107" s="2"/>
      <c r="H107" s="2"/>
      <c r="I107" s="2"/>
      <c r="J107" s="2"/>
      <c r="K107" s="4"/>
      <c r="L107" s="4"/>
      <c r="M107" s="4"/>
      <c r="N107" s="13"/>
      <c r="O107" s="13"/>
      <c r="P107" s="13"/>
      <c r="Q107" s="13"/>
      <c r="R107" s="13"/>
      <c r="S107" s="13"/>
      <c r="T107" s="13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4"/>
      <c r="AF107" s="13"/>
      <c r="AG107" s="13"/>
      <c r="AH107" s="5"/>
      <c r="AI107" s="27"/>
      <c r="AJ107" s="13"/>
      <c r="AK107" s="13"/>
      <c r="AL107" s="5"/>
      <c r="AM107" s="5"/>
      <c r="AN107" s="5"/>
      <c r="AO107" s="5"/>
      <c r="AP107" s="5"/>
      <c r="AQ107" s="27"/>
      <c r="AR107" s="13"/>
      <c r="AS107" s="27"/>
      <c r="AT107" s="13"/>
      <c r="AU107" s="5"/>
      <c r="AV107" s="5"/>
      <c r="AW107" s="5"/>
      <c r="AX107" s="5"/>
      <c r="AY107" s="4"/>
      <c r="AZ107" s="7"/>
      <c r="BA107" s="27"/>
      <c r="BB107" s="13"/>
      <c r="BC107" s="13"/>
      <c r="BD107" s="5"/>
      <c r="BE107" s="5"/>
      <c r="BF107" s="5"/>
      <c r="BG107" s="5"/>
      <c r="BH107" s="5"/>
      <c r="BI107" s="5"/>
      <c r="BJ107" s="5"/>
      <c r="BK107" s="5"/>
      <c r="BL107" s="8"/>
      <c r="BM107" s="5"/>
      <c r="BN107" s="5"/>
      <c r="BO107" s="7"/>
      <c r="BP107" s="7"/>
      <c r="BQ107" s="8"/>
      <c r="BR107" s="9"/>
    </row>
    <row r="108" spans="1:70" s="6" customFormat="1" ht="144.75" customHeight="1" x14ac:dyDescent="0.25">
      <c r="A108" s="1"/>
      <c r="B108" s="2"/>
      <c r="C108" s="3"/>
      <c r="D108" s="3"/>
      <c r="E108" s="4"/>
      <c r="F108" s="2"/>
      <c r="G108" s="2"/>
      <c r="H108" s="2"/>
      <c r="I108" s="2"/>
      <c r="J108" s="2"/>
      <c r="K108" s="4"/>
      <c r="L108" s="4"/>
      <c r="M108" s="4"/>
      <c r="N108" s="13"/>
      <c r="O108" s="13"/>
      <c r="P108" s="13"/>
      <c r="Q108" s="13"/>
      <c r="R108" s="13"/>
      <c r="S108" s="13"/>
      <c r="T108" s="13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4"/>
      <c r="AF108" s="13"/>
      <c r="AG108" s="13"/>
      <c r="AH108" s="5"/>
      <c r="AI108" s="27"/>
      <c r="AJ108" s="13"/>
      <c r="AK108" s="13"/>
      <c r="AL108" s="5"/>
      <c r="AM108" s="5"/>
      <c r="AN108" s="5"/>
      <c r="AO108" s="5"/>
      <c r="AP108" s="5"/>
      <c r="AQ108" s="27"/>
      <c r="AR108" s="13"/>
      <c r="AS108" s="27"/>
      <c r="AT108" s="13"/>
      <c r="AU108" s="5"/>
      <c r="AV108" s="5"/>
      <c r="AW108" s="5"/>
      <c r="AX108" s="5"/>
      <c r="AY108" s="4"/>
      <c r="AZ108" s="7"/>
      <c r="BA108" s="27"/>
      <c r="BB108" s="13"/>
      <c r="BC108" s="13"/>
      <c r="BD108" s="5"/>
      <c r="BE108" s="5"/>
      <c r="BF108" s="5"/>
      <c r="BG108" s="5"/>
      <c r="BH108" s="5"/>
      <c r="BI108" s="5"/>
      <c r="BJ108" s="5"/>
      <c r="BK108" s="5"/>
      <c r="BL108" s="8"/>
      <c r="BM108" s="5"/>
      <c r="BN108" s="5"/>
      <c r="BO108" s="7"/>
      <c r="BP108" s="7"/>
      <c r="BQ108" s="8"/>
      <c r="BR108" s="9"/>
    </row>
    <row r="109" spans="1:70" s="6" customFormat="1" ht="144.75" customHeight="1" x14ac:dyDescent="0.25">
      <c r="A109" s="1"/>
      <c r="B109" s="2"/>
      <c r="C109" s="3"/>
      <c r="D109" s="3"/>
      <c r="E109" s="4"/>
      <c r="F109" s="2"/>
      <c r="G109" s="2"/>
      <c r="H109" s="2"/>
      <c r="I109" s="2"/>
      <c r="J109" s="2"/>
      <c r="K109" s="4"/>
      <c r="L109" s="4"/>
      <c r="M109" s="4"/>
      <c r="N109" s="13"/>
      <c r="O109" s="13"/>
      <c r="P109" s="13"/>
      <c r="Q109" s="13"/>
      <c r="R109" s="13"/>
      <c r="S109" s="13"/>
      <c r="T109" s="13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4"/>
      <c r="AF109" s="13"/>
      <c r="AG109" s="13"/>
      <c r="AH109" s="5"/>
      <c r="AI109" s="27"/>
      <c r="AJ109" s="13"/>
      <c r="AK109" s="13"/>
      <c r="AL109" s="5"/>
      <c r="AM109" s="5"/>
      <c r="AN109" s="5"/>
      <c r="AO109" s="5"/>
      <c r="AP109" s="5"/>
      <c r="AQ109" s="27"/>
      <c r="AR109" s="13"/>
      <c r="AS109" s="27"/>
      <c r="AT109" s="13"/>
      <c r="AU109" s="5"/>
      <c r="AV109" s="5"/>
      <c r="AW109" s="5"/>
      <c r="AX109" s="5"/>
      <c r="AY109" s="4"/>
      <c r="AZ109" s="7"/>
      <c r="BA109" s="27"/>
      <c r="BB109" s="13"/>
      <c r="BC109" s="13"/>
      <c r="BD109" s="5"/>
      <c r="BE109" s="5"/>
      <c r="BF109" s="5"/>
      <c r="BG109" s="5"/>
      <c r="BH109" s="5"/>
      <c r="BI109" s="5"/>
      <c r="BJ109" s="5"/>
      <c r="BK109" s="5"/>
      <c r="BL109" s="8"/>
      <c r="BM109" s="5"/>
      <c r="BN109" s="5"/>
      <c r="BO109" s="7"/>
      <c r="BP109" s="7"/>
      <c r="BQ109" s="8"/>
      <c r="BR109" s="9"/>
    </row>
    <row r="110" spans="1:70" s="6" customFormat="1" ht="144.75" customHeight="1" x14ac:dyDescent="0.25">
      <c r="A110" s="1"/>
      <c r="B110" s="2"/>
      <c r="C110" s="3"/>
      <c r="D110" s="3"/>
      <c r="E110" s="4"/>
      <c r="F110" s="2"/>
      <c r="G110" s="2"/>
      <c r="H110" s="2"/>
      <c r="I110" s="2"/>
      <c r="J110" s="2"/>
      <c r="K110" s="4"/>
      <c r="L110" s="4"/>
      <c r="M110" s="4"/>
      <c r="N110" s="13"/>
      <c r="O110" s="13"/>
      <c r="P110" s="13"/>
      <c r="Q110" s="13"/>
      <c r="R110" s="13"/>
      <c r="S110" s="13"/>
      <c r="T110" s="13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4"/>
      <c r="AF110" s="13"/>
      <c r="AG110" s="13"/>
      <c r="AH110" s="5"/>
      <c r="AI110" s="27"/>
      <c r="AJ110" s="13"/>
      <c r="AK110" s="13"/>
      <c r="AL110" s="5"/>
      <c r="AM110" s="5"/>
      <c r="AN110" s="5"/>
      <c r="AO110" s="5"/>
      <c r="AP110" s="5"/>
      <c r="AQ110" s="27"/>
      <c r="AR110" s="13"/>
      <c r="AS110" s="27"/>
      <c r="AT110" s="13"/>
      <c r="AU110" s="5"/>
      <c r="AV110" s="5"/>
      <c r="AW110" s="5"/>
      <c r="AX110" s="5"/>
      <c r="AY110" s="4"/>
      <c r="AZ110" s="7"/>
      <c r="BA110" s="27"/>
      <c r="BB110" s="13"/>
      <c r="BC110" s="13"/>
      <c r="BD110" s="5"/>
      <c r="BE110" s="5"/>
      <c r="BF110" s="5"/>
      <c r="BG110" s="5"/>
      <c r="BH110" s="5"/>
      <c r="BI110" s="5"/>
      <c r="BJ110" s="5"/>
      <c r="BK110" s="5"/>
      <c r="BL110" s="8"/>
      <c r="BM110" s="5"/>
      <c r="BN110" s="5"/>
      <c r="BO110" s="7"/>
      <c r="BP110" s="7"/>
      <c r="BQ110" s="8"/>
      <c r="BR110" s="9"/>
    </row>
    <row r="111" spans="1:70" s="6" customFormat="1" ht="409.5" customHeight="1" x14ac:dyDescent="0.25">
      <c r="A111" s="1"/>
      <c r="B111" s="2"/>
      <c r="C111" s="3"/>
      <c r="D111" s="3"/>
      <c r="E111" s="4"/>
      <c r="F111" s="2"/>
      <c r="G111" s="2"/>
      <c r="H111" s="2"/>
      <c r="I111" s="2"/>
      <c r="J111" s="2"/>
      <c r="K111" s="4"/>
      <c r="L111" s="4"/>
      <c r="M111" s="4"/>
      <c r="N111" s="13"/>
      <c r="O111" s="13"/>
      <c r="P111" s="13"/>
      <c r="Q111" s="13"/>
      <c r="R111" s="13"/>
      <c r="S111" s="13"/>
      <c r="T111" s="13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1"/>
      <c r="AJ111" s="5"/>
      <c r="AK111" s="5"/>
      <c r="AL111" s="5"/>
      <c r="AM111" s="5"/>
      <c r="AN111" s="5"/>
      <c r="AO111" s="5"/>
      <c r="AP111" s="5"/>
      <c r="AQ111" s="51"/>
      <c r="AR111" s="5"/>
      <c r="AS111" s="51"/>
      <c r="AT111" s="5"/>
      <c r="AU111" s="5"/>
      <c r="AV111" s="5"/>
      <c r="AW111" s="5"/>
      <c r="AX111" s="5"/>
      <c r="AY111" s="4"/>
      <c r="AZ111" s="7"/>
      <c r="BA111" s="27"/>
      <c r="BB111" s="17"/>
      <c r="BC111" s="13"/>
      <c r="BD111" s="5"/>
      <c r="BE111" s="5"/>
      <c r="BF111" s="5"/>
      <c r="BG111" s="5"/>
      <c r="BH111" s="5"/>
      <c r="BI111" s="5"/>
      <c r="BJ111" s="5"/>
      <c r="BK111" s="5"/>
      <c r="BL111" s="8"/>
      <c r="BM111" s="5"/>
      <c r="BN111" s="5"/>
      <c r="BO111" s="7"/>
      <c r="BP111" s="7"/>
      <c r="BQ111" s="8"/>
      <c r="BR111" s="9"/>
    </row>
    <row r="112" spans="1:70" s="6" customFormat="1" ht="408.75" customHeight="1" x14ac:dyDescent="0.25">
      <c r="A112" s="1"/>
      <c r="B112" s="2"/>
      <c r="C112" s="3"/>
      <c r="D112" s="3"/>
      <c r="E112" s="4"/>
      <c r="F112" s="2"/>
      <c r="G112" s="2"/>
      <c r="H112" s="2"/>
      <c r="I112" s="2"/>
      <c r="J112" s="2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1"/>
      <c r="AJ112" s="5"/>
      <c r="AK112" s="5"/>
      <c r="AL112" s="5"/>
      <c r="AM112" s="5"/>
      <c r="AN112" s="5"/>
      <c r="AO112" s="5"/>
      <c r="AP112" s="5"/>
      <c r="AQ112" s="51"/>
      <c r="AR112" s="5"/>
      <c r="AS112" s="51"/>
      <c r="AT112" s="5"/>
      <c r="AU112" s="5"/>
      <c r="AV112" s="5"/>
      <c r="AW112" s="5"/>
      <c r="AX112" s="5"/>
      <c r="AY112" s="4"/>
      <c r="AZ112" s="7"/>
      <c r="BA112" s="27"/>
      <c r="BB112" s="4"/>
      <c r="BC112" s="4"/>
      <c r="BD112" s="5"/>
      <c r="BE112" s="5"/>
      <c r="BF112" s="5"/>
      <c r="BG112" s="5"/>
      <c r="BH112" s="5"/>
      <c r="BI112" s="5"/>
      <c r="BJ112" s="5"/>
      <c r="BK112" s="5"/>
      <c r="BL112" s="8"/>
      <c r="BM112" s="5"/>
      <c r="BN112" s="5"/>
      <c r="BO112" s="7"/>
      <c r="BP112" s="7"/>
      <c r="BQ112" s="8"/>
      <c r="BR112" s="9"/>
    </row>
    <row r="113" spans="1:70" s="6" customFormat="1" ht="146.25" customHeight="1" x14ac:dyDescent="0.25">
      <c r="A113" s="1"/>
      <c r="B113" s="2"/>
      <c r="C113" s="3"/>
      <c r="D113" s="3"/>
      <c r="E113" s="4"/>
      <c r="F113" s="2"/>
      <c r="G113" s="2"/>
      <c r="H113" s="2"/>
      <c r="I113" s="2"/>
      <c r="J113" s="2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1"/>
      <c r="AJ113" s="5"/>
      <c r="AK113" s="5"/>
      <c r="AL113" s="5"/>
      <c r="AM113" s="5"/>
      <c r="AN113" s="5"/>
      <c r="AO113" s="5"/>
      <c r="AP113" s="5"/>
      <c r="AQ113" s="51"/>
      <c r="AR113" s="5"/>
      <c r="AS113" s="51"/>
      <c r="AT113" s="5"/>
      <c r="AU113" s="5"/>
      <c r="AV113" s="5"/>
      <c r="AW113" s="5"/>
      <c r="AX113" s="5"/>
      <c r="AY113" s="4"/>
      <c r="AZ113" s="7"/>
      <c r="BA113" s="27"/>
      <c r="BB113" s="17"/>
      <c r="BC113" s="13"/>
      <c r="BD113" s="5"/>
      <c r="BE113" s="5"/>
      <c r="BF113" s="5"/>
      <c r="BG113" s="5"/>
      <c r="BH113" s="5"/>
      <c r="BI113" s="5"/>
      <c r="BJ113" s="5"/>
      <c r="BK113" s="5"/>
      <c r="BL113" s="8"/>
      <c r="BM113" s="5"/>
      <c r="BN113" s="5"/>
      <c r="BO113" s="7"/>
      <c r="BP113" s="7"/>
      <c r="BQ113" s="8"/>
      <c r="BR113" s="9"/>
    </row>
    <row r="114" spans="1:70" s="6" customFormat="1" ht="408.75" customHeight="1" x14ac:dyDescent="0.25">
      <c r="A114" s="1"/>
      <c r="B114" s="2"/>
      <c r="C114" s="3"/>
      <c r="D114" s="3"/>
      <c r="E114" s="4"/>
      <c r="F114" s="2"/>
      <c r="G114" s="2"/>
      <c r="H114" s="2"/>
      <c r="I114" s="2"/>
      <c r="J114" s="2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1"/>
      <c r="AJ114" s="5"/>
      <c r="AK114" s="5"/>
      <c r="AL114" s="5"/>
      <c r="AM114" s="5"/>
      <c r="AN114" s="5"/>
      <c r="AO114" s="5"/>
      <c r="AP114" s="5"/>
      <c r="AQ114" s="51"/>
      <c r="AR114" s="5"/>
      <c r="AS114" s="51"/>
      <c r="AT114" s="5"/>
      <c r="AU114" s="5"/>
      <c r="AV114" s="5"/>
      <c r="AW114" s="5"/>
      <c r="AX114" s="5"/>
      <c r="AY114" s="4"/>
      <c r="AZ114" s="7"/>
      <c r="BA114" s="27"/>
      <c r="BB114" s="4"/>
      <c r="BC114" s="4"/>
      <c r="BD114" s="5"/>
      <c r="BE114" s="5"/>
      <c r="BF114" s="5"/>
      <c r="BG114" s="5"/>
      <c r="BH114" s="5"/>
      <c r="BI114" s="5"/>
      <c r="BJ114" s="5"/>
      <c r="BK114" s="5"/>
      <c r="BL114" s="8"/>
      <c r="BM114" s="5"/>
      <c r="BN114" s="5"/>
      <c r="BO114" s="7"/>
      <c r="BP114" s="7"/>
      <c r="BQ114" s="8"/>
      <c r="BR114" s="9"/>
    </row>
    <row r="115" spans="1:70" s="6" customFormat="1" ht="156" customHeight="1" x14ac:dyDescent="0.25">
      <c r="A115" s="1"/>
      <c r="B115" s="2"/>
      <c r="C115" s="3"/>
      <c r="D115" s="3"/>
      <c r="E115" s="4"/>
      <c r="F115" s="2"/>
      <c r="G115" s="2"/>
      <c r="H115" s="2"/>
      <c r="I115" s="2"/>
      <c r="J115" s="2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1"/>
      <c r="AJ115" s="5"/>
      <c r="AK115" s="5"/>
      <c r="AL115" s="5"/>
      <c r="AM115" s="5"/>
      <c r="AN115" s="5"/>
      <c r="AO115" s="5"/>
      <c r="AP115" s="5"/>
      <c r="AQ115" s="51"/>
      <c r="AR115" s="5"/>
      <c r="AS115" s="51"/>
      <c r="AT115" s="5"/>
      <c r="AU115" s="5"/>
      <c r="AV115" s="5"/>
      <c r="AW115" s="5"/>
      <c r="AX115" s="5"/>
      <c r="AY115" s="4"/>
      <c r="AZ115" s="7"/>
      <c r="BA115" s="27"/>
      <c r="BB115" s="17"/>
      <c r="BC115" s="13"/>
      <c r="BD115" s="5"/>
      <c r="BE115" s="5"/>
      <c r="BF115" s="5"/>
      <c r="BG115" s="5"/>
      <c r="BH115" s="5"/>
      <c r="BI115" s="5"/>
      <c r="BJ115" s="5"/>
      <c r="BK115" s="5"/>
      <c r="BL115" s="8"/>
      <c r="BM115" s="5"/>
      <c r="BN115" s="5"/>
      <c r="BO115" s="7"/>
      <c r="BP115" s="7"/>
      <c r="BQ115" s="8"/>
      <c r="BR115" s="9"/>
    </row>
    <row r="116" spans="1:70" s="6" customFormat="1" ht="132" customHeight="1" x14ac:dyDescent="0.25">
      <c r="A116" s="1"/>
      <c r="B116" s="2"/>
      <c r="C116" s="3"/>
      <c r="D116" s="3"/>
      <c r="E116" s="4"/>
      <c r="F116" s="2"/>
      <c r="G116" s="2"/>
      <c r="H116" s="2"/>
      <c r="I116" s="2"/>
      <c r="J116" s="2"/>
      <c r="K116" s="4"/>
      <c r="L116" s="4"/>
      <c r="M116" s="4"/>
      <c r="N116" s="13"/>
      <c r="O116" s="13"/>
      <c r="P116" s="13"/>
      <c r="Q116" s="13"/>
      <c r="R116" s="13"/>
      <c r="S116" s="13"/>
      <c r="T116" s="13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1"/>
      <c r="AJ116" s="5"/>
      <c r="AK116" s="5"/>
      <c r="AL116" s="5"/>
      <c r="AM116" s="5"/>
      <c r="AN116" s="5"/>
      <c r="AO116" s="5"/>
      <c r="AP116" s="5"/>
      <c r="AQ116" s="51"/>
      <c r="AR116" s="5"/>
      <c r="AS116" s="51"/>
      <c r="AT116" s="5"/>
      <c r="AU116" s="5"/>
      <c r="AV116" s="5"/>
      <c r="AW116" s="5"/>
      <c r="AX116" s="5"/>
      <c r="AY116" s="4"/>
      <c r="AZ116" s="7"/>
      <c r="BA116" s="27"/>
      <c r="BB116" s="13"/>
      <c r="BC116" s="13"/>
      <c r="BD116" s="5"/>
      <c r="BE116" s="5"/>
      <c r="BF116" s="5"/>
      <c r="BG116" s="5"/>
      <c r="BH116" s="5"/>
      <c r="BI116" s="5"/>
      <c r="BJ116" s="5"/>
      <c r="BK116" s="5"/>
      <c r="BL116" s="8"/>
      <c r="BM116" s="5"/>
      <c r="BN116" s="5"/>
      <c r="BO116" s="7"/>
      <c r="BP116" s="7"/>
      <c r="BQ116" s="8"/>
      <c r="BR116" s="9"/>
    </row>
    <row r="117" spans="1:70" s="6" customFormat="1" ht="132" customHeight="1" x14ac:dyDescent="0.25">
      <c r="A117" s="1"/>
      <c r="B117" s="2"/>
      <c r="C117" s="3"/>
      <c r="D117" s="3"/>
      <c r="E117" s="4"/>
      <c r="F117" s="2"/>
      <c r="G117" s="2"/>
      <c r="H117" s="2"/>
      <c r="I117" s="2"/>
      <c r="J117" s="2"/>
      <c r="K117" s="4"/>
      <c r="L117" s="4"/>
      <c r="M117" s="4"/>
      <c r="N117" s="13"/>
      <c r="O117" s="13"/>
      <c r="P117" s="13"/>
      <c r="Q117" s="13"/>
      <c r="R117" s="13"/>
      <c r="S117" s="13"/>
      <c r="T117" s="13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1"/>
      <c r="AJ117" s="5"/>
      <c r="AK117" s="5"/>
      <c r="AL117" s="5"/>
      <c r="AM117" s="5"/>
      <c r="AN117" s="5"/>
      <c r="AO117" s="5"/>
      <c r="AP117" s="5"/>
      <c r="AQ117" s="51"/>
      <c r="AR117" s="5"/>
      <c r="AS117" s="51"/>
      <c r="AT117" s="5"/>
      <c r="AU117" s="5"/>
      <c r="AV117" s="5"/>
      <c r="AW117" s="5"/>
      <c r="AX117" s="5"/>
      <c r="AY117" s="4"/>
      <c r="AZ117" s="7"/>
      <c r="BA117" s="27"/>
      <c r="BB117" s="17"/>
      <c r="BC117" s="13"/>
      <c r="BD117" s="5"/>
      <c r="BE117" s="5"/>
      <c r="BF117" s="5"/>
      <c r="BG117" s="5"/>
      <c r="BH117" s="5"/>
      <c r="BI117" s="5"/>
      <c r="BJ117" s="5"/>
      <c r="BK117" s="5"/>
      <c r="BL117" s="8"/>
      <c r="BM117" s="5"/>
      <c r="BN117" s="5"/>
      <c r="BO117" s="7"/>
      <c r="BP117" s="7"/>
      <c r="BQ117" s="8"/>
      <c r="BR117" s="9"/>
    </row>
    <row r="118" spans="1:70" s="6" customFormat="1" ht="246.75" customHeight="1" x14ac:dyDescent="0.25">
      <c r="A118" s="1"/>
      <c r="B118" s="2"/>
      <c r="C118" s="3"/>
      <c r="D118" s="3"/>
      <c r="E118" s="4"/>
      <c r="F118" s="2"/>
      <c r="G118" s="2"/>
      <c r="H118" s="2"/>
      <c r="I118" s="2"/>
      <c r="J118" s="2"/>
      <c r="K118" s="4"/>
      <c r="L118" s="4"/>
      <c r="M118" s="4"/>
      <c r="N118" s="7"/>
      <c r="O118" s="4"/>
      <c r="P118" s="7"/>
      <c r="Q118" s="7"/>
      <c r="R118" s="7"/>
      <c r="S118" s="7"/>
      <c r="T118" s="7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1"/>
      <c r="AJ118" s="5"/>
      <c r="AK118" s="5"/>
      <c r="AL118" s="5"/>
      <c r="AM118" s="5"/>
      <c r="AN118" s="5"/>
      <c r="AO118" s="5"/>
      <c r="AP118" s="5"/>
      <c r="AQ118" s="51"/>
      <c r="AR118" s="5"/>
      <c r="AS118" s="51"/>
      <c r="AT118" s="5"/>
      <c r="AU118" s="5"/>
      <c r="AV118" s="5"/>
      <c r="AW118" s="5"/>
      <c r="AX118" s="5"/>
      <c r="AY118" s="4"/>
      <c r="AZ118" s="7"/>
      <c r="BA118" s="27"/>
      <c r="BB118" s="7"/>
      <c r="BC118" s="7"/>
      <c r="BD118" s="5"/>
      <c r="BE118" s="5"/>
      <c r="BF118" s="5"/>
      <c r="BG118" s="5"/>
      <c r="BH118" s="5"/>
      <c r="BI118" s="5"/>
      <c r="BJ118" s="5"/>
      <c r="BK118" s="5"/>
      <c r="BL118" s="8"/>
      <c r="BM118" s="5"/>
      <c r="BN118" s="5"/>
      <c r="BO118" s="7"/>
      <c r="BP118" s="7"/>
      <c r="BQ118" s="8"/>
      <c r="BR118" s="9"/>
    </row>
    <row r="119" spans="1:70" s="6" customFormat="1" ht="184.5" customHeight="1" x14ac:dyDescent="0.25">
      <c r="A119" s="1"/>
      <c r="B119" s="2"/>
      <c r="C119" s="3"/>
      <c r="D119" s="3"/>
      <c r="E119" s="4"/>
      <c r="F119" s="2"/>
      <c r="G119" s="2"/>
      <c r="H119" s="2"/>
      <c r="I119" s="2"/>
      <c r="J119" s="2"/>
      <c r="K119" s="4"/>
      <c r="L119" s="4"/>
      <c r="M119" s="4"/>
      <c r="N119" s="7"/>
      <c r="O119" s="7"/>
      <c r="P119" s="7"/>
      <c r="Q119" s="7"/>
      <c r="R119" s="7"/>
      <c r="S119" s="7"/>
      <c r="T119" s="7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1"/>
      <c r="AJ119" s="5"/>
      <c r="AK119" s="5"/>
      <c r="AL119" s="5"/>
      <c r="AM119" s="5"/>
      <c r="AN119" s="5"/>
      <c r="AO119" s="5"/>
      <c r="AP119" s="5"/>
      <c r="AQ119" s="51"/>
      <c r="AR119" s="5"/>
      <c r="AS119" s="51"/>
      <c r="AT119" s="5"/>
      <c r="AU119" s="5"/>
      <c r="AV119" s="5"/>
      <c r="AW119" s="5"/>
      <c r="AX119" s="5"/>
      <c r="AY119" s="4"/>
      <c r="AZ119" s="7"/>
      <c r="BA119" s="35"/>
      <c r="BB119" s="36"/>
      <c r="BC119" s="13"/>
      <c r="BD119" s="5"/>
      <c r="BE119" s="5"/>
      <c r="BF119" s="5"/>
      <c r="BG119" s="5"/>
      <c r="BH119" s="5"/>
      <c r="BI119" s="5"/>
      <c r="BJ119" s="5"/>
      <c r="BK119" s="54"/>
      <c r="BL119" s="8"/>
      <c r="BM119" s="5"/>
      <c r="BN119" s="5"/>
      <c r="BO119" s="7"/>
      <c r="BP119" s="7"/>
      <c r="BQ119" s="8"/>
      <c r="BR119" s="9"/>
    </row>
    <row r="120" spans="1:70" s="6" customFormat="1" ht="184.5" customHeight="1" x14ac:dyDescent="0.25">
      <c r="A120" s="1"/>
      <c r="B120" s="2"/>
      <c r="C120" s="3"/>
      <c r="D120" s="3"/>
      <c r="E120" s="4"/>
      <c r="F120" s="2"/>
      <c r="G120" s="2"/>
      <c r="H120" s="2"/>
      <c r="I120" s="2"/>
      <c r="J120" s="2"/>
      <c r="K120" s="4"/>
      <c r="L120" s="4"/>
      <c r="M120" s="27"/>
      <c r="N120" s="12"/>
      <c r="O120" s="2"/>
      <c r="P120" s="12"/>
      <c r="Q120" s="12"/>
      <c r="R120" s="12"/>
      <c r="S120" s="12"/>
      <c r="T120" s="12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1"/>
      <c r="AJ120" s="5"/>
      <c r="AK120" s="5"/>
      <c r="AL120" s="5"/>
      <c r="AM120" s="5"/>
      <c r="AN120" s="5"/>
      <c r="AO120" s="5"/>
      <c r="AP120" s="5"/>
      <c r="AQ120" s="51"/>
      <c r="AR120" s="5"/>
      <c r="AS120" s="51"/>
      <c r="AT120" s="5"/>
      <c r="AU120" s="5"/>
      <c r="AV120" s="5"/>
      <c r="AW120" s="5"/>
      <c r="AX120" s="5"/>
      <c r="AY120" s="4"/>
      <c r="AZ120" s="7"/>
      <c r="BA120" s="35"/>
      <c r="BB120" s="36"/>
      <c r="BC120" s="13"/>
      <c r="BD120" s="5"/>
      <c r="BE120" s="5"/>
      <c r="BF120" s="5"/>
      <c r="BG120" s="5"/>
      <c r="BH120" s="5"/>
      <c r="BI120" s="5"/>
      <c r="BJ120" s="5"/>
      <c r="BK120" s="54"/>
      <c r="BL120" s="8"/>
      <c r="BM120" s="5"/>
      <c r="BN120" s="5"/>
      <c r="BO120" s="7"/>
      <c r="BP120" s="7"/>
      <c r="BQ120" s="8"/>
      <c r="BR120" s="9"/>
    </row>
    <row r="121" spans="1:70" s="6" customFormat="1" ht="184.5" customHeight="1" x14ac:dyDescent="0.25">
      <c r="A121" s="1"/>
      <c r="B121" s="2"/>
      <c r="C121" s="3"/>
      <c r="D121" s="3"/>
      <c r="E121" s="4"/>
      <c r="F121" s="2"/>
      <c r="G121" s="2"/>
      <c r="H121" s="2"/>
      <c r="I121" s="2"/>
      <c r="J121" s="2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1"/>
      <c r="AJ121" s="5"/>
      <c r="AK121" s="5"/>
      <c r="AL121" s="5"/>
      <c r="AM121" s="5"/>
      <c r="AN121" s="5"/>
      <c r="AO121" s="5"/>
      <c r="AP121" s="5"/>
      <c r="AQ121" s="51"/>
      <c r="AR121" s="5"/>
      <c r="AS121" s="51"/>
      <c r="AT121" s="5"/>
      <c r="AU121" s="5"/>
      <c r="AV121" s="5"/>
      <c r="AW121" s="5"/>
      <c r="AX121" s="5"/>
      <c r="AY121" s="4"/>
      <c r="AZ121" s="7"/>
      <c r="BA121" s="27"/>
      <c r="BB121" s="4"/>
      <c r="BC121" s="4"/>
      <c r="BD121" s="5"/>
      <c r="BE121" s="5"/>
      <c r="BF121" s="5"/>
      <c r="BG121" s="5"/>
      <c r="BH121" s="5"/>
      <c r="BI121" s="5"/>
      <c r="BJ121" s="5"/>
      <c r="BK121" s="5"/>
      <c r="BL121" s="8"/>
      <c r="BM121" s="5"/>
      <c r="BN121" s="5"/>
      <c r="BO121" s="7"/>
      <c r="BP121" s="7"/>
      <c r="BQ121" s="8"/>
      <c r="BR121" s="9"/>
    </row>
    <row r="122" spans="1:70" s="6" customFormat="1" ht="184.5" customHeight="1" x14ac:dyDescent="0.25">
      <c r="A122" s="1"/>
      <c r="B122" s="2"/>
      <c r="C122" s="3"/>
      <c r="D122" s="3"/>
      <c r="E122" s="4"/>
      <c r="F122" s="2"/>
      <c r="G122" s="2"/>
      <c r="H122" s="2"/>
      <c r="I122" s="2"/>
      <c r="J122" s="2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1"/>
      <c r="AJ122" s="5"/>
      <c r="AK122" s="5"/>
      <c r="AL122" s="5"/>
      <c r="AM122" s="5"/>
      <c r="AN122" s="5"/>
      <c r="AO122" s="5"/>
      <c r="AP122" s="5"/>
      <c r="AQ122" s="51"/>
      <c r="AR122" s="5"/>
      <c r="AS122" s="51"/>
      <c r="AT122" s="5"/>
      <c r="AU122" s="5"/>
      <c r="AV122" s="5"/>
      <c r="AW122" s="5"/>
      <c r="AX122" s="5"/>
      <c r="AY122" s="4"/>
      <c r="AZ122" s="7"/>
      <c r="BA122" s="35"/>
      <c r="BB122" s="36"/>
      <c r="BC122" s="4"/>
      <c r="BD122" s="5"/>
      <c r="BE122" s="5"/>
      <c r="BF122" s="5"/>
      <c r="BG122" s="5"/>
      <c r="BH122" s="5"/>
      <c r="BI122" s="5"/>
      <c r="BJ122" s="5"/>
      <c r="BK122" s="54"/>
      <c r="BL122" s="8"/>
      <c r="BM122" s="5"/>
      <c r="BN122" s="5"/>
      <c r="BO122" s="7"/>
      <c r="BP122" s="7"/>
      <c r="BQ122" s="8"/>
      <c r="BR122" s="9"/>
    </row>
    <row r="123" spans="1:70" s="6" customFormat="1" ht="189.75" customHeight="1" x14ac:dyDescent="0.25">
      <c r="A123" s="1"/>
      <c r="B123" s="2"/>
      <c r="C123" s="3"/>
      <c r="D123" s="3"/>
      <c r="E123" s="4"/>
      <c r="F123" s="2"/>
      <c r="G123" s="2"/>
      <c r="H123" s="2"/>
      <c r="I123" s="2"/>
      <c r="J123" s="2"/>
      <c r="K123" s="4"/>
      <c r="L123" s="4"/>
      <c r="M123" s="4"/>
      <c r="N123" s="17"/>
      <c r="O123" s="17"/>
      <c r="P123" s="17"/>
      <c r="Q123" s="17"/>
      <c r="R123" s="17"/>
      <c r="S123" s="17"/>
      <c r="T123" s="17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1"/>
      <c r="AJ123" s="5"/>
      <c r="AK123" s="5"/>
      <c r="AL123" s="5"/>
      <c r="AM123" s="5"/>
      <c r="AN123" s="5"/>
      <c r="AO123" s="5"/>
      <c r="AP123" s="5"/>
      <c r="AQ123" s="51"/>
      <c r="AR123" s="5"/>
      <c r="AS123" s="51"/>
      <c r="AT123" s="5"/>
      <c r="AU123" s="5"/>
      <c r="AV123" s="5"/>
      <c r="AW123" s="5"/>
      <c r="AX123" s="5"/>
      <c r="AY123" s="4"/>
      <c r="AZ123" s="7"/>
      <c r="BA123" s="35"/>
      <c r="BB123" s="36"/>
      <c r="BC123" s="4"/>
      <c r="BD123" s="5"/>
      <c r="BE123" s="5"/>
      <c r="BF123" s="5"/>
      <c r="BG123" s="5"/>
      <c r="BH123" s="5"/>
      <c r="BI123" s="5"/>
      <c r="BJ123" s="5"/>
      <c r="BK123" s="54"/>
      <c r="BL123" s="8"/>
      <c r="BM123" s="5"/>
      <c r="BN123" s="5"/>
      <c r="BO123" s="7"/>
      <c r="BP123" s="7"/>
      <c r="BQ123" s="8"/>
      <c r="BR123" s="9"/>
    </row>
    <row r="124" spans="1:70" s="6" customFormat="1" ht="184.5" customHeight="1" x14ac:dyDescent="0.25">
      <c r="A124" s="1"/>
      <c r="B124" s="2"/>
      <c r="C124" s="3"/>
      <c r="D124" s="3"/>
      <c r="E124" s="4"/>
      <c r="F124" s="2"/>
      <c r="G124" s="2"/>
      <c r="H124" s="2"/>
      <c r="I124" s="2"/>
      <c r="J124" s="2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1"/>
      <c r="AJ124" s="5"/>
      <c r="AK124" s="5"/>
      <c r="AL124" s="5"/>
      <c r="AM124" s="5"/>
      <c r="AN124" s="5"/>
      <c r="AO124" s="5"/>
      <c r="AP124" s="5"/>
      <c r="AQ124" s="51"/>
      <c r="AR124" s="5"/>
      <c r="AS124" s="51"/>
      <c r="AT124" s="5"/>
      <c r="AU124" s="5"/>
      <c r="AV124" s="5"/>
      <c r="AW124" s="5"/>
      <c r="AX124" s="5"/>
      <c r="AY124" s="4"/>
      <c r="AZ124" s="7"/>
      <c r="BA124" s="27"/>
      <c r="BB124" s="4"/>
      <c r="BC124" s="4"/>
      <c r="BD124" s="5"/>
      <c r="BE124" s="5"/>
      <c r="BF124" s="5"/>
      <c r="BG124" s="4"/>
      <c r="BH124" s="7"/>
      <c r="BI124" s="7"/>
      <c r="BJ124" s="5"/>
      <c r="BK124" s="5"/>
      <c r="BL124" s="8"/>
      <c r="BM124" s="5"/>
      <c r="BN124" s="5"/>
      <c r="BO124" s="7"/>
      <c r="BP124" s="7"/>
      <c r="BQ124" s="8"/>
      <c r="BR124" s="9"/>
    </row>
    <row r="125" spans="1:70" s="6" customFormat="1" ht="184.5" customHeight="1" x14ac:dyDescent="0.25">
      <c r="A125" s="1"/>
      <c r="B125" s="2"/>
      <c r="C125" s="3"/>
      <c r="D125" s="3"/>
      <c r="E125" s="4"/>
      <c r="F125" s="2"/>
      <c r="G125" s="2"/>
      <c r="H125" s="2"/>
      <c r="I125" s="2"/>
      <c r="J125" s="2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1"/>
      <c r="AJ125" s="5"/>
      <c r="AK125" s="5"/>
      <c r="AL125" s="5"/>
      <c r="AM125" s="5"/>
      <c r="AN125" s="5"/>
      <c r="AO125" s="5"/>
      <c r="AP125" s="5"/>
      <c r="AQ125" s="51"/>
      <c r="AR125" s="5"/>
      <c r="AS125" s="51"/>
      <c r="AT125" s="5"/>
      <c r="AU125" s="5"/>
      <c r="AV125" s="5"/>
      <c r="AW125" s="5"/>
      <c r="AX125" s="5"/>
      <c r="AY125" s="4"/>
      <c r="AZ125" s="7"/>
      <c r="BA125" s="37"/>
      <c r="BB125" s="36"/>
      <c r="BC125" s="4"/>
      <c r="BD125" s="5"/>
      <c r="BE125" s="5"/>
      <c r="BF125" s="5"/>
      <c r="BG125" s="4"/>
      <c r="BH125" s="7"/>
      <c r="BI125" s="7"/>
      <c r="BJ125" s="5"/>
      <c r="BK125" s="54"/>
      <c r="BL125" s="8"/>
      <c r="BM125" s="5"/>
      <c r="BN125" s="5"/>
      <c r="BO125" s="7"/>
      <c r="BP125" s="7"/>
      <c r="BQ125" s="8"/>
      <c r="BR125" s="9"/>
    </row>
    <row r="126" spans="1:70" s="6" customFormat="1" ht="184.5" customHeight="1" x14ac:dyDescent="0.25">
      <c r="A126" s="1"/>
      <c r="B126" s="2"/>
      <c r="C126" s="3"/>
      <c r="D126" s="3"/>
      <c r="E126" s="4"/>
      <c r="F126" s="2"/>
      <c r="G126" s="2"/>
      <c r="H126" s="2"/>
      <c r="I126" s="2"/>
      <c r="J126" s="2"/>
      <c r="K126" s="4"/>
      <c r="L126" s="4"/>
      <c r="M126" s="4"/>
      <c r="N126" s="13"/>
      <c r="O126" s="13"/>
      <c r="P126" s="13"/>
      <c r="Q126" s="13"/>
      <c r="R126" s="13"/>
      <c r="S126" s="13"/>
      <c r="T126" s="13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1"/>
      <c r="AJ126" s="5"/>
      <c r="AK126" s="5"/>
      <c r="AL126" s="5"/>
      <c r="AM126" s="5"/>
      <c r="AN126" s="5"/>
      <c r="AO126" s="5"/>
      <c r="AP126" s="5"/>
      <c r="AQ126" s="51"/>
      <c r="AR126" s="5"/>
      <c r="AS126" s="51"/>
      <c r="AT126" s="5"/>
      <c r="AU126" s="5"/>
      <c r="AV126" s="5"/>
      <c r="AW126" s="5"/>
      <c r="AX126" s="5"/>
      <c r="AY126" s="4"/>
      <c r="AZ126" s="7"/>
      <c r="BA126" s="27"/>
      <c r="BB126" s="13"/>
      <c r="BC126" s="13"/>
      <c r="BD126" s="5"/>
      <c r="BE126" s="5"/>
      <c r="BF126" s="5"/>
      <c r="BG126" s="5"/>
      <c r="BH126" s="5"/>
      <c r="BI126" s="5"/>
      <c r="BJ126" s="5"/>
      <c r="BK126" s="5"/>
      <c r="BL126" s="8"/>
      <c r="BM126" s="5"/>
      <c r="BN126" s="5"/>
      <c r="BO126" s="7"/>
      <c r="BP126" s="7"/>
      <c r="BQ126" s="8"/>
      <c r="BR126" s="9"/>
    </row>
    <row r="127" spans="1:70" s="6" customFormat="1" ht="184.5" customHeight="1" x14ac:dyDescent="0.25">
      <c r="A127" s="1"/>
      <c r="B127" s="2"/>
      <c r="C127" s="3"/>
      <c r="D127" s="3"/>
      <c r="E127" s="4"/>
      <c r="F127" s="2"/>
      <c r="G127" s="2"/>
      <c r="H127" s="2"/>
      <c r="I127" s="2"/>
      <c r="J127" s="2"/>
      <c r="K127" s="4"/>
      <c r="L127" s="4"/>
      <c r="M127" s="4"/>
      <c r="N127" s="13"/>
      <c r="O127" s="13"/>
      <c r="P127" s="13"/>
      <c r="Q127" s="13"/>
      <c r="R127" s="13"/>
      <c r="S127" s="13"/>
      <c r="T127" s="13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1"/>
      <c r="AJ127" s="5"/>
      <c r="AK127" s="5"/>
      <c r="AL127" s="5"/>
      <c r="AM127" s="5"/>
      <c r="AN127" s="5"/>
      <c r="AO127" s="5"/>
      <c r="AP127" s="5"/>
      <c r="AQ127" s="51"/>
      <c r="AR127" s="5"/>
      <c r="AS127" s="51"/>
      <c r="AT127" s="5"/>
      <c r="AU127" s="5"/>
      <c r="AV127" s="5"/>
      <c r="AW127" s="5"/>
      <c r="AX127" s="5"/>
      <c r="AY127" s="4"/>
      <c r="AZ127" s="7"/>
      <c r="BA127" s="27"/>
      <c r="BB127" s="7"/>
      <c r="BC127" s="4"/>
      <c r="BD127" s="5"/>
      <c r="BE127" s="5"/>
      <c r="BF127" s="5"/>
      <c r="BG127" s="5"/>
      <c r="BH127" s="5"/>
      <c r="BI127" s="5"/>
      <c r="BJ127" s="5"/>
      <c r="BK127" s="5"/>
      <c r="BL127" s="8"/>
      <c r="BM127" s="5"/>
      <c r="BN127" s="5"/>
      <c r="BO127" s="7"/>
      <c r="BP127" s="7"/>
      <c r="BQ127" s="8"/>
      <c r="BR127" s="9"/>
    </row>
    <row r="128" spans="1:70" s="6" customFormat="1" ht="184.5" customHeight="1" x14ac:dyDescent="0.25">
      <c r="A128" s="1"/>
      <c r="B128" s="2"/>
      <c r="C128" s="3"/>
      <c r="D128" s="3"/>
      <c r="E128" s="4"/>
      <c r="F128" s="2"/>
      <c r="G128" s="2"/>
      <c r="H128" s="2"/>
      <c r="I128" s="2"/>
      <c r="J128" s="2"/>
      <c r="K128" s="4"/>
      <c r="L128" s="4"/>
      <c r="M128" s="4"/>
      <c r="N128" s="13"/>
      <c r="O128" s="13"/>
      <c r="P128" s="13"/>
      <c r="Q128" s="13"/>
      <c r="R128" s="13"/>
      <c r="S128" s="13"/>
      <c r="T128" s="13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1"/>
      <c r="AJ128" s="5"/>
      <c r="AK128" s="5"/>
      <c r="AL128" s="5"/>
      <c r="AM128" s="5"/>
      <c r="AN128" s="5"/>
      <c r="AO128" s="5"/>
      <c r="AP128" s="5"/>
      <c r="AQ128" s="51"/>
      <c r="AR128" s="5"/>
      <c r="AS128" s="51"/>
      <c r="AT128" s="5"/>
      <c r="AU128" s="5"/>
      <c r="AV128" s="5"/>
      <c r="AW128" s="5"/>
      <c r="AX128" s="5"/>
      <c r="AY128" s="4"/>
      <c r="AZ128" s="7"/>
      <c r="BA128" s="27"/>
      <c r="BB128" s="13"/>
      <c r="BC128" s="13"/>
      <c r="BD128" s="5"/>
      <c r="BE128" s="5"/>
      <c r="BF128" s="5"/>
      <c r="BG128" s="5"/>
      <c r="BH128" s="5"/>
      <c r="BI128" s="5"/>
      <c r="BJ128" s="5"/>
      <c r="BK128" s="5"/>
      <c r="BL128" s="8"/>
      <c r="BM128" s="5"/>
      <c r="BN128" s="5"/>
      <c r="BO128" s="7"/>
      <c r="BP128" s="7"/>
      <c r="BQ128" s="8"/>
      <c r="BR128" s="9"/>
    </row>
    <row r="129" spans="1:70" s="6" customFormat="1" ht="184.5" customHeight="1" x14ac:dyDescent="0.25">
      <c r="A129" s="1"/>
      <c r="B129" s="2"/>
      <c r="C129" s="3"/>
      <c r="D129" s="3"/>
      <c r="E129" s="4"/>
      <c r="F129" s="2"/>
      <c r="G129" s="2"/>
      <c r="H129" s="2"/>
      <c r="I129" s="2"/>
      <c r="J129" s="2"/>
      <c r="K129" s="4"/>
      <c r="L129" s="4"/>
      <c r="M129" s="4"/>
      <c r="N129" s="13"/>
      <c r="O129" s="13"/>
      <c r="P129" s="13"/>
      <c r="Q129" s="13"/>
      <c r="R129" s="13"/>
      <c r="S129" s="13"/>
      <c r="T129" s="13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1"/>
      <c r="AJ129" s="5"/>
      <c r="AK129" s="5"/>
      <c r="AL129" s="5"/>
      <c r="AM129" s="5"/>
      <c r="AN129" s="5"/>
      <c r="AO129" s="5"/>
      <c r="AP129" s="5"/>
      <c r="AQ129" s="51"/>
      <c r="AR129" s="5"/>
      <c r="AS129" s="51"/>
      <c r="AT129" s="5"/>
      <c r="AU129" s="5"/>
      <c r="AV129" s="5"/>
      <c r="AW129" s="5"/>
      <c r="AX129" s="5"/>
      <c r="AY129" s="4"/>
      <c r="AZ129" s="7"/>
      <c r="BA129" s="27"/>
      <c r="BB129" s="7"/>
      <c r="BC129" s="4"/>
      <c r="BD129" s="5"/>
      <c r="BE129" s="5"/>
      <c r="BF129" s="5"/>
      <c r="BG129" s="5"/>
      <c r="BH129" s="5"/>
      <c r="BI129" s="5"/>
      <c r="BJ129" s="5"/>
      <c r="BK129" s="5"/>
      <c r="BL129" s="8"/>
      <c r="BM129" s="5"/>
      <c r="BN129" s="5"/>
      <c r="BO129" s="7"/>
      <c r="BP129" s="7"/>
      <c r="BQ129" s="8"/>
      <c r="BR129" s="9"/>
    </row>
    <row r="130" spans="1:70" s="6" customFormat="1" ht="212.25" customHeight="1" x14ac:dyDescent="0.25">
      <c r="A130" s="1"/>
      <c r="B130" s="2"/>
      <c r="C130" s="3"/>
      <c r="D130" s="3"/>
      <c r="E130" s="4"/>
      <c r="F130" s="2"/>
      <c r="G130" s="2"/>
      <c r="H130" s="2"/>
      <c r="I130" s="2"/>
      <c r="J130" s="2"/>
      <c r="K130" s="4"/>
      <c r="L130" s="4"/>
      <c r="M130" s="4"/>
      <c r="N130" s="7"/>
      <c r="O130" s="7"/>
      <c r="P130" s="7"/>
      <c r="Q130" s="7"/>
      <c r="R130" s="7"/>
      <c r="S130" s="7"/>
      <c r="T130" s="7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27"/>
      <c r="BB130" s="7"/>
      <c r="BC130" s="7"/>
      <c r="BD130" s="5"/>
      <c r="BE130" s="5"/>
      <c r="BF130" s="5"/>
      <c r="BG130" s="5"/>
      <c r="BH130" s="5"/>
      <c r="BI130" s="5"/>
      <c r="BJ130" s="5"/>
      <c r="BK130" s="5"/>
      <c r="BL130" s="8"/>
      <c r="BM130" s="5"/>
      <c r="BN130" s="5"/>
      <c r="BO130" s="7"/>
      <c r="BP130" s="7"/>
      <c r="BQ130" s="8"/>
      <c r="BR130" s="9"/>
    </row>
    <row r="131" spans="1:70" s="6" customFormat="1" ht="409.5" customHeight="1" x14ac:dyDescent="0.25">
      <c r="A131" s="1"/>
      <c r="B131" s="2"/>
      <c r="C131" s="3"/>
      <c r="D131" s="3"/>
      <c r="E131" s="4"/>
      <c r="F131" s="2"/>
      <c r="G131" s="2"/>
      <c r="H131" s="2"/>
      <c r="I131" s="2"/>
      <c r="J131" s="2"/>
      <c r="K131" s="4"/>
      <c r="L131" s="4"/>
      <c r="M131" s="4"/>
      <c r="N131" s="7"/>
      <c r="O131" s="4"/>
      <c r="P131" s="7"/>
      <c r="Q131" s="7"/>
      <c r="R131" s="7"/>
      <c r="S131" s="7"/>
      <c r="T131" s="7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27"/>
      <c r="BB131" s="7"/>
      <c r="BC131" s="7"/>
      <c r="BD131" s="5"/>
      <c r="BE131" s="5"/>
      <c r="BF131" s="5"/>
      <c r="BG131" s="5"/>
      <c r="BH131" s="5"/>
      <c r="BI131" s="5"/>
      <c r="BJ131" s="5"/>
      <c r="BK131" s="5"/>
      <c r="BL131" s="8"/>
      <c r="BM131" s="5"/>
      <c r="BN131" s="5"/>
      <c r="BO131" s="7"/>
      <c r="BP131" s="7"/>
      <c r="BQ131" s="8"/>
      <c r="BR131" s="9"/>
    </row>
    <row r="132" spans="1:70" s="6" customFormat="1" ht="186.75" customHeight="1" x14ac:dyDescent="0.25">
      <c r="A132" s="1"/>
      <c r="B132" s="2"/>
      <c r="C132" s="3"/>
      <c r="D132" s="3"/>
      <c r="E132" s="4"/>
      <c r="F132" s="2"/>
      <c r="G132" s="2"/>
      <c r="H132" s="2"/>
      <c r="I132" s="2"/>
      <c r="J132" s="2"/>
      <c r="K132" s="4"/>
      <c r="L132" s="4"/>
      <c r="M132" s="27"/>
      <c r="N132" s="12"/>
      <c r="O132" s="2"/>
      <c r="P132" s="12"/>
      <c r="Q132" s="12"/>
      <c r="R132" s="12"/>
      <c r="S132" s="12"/>
      <c r="T132" s="12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1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8"/>
      <c r="BM132" s="5"/>
      <c r="BN132" s="5"/>
      <c r="BO132" s="7"/>
      <c r="BP132" s="7"/>
      <c r="BQ132" s="8"/>
      <c r="BR132" s="9"/>
    </row>
    <row r="133" spans="1:70" s="6" customFormat="1" ht="222" customHeight="1" x14ac:dyDescent="0.25">
      <c r="A133" s="1"/>
      <c r="B133" s="2"/>
      <c r="C133" s="3"/>
      <c r="D133" s="3"/>
      <c r="E133" s="4"/>
      <c r="F133" s="2"/>
      <c r="G133" s="2"/>
      <c r="H133" s="2"/>
      <c r="I133" s="2"/>
      <c r="J133" s="2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27"/>
      <c r="BB133" s="7"/>
      <c r="BC133" s="7"/>
      <c r="BD133" s="5"/>
      <c r="BE133" s="5"/>
      <c r="BF133" s="5"/>
      <c r="BG133" s="5"/>
      <c r="BH133" s="5"/>
      <c r="BI133" s="4"/>
      <c r="BJ133" s="7"/>
      <c r="BK133" s="7"/>
      <c r="BL133" s="8"/>
      <c r="BM133" s="5"/>
      <c r="BN133" s="5"/>
      <c r="BO133" s="7"/>
      <c r="BP133" s="7"/>
      <c r="BQ133" s="8"/>
      <c r="BR133" s="9"/>
    </row>
    <row r="134" spans="1:70" s="6" customFormat="1" ht="222" customHeight="1" x14ac:dyDescent="0.25">
      <c r="A134" s="1"/>
      <c r="B134" s="2"/>
      <c r="C134" s="3"/>
      <c r="D134" s="3"/>
      <c r="E134" s="4"/>
      <c r="F134" s="2"/>
      <c r="G134" s="2"/>
      <c r="H134" s="2"/>
      <c r="I134" s="2"/>
      <c r="J134" s="2"/>
      <c r="K134" s="4"/>
      <c r="L134" s="4"/>
      <c r="M134" s="4"/>
      <c r="N134" s="4"/>
      <c r="O134" s="4"/>
      <c r="P134" s="7"/>
      <c r="Q134" s="7"/>
      <c r="R134" s="7"/>
      <c r="S134" s="7"/>
      <c r="T134" s="7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1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8"/>
      <c r="BM134" s="5"/>
      <c r="BN134" s="5"/>
      <c r="BO134" s="7"/>
      <c r="BP134" s="7"/>
      <c r="BQ134" s="8"/>
      <c r="BR134" s="9"/>
    </row>
    <row r="135" spans="1:70" s="6" customFormat="1" ht="222" customHeight="1" x14ac:dyDescent="0.25">
      <c r="A135" s="1"/>
      <c r="B135" s="2"/>
      <c r="C135" s="3"/>
      <c r="D135" s="3"/>
      <c r="E135" s="4"/>
      <c r="F135" s="2"/>
      <c r="G135" s="2"/>
      <c r="H135" s="2"/>
      <c r="I135" s="2"/>
      <c r="J135" s="2"/>
      <c r="K135" s="4"/>
      <c r="L135" s="4"/>
      <c r="M135" s="4"/>
      <c r="N135" s="4"/>
      <c r="O135" s="4"/>
      <c r="P135" s="7"/>
      <c r="Q135" s="7"/>
      <c r="R135" s="7"/>
      <c r="S135" s="7"/>
      <c r="T135" s="7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1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8"/>
      <c r="BM135" s="5"/>
      <c r="BN135" s="5"/>
      <c r="BO135" s="7"/>
      <c r="BP135" s="7"/>
      <c r="BQ135" s="8"/>
      <c r="BR135" s="9"/>
    </row>
    <row r="136" spans="1:70" s="6" customFormat="1" ht="257.25" customHeight="1" x14ac:dyDescent="0.25">
      <c r="A136" s="1"/>
      <c r="B136" s="2"/>
      <c r="C136" s="3"/>
      <c r="D136" s="3"/>
      <c r="E136" s="4"/>
      <c r="F136" s="2"/>
      <c r="G136" s="2"/>
      <c r="H136" s="2"/>
      <c r="I136" s="2"/>
      <c r="J136" s="2"/>
      <c r="K136" s="4"/>
      <c r="L136" s="4"/>
      <c r="M136" s="4"/>
      <c r="N136" s="7"/>
      <c r="O136" s="4"/>
      <c r="P136" s="7"/>
      <c r="Q136" s="7"/>
      <c r="R136" s="7"/>
      <c r="S136" s="7"/>
      <c r="T136" s="7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27"/>
      <c r="BB136" s="7"/>
      <c r="BC136" s="7"/>
      <c r="BD136" s="5"/>
      <c r="BE136" s="5"/>
      <c r="BF136" s="5"/>
      <c r="BG136" s="5"/>
      <c r="BH136" s="5"/>
      <c r="BI136" s="5"/>
      <c r="BJ136" s="5"/>
      <c r="BK136" s="5"/>
      <c r="BL136" s="8"/>
      <c r="BM136" s="5"/>
      <c r="BN136" s="5"/>
      <c r="BO136" s="7"/>
      <c r="BP136" s="7"/>
      <c r="BQ136" s="8"/>
      <c r="BR136" s="9"/>
    </row>
    <row r="137" spans="1:70" s="6" customFormat="1" ht="182.25" customHeight="1" x14ac:dyDescent="0.25">
      <c r="A137" s="1"/>
      <c r="B137" s="2"/>
      <c r="C137" s="3"/>
      <c r="D137" s="3"/>
      <c r="E137" s="4"/>
      <c r="F137" s="2"/>
      <c r="G137" s="2"/>
      <c r="H137" s="2"/>
      <c r="I137" s="2"/>
      <c r="J137" s="2"/>
      <c r="K137" s="4"/>
      <c r="L137" s="4"/>
      <c r="M137" s="27"/>
      <c r="N137" s="12"/>
      <c r="O137" s="2"/>
      <c r="P137" s="12"/>
      <c r="Q137" s="12"/>
      <c r="R137" s="12"/>
      <c r="S137" s="12"/>
      <c r="T137" s="12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1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8"/>
      <c r="BM137" s="5"/>
      <c r="BN137" s="5"/>
      <c r="BO137" s="7"/>
      <c r="BP137" s="7"/>
      <c r="BQ137" s="8"/>
      <c r="BR137" s="9"/>
    </row>
    <row r="138" spans="1:70" s="6" customFormat="1" ht="229.5" customHeight="1" x14ac:dyDescent="0.25">
      <c r="A138" s="1"/>
      <c r="B138" s="2"/>
      <c r="C138" s="3"/>
      <c r="D138" s="3"/>
      <c r="E138" s="4"/>
      <c r="F138" s="2"/>
      <c r="G138" s="2"/>
      <c r="H138" s="2"/>
      <c r="I138" s="2"/>
      <c r="J138" s="2"/>
      <c r="K138" s="4"/>
      <c r="L138" s="4"/>
      <c r="M138" s="4"/>
      <c r="N138" s="13"/>
      <c r="O138" s="13"/>
      <c r="P138" s="13"/>
      <c r="Q138" s="13"/>
      <c r="R138" s="13"/>
      <c r="S138" s="13"/>
      <c r="T138" s="13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1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8"/>
      <c r="BM138" s="5"/>
      <c r="BN138" s="5"/>
      <c r="BO138" s="7"/>
      <c r="BP138" s="7"/>
      <c r="BQ138" s="8"/>
      <c r="BR138" s="9"/>
    </row>
    <row r="139" spans="1:70" s="6" customFormat="1" ht="409.5" customHeight="1" x14ac:dyDescent="0.25">
      <c r="A139" s="1"/>
      <c r="B139" s="2"/>
      <c r="C139" s="3"/>
      <c r="D139" s="3"/>
      <c r="E139" s="4"/>
      <c r="F139" s="2"/>
      <c r="G139" s="2"/>
      <c r="H139" s="2"/>
      <c r="I139" s="2"/>
      <c r="J139" s="2"/>
      <c r="K139" s="4"/>
      <c r="L139" s="4"/>
      <c r="M139" s="4"/>
      <c r="N139" s="7"/>
      <c r="O139" s="4"/>
      <c r="P139" s="7"/>
      <c r="Q139" s="7"/>
      <c r="R139" s="7"/>
      <c r="S139" s="7"/>
      <c r="T139" s="7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4"/>
      <c r="AF139" s="7"/>
      <c r="AG139" s="7"/>
      <c r="AH139" s="7"/>
      <c r="AI139" s="27"/>
      <c r="AJ139" s="7"/>
      <c r="AK139" s="7"/>
      <c r="AL139" s="5"/>
      <c r="AM139" s="5"/>
      <c r="AN139" s="5"/>
      <c r="AO139" s="5"/>
      <c r="AP139" s="5"/>
      <c r="AQ139" s="27"/>
      <c r="AR139" s="7"/>
      <c r="AS139" s="27"/>
      <c r="AT139" s="7"/>
      <c r="AU139" s="5"/>
      <c r="AV139" s="5"/>
      <c r="AW139" s="5"/>
      <c r="AX139" s="5"/>
      <c r="AY139" s="4"/>
      <c r="AZ139" s="7"/>
      <c r="BA139" s="27"/>
      <c r="BB139" s="7"/>
      <c r="BC139" s="7"/>
      <c r="BD139" s="5"/>
      <c r="BE139" s="5"/>
      <c r="BF139" s="5"/>
      <c r="BG139" s="5"/>
      <c r="BH139" s="5"/>
      <c r="BI139" s="5"/>
      <c r="BJ139" s="5"/>
      <c r="BK139" s="5"/>
      <c r="BL139" s="8"/>
      <c r="BM139" s="5"/>
      <c r="BN139" s="5"/>
      <c r="BO139" s="7"/>
      <c r="BP139" s="7"/>
      <c r="BQ139" s="8"/>
      <c r="BR139" s="9"/>
    </row>
    <row r="140" spans="1:70" s="6" customFormat="1" ht="141.75" customHeight="1" x14ac:dyDescent="0.25">
      <c r="A140" s="1"/>
      <c r="B140" s="2"/>
      <c r="C140" s="3"/>
      <c r="D140" s="3"/>
      <c r="E140" s="4"/>
      <c r="F140" s="2"/>
      <c r="G140" s="2"/>
      <c r="H140" s="2"/>
      <c r="I140" s="2"/>
      <c r="J140" s="2"/>
      <c r="K140" s="4"/>
      <c r="L140" s="4"/>
      <c r="M140" s="4"/>
      <c r="N140" s="12"/>
      <c r="O140" s="2"/>
      <c r="P140" s="12"/>
      <c r="Q140" s="12"/>
      <c r="R140" s="12"/>
      <c r="S140" s="12"/>
      <c r="T140" s="12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4"/>
      <c r="AH140" s="7"/>
      <c r="AI140" s="7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4"/>
      <c r="AZ140" s="7"/>
      <c r="BA140" s="27"/>
      <c r="BB140" s="7"/>
      <c r="BC140" s="7"/>
      <c r="BD140" s="5"/>
      <c r="BE140" s="5"/>
      <c r="BF140" s="5"/>
      <c r="BG140" s="5"/>
      <c r="BH140" s="5"/>
      <c r="BI140" s="5"/>
      <c r="BJ140" s="5"/>
      <c r="BK140" s="5"/>
      <c r="BL140" s="8"/>
      <c r="BM140" s="5"/>
      <c r="BN140" s="5"/>
      <c r="BO140" s="7"/>
      <c r="BP140" s="7"/>
      <c r="BQ140" s="8"/>
      <c r="BR140" s="9"/>
    </row>
    <row r="141" spans="1:70" s="6" customFormat="1" ht="141.75" customHeight="1" x14ac:dyDescent="0.25">
      <c r="A141" s="1"/>
      <c r="B141" s="2"/>
      <c r="C141" s="3"/>
      <c r="D141" s="3"/>
      <c r="E141" s="4"/>
      <c r="F141" s="2"/>
      <c r="G141" s="2"/>
      <c r="H141" s="2"/>
      <c r="I141" s="2"/>
      <c r="J141" s="2"/>
      <c r="K141" s="4"/>
      <c r="L141" s="4"/>
      <c r="M141" s="27"/>
      <c r="N141" s="12"/>
      <c r="O141" s="2"/>
      <c r="P141" s="12"/>
      <c r="Q141" s="12"/>
      <c r="R141" s="12"/>
      <c r="S141" s="12"/>
      <c r="T141" s="12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4"/>
      <c r="AH141" s="7"/>
      <c r="AI141" s="7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4"/>
      <c r="AZ141" s="7"/>
      <c r="BA141" s="27"/>
      <c r="BB141" s="7"/>
      <c r="BC141" s="7"/>
      <c r="BD141" s="5"/>
      <c r="BE141" s="5"/>
      <c r="BF141" s="5"/>
      <c r="BG141" s="5"/>
      <c r="BH141" s="5"/>
      <c r="BI141" s="5"/>
      <c r="BJ141" s="5"/>
      <c r="BK141" s="5"/>
      <c r="BL141" s="8"/>
      <c r="BM141" s="5"/>
      <c r="BN141" s="5"/>
      <c r="BO141" s="7"/>
      <c r="BP141" s="7"/>
      <c r="BQ141" s="8"/>
      <c r="BR141" s="9"/>
    </row>
    <row r="142" spans="1:70" s="6" customFormat="1" ht="141.75" customHeight="1" x14ac:dyDescent="0.25">
      <c r="A142" s="1"/>
      <c r="B142" s="2"/>
      <c r="C142" s="3"/>
      <c r="D142" s="3"/>
      <c r="E142" s="4"/>
      <c r="F142" s="2"/>
      <c r="G142" s="2"/>
      <c r="H142" s="2"/>
      <c r="I142" s="2"/>
      <c r="J142" s="2"/>
      <c r="K142" s="4"/>
      <c r="L142" s="4"/>
      <c r="M142" s="27"/>
      <c r="N142" s="7"/>
      <c r="O142" s="7"/>
      <c r="P142" s="7"/>
      <c r="Q142" s="7"/>
      <c r="R142" s="7"/>
      <c r="S142" s="7"/>
      <c r="T142" s="12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4"/>
      <c r="AH142" s="7"/>
      <c r="AI142" s="7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4"/>
      <c r="AZ142" s="7"/>
      <c r="BA142" s="27"/>
      <c r="BB142" s="7"/>
      <c r="BC142" s="7"/>
      <c r="BD142" s="5"/>
      <c r="BE142" s="5"/>
      <c r="BF142" s="5"/>
      <c r="BG142" s="5"/>
      <c r="BH142" s="5"/>
      <c r="BI142" s="5"/>
      <c r="BJ142" s="5"/>
      <c r="BK142" s="5"/>
      <c r="BL142" s="8"/>
      <c r="BM142" s="5"/>
      <c r="BN142" s="5"/>
      <c r="BO142" s="7"/>
      <c r="BP142" s="7"/>
      <c r="BQ142" s="8"/>
      <c r="BR142" s="9"/>
    </row>
    <row r="143" spans="1:70" s="6" customFormat="1" ht="141.75" customHeight="1" x14ac:dyDescent="0.25">
      <c r="A143" s="1"/>
      <c r="B143" s="2"/>
      <c r="C143" s="3"/>
      <c r="D143" s="3"/>
      <c r="E143" s="4"/>
      <c r="F143" s="2"/>
      <c r="G143" s="2"/>
      <c r="H143" s="2"/>
      <c r="I143" s="2"/>
      <c r="J143" s="2"/>
      <c r="K143" s="4"/>
      <c r="L143" s="4"/>
      <c r="M143" s="27"/>
      <c r="N143" s="12"/>
      <c r="O143" s="2"/>
      <c r="P143" s="12"/>
      <c r="Q143" s="12"/>
      <c r="R143" s="12"/>
      <c r="S143" s="12"/>
      <c r="T143" s="12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4"/>
      <c r="AH143" s="7"/>
      <c r="AI143" s="7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4"/>
      <c r="AZ143" s="7"/>
      <c r="BA143" s="27"/>
      <c r="BB143" s="7"/>
      <c r="BC143" s="7"/>
      <c r="BD143" s="5"/>
      <c r="BE143" s="5"/>
      <c r="BF143" s="5"/>
      <c r="BG143" s="5"/>
      <c r="BH143" s="5"/>
      <c r="BI143" s="5"/>
      <c r="BJ143" s="5"/>
      <c r="BK143" s="5"/>
      <c r="BL143" s="8"/>
      <c r="BM143" s="5"/>
      <c r="BN143" s="5"/>
      <c r="BO143" s="7"/>
      <c r="BP143" s="7"/>
      <c r="BQ143" s="8"/>
      <c r="BR143" s="9"/>
    </row>
    <row r="144" spans="1:70" s="6" customFormat="1" ht="141.75" customHeight="1" x14ac:dyDescent="0.25">
      <c r="A144" s="1"/>
      <c r="B144" s="2"/>
      <c r="C144" s="3"/>
      <c r="D144" s="3"/>
      <c r="E144" s="4"/>
      <c r="F144" s="2"/>
      <c r="G144" s="2"/>
      <c r="H144" s="2"/>
      <c r="I144" s="2"/>
      <c r="J144" s="2"/>
      <c r="K144" s="4"/>
      <c r="L144" s="4"/>
      <c r="M144" s="27"/>
      <c r="N144" s="12"/>
      <c r="O144" s="2"/>
      <c r="P144" s="12"/>
      <c r="Q144" s="12"/>
      <c r="R144" s="12"/>
      <c r="S144" s="12"/>
      <c r="T144" s="12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4"/>
      <c r="AH144" s="7"/>
      <c r="AI144" s="7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4"/>
      <c r="AZ144" s="7"/>
      <c r="BA144" s="27"/>
      <c r="BB144" s="7"/>
      <c r="BC144" s="7"/>
      <c r="BD144" s="5"/>
      <c r="BE144" s="5"/>
      <c r="BF144" s="5"/>
      <c r="BG144" s="5"/>
      <c r="BH144" s="5"/>
      <c r="BI144" s="5"/>
      <c r="BJ144" s="5"/>
      <c r="BK144" s="5"/>
      <c r="BL144" s="8"/>
      <c r="BM144" s="5"/>
      <c r="BN144" s="5"/>
      <c r="BO144" s="7"/>
      <c r="BP144" s="7"/>
      <c r="BQ144" s="8"/>
      <c r="BR144" s="9"/>
    </row>
    <row r="145" spans="1:70" s="6" customFormat="1" ht="201.75" customHeight="1" x14ac:dyDescent="0.25">
      <c r="A145" s="1"/>
      <c r="B145" s="2"/>
      <c r="C145" s="3"/>
      <c r="D145" s="3"/>
      <c r="E145" s="4"/>
      <c r="F145" s="2"/>
      <c r="G145" s="2"/>
      <c r="H145" s="2"/>
      <c r="I145" s="2"/>
      <c r="J145" s="2"/>
      <c r="K145" s="4"/>
      <c r="L145" s="4"/>
      <c r="M145" s="4"/>
      <c r="N145" s="7"/>
      <c r="O145" s="4"/>
      <c r="P145" s="7"/>
      <c r="Q145" s="7"/>
      <c r="R145" s="7"/>
      <c r="S145" s="7"/>
      <c r="T145" s="7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27"/>
      <c r="BB145" s="7"/>
      <c r="BC145" s="7"/>
      <c r="BD145" s="5"/>
      <c r="BE145" s="5"/>
      <c r="BF145" s="5"/>
      <c r="BG145" s="5"/>
      <c r="BH145" s="5"/>
      <c r="BI145" s="5"/>
      <c r="BJ145" s="5"/>
      <c r="BK145" s="5"/>
      <c r="BL145" s="8"/>
      <c r="BM145" s="5"/>
      <c r="BN145" s="5"/>
      <c r="BO145" s="7"/>
      <c r="BP145" s="7"/>
      <c r="BQ145" s="8"/>
      <c r="BR145" s="9"/>
    </row>
    <row r="146" spans="1:70" s="6" customFormat="1" ht="201.75" customHeight="1" x14ac:dyDescent="0.25">
      <c r="A146" s="1"/>
      <c r="B146" s="2"/>
      <c r="C146" s="3"/>
      <c r="D146" s="3"/>
      <c r="E146" s="4"/>
      <c r="F146" s="2"/>
      <c r="G146" s="2"/>
      <c r="H146" s="2"/>
      <c r="I146" s="2"/>
      <c r="J146" s="2"/>
      <c r="K146" s="4"/>
      <c r="L146" s="4"/>
      <c r="M146" s="27"/>
      <c r="N146" s="12"/>
      <c r="O146" s="2"/>
      <c r="P146" s="12"/>
      <c r="Q146" s="12"/>
      <c r="R146" s="12"/>
      <c r="S146" s="12"/>
      <c r="T146" s="12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1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8"/>
      <c r="BM146" s="5"/>
      <c r="BN146" s="5"/>
      <c r="BO146" s="7"/>
      <c r="BP146" s="7"/>
      <c r="BQ146" s="8"/>
      <c r="BR146" s="9"/>
    </row>
    <row r="147" spans="1:70" s="6" customFormat="1" ht="201.75" customHeight="1" x14ac:dyDescent="0.25">
      <c r="A147" s="1"/>
      <c r="B147" s="2"/>
      <c r="C147" s="3"/>
      <c r="D147" s="3"/>
      <c r="E147" s="4"/>
      <c r="F147" s="2"/>
      <c r="G147" s="2"/>
      <c r="H147" s="2"/>
      <c r="I147" s="2"/>
      <c r="J147" s="2"/>
      <c r="K147" s="4"/>
      <c r="L147" s="4"/>
      <c r="M147" s="4"/>
      <c r="N147" s="7"/>
      <c r="O147" s="4"/>
      <c r="P147" s="7"/>
      <c r="Q147" s="7"/>
      <c r="R147" s="7"/>
      <c r="S147" s="7"/>
      <c r="T147" s="7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27"/>
      <c r="BB147" s="7"/>
      <c r="BC147" s="7"/>
      <c r="BD147" s="5"/>
      <c r="BE147" s="5"/>
      <c r="BF147" s="5"/>
      <c r="BG147" s="5"/>
      <c r="BH147" s="5"/>
      <c r="BI147" s="5"/>
      <c r="BJ147" s="5"/>
      <c r="BK147" s="5"/>
      <c r="BL147" s="8"/>
      <c r="BM147" s="5"/>
      <c r="BN147" s="5"/>
      <c r="BO147" s="7"/>
      <c r="BP147" s="7"/>
      <c r="BQ147" s="8"/>
      <c r="BR147" s="9"/>
    </row>
    <row r="148" spans="1:70" s="6" customFormat="1" ht="201.75" customHeight="1" x14ac:dyDescent="0.25">
      <c r="A148" s="1"/>
      <c r="B148" s="2"/>
      <c r="C148" s="3"/>
      <c r="D148" s="3"/>
      <c r="E148" s="4"/>
      <c r="F148" s="2"/>
      <c r="G148" s="2"/>
      <c r="H148" s="2"/>
      <c r="I148" s="2"/>
      <c r="J148" s="2"/>
      <c r="K148" s="4"/>
      <c r="L148" s="4"/>
      <c r="M148" s="27"/>
      <c r="N148" s="12"/>
      <c r="O148" s="2"/>
      <c r="P148" s="12"/>
      <c r="Q148" s="12"/>
      <c r="R148" s="12"/>
      <c r="S148" s="12"/>
      <c r="T148" s="12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1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8"/>
      <c r="BM148" s="5"/>
      <c r="BN148" s="5"/>
      <c r="BO148" s="7"/>
      <c r="BP148" s="7"/>
      <c r="BQ148" s="8"/>
      <c r="BR148" s="9"/>
    </row>
    <row r="149" spans="1:70" s="6" customFormat="1" ht="409.6" customHeight="1" x14ac:dyDescent="0.25">
      <c r="A149" s="1"/>
      <c r="B149" s="2"/>
      <c r="C149" s="3"/>
      <c r="D149" s="3"/>
      <c r="E149" s="4"/>
      <c r="F149" s="2"/>
      <c r="G149" s="2"/>
      <c r="H149" s="2"/>
      <c r="I149" s="2"/>
      <c r="J149" s="2"/>
      <c r="K149" s="4"/>
      <c r="L149" s="4"/>
      <c r="M149" s="4"/>
      <c r="N149" s="7"/>
      <c r="O149" s="4"/>
      <c r="P149" s="4"/>
      <c r="Q149" s="4"/>
      <c r="R149" s="4"/>
      <c r="S149" s="4"/>
      <c r="T149" s="7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1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8"/>
      <c r="BM149" s="5"/>
      <c r="BN149" s="5"/>
      <c r="BO149" s="7"/>
      <c r="BP149" s="7"/>
      <c r="BQ149" s="8"/>
      <c r="BR149" s="9"/>
    </row>
    <row r="150" spans="1:70" s="6" customFormat="1" ht="201.75" customHeight="1" x14ac:dyDescent="0.25">
      <c r="A150" s="1"/>
      <c r="B150" s="2"/>
      <c r="C150" s="3"/>
      <c r="D150" s="3"/>
      <c r="E150" s="4"/>
      <c r="F150" s="2"/>
      <c r="G150" s="2"/>
      <c r="H150" s="2"/>
      <c r="I150" s="2"/>
      <c r="J150" s="2"/>
      <c r="K150" s="4"/>
      <c r="L150" s="4"/>
      <c r="M150" s="4"/>
      <c r="N150" s="7"/>
      <c r="O150" s="4"/>
      <c r="P150" s="4"/>
      <c r="Q150" s="4"/>
      <c r="R150" s="4"/>
      <c r="S150" s="4"/>
      <c r="T150" s="7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1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8"/>
      <c r="BM150" s="5"/>
      <c r="BN150" s="5"/>
      <c r="BO150" s="7"/>
      <c r="BP150" s="7"/>
      <c r="BQ150" s="8"/>
      <c r="BR150" s="9"/>
    </row>
    <row r="151" spans="1:70" s="6" customFormat="1" ht="201.75" customHeight="1" x14ac:dyDescent="0.25">
      <c r="A151" s="1"/>
      <c r="B151" s="2"/>
      <c r="C151" s="3"/>
      <c r="D151" s="3"/>
      <c r="E151" s="4"/>
      <c r="F151" s="2"/>
      <c r="G151" s="2"/>
      <c r="H151" s="2"/>
      <c r="I151" s="2"/>
      <c r="J151" s="2"/>
      <c r="K151" s="4"/>
      <c r="L151" s="4"/>
      <c r="M151" s="4"/>
      <c r="N151" s="7"/>
      <c r="O151" s="4"/>
      <c r="P151" s="7"/>
      <c r="Q151" s="7"/>
      <c r="R151" s="7"/>
      <c r="S151" s="7"/>
      <c r="T151" s="7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4"/>
      <c r="AH151" s="7"/>
      <c r="AI151" s="7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4"/>
      <c r="AZ151" s="7"/>
      <c r="BA151" s="27"/>
      <c r="BB151" s="7"/>
      <c r="BC151" s="7"/>
      <c r="BD151" s="5"/>
      <c r="BE151" s="5"/>
      <c r="BF151" s="5"/>
      <c r="BG151" s="5"/>
      <c r="BH151" s="5"/>
      <c r="BI151" s="5"/>
      <c r="BJ151" s="5"/>
      <c r="BK151" s="5"/>
      <c r="BL151" s="8"/>
      <c r="BM151" s="5"/>
      <c r="BN151" s="5"/>
      <c r="BO151" s="7"/>
      <c r="BP151" s="7"/>
      <c r="BQ151" s="8"/>
      <c r="BR151" s="9"/>
    </row>
    <row r="152" spans="1:70" s="6" customFormat="1" ht="201.75" customHeight="1" x14ac:dyDescent="0.25">
      <c r="A152" s="1"/>
      <c r="B152" s="2"/>
      <c r="C152" s="3"/>
      <c r="D152" s="3"/>
      <c r="E152" s="4"/>
      <c r="F152" s="2"/>
      <c r="G152" s="2"/>
      <c r="H152" s="2"/>
      <c r="I152" s="2"/>
      <c r="J152" s="2"/>
      <c r="K152" s="4"/>
      <c r="L152" s="4"/>
      <c r="M152" s="4"/>
      <c r="N152" s="7"/>
      <c r="O152" s="4"/>
      <c r="P152" s="12"/>
      <c r="Q152" s="12"/>
      <c r="R152" s="12"/>
      <c r="S152" s="12"/>
      <c r="T152" s="12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1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8"/>
      <c r="BM152" s="5"/>
      <c r="BN152" s="5"/>
      <c r="BO152" s="7"/>
      <c r="BP152" s="7"/>
      <c r="BQ152" s="8"/>
      <c r="BR152" s="9"/>
    </row>
    <row r="153" spans="1:70" s="6" customFormat="1" ht="201.75" customHeight="1" x14ac:dyDescent="0.25">
      <c r="A153" s="1"/>
      <c r="B153" s="2"/>
      <c r="C153" s="3"/>
      <c r="D153" s="3"/>
      <c r="E153" s="4"/>
      <c r="F153" s="2"/>
      <c r="G153" s="2"/>
      <c r="H153" s="2"/>
      <c r="I153" s="2"/>
      <c r="J153" s="2"/>
      <c r="K153" s="4"/>
      <c r="L153" s="4"/>
      <c r="M153" s="4"/>
      <c r="N153" s="7"/>
      <c r="O153" s="4"/>
      <c r="P153" s="4"/>
      <c r="Q153" s="4"/>
      <c r="R153" s="4"/>
      <c r="S153" s="4"/>
      <c r="T153" s="7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1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8"/>
      <c r="BM153" s="5"/>
      <c r="BN153" s="5"/>
      <c r="BO153" s="7"/>
      <c r="BP153" s="7"/>
      <c r="BQ153" s="8"/>
      <c r="BR153" s="9"/>
    </row>
    <row r="154" spans="1:70" s="6" customFormat="1" ht="201.75" customHeight="1" x14ac:dyDescent="0.25">
      <c r="A154" s="1"/>
      <c r="B154" s="2"/>
      <c r="C154" s="3"/>
      <c r="D154" s="3"/>
      <c r="E154" s="4"/>
      <c r="F154" s="2"/>
      <c r="G154" s="2"/>
      <c r="H154" s="2"/>
      <c r="I154" s="2"/>
      <c r="J154" s="2"/>
      <c r="K154" s="4"/>
      <c r="L154" s="4"/>
      <c r="M154" s="27"/>
      <c r="N154" s="12"/>
      <c r="O154" s="2"/>
      <c r="P154" s="12"/>
      <c r="Q154" s="12"/>
      <c r="R154" s="12"/>
      <c r="S154" s="12"/>
      <c r="T154" s="12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1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8"/>
      <c r="BM154" s="5"/>
      <c r="BN154" s="5"/>
      <c r="BO154" s="7"/>
      <c r="BP154" s="7"/>
      <c r="BQ154" s="8"/>
      <c r="BR154" s="9"/>
    </row>
    <row r="155" spans="1:70" s="6" customFormat="1" ht="259.5" customHeight="1" x14ac:dyDescent="0.25">
      <c r="A155" s="1"/>
      <c r="B155" s="2"/>
      <c r="C155" s="3"/>
      <c r="D155" s="3"/>
      <c r="E155" s="4"/>
      <c r="F155" s="2"/>
      <c r="G155" s="2"/>
      <c r="H155" s="2"/>
      <c r="I155" s="2"/>
      <c r="J155" s="2"/>
      <c r="K155" s="4"/>
      <c r="L155" s="4"/>
      <c r="M155" s="4"/>
      <c r="N155" s="13"/>
      <c r="O155" s="13"/>
      <c r="P155" s="13"/>
      <c r="Q155" s="13"/>
      <c r="R155" s="13"/>
      <c r="S155" s="13"/>
      <c r="T155" s="13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27"/>
      <c r="BB155" s="13"/>
      <c r="BC155" s="13"/>
      <c r="BD155" s="5"/>
      <c r="BE155" s="5"/>
      <c r="BF155" s="5"/>
      <c r="BG155" s="4"/>
      <c r="BH155" s="17"/>
      <c r="BI155" s="13"/>
      <c r="BJ155" s="5"/>
      <c r="BK155" s="54"/>
      <c r="BL155" s="8"/>
      <c r="BM155" s="5"/>
      <c r="BN155" s="5"/>
      <c r="BO155" s="7"/>
      <c r="BP155" s="7"/>
      <c r="BQ155" s="8"/>
      <c r="BR155" s="9"/>
    </row>
    <row r="156" spans="1:70" s="6" customFormat="1" ht="244.5" customHeight="1" x14ac:dyDescent="0.25">
      <c r="A156" s="1"/>
      <c r="B156" s="2"/>
      <c r="C156" s="3"/>
      <c r="D156" s="3"/>
      <c r="E156" s="4"/>
      <c r="F156" s="2"/>
      <c r="G156" s="2"/>
      <c r="H156" s="2"/>
      <c r="I156" s="2"/>
      <c r="J156" s="2"/>
      <c r="K156" s="4"/>
      <c r="L156" s="4"/>
      <c r="M156" s="4"/>
      <c r="N156" s="4"/>
      <c r="O156" s="4"/>
      <c r="P156" s="13"/>
      <c r="Q156" s="13"/>
      <c r="R156" s="13"/>
      <c r="S156" s="13"/>
      <c r="T156" s="13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27"/>
      <c r="BB156" s="38"/>
      <c r="BC156" s="13"/>
      <c r="BD156" s="5"/>
      <c r="BE156" s="5"/>
      <c r="BF156" s="5"/>
      <c r="BG156" s="4"/>
      <c r="BH156" s="17"/>
      <c r="BI156" s="13"/>
      <c r="BJ156" s="5"/>
      <c r="BK156" s="54"/>
      <c r="BL156" s="8"/>
      <c r="BM156" s="5"/>
      <c r="BN156" s="5"/>
      <c r="BO156" s="7"/>
      <c r="BP156" s="7"/>
      <c r="BQ156" s="8"/>
      <c r="BR156" s="9"/>
    </row>
    <row r="157" spans="1:70" s="6" customFormat="1" ht="219.75" customHeight="1" x14ac:dyDescent="0.25">
      <c r="A157" s="1"/>
      <c r="B157" s="2"/>
      <c r="C157" s="3"/>
      <c r="D157" s="3"/>
      <c r="E157" s="4"/>
      <c r="F157" s="2"/>
      <c r="G157" s="2"/>
      <c r="H157" s="2"/>
      <c r="I157" s="2"/>
      <c r="J157" s="2"/>
      <c r="K157" s="4"/>
      <c r="L157" s="4"/>
      <c r="M157" s="4"/>
      <c r="N157" s="17"/>
      <c r="O157" s="17"/>
      <c r="P157" s="17"/>
      <c r="Q157" s="17"/>
      <c r="R157" s="17"/>
      <c r="S157" s="17"/>
      <c r="T157" s="17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37"/>
      <c r="BB157" s="39"/>
      <c r="BC157" s="40"/>
      <c r="BD157" s="5"/>
      <c r="BE157" s="5"/>
      <c r="BF157" s="5"/>
      <c r="BG157" s="5"/>
      <c r="BH157" s="5"/>
      <c r="BI157" s="5"/>
      <c r="BJ157" s="5"/>
      <c r="BK157" s="54"/>
      <c r="BL157" s="8"/>
      <c r="BM157" s="5"/>
      <c r="BN157" s="5"/>
      <c r="BO157" s="7"/>
      <c r="BP157" s="7"/>
      <c r="BQ157" s="8"/>
      <c r="BR157" s="9"/>
    </row>
    <row r="158" spans="1:70" s="6" customFormat="1" ht="219.75" customHeight="1" x14ac:dyDescent="0.25">
      <c r="A158" s="1"/>
      <c r="B158" s="2"/>
      <c r="C158" s="3"/>
      <c r="D158" s="3"/>
      <c r="E158" s="4"/>
      <c r="F158" s="2"/>
      <c r="G158" s="2"/>
      <c r="H158" s="2"/>
      <c r="I158" s="2"/>
      <c r="J158" s="2"/>
      <c r="K158" s="4"/>
      <c r="L158" s="4"/>
      <c r="M158" s="4"/>
      <c r="N158" s="13"/>
      <c r="O158" s="13"/>
      <c r="P158" s="13"/>
      <c r="Q158" s="13"/>
      <c r="R158" s="13"/>
      <c r="S158" s="13"/>
      <c r="T158" s="13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27"/>
      <c r="BB158" s="13"/>
      <c r="BC158" s="13"/>
      <c r="BD158" s="5"/>
      <c r="BE158" s="5"/>
      <c r="BF158" s="5"/>
      <c r="BG158" s="5"/>
      <c r="BH158" s="5"/>
      <c r="BI158" s="5"/>
      <c r="BJ158" s="5"/>
      <c r="BK158" s="54"/>
      <c r="BL158" s="8"/>
      <c r="BM158" s="5"/>
      <c r="BN158" s="5"/>
      <c r="BO158" s="7"/>
      <c r="BP158" s="7"/>
      <c r="BQ158" s="8"/>
      <c r="BR158" s="9"/>
    </row>
    <row r="159" spans="1:70" s="6" customFormat="1" ht="219.75" customHeight="1" x14ac:dyDescent="0.25">
      <c r="A159" s="1"/>
      <c r="B159" s="2"/>
      <c r="C159" s="3"/>
      <c r="D159" s="3"/>
      <c r="E159" s="4"/>
      <c r="F159" s="2"/>
      <c r="G159" s="2"/>
      <c r="H159" s="2"/>
      <c r="I159" s="2"/>
      <c r="J159" s="2"/>
      <c r="K159" s="4"/>
      <c r="L159" s="4"/>
      <c r="M159" s="4"/>
      <c r="N159" s="13"/>
      <c r="O159" s="13"/>
      <c r="P159" s="13"/>
      <c r="Q159" s="13"/>
      <c r="R159" s="13"/>
      <c r="S159" s="13"/>
      <c r="T159" s="13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37"/>
      <c r="BB159" s="39"/>
      <c r="BC159" s="40"/>
      <c r="BD159" s="5"/>
      <c r="BE159" s="5"/>
      <c r="BF159" s="5"/>
      <c r="BG159" s="5"/>
      <c r="BH159" s="5"/>
      <c r="BI159" s="5"/>
      <c r="BJ159" s="5"/>
      <c r="BK159" s="54"/>
      <c r="BL159" s="8"/>
      <c r="BM159" s="5"/>
      <c r="BN159" s="5"/>
      <c r="BO159" s="7"/>
      <c r="BP159" s="7"/>
      <c r="BQ159" s="8"/>
      <c r="BR159" s="9"/>
    </row>
    <row r="160" spans="1:70" s="6" customFormat="1" ht="409.6" customHeight="1" x14ac:dyDescent="0.25">
      <c r="A160" s="1"/>
      <c r="B160" s="2"/>
      <c r="C160" s="3"/>
      <c r="D160" s="3"/>
      <c r="E160" s="4"/>
      <c r="F160" s="2"/>
      <c r="G160" s="2"/>
      <c r="H160" s="2"/>
      <c r="I160" s="2"/>
      <c r="J160" s="2"/>
      <c r="K160" s="4"/>
      <c r="L160" s="4"/>
      <c r="M160" s="4"/>
      <c r="N160" s="13"/>
      <c r="O160" s="13"/>
      <c r="P160" s="13"/>
      <c r="Q160" s="13"/>
      <c r="R160" s="13"/>
      <c r="S160" s="13"/>
      <c r="T160" s="13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27"/>
      <c r="BB160" s="13"/>
      <c r="BC160" s="4"/>
      <c r="BD160" s="5"/>
      <c r="BE160" s="5"/>
      <c r="BF160" s="5"/>
      <c r="BG160" s="5"/>
      <c r="BH160" s="5"/>
      <c r="BI160" s="5"/>
      <c r="BJ160" s="5"/>
      <c r="BK160" s="54"/>
      <c r="BL160" s="8"/>
      <c r="BM160" s="5"/>
      <c r="BN160" s="5"/>
      <c r="BO160" s="7"/>
      <c r="BP160" s="7"/>
      <c r="BQ160" s="8"/>
      <c r="BR160" s="9"/>
    </row>
    <row r="161" spans="1:72" s="6" customFormat="1" ht="409.5" customHeight="1" x14ac:dyDescent="0.25">
      <c r="A161" s="1"/>
      <c r="B161" s="2"/>
      <c r="C161" s="3"/>
      <c r="D161" s="3"/>
      <c r="E161" s="4"/>
      <c r="F161" s="2"/>
      <c r="G161" s="2"/>
      <c r="H161" s="2"/>
      <c r="I161" s="2"/>
      <c r="J161" s="2"/>
      <c r="K161" s="4"/>
      <c r="L161" s="4"/>
      <c r="M161" s="4"/>
      <c r="N161" s="13"/>
      <c r="O161" s="13"/>
      <c r="P161" s="13"/>
      <c r="Q161" s="13"/>
      <c r="R161" s="13"/>
      <c r="S161" s="13"/>
      <c r="T161" s="13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4"/>
      <c r="AF161" s="13"/>
      <c r="AG161" s="13"/>
      <c r="AH161" s="5"/>
      <c r="AI161" s="27"/>
      <c r="AJ161" s="13"/>
      <c r="AK161" s="13"/>
      <c r="AL161" s="5"/>
      <c r="AM161" s="5"/>
      <c r="AN161" s="5"/>
      <c r="AO161" s="5"/>
      <c r="AP161" s="5"/>
      <c r="AQ161" s="27"/>
      <c r="AR161" s="13"/>
      <c r="AS161" s="27"/>
      <c r="AT161" s="13"/>
      <c r="AU161" s="5"/>
      <c r="AV161" s="5"/>
      <c r="AW161" s="5"/>
      <c r="AX161" s="5"/>
      <c r="AY161" s="5"/>
      <c r="AZ161" s="5"/>
      <c r="BA161" s="27"/>
      <c r="BB161" s="13"/>
      <c r="BC161" s="13"/>
      <c r="BD161" s="5"/>
      <c r="BE161" s="5"/>
      <c r="BF161" s="5"/>
      <c r="BG161" s="5"/>
      <c r="BH161" s="5"/>
      <c r="BI161" s="5"/>
      <c r="BJ161" s="5"/>
      <c r="BK161" s="54"/>
      <c r="BL161" s="8"/>
      <c r="BM161" s="5"/>
      <c r="BN161" s="5"/>
      <c r="BO161" s="7"/>
      <c r="BP161" s="7"/>
      <c r="BQ161" s="8"/>
      <c r="BR161" s="9"/>
    </row>
    <row r="162" spans="1:72" s="6" customFormat="1" ht="137.25" customHeight="1" x14ac:dyDescent="0.25">
      <c r="A162" s="1"/>
      <c r="B162" s="2"/>
      <c r="C162" s="3"/>
      <c r="D162" s="3"/>
      <c r="E162" s="4"/>
      <c r="F162" s="2"/>
      <c r="G162" s="2"/>
      <c r="H162" s="2"/>
      <c r="I162" s="2"/>
      <c r="J162" s="2"/>
      <c r="K162" s="4"/>
      <c r="L162" s="4"/>
      <c r="M162" s="4"/>
      <c r="N162" s="13"/>
      <c r="O162" s="13"/>
      <c r="P162" s="13"/>
      <c r="Q162" s="13"/>
      <c r="R162" s="13"/>
      <c r="S162" s="13"/>
      <c r="T162" s="13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37"/>
      <c r="BB162" s="39"/>
      <c r="BC162" s="40"/>
      <c r="BD162" s="5"/>
      <c r="BE162" s="5"/>
      <c r="BF162" s="5"/>
      <c r="BG162" s="5"/>
      <c r="BH162" s="5"/>
      <c r="BI162" s="5"/>
      <c r="BJ162" s="5"/>
      <c r="BK162" s="54"/>
      <c r="BL162" s="8"/>
      <c r="BM162" s="5"/>
      <c r="BN162" s="5"/>
      <c r="BO162" s="7"/>
      <c r="BP162" s="7"/>
      <c r="BQ162" s="8"/>
      <c r="BR162" s="9"/>
    </row>
    <row r="163" spans="1:72" s="6" customFormat="1" ht="137.25" customHeight="1" x14ac:dyDescent="0.25">
      <c r="A163" s="1"/>
      <c r="B163" s="2"/>
      <c r="C163" s="3"/>
      <c r="D163" s="3"/>
      <c r="E163" s="4"/>
      <c r="F163" s="2"/>
      <c r="G163" s="2"/>
      <c r="H163" s="2"/>
      <c r="I163" s="2"/>
      <c r="J163" s="2"/>
      <c r="K163" s="4"/>
      <c r="L163" s="4"/>
      <c r="M163" s="4"/>
      <c r="N163" s="13"/>
      <c r="O163" s="13"/>
      <c r="P163" s="13"/>
      <c r="Q163" s="13"/>
      <c r="R163" s="13"/>
      <c r="S163" s="13"/>
      <c r="T163" s="13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37"/>
      <c r="BB163" s="39"/>
      <c r="BC163" s="40"/>
      <c r="BD163" s="5"/>
      <c r="BE163" s="5"/>
      <c r="BF163" s="5"/>
      <c r="BG163" s="5"/>
      <c r="BH163" s="5"/>
      <c r="BI163" s="5"/>
      <c r="BJ163" s="5"/>
      <c r="BK163" s="54"/>
      <c r="BL163" s="8"/>
      <c r="BM163" s="5"/>
      <c r="BN163" s="5"/>
      <c r="BO163" s="7"/>
      <c r="BP163" s="7"/>
      <c r="BQ163" s="8"/>
      <c r="BR163" s="9"/>
    </row>
    <row r="164" spans="1:72" s="6" customFormat="1" ht="137.25" customHeight="1" x14ac:dyDescent="0.25">
      <c r="A164" s="1"/>
      <c r="B164" s="2"/>
      <c r="C164" s="3"/>
      <c r="D164" s="3"/>
      <c r="E164" s="4"/>
      <c r="F164" s="2"/>
      <c r="G164" s="2"/>
      <c r="H164" s="2"/>
      <c r="I164" s="2"/>
      <c r="J164" s="2"/>
      <c r="K164" s="4"/>
      <c r="L164" s="4"/>
      <c r="M164" s="4"/>
      <c r="N164" s="13"/>
      <c r="O164" s="13"/>
      <c r="P164" s="13"/>
      <c r="Q164" s="13"/>
      <c r="R164" s="13"/>
      <c r="S164" s="13"/>
      <c r="T164" s="13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37"/>
      <c r="BB164" s="39"/>
      <c r="BC164" s="40"/>
      <c r="BD164" s="5"/>
      <c r="BE164" s="5"/>
      <c r="BF164" s="5"/>
      <c r="BG164" s="5"/>
      <c r="BH164" s="5"/>
      <c r="BI164" s="5"/>
      <c r="BJ164" s="5"/>
      <c r="BK164" s="54"/>
      <c r="BL164" s="8"/>
      <c r="BM164" s="5"/>
      <c r="BN164" s="5"/>
      <c r="BO164" s="7"/>
      <c r="BP164" s="7"/>
      <c r="BQ164" s="8"/>
      <c r="BR164" s="9"/>
    </row>
    <row r="165" spans="1:72" s="6" customFormat="1" ht="137.25" customHeight="1" x14ac:dyDescent="0.25">
      <c r="A165" s="1"/>
      <c r="B165" s="2"/>
      <c r="C165" s="3"/>
      <c r="D165" s="3"/>
      <c r="E165" s="4"/>
      <c r="F165" s="2"/>
      <c r="G165" s="2"/>
      <c r="H165" s="2"/>
      <c r="I165" s="2"/>
      <c r="J165" s="2"/>
      <c r="K165" s="4"/>
      <c r="L165" s="4"/>
      <c r="M165" s="4"/>
      <c r="N165" s="13"/>
      <c r="O165" s="13"/>
      <c r="P165" s="13"/>
      <c r="Q165" s="13"/>
      <c r="R165" s="13"/>
      <c r="S165" s="13"/>
      <c r="T165" s="13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37"/>
      <c r="BB165" s="39"/>
      <c r="BC165" s="40"/>
      <c r="BD165" s="5"/>
      <c r="BE165" s="5"/>
      <c r="BF165" s="5"/>
      <c r="BG165" s="5"/>
      <c r="BH165" s="5"/>
      <c r="BI165" s="5"/>
      <c r="BJ165" s="5"/>
      <c r="BK165" s="54"/>
      <c r="BL165" s="8"/>
      <c r="BM165" s="5"/>
      <c r="BN165" s="5"/>
      <c r="BO165" s="7"/>
      <c r="BP165" s="7"/>
      <c r="BQ165" s="8"/>
      <c r="BR165" s="9"/>
    </row>
    <row r="166" spans="1:72" s="6" customFormat="1" ht="137.25" customHeight="1" x14ac:dyDescent="0.25">
      <c r="A166" s="1"/>
      <c r="B166" s="2"/>
      <c r="C166" s="3"/>
      <c r="D166" s="3"/>
      <c r="E166" s="4"/>
      <c r="F166" s="2"/>
      <c r="G166" s="2"/>
      <c r="H166" s="2"/>
      <c r="I166" s="2"/>
      <c r="J166" s="2"/>
      <c r="K166" s="4"/>
      <c r="L166" s="4"/>
      <c r="M166" s="4"/>
      <c r="N166" s="13"/>
      <c r="O166" s="13"/>
      <c r="P166" s="13"/>
      <c r="Q166" s="13"/>
      <c r="R166" s="13"/>
      <c r="S166" s="13"/>
      <c r="T166" s="13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37"/>
      <c r="BB166" s="39"/>
      <c r="BC166" s="40"/>
      <c r="BD166" s="5"/>
      <c r="BE166" s="5"/>
      <c r="BF166" s="5"/>
      <c r="BG166" s="5"/>
      <c r="BH166" s="5"/>
      <c r="BI166" s="5"/>
      <c r="BJ166" s="5"/>
      <c r="BK166" s="54"/>
      <c r="BL166" s="8"/>
      <c r="BM166" s="5"/>
      <c r="BN166" s="5"/>
      <c r="BO166" s="7"/>
      <c r="BP166" s="7"/>
      <c r="BQ166" s="8"/>
      <c r="BR166" s="9"/>
    </row>
    <row r="167" spans="1:72" s="6" customFormat="1" ht="291.75" customHeight="1" x14ac:dyDescent="0.25">
      <c r="A167" s="1"/>
      <c r="B167" s="2"/>
      <c r="C167" s="3"/>
      <c r="D167" s="3"/>
      <c r="E167" s="4"/>
      <c r="F167" s="2"/>
      <c r="G167" s="2"/>
      <c r="H167" s="2"/>
      <c r="I167" s="2"/>
      <c r="J167" s="2"/>
      <c r="K167" s="4"/>
      <c r="L167" s="4"/>
      <c r="M167" s="4"/>
      <c r="N167" s="13"/>
      <c r="O167" s="13"/>
      <c r="P167" s="13"/>
      <c r="Q167" s="13"/>
      <c r="R167" s="13"/>
      <c r="S167" s="13"/>
      <c r="T167" s="13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4"/>
      <c r="AZ167" s="5"/>
      <c r="BA167" s="27"/>
      <c r="BB167" s="13"/>
      <c r="BC167" s="4"/>
      <c r="BD167" s="7"/>
      <c r="BE167" s="5"/>
      <c r="BF167" s="5"/>
      <c r="BG167" s="5"/>
      <c r="BH167" s="5"/>
      <c r="BI167" s="5"/>
      <c r="BJ167" s="5"/>
      <c r="BK167" s="5"/>
      <c r="BL167" s="8"/>
      <c r="BM167" s="5"/>
      <c r="BN167" s="5"/>
      <c r="BO167" s="7"/>
      <c r="BP167" s="7"/>
      <c r="BQ167" s="8"/>
      <c r="BR167" s="9"/>
    </row>
    <row r="168" spans="1:72" s="6" customFormat="1" ht="291.75" customHeight="1" x14ac:dyDescent="0.25">
      <c r="A168" s="1"/>
      <c r="B168" s="2"/>
      <c r="C168" s="3"/>
      <c r="D168" s="3"/>
      <c r="E168" s="4"/>
      <c r="F168" s="2"/>
      <c r="G168" s="2"/>
      <c r="H168" s="2"/>
      <c r="I168" s="2"/>
      <c r="J168" s="2"/>
      <c r="K168" s="4"/>
      <c r="L168" s="4"/>
      <c r="M168" s="4"/>
      <c r="N168" s="13"/>
      <c r="O168" s="13"/>
      <c r="P168" s="13"/>
      <c r="Q168" s="13"/>
      <c r="R168" s="13"/>
      <c r="S168" s="13"/>
      <c r="T168" s="13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4"/>
      <c r="AZ168" s="5"/>
      <c r="BA168" s="27"/>
      <c r="BB168" s="30"/>
      <c r="BC168" s="4"/>
      <c r="BD168" s="7"/>
      <c r="BE168" s="5"/>
      <c r="BF168" s="5"/>
      <c r="BG168" s="5"/>
      <c r="BH168" s="5"/>
      <c r="BI168" s="5"/>
      <c r="BJ168" s="5"/>
      <c r="BK168" s="5"/>
      <c r="BL168" s="8"/>
      <c r="BM168" s="5"/>
      <c r="BN168" s="5"/>
      <c r="BO168" s="7"/>
      <c r="BP168" s="7"/>
      <c r="BQ168" s="8"/>
      <c r="BR168" s="9"/>
    </row>
    <row r="169" spans="1:72" s="6" customFormat="1" ht="197.25" customHeight="1" x14ac:dyDescent="0.25">
      <c r="A169" s="1"/>
      <c r="B169" s="2"/>
      <c r="C169" s="3"/>
      <c r="D169" s="3"/>
      <c r="E169" s="4"/>
      <c r="F169" s="2"/>
      <c r="G169" s="2"/>
      <c r="H169" s="2"/>
      <c r="I169" s="2"/>
      <c r="J169" s="2"/>
      <c r="K169" s="4"/>
      <c r="L169" s="4"/>
      <c r="M169" s="4"/>
      <c r="N169" s="7"/>
      <c r="O169" s="7"/>
      <c r="P169" s="7"/>
      <c r="Q169" s="7"/>
      <c r="R169" s="7"/>
      <c r="S169" s="7"/>
      <c r="T169" s="4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27"/>
      <c r="BB169" s="4"/>
      <c r="BC169" s="4"/>
      <c r="BD169" s="5"/>
      <c r="BE169" s="5"/>
      <c r="BF169" s="5"/>
      <c r="BG169" s="5"/>
      <c r="BH169" s="5"/>
      <c r="BI169" s="5"/>
      <c r="BJ169" s="5"/>
      <c r="BK169" s="54"/>
      <c r="BL169" s="8"/>
      <c r="BM169" s="5"/>
      <c r="BN169" s="5"/>
      <c r="BO169" s="7"/>
      <c r="BP169" s="7"/>
      <c r="BQ169" s="8"/>
      <c r="BR169" s="9"/>
    </row>
    <row r="170" spans="1:72" s="6" customFormat="1" ht="197.25" customHeight="1" x14ac:dyDescent="0.25">
      <c r="A170" s="1"/>
      <c r="B170" s="2"/>
      <c r="C170" s="3"/>
      <c r="D170" s="3"/>
      <c r="E170" s="4"/>
      <c r="F170" s="2"/>
      <c r="G170" s="2"/>
      <c r="H170" s="2"/>
      <c r="I170" s="2"/>
      <c r="J170" s="2"/>
      <c r="K170" s="4"/>
      <c r="L170" s="4"/>
      <c r="M170" s="4"/>
      <c r="N170" s="7"/>
      <c r="O170" s="7"/>
      <c r="P170" s="7"/>
      <c r="Q170" s="7"/>
      <c r="R170" s="7"/>
      <c r="S170" s="7"/>
      <c r="T170" s="4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35"/>
      <c r="BB170" s="40"/>
      <c r="BC170" s="40"/>
      <c r="BD170" s="5"/>
      <c r="BE170" s="5"/>
      <c r="BF170" s="5"/>
      <c r="BG170" s="5"/>
      <c r="BH170" s="5"/>
      <c r="BI170" s="5"/>
      <c r="BJ170" s="5"/>
      <c r="BK170" s="54"/>
      <c r="BL170" s="8"/>
      <c r="BM170" s="5"/>
      <c r="BN170" s="5"/>
      <c r="BO170" s="7"/>
      <c r="BP170" s="7"/>
      <c r="BQ170" s="8"/>
      <c r="BR170" s="9"/>
    </row>
    <row r="171" spans="1:72" s="6" customFormat="1" ht="279.75" customHeight="1" x14ac:dyDescent="0.25">
      <c r="A171" s="1"/>
      <c r="B171" s="2"/>
      <c r="C171" s="3"/>
      <c r="D171" s="3"/>
      <c r="E171" s="4"/>
      <c r="F171" s="2"/>
      <c r="G171" s="2"/>
      <c r="H171" s="2"/>
      <c r="I171" s="2"/>
      <c r="J171" s="2"/>
      <c r="K171" s="4"/>
      <c r="L171" s="4"/>
      <c r="M171" s="4"/>
      <c r="N171" s="41"/>
      <c r="O171" s="41"/>
      <c r="P171" s="41"/>
      <c r="Q171" s="41"/>
      <c r="R171" s="41"/>
      <c r="S171" s="41"/>
      <c r="T171" s="41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27"/>
      <c r="BB171" s="17"/>
      <c r="BC171" s="17"/>
      <c r="BD171" s="5"/>
      <c r="BE171" s="5"/>
      <c r="BF171" s="5"/>
      <c r="BG171" s="5"/>
      <c r="BH171" s="5"/>
      <c r="BI171" s="5"/>
      <c r="BJ171" s="5"/>
      <c r="BK171" s="5"/>
      <c r="BL171" s="8"/>
      <c r="BM171" s="5"/>
      <c r="BN171" s="5"/>
      <c r="BO171" s="7"/>
      <c r="BP171" s="7"/>
      <c r="BQ171" s="8"/>
      <c r="BR171" s="9"/>
    </row>
    <row r="172" spans="1:72" s="6" customFormat="1" ht="171.75" customHeight="1" x14ac:dyDescent="0.25">
      <c r="A172" s="1"/>
      <c r="B172" s="2"/>
      <c r="C172" s="3"/>
      <c r="D172" s="3"/>
      <c r="E172" s="4"/>
      <c r="F172" s="2"/>
      <c r="G172" s="2"/>
      <c r="H172" s="2"/>
      <c r="I172" s="2"/>
      <c r="J172" s="2"/>
      <c r="K172" s="4"/>
      <c r="L172" s="4"/>
      <c r="M172" s="4"/>
      <c r="N172" s="7"/>
      <c r="O172" s="7"/>
      <c r="P172" s="7"/>
      <c r="Q172" s="7"/>
      <c r="R172" s="7"/>
      <c r="S172" s="7"/>
      <c r="T172" s="7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27"/>
      <c r="BB172" s="7"/>
      <c r="BC172" s="7"/>
      <c r="BD172" s="5"/>
      <c r="BE172" s="5"/>
      <c r="BF172" s="5"/>
      <c r="BG172" s="5"/>
      <c r="BH172" s="5"/>
      <c r="BI172" s="5"/>
      <c r="BJ172" s="5"/>
      <c r="BK172" s="5"/>
      <c r="BL172" s="8"/>
      <c r="BM172" s="5"/>
      <c r="BN172" s="5"/>
      <c r="BO172" s="7"/>
      <c r="BP172" s="7"/>
      <c r="BQ172" s="8"/>
      <c r="BR172" s="9"/>
    </row>
    <row r="173" spans="1:72" s="6" customFormat="1" ht="129.75" customHeight="1" x14ac:dyDescent="0.25">
      <c r="A173" s="1"/>
      <c r="B173" s="2"/>
      <c r="C173" s="3"/>
      <c r="D173" s="3"/>
      <c r="E173" s="4"/>
      <c r="F173" s="2"/>
      <c r="G173" s="2"/>
      <c r="H173" s="2"/>
      <c r="I173" s="2"/>
      <c r="J173" s="2"/>
      <c r="K173" s="4"/>
      <c r="L173" s="4"/>
      <c r="M173" s="4"/>
      <c r="N173" s="7"/>
      <c r="O173" s="7"/>
      <c r="P173" s="7"/>
      <c r="Q173" s="7"/>
      <c r="R173" s="7"/>
      <c r="S173" s="7"/>
      <c r="T173" s="7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42"/>
      <c r="BB173" s="13"/>
      <c r="BC173" s="13"/>
      <c r="BD173" s="5"/>
      <c r="BE173" s="5"/>
      <c r="BF173" s="5"/>
      <c r="BG173" s="5"/>
      <c r="BH173" s="5"/>
      <c r="BI173" s="5"/>
      <c r="BJ173" s="5"/>
      <c r="BK173" s="54"/>
      <c r="BL173" s="8"/>
      <c r="BM173" s="5"/>
      <c r="BN173" s="5"/>
      <c r="BO173" s="7"/>
      <c r="BP173" s="7"/>
      <c r="BQ173" s="8"/>
      <c r="BR173" s="9"/>
    </row>
    <row r="174" spans="1:72" s="6" customFormat="1" ht="187.5" customHeight="1" x14ac:dyDescent="0.25">
      <c r="A174" s="1"/>
      <c r="B174" s="2"/>
      <c r="C174" s="3"/>
      <c r="D174" s="3"/>
      <c r="E174" s="4"/>
      <c r="F174" s="2"/>
      <c r="G174" s="2"/>
      <c r="H174" s="2"/>
      <c r="I174" s="2"/>
      <c r="J174" s="2"/>
      <c r="K174" s="4"/>
      <c r="L174" s="4"/>
      <c r="M174" s="13"/>
      <c r="N174" s="13"/>
      <c r="O174" s="13"/>
      <c r="P174" s="13"/>
      <c r="Q174" s="13"/>
      <c r="R174" s="13"/>
      <c r="S174" s="13"/>
      <c r="T174" s="13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27"/>
      <c r="BB174" s="7"/>
      <c r="BC174" s="7"/>
      <c r="BD174" s="5"/>
      <c r="BE174" s="5"/>
      <c r="BF174" s="5"/>
      <c r="BG174" s="5"/>
      <c r="BH174" s="5"/>
      <c r="BI174" s="5"/>
      <c r="BJ174" s="7"/>
      <c r="BK174" s="7"/>
      <c r="BL174" s="8"/>
      <c r="BM174" s="5"/>
      <c r="BN174" s="5"/>
      <c r="BO174" s="5"/>
      <c r="BP174" s="5"/>
      <c r="BQ174" s="7"/>
      <c r="BR174" s="8"/>
      <c r="BS174" s="9"/>
      <c r="BT174" s="14"/>
    </row>
    <row r="175" spans="1:72" s="6" customFormat="1" ht="187.5" customHeight="1" x14ac:dyDescent="0.25">
      <c r="A175" s="1"/>
      <c r="B175" s="2"/>
      <c r="C175" s="3"/>
      <c r="D175" s="3"/>
      <c r="E175" s="4"/>
      <c r="F175" s="2"/>
      <c r="G175" s="2"/>
      <c r="H175" s="2"/>
      <c r="I175" s="2"/>
      <c r="J175" s="2"/>
      <c r="K175" s="4"/>
      <c r="L175" s="4"/>
      <c r="M175" s="27"/>
      <c r="N175" s="12"/>
      <c r="O175" s="2"/>
      <c r="P175" s="12"/>
      <c r="Q175" s="12"/>
      <c r="R175" s="12"/>
      <c r="S175" s="12"/>
      <c r="T175" s="12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7"/>
      <c r="BK175" s="7"/>
      <c r="BL175" s="8"/>
      <c r="BM175" s="9"/>
      <c r="BN175" s="5"/>
      <c r="BO175" s="5"/>
      <c r="BP175" s="5"/>
      <c r="BQ175" s="7"/>
      <c r="BR175" s="8"/>
      <c r="BS175" s="9"/>
      <c r="BT175" s="14"/>
    </row>
    <row r="176" spans="1:72" s="6" customFormat="1" ht="409.6" customHeight="1" x14ac:dyDescent="0.25">
      <c r="A176" s="1"/>
      <c r="B176" s="2"/>
      <c r="C176" s="3"/>
      <c r="D176" s="3"/>
      <c r="E176" s="4"/>
      <c r="F176" s="2"/>
      <c r="G176" s="2"/>
      <c r="H176" s="2"/>
      <c r="I176" s="2"/>
      <c r="J176" s="2"/>
      <c r="K176" s="4"/>
      <c r="L176" s="4"/>
      <c r="M176" s="4"/>
      <c r="N176" s="7"/>
      <c r="O176" s="7"/>
      <c r="P176" s="7"/>
      <c r="Q176" s="7"/>
      <c r="R176" s="7"/>
      <c r="S176" s="7"/>
      <c r="T176" s="7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7"/>
      <c r="AS176" s="5"/>
      <c r="AT176" s="7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7"/>
      <c r="BK176" s="7"/>
      <c r="BL176" s="8"/>
      <c r="BM176" s="9"/>
      <c r="BN176" s="5"/>
      <c r="BO176" s="5"/>
      <c r="BP176" s="5"/>
      <c r="BQ176" s="7"/>
      <c r="BR176" s="8"/>
      <c r="BS176" s="9"/>
      <c r="BT176" s="14"/>
    </row>
    <row r="177" spans="1:72" s="6" customFormat="1" ht="409.5" customHeight="1" x14ac:dyDescent="0.25">
      <c r="A177" s="1"/>
      <c r="B177" s="2"/>
      <c r="C177" s="3"/>
      <c r="D177" s="3"/>
      <c r="E177" s="4"/>
      <c r="F177" s="2"/>
      <c r="G177" s="2"/>
      <c r="H177" s="2"/>
      <c r="I177" s="2"/>
      <c r="J177" s="2"/>
      <c r="K177" s="4"/>
      <c r="L177" s="4"/>
      <c r="M177" s="4"/>
      <c r="N177" s="7"/>
      <c r="O177" s="7"/>
      <c r="P177" s="7"/>
      <c r="Q177" s="7"/>
      <c r="R177" s="7"/>
      <c r="S177" s="7"/>
      <c r="T177" s="7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27"/>
      <c r="BB177" s="7"/>
      <c r="BC177" s="7"/>
      <c r="BD177" s="5"/>
      <c r="BE177" s="5"/>
      <c r="BF177" s="5"/>
      <c r="BG177" s="5"/>
      <c r="BH177" s="5"/>
      <c r="BI177" s="5"/>
      <c r="BJ177" s="7"/>
      <c r="BK177" s="7"/>
      <c r="BL177" s="8"/>
      <c r="BM177" s="9"/>
      <c r="BN177" s="5"/>
      <c r="BO177" s="5"/>
      <c r="BP177" s="5"/>
      <c r="BQ177" s="7"/>
      <c r="BR177" s="8"/>
      <c r="BS177" s="9"/>
      <c r="BT177" s="14"/>
    </row>
    <row r="178" spans="1:72" s="6" customFormat="1" ht="194.25" customHeight="1" x14ac:dyDescent="0.25">
      <c r="A178" s="1"/>
      <c r="B178" s="2"/>
      <c r="C178" s="3"/>
      <c r="D178" s="3"/>
      <c r="E178" s="4"/>
      <c r="F178" s="2"/>
      <c r="G178" s="2"/>
      <c r="H178" s="2"/>
      <c r="I178" s="2"/>
      <c r="J178" s="2"/>
      <c r="K178" s="4"/>
      <c r="L178" s="4"/>
      <c r="M178" s="27"/>
      <c r="N178" s="12"/>
      <c r="O178" s="2"/>
      <c r="P178" s="12"/>
      <c r="Q178" s="12"/>
      <c r="R178" s="12"/>
      <c r="S178" s="12"/>
      <c r="T178" s="12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7"/>
      <c r="BK178" s="7"/>
      <c r="BL178" s="8"/>
      <c r="BM178" s="9"/>
      <c r="BN178" s="15"/>
      <c r="BO178" s="15"/>
      <c r="BP178" s="15"/>
      <c r="BQ178" s="16"/>
      <c r="BR178" s="10"/>
      <c r="BS178" s="15"/>
      <c r="BT178" s="14"/>
    </row>
    <row r="179" spans="1:72" s="6" customFormat="1" ht="219.75" customHeight="1" x14ac:dyDescent="0.25">
      <c r="A179" s="1"/>
      <c r="B179" s="2"/>
      <c r="C179" s="3"/>
      <c r="D179" s="3"/>
      <c r="E179" s="4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7"/>
      <c r="BL179" s="8"/>
      <c r="BM179" s="9"/>
      <c r="BN179" s="15"/>
      <c r="BO179" s="15"/>
      <c r="BP179" s="15"/>
      <c r="BQ179" s="16"/>
      <c r="BR179" s="10"/>
      <c r="BS179" s="15"/>
      <c r="BT179" s="14"/>
    </row>
    <row r="180" spans="1:72" s="6" customFormat="1" ht="198.75" customHeight="1" x14ac:dyDescent="0.25">
      <c r="A180" s="1"/>
      <c r="B180" s="2"/>
      <c r="C180" s="3"/>
      <c r="D180" s="3"/>
      <c r="E180" s="4"/>
      <c r="F180" s="2"/>
      <c r="G180" s="2"/>
      <c r="H180" s="2"/>
      <c r="I180" s="2"/>
      <c r="J180" s="2"/>
      <c r="K180" s="2"/>
      <c r="L180" s="4"/>
      <c r="M180" s="5"/>
      <c r="N180" s="30"/>
      <c r="O180" s="30"/>
      <c r="P180" s="30"/>
      <c r="Q180" s="30"/>
      <c r="R180" s="30"/>
      <c r="S180" s="30"/>
      <c r="T180" s="30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7"/>
      <c r="BK180" s="13"/>
      <c r="BL180" s="8"/>
      <c r="BM180" s="9"/>
      <c r="BN180" s="5"/>
      <c r="BO180" s="5"/>
      <c r="BP180" s="5"/>
      <c r="BQ180" s="7"/>
      <c r="BR180" s="8"/>
      <c r="BS180" s="9"/>
      <c r="BT180" s="14"/>
    </row>
    <row r="181" spans="1:72" s="6" customFormat="1" ht="198.75" customHeight="1" x14ac:dyDescent="0.25">
      <c r="A181" s="1"/>
      <c r="B181" s="2"/>
      <c r="C181" s="3"/>
      <c r="D181" s="3"/>
      <c r="E181" s="4"/>
      <c r="F181" s="2"/>
      <c r="G181" s="2"/>
      <c r="H181" s="2"/>
      <c r="I181" s="2"/>
      <c r="J181" s="2"/>
      <c r="K181" s="2"/>
      <c r="L181" s="4"/>
      <c r="M181" s="5"/>
      <c r="N181" s="7"/>
      <c r="O181" s="7"/>
      <c r="P181" s="7"/>
      <c r="Q181" s="7"/>
      <c r="R181" s="7"/>
      <c r="S181" s="7"/>
      <c r="T181" s="7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7"/>
      <c r="BK181" s="13"/>
      <c r="BL181" s="8"/>
      <c r="BM181" s="9"/>
      <c r="BN181" s="5"/>
      <c r="BO181" s="5"/>
      <c r="BP181" s="5"/>
      <c r="BQ181" s="7"/>
      <c r="BR181" s="8"/>
      <c r="BS181" s="9"/>
      <c r="BT181" s="14"/>
    </row>
    <row r="182" spans="1:72" s="6" customFormat="1" ht="198.75" customHeight="1" x14ac:dyDescent="0.25">
      <c r="A182" s="1"/>
      <c r="B182" s="2"/>
      <c r="C182" s="3"/>
      <c r="D182" s="3"/>
      <c r="E182" s="4"/>
      <c r="F182" s="2"/>
      <c r="G182" s="2"/>
      <c r="H182" s="2"/>
      <c r="I182" s="2"/>
      <c r="J182" s="2"/>
      <c r="K182" s="2"/>
      <c r="L182" s="4"/>
      <c r="M182" s="5"/>
      <c r="N182" s="12"/>
      <c r="O182" s="2"/>
      <c r="P182" s="12"/>
      <c r="Q182" s="12"/>
      <c r="R182" s="12"/>
      <c r="S182" s="12"/>
      <c r="T182" s="12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7"/>
      <c r="BK182" s="13"/>
      <c r="BL182" s="8"/>
      <c r="BM182" s="9"/>
      <c r="BN182" s="5"/>
      <c r="BO182" s="5"/>
      <c r="BP182" s="5"/>
      <c r="BQ182" s="7"/>
      <c r="BR182" s="8"/>
      <c r="BS182" s="9"/>
      <c r="BT182" s="14"/>
    </row>
    <row r="183" spans="1:72" s="6" customFormat="1" ht="146.25" customHeight="1" x14ac:dyDescent="0.25">
      <c r="A183" s="1"/>
      <c r="B183" s="2"/>
      <c r="C183" s="3"/>
      <c r="D183" s="3"/>
      <c r="E183" s="4"/>
      <c r="F183" s="2"/>
      <c r="G183" s="2"/>
      <c r="H183" s="2"/>
      <c r="I183" s="2"/>
      <c r="J183" s="2"/>
      <c r="K183" s="2"/>
      <c r="L183" s="4"/>
      <c r="M183" s="5"/>
      <c r="N183" s="12"/>
      <c r="O183" s="2"/>
      <c r="P183" s="12"/>
      <c r="Q183" s="12"/>
      <c r="R183" s="12"/>
      <c r="S183" s="12"/>
      <c r="T183" s="12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7"/>
      <c r="BK183" s="13"/>
      <c r="BL183" s="8"/>
      <c r="BM183" s="9"/>
      <c r="BN183" s="5"/>
      <c r="BO183" s="5"/>
      <c r="BP183" s="5"/>
      <c r="BQ183" s="7"/>
      <c r="BR183" s="8"/>
      <c r="BS183" s="9"/>
      <c r="BT183" s="14"/>
    </row>
    <row r="184" spans="1:72" s="6" customFormat="1" ht="227.25" customHeight="1" x14ac:dyDescent="0.25">
      <c r="A184" s="1"/>
      <c r="B184" s="2"/>
      <c r="C184" s="3"/>
      <c r="D184" s="3"/>
      <c r="E184" s="4"/>
      <c r="F184" s="2"/>
      <c r="G184" s="2"/>
      <c r="H184" s="2"/>
      <c r="I184" s="2"/>
      <c r="J184" s="2"/>
      <c r="K184" s="2"/>
      <c r="L184" s="4"/>
      <c r="M184" s="5"/>
      <c r="N184" s="12"/>
      <c r="O184" s="2"/>
      <c r="P184" s="12"/>
      <c r="Q184" s="12"/>
      <c r="R184" s="12"/>
      <c r="S184" s="12"/>
      <c r="T184" s="12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7"/>
      <c r="BK184" s="13"/>
      <c r="BL184" s="8"/>
      <c r="BM184" s="9"/>
      <c r="BN184" s="5"/>
      <c r="BO184" s="5"/>
      <c r="BP184" s="5"/>
      <c r="BQ184" s="7"/>
      <c r="BR184" s="8"/>
      <c r="BS184" s="9"/>
      <c r="BT184" s="14"/>
    </row>
    <row r="185" spans="1:72" s="6" customFormat="1" ht="154.5" customHeight="1" x14ac:dyDescent="0.25">
      <c r="A185" s="1"/>
      <c r="B185" s="2"/>
      <c r="C185" s="3"/>
      <c r="D185" s="3"/>
      <c r="E185" s="4"/>
      <c r="F185" s="2"/>
      <c r="G185" s="2"/>
      <c r="H185" s="2"/>
      <c r="I185" s="2"/>
      <c r="J185" s="2"/>
      <c r="K185" s="2"/>
      <c r="L185" s="4"/>
      <c r="M185" s="5"/>
      <c r="N185" s="12"/>
      <c r="O185" s="12"/>
      <c r="P185" s="12"/>
      <c r="Q185" s="12"/>
      <c r="R185" s="12"/>
      <c r="S185" s="12"/>
      <c r="T185" s="12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7"/>
      <c r="BK185" s="13"/>
      <c r="BL185" s="8"/>
      <c r="BM185" s="9"/>
      <c r="BN185" s="5"/>
      <c r="BO185" s="5"/>
      <c r="BP185" s="5"/>
      <c r="BQ185" s="7"/>
      <c r="BR185" s="8"/>
      <c r="BS185" s="9"/>
      <c r="BT185" s="14"/>
    </row>
    <row r="186" spans="1:72" s="6" customFormat="1" ht="154.5" customHeight="1" x14ac:dyDescent="0.25">
      <c r="A186" s="1"/>
      <c r="B186" s="2"/>
      <c r="C186" s="3"/>
      <c r="D186" s="3"/>
      <c r="E186" s="4"/>
      <c r="F186" s="2"/>
      <c r="G186" s="2"/>
      <c r="H186" s="2"/>
      <c r="I186" s="2"/>
      <c r="J186" s="2"/>
      <c r="K186" s="2"/>
      <c r="L186" s="4"/>
      <c r="M186" s="5"/>
      <c r="N186" s="12"/>
      <c r="O186" s="2"/>
      <c r="P186" s="12"/>
      <c r="Q186" s="12"/>
      <c r="R186" s="12"/>
      <c r="S186" s="12"/>
      <c r="T186" s="12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7"/>
      <c r="BK186" s="13"/>
      <c r="BL186" s="8"/>
      <c r="BM186" s="9"/>
      <c r="BN186" s="15"/>
      <c r="BO186" s="15"/>
      <c r="BP186" s="15"/>
      <c r="BQ186" s="16"/>
      <c r="BR186" s="10"/>
      <c r="BS186" s="15"/>
      <c r="BT186" s="14"/>
    </row>
    <row r="187" spans="1:72" s="6" customFormat="1" ht="182.25" customHeight="1" x14ac:dyDescent="0.25">
      <c r="A187" s="1"/>
      <c r="B187" s="2"/>
      <c r="C187" s="3"/>
      <c r="D187" s="3"/>
      <c r="E187" s="4"/>
      <c r="F187" s="2"/>
      <c r="G187" s="2"/>
      <c r="H187" s="2"/>
      <c r="I187" s="2"/>
      <c r="J187" s="2"/>
      <c r="K187" s="2"/>
      <c r="L187" s="4"/>
      <c r="M187" s="5"/>
      <c r="N187" s="7"/>
      <c r="O187" s="7"/>
      <c r="P187" s="7"/>
      <c r="Q187" s="7"/>
      <c r="R187" s="7"/>
      <c r="S187" s="7"/>
      <c r="T187" s="7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7"/>
      <c r="BJ187" s="5"/>
      <c r="BK187" s="7"/>
      <c r="BL187" s="8"/>
      <c r="BM187" s="9"/>
      <c r="BN187" s="15"/>
      <c r="BO187" s="15"/>
      <c r="BP187" s="15"/>
      <c r="BQ187" s="16"/>
      <c r="BR187" s="10"/>
      <c r="BS187" s="15"/>
      <c r="BT187" s="14"/>
    </row>
    <row r="188" spans="1:72" s="6" customFormat="1" ht="182.25" customHeight="1" x14ac:dyDescent="0.25">
      <c r="A188" s="1"/>
      <c r="B188" s="2"/>
      <c r="C188" s="3"/>
      <c r="D188" s="3"/>
      <c r="E188" s="4"/>
      <c r="F188" s="2"/>
      <c r="G188" s="2"/>
      <c r="H188" s="2"/>
      <c r="I188" s="2"/>
      <c r="J188" s="2"/>
      <c r="K188" s="2"/>
      <c r="L188" s="4"/>
      <c r="M188" s="5"/>
      <c r="N188" s="7"/>
      <c r="O188" s="7"/>
      <c r="P188" s="7"/>
      <c r="Q188" s="7"/>
      <c r="R188" s="7"/>
      <c r="S188" s="7"/>
      <c r="T188" s="12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7"/>
      <c r="BL188" s="8"/>
      <c r="BM188" s="9"/>
      <c r="BN188" s="15"/>
      <c r="BO188" s="15"/>
      <c r="BP188" s="15"/>
      <c r="BQ188" s="16"/>
      <c r="BR188" s="10"/>
      <c r="BS188" s="15"/>
      <c r="BT188" s="14"/>
    </row>
    <row r="189" spans="1:72" s="6" customFormat="1" ht="312" customHeight="1" x14ac:dyDescent="0.25">
      <c r="A189" s="1"/>
      <c r="B189" s="2"/>
      <c r="C189" s="3"/>
      <c r="D189" s="3"/>
      <c r="E189" s="4"/>
      <c r="F189" s="2"/>
      <c r="G189" s="2"/>
      <c r="H189" s="2"/>
      <c r="I189" s="2"/>
      <c r="J189" s="2"/>
      <c r="K189" s="2"/>
      <c r="L189" s="4"/>
      <c r="M189" s="5"/>
      <c r="N189" s="12"/>
      <c r="O189" s="12"/>
      <c r="P189" s="12"/>
      <c r="Q189" s="12"/>
      <c r="R189" s="12"/>
      <c r="S189" s="12"/>
      <c r="T189" s="12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1"/>
      <c r="BB189" s="5"/>
      <c r="BC189" s="5"/>
      <c r="BD189" s="7"/>
      <c r="BE189" s="5"/>
      <c r="BF189" s="5"/>
      <c r="BG189" s="5"/>
      <c r="BH189" s="5"/>
      <c r="BI189" s="7"/>
      <c r="BJ189" s="5"/>
      <c r="BK189" s="13"/>
      <c r="BL189" s="8"/>
      <c r="BM189" s="9"/>
      <c r="BN189" s="10"/>
    </row>
    <row r="190" spans="1:72" s="6" customFormat="1" ht="174.75" customHeight="1" x14ac:dyDescent="0.25">
      <c r="A190" s="1"/>
      <c r="B190" s="2"/>
      <c r="C190" s="3"/>
      <c r="D190" s="3"/>
      <c r="E190" s="4"/>
      <c r="F190" s="2"/>
      <c r="G190" s="2"/>
      <c r="H190" s="2"/>
      <c r="I190" s="2"/>
      <c r="J190" s="2"/>
      <c r="K190" s="2"/>
      <c r="L190" s="4"/>
      <c r="M190" s="5"/>
      <c r="N190" s="12"/>
      <c r="O190" s="2"/>
      <c r="P190" s="12"/>
      <c r="Q190" s="12"/>
      <c r="R190" s="12"/>
      <c r="S190" s="12"/>
      <c r="T190" s="12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7"/>
      <c r="BE190" s="5"/>
      <c r="BF190" s="5"/>
      <c r="BG190" s="5"/>
      <c r="BH190" s="5"/>
      <c r="BI190" s="7"/>
      <c r="BJ190" s="5"/>
      <c r="BK190" s="13"/>
      <c r="BL190" s="8"/>
      <c r="BM190" s="9"/>
      <c r="BN190" s="10"/>
    </row>
    <row r="191" spans="1:72" s="6" customFormat="1" ht="167.25" customHeight="1" x14ac:dyDescent="0.25">
      <c r="A191" s="1"/>
      <c r="B191" s="2"/>
      <c r="C191" s="3"/>
      <c r="D191" s="3"/>
      <c r="E191" s="4"/>
      <c r="F191" s="2"/>
      <c r="G191" s="2"/>
      <c r="H191" s="2"/>
      <c r="I191" s="2"/>
      <c r="J191" s="2"/>
      <c r="K191" s="2"/>
      <c r="L191" s="4"/>
      <c r="M191" s="5"/>
      <c r="N191" s="7"/>
      <c r="O191" s="7"/>
      <c r="P191" s="7"/>
      <c r="Q191" s="7"/>
      <c r="R191" s="7"/>
      <c r="S191" s="7"/>
      <c r="T191" s="7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1"/>
      <c r="BB191" s="5"/>
      <c r="BC191" s="5"/>
      <c r="BD191" s="7"/>
      <c r="BE191" s="5"/>
      <c r="BF191" s="5"/>
      <c r="BG191" s="5"/>
      <c r="BH191" s="5"/>
      <c r="BI191" s="7"/>
      <c r="BJ191" s="5"/>
      <c r="BK191" s="13"/>
      <c r="BL191" s="8"/>
      <c r="BM191" s="9"/>
      <c r="BN191" s="10"/>
    </row>
    <row r="192" spans="1:72" s="6" customFormat="1" ht="167.25" customHeight="1" x14ac:dyDescent="0.25">
      <c r="A192" s="1"/>
      <c r="B192" s="2"/>
      <c r="C192" s="3"/>
      <c r="D192" s="3"/>
      <c r="E192" s="4"/>
      <c r="F192" s="2"/>
      <c r="G192" s="2"/>
      <c r="H192" s="2"/>
      <c r="I192" s="2"/>
      <c r="J192" s="2"/>
      <c r="K192" s="2"/>
      <c r="L192" s="4"/>
      <c r="M192" s="5"/>
      <c r="N192" s="7"/>
      <c r="O192" s="7"/>
      <c r="P192" s="7"/>
      <c r="Q192" s="7"/>
      <c r="R192" s="7"/>
      <c r="S192" s="7"/>
      <c r="T192" s="7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7"/>
      <c r="BE192" s="5"/>
      <c r="BF192" s="5"/>
      <c r="BG192" s="5"/>
      <c r="BH192" s="5"/>
      <c r="BI192" s="7"/>
      <c r="BJ192" s="5"/>
      <c r="BK192" s="13"/>
      <c r="BL192" s="8"/>
      <c r="BM192" s="9"/>
      <c r="BN192" s="10"/>
    </row>
    <row r="193" spans="1:70" s="6" customFormat="1" ht="167.25" customHeight="1" x14ac:dyDescent="0.25">
      <c r="A193" s="1"/>
      <c r="B193" s="2"/>
      <c r="C193" s="3"/>
      <c r="D193" s="3"/>
      <c r="E193" s="4"/>
      <c r="F193" s="2"/>
      <c r="G193" s="2"/>
      <c r="H193" s="2"/>
      <c r="I193" s="2"/>
      <c r="J193" s="2"/>
      <c r="K193" s="2"/>
      <c r="L193" s="4"/>
      <c r="M193" s="5"/>
      <c r="N193" s="7"/>
      <c r="O193" s="7"/>
      <c r="P193" s="12"/>
      <c r="Q193" s="12"/>
      <c r="R193" s="12"/>
      <c r="S193" s="12"/>
      <c r="T193" s="12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7"/>
      <c r="BE193" s="5"/>
      <c r="BF193" s="5"/>
      <c r="BG193" s="5"/>
      <c r="BH193" s="5"/>
      <c r="BI193" s="7"/>
      <c r="BJ193" s="5"/>
      <c r="BK193" s="13"/>
      <c r="BL193" s="8"/>
      <c r="BM193" s="9"/>
      <c r="BN193" s="10"/>
    </row>
    <row r="194" spans="1:70" s="6" customFormat="1" ht="372" customHeight="1" x14ac:dyDescent="0.25">
      <c r="A194" s="1"/>
      <c r="B194" s="2"/>
      <c r="C194" s="3"/>
      <c r="D194" s="3"/>
      <c r="E194" s="4"/>
      <c r="F194" s="2"/>
      <c r="G194" s="2"/>
      <c r="H194" s="2"/>
      <c r="I194" s="2"/>
      <c r="J194" s="2"/>
      <c r="K194" s="2"/>
      <c r="L194" s="4"/>
      <c r="M194" s="5"/>
      <c r="N194" s="2"/>
      <c r="O194" s="2"/>
      <c r="P194" s="2"/>
      <c r="Q194" s="2"/>
      <c r="R194" s="2"/>
      <c r="S194" s="2"/>
      <c r="T194" s="2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8"/>
      <c r="BM194" s="5"/>
      <c r="BN194" s="5"/>
      <c r="BO194" s="5"/>
      <c r="BP194" s="5"/>
    </row>
    <row r="195" spans="1:70" s="6" customFormat="1" ht="257.25" customHeight="1" x14ac:dyDescent="0.25">
      <c r="A195" s="1"/>
      <c r="B195" s="2"/>
      <c r="C195" s="3"/>
      <c r="D195" s="3"/>
      <c r="E195" s="4"/>
      <c r="F195" s="2"/>
      <c r="G195" s="2"/>
      <c r="H195" s="2"/>
      <c r="I195" s="2"/>
      <c r="J195" s="2"/>
      <c r="K195" s="2"/>
      <c r="L195" s="4"/>
      <c r="M195" s="5"/>
      <c r="N195" s="2"/>
      <c r="O195" s="2"/>
      <c r="P195" s="11"/>
      <c r="Q195" s="11"/>
      <c r="R195" s="11"/>
      <c r="S195" s="11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8"/>
      <c r="BM195" s="5"/>
      <c r="BN195" s="5"/>
      <c r="BO195" s="5"/>
      <c r="BP195" s="5"/>
    </row>
    <row r="196" spans="1:70" s="6" customFormat="1" ht="254.25" customHeight="1" x14ac:dyDescent="0.25">
      <c r="A196" s="1"/>
      <c r="B196" s="2"/>
      <c r="C196" s="3"/>
      <c r="D196" s="3"/>
      <c r="E196" s="4"/>
      <c r="F196" s="2"/>
      <c r="G196" s="2"/>
      <c r="H196" s="2"/>
      <c r="I196" s="2"/>
      <c r="J196" s="2"/>
      <c r="K196" s="2"/>
      <c r="L196" s="4"/>
      <c r="M196" s="5"/>
      <c r="N196" s="2"/>
      <c r="O196" s="2"/>
      <c r="P196" s="11"/>
      <c r="Q196" s="11"/>
      <c r="R196" s="11"/>
      <c r="S196" s="11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8"/>
      <c r="BM196" s="5"/>
      <c r="BN196" s="5"/>
      <c r="BO196" s="5"/>
      <c r="BP196" s="5"/>
    </row>
    <row r="197" spans="1:70" s="6" customFormat="1" ht="319.5" customHeight="1" x14ac:dyDescent="0.25">
      <c r="A197" s="1"/>
      <c r="B197" s="2"/>
      <c r="C197" s="3"/>
      <c r="D197" s="3"/>
      <c r="E197" s="4"/>
      <c r="F197" s="2"/>
      <c r="G197" s="2"/>
      <c r="H197" s="2"/>
      <c r="I197" s="2"/>
      <c r="J197" s="2"/>
      <c r="K197" s="2"/>
      <c r="L197" s="4"/>
      <c r="M197" s="5"/>
      <c r="N197" s="7"/>
      <c r="O197" s="7"/>
      <c r="P197" s="7"/>
      <c r="Q197" s="7"/>
      <c r="R197" s="7"/>
      <c r="S197" s="7"/>
      <c r="T197" s="12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8"/>
      <c r="BM197" s="5"/>
      <c r="BN197" s="5"/>
      <c r="BO197" s="5"/>
      <c r="BP197" s="5"/>
    </row>
    <row r="198" spans="1:70" s="6" customFormat="1" ht="409.6" customHeight="1" x14ac:dyDescent="0.25">
      <c r="A198" s="1"/>
      <c r="B198" s="2"/>
      <c r="C198" s="3"/>
      <c r="D198" s="3"/>
      <c r="E198" s="4"/>
      <c r="F198" s="2"/>
      <c r="G198" s="2"/>
      <c r="H198" s="2"/>
      <c r="I198" s="2"/>
      <c r="J198" s="2"/>
      <c r="K198" s="2"/>
      <c r="L198" s="2"/>
      <c r="M198" s="2"/>
      <c r="N198" s="12"/>
      <c r="O198" s="2"/>
      <c r="P198" s="12"/>
      <c r="Q198" s="12"/>
      <c r="R198" s="12"/>
      <c r="S198" s="12"/>
      <c r="T198" s="12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8"/>
      <c r="BM198" s="5"/>
      <c r="BN198" s="5"/>
      <c r="BO198" s="5"/>
      <c r="BP198" s="5"/>
    </row>
    <row r="199" spans="1:70" s="6" customFormat="1" ht="141.75" customHeight="1" x14ac:dyDescent="0.25">
      <c r="A199" s="1"/>
      <c r="B199" s="2"/>
      <c r="C199" s="3"/>
      <c r="D199" s="3"/>
      <c r="E199" s="4"/>
      <c r="F199" s="2"/>
      <c r="G199" s="2"/>
      <c r="H199" s="2"/>
      <c r="I199" s="2"/>
      <c r="J199" s="2"/>
      <c r="K199" s="2"/>
      <c r="L199" s="4"/>
      <c r="M199" s="5"/>
      <c r="N199" s="7"/>
      <c r="O199" s="7"/>
      <c r="P199" s="7"/>
      <c r="Q199" s="7"/>
      <c r="R199" s="7"/>
      <c r="S199" s="7"/>
      <c r="T199" s="12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8"/>
      <c r="BM199" s="5"/>
      <c r="BN199" s="5"/>
      <c r="BO199" s="5"/>
      <c r="BP199" s="5"/>
    </row>
    <row r="200" spans="1:70" s="6" customFormat="1" ht="141.75" customHeight="1" x14ac:dyDescent="0.25">
      <c r="A200" s="1"/>
      <c r="B200" s="2"/>
      <c r="C200" s="3"/>
      <c r="D200" s="3"/>
      <c r="E200" s="4"/>
      <c r="F200" s="2"/>
      <c r="G200" s="2"/>
      <c r="H200" s="2"/>
      <c r="I200" s="2"/>
      <c r="J200" s="2"/>
      <c r="K200" s="2"/>
      <c r="L200" s="4"/>
      <c r="M200" s="2"/>
      <c r="N200" s="7"/>
      <c r="O200" s="7"/>
      <c r="P200" s="7"/>
      <c r="Q200" s="7"/>
      <c r="R200" s="7"/>
      <c r="S200" s="7"/>
      <c r="T200" s="7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8"/>
      <c r="BM200" s="5"/>
      <c r="BN200" s="5"/>
      <c r="BO200" s="5"/>
      <c r="BP200" s="5"/>
    </row>
    <row r="201" spans="1:70" s="6" customFormat="1" ht="292.5" customHeight="1" x14ac:dyDescent="0.25">
      <c r="A201" s="1"/>
      <c r="B201" s="2"/>
      <c r="C201" s="3"/>
      <c r="D201" s="3"/>
      <c r="E201" s="4"/>
      <c r="F201" s="2"/>
      <c r="G201" s="2"/>
      <c r="H201" s="2"/>
      <c r="I201" s="2"/>
      <c r="J201" s="2"/>
      <c r="K201" s="2"/>
      <c r="L201" s="4"/>
      <c r="M201" s="5"/>
      <c r="N201" s="11"/>
      <c r="O201" s="2"/>
      <c r="P201" s="11"/>
      <c r="Q201" s="11"/>
      <c r="R201" s="11"/>
      <c r="S201" s="11"/>
      <c r="T201" s="11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8"/>
      <c r="BM201" s="5"/>
      <c r="BN201" s="5"/>
      <c r="BO201" s="5"/>
      <c r="BP201" s="8"/>
      <c r="BQ201" s="9"/>
      <c r="BR201" s="10"/>
    </row>
    <row r="202" spans="1:70" s="6" customFormat="1" ht="177" customHeight="1" x14ac:dyDescent="0.25">
      <c r="A202" s="1"/>
      <c r="B202" s="2"/>
      <c r="C202" s="3"/>
      <c r="D202" s="3"/>
      <c r="E202" s="4"/>
      <c r="F202" s="2"/>
      <c r="G202" s="2"/>
      <c r="H202" s="2"/>
      <c r="I202" s="2"/>
      <c r="J202" s="2"/>
      <c r="K202" s="2"/>
      <c r="L202" s="4"/>
      <c r="M202" s="5"/>
      <c r="N202" s="2"/>
      <c r="O202" s="2"/>
      <c r="P202" s="11"/>
      <c r="Q202" s="11"/>
      <c r="R202" s="11"/>
      <c r="S202" s="11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8"/>
      <c r="BQ202" s="9"/>
      <c r="BR202" s="10"/>
    </row>
  </sheetData>
  <autoFilter ref="A2:BM174"/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72_лот_(всего)</vt:lpstr>
      <vt:lpstr>72_лот_(Юго-Запад)</vt:lpstr>
      <vt:lpstr>'72_лот_(всего)'!Заголовки_для_печати</vt:lpstr>
      <vt:lpstr>'72_лот_(Юго-Запад)'!Заголовки_для_печати</vt:lpstr>
      <vt:lpstr>'72_лот_(всего)'!Область_печати</vt:lpstr>
      <vt:lpstr>'72_лот_(Юго-Запад)'!Область_печати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2016-03-15T05:21:00Z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Лот_№_66_физ объемы.xlsx</vt:lpwstr>
  </property>
</Properties>
</file>