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Совместная работа\сканер\СОГЛАСОВАНИЕ ИПР\ИПР 2018\Доходное ТП\СМР Трансстроймеханизация. редкино\Сметы к согласованию\"/>
    </mc:Choice>
  </mc:AlternateContent>
  <bookViews>
    <workbookView xWindow="0" yWindow="0" windowWidth="24000" windowHeight="9735" activeTab="2"/>
  </bookViews>
  <sheets>
    <sheet name="ССР КЛ" sheetId="25" r:id="rId1"/>
    <sheet name="ССРГНБ" sheetId="24" r:id="rId2"/>
    <sheet name="ССР" sheetId="15" r:id="rId3"/>
    <sheet name="ЛС 01-01-01" sheetId="11" r:id="rId4"/>
    <sheet name="земля КЛ" sheetId="16" r:id="rId5"/>
    <sheet name="ЛН 02-01-01.1" sheetId="20" r:id="rId6"/>
    <sheet name="ЛН 02-01-01.2" sheetId="21" r:id="rId7"/>
    <sheet name="ЛН 02-01-02.1" sheetId="22" r:id="rId8"/>
    <sheet name="ЛН 02-01-02.2" sheetId="23" r:id="rId9"/>
    <sheet name="ЛС 09-01-01" sheetId="13" r:id="rId10"/>
    <sheet name="ЛС 09-01-02" sheetId="14" r:id="rId11"/>
  </sheets>
  <definedNames>
    <definedName name="_xlnm.Print_Titles" localSheetId="5">'ЛН 02-01-01.1'!$28:$29</definedName>
    <definedName name="_xlnm.Print_Titles" localSheetId="6">'ЛН 02-01-01.2'!$28:$29</definedName>
    <definedName name="_xlnm.Print_Titles" localSheetId="7">'ЛН 02-01-02.1'!$28:$29</definedName>
    <definedName name="_xlnm.Print_Titles" localSheetId="8">'ЛН 02-01-02.2'!$28:$29</definedName>
    <definedName name="_xlnm.Print_Titles" localSheetId="3">'ЛС 01-01-01'!$28:$29</definedName>
    <definedName name="_xlnm.Print_Titles" localSheetId="9">'ЛС 09-01-01'!$28:$29</definedName>
    <definedName name="_xlnm.Print_Titles" localSheetId="10">'ЛС 09-01-02'!$28:$29</definedName>
    <definedName name="_xlnm.Print_Titles" localSheetId="2">ССР!$25:$25</definedName>
    <definedName name="_xlnm.Print_Titles" localSheetId="0">'ССР КЛ'!$25:$25</definedName>
    <definedName name="_xlnm.Print_Titles" localSheetId="1">ССРГНБ!$25:$25</definedName>
    <definedName name="_xlnm.Print_Area" localSheetId="5">'ЛН 02-01-01.1'!$A$1:$L$760</definedName>
    <definedName name="_xlnm.Print_Area" localSheetId="6">'ЛН 02-01-01.2'!$A$1:$L$349</definedName>
    <definedName name="_xlnm.Print_Area" localSheetId="7">'ЛН 02-01-02.1'!$A$1:$L$716</definedName>
    <definedName name="_xlnm.Print_Area" localSheetId="8">'ЛН 02-01-02.2'!$A$1:$L$211</definedName>
    <definedName name="_xlnm.Print_Area" localSheetId="3">'ЛС 01-01-01'!$A$1:$L$330</definedName>
    <definedName name="_xlnm.Print_Area" localSheetId="9">'ЛС 09-01-01'!$A$1:$L$130</definedName>
    <definedName name="_xlnm.Print_Area" localSheetId="10">'ЛС 09-01-02'!$A$1:$L$130</definedName>
  </definedNames>
  <calcPr calcId="162913" refMode="R1C1"/>
</workbook>
</file>

<file path=xl/calcChain.xml><?xml version="1.0" encoding="utf-8"?>
<calcChain xmlns="http://schemas.openxmlformats.org/spreadsheetml/2006/main">
  <c r="I43" i="15" l="1"/>
  <c r="I41" i="15"/>
  <c r="I37" i="15"/>
  <c r="I35" i="15"/>
  <c r="I57" i="25"/>
  <c r="I56" i="25"/>
  <c r="D62" i="25"/>
  <c r="I41" i="24"/>
  <c r="I40" i="24"/>
  <c r="I37" i="24"/>
  <c r="I56" i="24"/>
  <c r="G51" i="25"/>
  <c r="H50" i="25"/>
  <c r="H49" i="25"/>
  <c r="H51" i="25" s="1"/>
  <c r="F46" i="25"/>
  <c r="G45" i="25"/>
  <c r="G46" i="25"/>
  <c r="G40" i="25"/>
  <c r="F40" i="25"/>
  <c r="G35" i="25"/>
  <c r="F35" i="25"/>
  <c r="F37" i="25" s="1"/>
  <c r="E33" i="25"/>
  <c r="D33" i="25"/>
  <c r="H33" i="25" s="1"/>
  <c r="E31" i="25"/>
  <c r="E35" i="25" s="1"/>
  <c r="E37" i="25" s="1"/>
  <c r="E39" i="25" s="1"/>
  <c r="E40" i="25" s="1"/>
  <c r="E41" i="25" s="1"/>
  <c r="E43" i="25" s="1"/>
  <c r="E46" i="25" s="1"/>
  <c r="E47" i="25" s="1"/>
  <c r="E53" i="25" s="1"/>
  <c r="D31" i="25"/>
  <c r="D35" i="25" s="1"/>
  <c r="D37" i="25" s="1"/>
  <c r="D39" i="25" s="1"/>
  <c r="F29" i="25"/>
  <c r="E29" i="25"/>
  <c r="D29" i="25"/>
  <c r="G28" i="25"/>
  <c r="G29" i="25" s="1"/>
  <c r="H27" i="25"/>
  <c r="D62" i="24"/>
  <c r="G51" i="24"/>
  <c r="H50" i="24"/>
  <c r="H49" i="24"/>
  <c r="H51" i="24" s="1"/>
  <c r="F46" i="24"/>
  <c r="G44" i="24"/>
  <c r="G46" i="24" s="1"/>
  <c r="G40" i="24"/>
  <c r="F40" i="24"/>
  <c r="G35" i="24"/>
  <c r="F35" i="24"/>
  <c r="F37" i="24" s="1"/>
  <c r="F41" i="24" s="1"/>
  <c r="E34" i="24"/>
  <c r="D34" i="24"/>
  <c r="H34" i="24" s="1"/>
  <c r="E32" i="24"/>
  <c r="D32" i="24"/>
  <c r="H32" i="24" s="1"/>
  <c r="E35" i="24"/>
  <c r="E37" i="24" s="1"/>
  <c r="E39" i="24" s="1"/>
  <c r="E40" i="24" s="1"/>
  <c r="E41" i="24" s="1"/>
  <c r="E43" i="24" s="1"/>
  <c r="E46" i="24" s="1"/>
  <c r="E47" i="24" s="1"/>
  <c r="E53" i="24" s="1"/>
  <c r="D35" i="24"/>
  <c r="D37" i="24" s="1"/>
  <c r="D39" i="24" s="1"/>
  <c r="G29" i="24"/>
  <c r="G37" i="24" s="1"/>
  <c r="F29" i="24"/>
  <c r="E29" i="24"/>
  <c r="D29" i="24"/>
  <c r="H28" i="24"/>
  <c r="H27" i="24"/>
  <c r="H29" i="24" s="1"/>
  <c r="D40" i="25" l="1"/>
  <c r="D41" i="25" s="1"/>
  <c r="D43" i="25" s="1"/>
  <c r="H39" i="25"/>
  <c r="H40" i="25" s="1"/>
  <c r="F41" i="25"/>
  <c r="F47" i="25"/>
  <c r="F53" i="25" s="1"/>
  <c r="E55" i="25"/>
  <c r="E56" i="25" s="1"/>
  <c r="E58" i="25" s="1"/>
  <c r="E59" i="25" s="1"/>
  <c r="E60" i="25" s="1"/>
  <c r="G37" i="25"/>
  <c r="G41" i="25" s="1"/>
  <c r="G47" i="25" s="1"/>
  <c r="G53" i="25" s="1"/>
  <c r="H28" i="25"/>
  <c r="H29" i="25" s="1"/>
  <c r="H31" i="25"/>
  <c r="H35" i="25" s="1"/>
  <c r="D40" i="24"/>
  <c r="D41" i="24" s="1"/>
  <c r="D43" i="24" s="1"/>
  <c r="H39" i="24"/>
  <c r="H40" i="24" s="1"/>
  <c r="F47" i="24"/>
  <c r="F53" i="24" s="1"/>
  <c r="E55" i="24"/>
  <c r="E56" i="24" s="1"/>
  <c r="E58" i="24" s="1"/>
  <c r="E59" i="24" s="1"/>
  <c r="E60" i="24" s="1"/>
  <c r="G41" i="24"/>
  <c r="G47" i="24" s="1"/>
  <c r="G53" i="24" s="1"/>
  <c r="H35" i="24"/>
  <c r="H37" i="24" s="1"/>
  <c r="K176" i="23"/>
  <c r="K685" i="22"/>
  <c r="K680" i="22"/>
  <c r="K313" i="21"/>
  <c r="G55" i="25" l="1"/>
  <c r="G56" i="25" s="1"/>
  <c r="G58" i="25" s="1"/>
  <c r="G59" i="25" s="1"/>
  <c r="G60" i="25" s="1"/>
  <c r="H37" i="25"/>
  <c r="H41" i="25" s="1"/>
  <c r="F55" i="25"/>
  <c r="F56" i="25" s="1"/>
  <c r="F58" i="25" s="1"/>
  <c r="F59" i="25" s="1"/>
  <c r="F60" i="25" s="1"/>
  <c r="H43" i="25"/>
  <c r="H46" i="25" s="1"/>
  <c r="D46" i="25"/>
  <c r="D47" i="25" s="1"/>
  <c r="D53" i="25" s="1"/>
  <c r="G55" i="24"/>
  <c r="G56" i="24" s="1"/>
  <c r="G58" i="24" s="1"/>
  <c r="G59" i="24" s="1"/>
  <c r="G60" i="24" s="1"/>
  <c r="F55" i="24"/>
  <c r="F56" i="24" s="1"/>
  <c r="F58" i="24" s="1"/>
  <c r="F59" i="24" s="1"/>
  <c r="F60" i="24" s="1"/>
  <c r="H41" i="24"/>
  <c r="H43" i="24"/>
  <c r="H46" i="24" s="1"/>
  <c r="D46" i="24"/>
  <c r="D47" i="24" s="1"/>
  <c r="D53" i="24" s="1"/>
  <c r="K723" i="20"/>
  <c r="H47" i="25" l="1"/>
  <c r="D55" i="25"/>
  <c r="D56" i="25" s="1"/>
  <c r="D58" i="25" s="1"/>
  <c r="D59" i="25" s="1"/>
  <c r="D60" i="25" s="1"/>
  <c r="H47" i="24"/>
  <c r="H53" i="24" s="1"/>
  <c r="H55" i="24" s="1"/>
  <c r="H56" i="24" s="1"/>
  <c r="H58" i="24" s="1"/>
  <c r="H59" i="24" s="1"/>
  <c r="H60" i="24" s="1"/>
  <c r="C6" i="24" s="1"/>
  <c r="D55" i="24"/>
  <c r="D56" i="24" s="1"/>
  <c r="D58" i="24" s="1"/>
  <c r="D59" i="24" s="1"/>
  <c r="D60" i="24" s="1"/>
  <c r="D31" i="15"/>
  <c r="H53" i="25" l="1"/>
  <c r="H55" i="25" s="1"/>
  <c r="H56" i="25" s="1"/>
  <c r="I47" i="15"/>
  <c r="F35" i="15"/>
  <c r="G35" i="15"/>
  <c r="H58" i="25" l="1"/>
  <c r="H59" i="25" s="1"/>
  <c r="H60" i="25" s="1"/>
  <c r="C6" i="25" s="1"/>
  <c r="I56" i="15"/>
  <c r="E34" i="15"/>
  <c r="D34" i="15"/>
  <c r="E33" i="15"/>
  <c r="D33" i="15"/>
  <c r="E32" i="15"/>
  <c r="D32" i="15"/>
  <c r="D35" i="15" s="1"/>
  <c r="E31" i="15"/>
  <c r="H33" i="15"/>
  <c r="H32" i="15" l="1"/>
  <c r="E35" i="15"/>
  <c r="H27" i="15"/>
  <c r="F46" i="15"/>
  <c r="G45" i="15"/>
  <c r="G44" i="15"/>
  <c r="F40" i="15"/>
  <c r="G40" i="15"/>
  <c r="H34" i="15"/>
  <c r="E29" i="15"/>
  <c r="E37" i="15" s="1"/>
  <c r="E39" i="15" s="1"/>
  <c r="F29" i="15"/>
  <c r="F37" i="15" s="1"/>
  <c r="F41" i="15" s="1"/>
  <c r="D29" i="15"/>
  <c r="D37" i="15" s="1"/>
  <c r="D39" i="15" s="1"/>
  <c r="D40" i="15" s="1"/>
  <c r="D41" i="15" s="1"/>
  <c r="D43" i="15" s="1"/>
  <c r="F47" i="15" l="1"/>
  <c r="F53" i="15" s="1"/>
  <c r="G46" i="15"/>
  <c r="F55" i="15"/>
  <c r="F56" i="15" s="1"/>
  <c r="F58" i="15" s="1"/>
  <c r="F59" i="15" s="1"/>
  <c r="F60" i="15" s="1"/>
  <c r="H39" i="15"/>
  <c r="H40" i="15" s="1"/>
  <c r="E40" i="15"/>
  <c r="E41" i="15" s="1"/>
  <c r="H31" i="15"/>
  <c r="D46" i="15"/>
  <c r="D47" i="15" s="1"/>
  <c r="D53" i="15" s="1"/>
  <c r="E76" i="16"/>
  <c r="E78" i="16" s="1"/>
  <c r="E75" i="16"/>
  <c r="H49" i="16"/>
  <c r="G47" i="16"/>
  <c r="G40" i="16"/>
  <c r="G38" i="16"/>
  <c r="D35" i="16"/>
  <c r="G35" i="16" s="1"/>
  <c r="G30" i="16"/>
  <c r="D27" i="16"/>
  <c r="G27" i="16" s="1"/>
  <c r="G25" i="16"/>
  <c r="D22" i="16"/>
  <c r="G23" i="16" s="1"/>
  <c r="H21" i="16" s="1"/>
  <c r="I18" i="16"/>
  <c r="G37" i="16" s="1"/>
  <c r="G16" i="16"/>
  <c r="I15" i="16"/>
  <c r="D16" i="16" s="1"/>
  <c r="G17" i="16" s="1"/>
  <c r="E77" i="16" l="1"/>
  <c r="H34" i="16"/>
  <c r="H35" i="15"/>
  <c r="E43" i="15"/>
  <c r="D55" i="15"/>
  <c r="D56" i="15" s="1"/>
  <c r="D58" i="15" s="1"/>
  <c r="D59" i="15" s="1"/>
  <c r="D60" i="15" s="1"/>
  <c r="H15" i="16"/>
  <c r="E79" i="16"/>
  <c r="E81" i="16" s="1"/>
  <c r="H58" i="16" s="1"/>
  <c r="D40" i="16"/>
  <c r="G41" i="16" s="1"/>
  <c r="H39" i="16" s="1"/>
  <c r="D19" i="16"/>
  <c r="D44" i="16"/>
  <c r="G44" i="16" s="1"/>
  <c r="H43" i="16" s="1"/>
  <c r="G32" i="16"/>
  <c r="H26" i="16" s="1"/>
  <c r="E46" i="15" l="1"/>
  <c r="E47" i="15" s="1"/>
  <c r="E53" i="15" s="1"/>
  <c r="E55" i="15" s="1"/>
  <c r="E56" i="15" s="1"/>
  <c r="E58" i="15" s="1"/>
  <c r="E59" i="15" s="1"/>
  <c r="E60" i="15" s="1"/>
  <c r="H43" i="15"/>
  <c r="H46" i="15" s="1"/>
  <c r="G19" i="16"/>
  <c r="G20" i="16"/>
  <c r="H18" i="16" l="1"/>
  <c r="H51" i="16" s="1"/>
  <c r="H52" i="16" s="1"/>
  <c r="H55" i="16" s="1"/>
  <c r="H57" i="16" s="1"/>
  <c r="H59" i="16" s="1"/>
  <c r="G28" i="15" s="1"/>
  <c r="G29" i="15"/>
  <c r="G37" i="15" s="1"/>
  <c r="G41" i="15" s="1"/>
  <c r="G47" i="15" s="1"/>
  <c r="H28" i="15"/>
  <c r="H29" i="15" s="1"/>
  <c r="H37" i="15" s="1"/>
  <c r="H41" i="15" s="1"/>
  <c r="H47" i="15" s="1"/>
  <c r="H50" i="15"/>
  <c r="H49" i="15"/>
  <c r="H51" i="15" l="1"/>
  <c r="H53" i="15" s="1"/>
  <c r="H55" i="15" s="1"/>
  <c r="H56" i="15" s="1"/>
  <c r="H58" i="15" s="1"/>
  <c r="H59" i="15" s="1"/>
  <c r="H60" i="15" s="1"/>
  <c r="G51" i="15"/>
  <c r="G53" i="15" s="1"/>
  <c r="G55" i="15" s="1"/>
  <c r="G56" i="15" s="1"/>
  <c r="G58" i="15" s="1"/>
  <c r="G59" i="15" s="1"/>
  <c r="G60" i="15" s="1"/>
  <c r="M733" i="20" l="1"/>
  <c r="K726" i="20"/>
  <c r="K730" i="20" s="1"/>
  <c r="K731" i="20" l="1"/>
  <c r="K728" i="20"/>
</calcChain>
</file>

<file path=xl/comments1.xml><?xml version="1.0" encoding="utf-8"?>
<comments xmlns="http://schemas.openxmlformats.org/spreadsheetml/2006/main">
  <authors>
    <author>Сергей</author>
    <author>Alex Sosedko</author>
    <author>Alex</author>
    <author>Comp</author>
    <author>Осипов</author>
    <author>alexso</author>
    <author>&lt;&gt;</author>
  </authors>
  <commentList>
    <comment ref="A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200 атрибут 950 текст&gt;  &lt;подпись 200 значение&gt;</t>
        </r>
      </text>
    </comment>
    <comment ref="L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210 атрибут 950 текст&gt;  &lt;подпись 210 значение&gt;</t>
        </r>
      </text>
    </comment>
    <comment ref="A4" authorId="0" shapeId="0">
      <text>
        <r>
          <rPr>
            <sz val="8"/>
            <color indexed="81"/>
            <rFont val="Tahoma"/>
            <family val="2"/>
            <charset val="204"/>
          </rPr>
          <t xml:space="preserve"> _________________ /&lt;подпись 200 атрибут 950 значение&gt;/</t>
        </r>
      </text>
    </comment>
    <comment ref="L4" authorId="0" shapeId="0">
      <text>
        <r>
          <rPr>
            <sz val="8"/>
            <color indexed="81"/>
            <rFont val="Tahoma"/>
            <family val="2"/>
            <charset val="204"/>
          </rPr>
          <t xml:space="preserve"> _________________ /&lt;подпись 210 атрибут 950 значение&gt;/</t>
        </r>
      </text>
    </comment>
    <comment ref="A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16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на &lt;Наименование локальной сметы&gt;, &lt;Наименование объекта&gt;</t>
        </r>
      </text>
    </comment>
    <comment ref="A1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I2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 руб.</t>
        </r>
      </text>
    </comment>
    <comment ref="K2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 руб.</t>
        </r>
      </text>
    </comment>
    <comment ref="I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 руб.</t>
        </r>
      </text>
    </comment>
    <comment ref="K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 руб.</t>
        </r>
      </text>
    </comment>
    <comment ref="I2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ТЗ&gt; чел.час</t>
        </r>
      </text>
    </comment>
    <comment ref="A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&lt;Номер позиции по смете&gt;&lt;Статус ресурса&gt;</t>
        </r>
      </text>
    </comment>
    <comment ref="B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&lt;Обоснование (код) позиции&gt;
&lt;Пункт ТЧ&gt;</t>
        </r>
      </text>
    </comment>
    <comment ref="C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                                         &lt;Формула расчета стоимости единицы&gt;
Ц=&lt;Формула базисной цены единицы ПЗ&gt;&lt;Формула базисной цены единицы МАТ&gt;</t>
        </r>
      </text>
    </comment>
    <comment ref="D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E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&lt;Формула расчета физ. объема&gt;&lt;Нормы НР(неокругл.) по позиции при БИМ&gt;&lt;Нормы СП(неокругл.) по позиции при БИМ&gt;&lt;ТЗ по позиции на единицу без коэффициентов&gt;&lt;ТЗМ по позиции на единицу без коэффициентов&gt;</t>
        </r>
      </text>
    </comment>
    <comment ref="F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&lt;Исходное значение ПЗ по позиции на единицу&gt;</t>
        </r>
      </text>
    </comment>
    <comment ref="G29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&lt;К-т к позиции на прямые затраты&gt;&lt;К-т к позиции на основную з/п&gt;&lt;К-т к позиции на эксплуатацию машин&gt;&lt;К-т к позиции на з/п машинистов&gt;&lt;К-т к позиции на материалы&gt;&lt;К-т к позиции на трудозатраты рабочих&gt;  &lt;К-т к позиции на трудозатраты механизаторов&gt; &lt;К-ты к НР по позиции для баз.цен&gt;&lt;К-ты к СП по позиции для баз.цен&gt;</t>
        </r>
      </text>
    </comment>
    <comment ref="H29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в базисных ценах с учетом к-тов к итогам&gt; &lt;Сумма НР по позиции при расчете в базисных ценах&gt;&lt;Сумма СП по позиции при расчете в базисных ценах&gt;</t>
        </r>
      </text>
    </comment>
    <comment ref="I29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индекса к позиции&gt;</t>
        </r>
      </text>
    </comment>
    <comment ref="J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к позиции на ОЗП&gt;&lt;Индекс к позиции на ЭМ&gt;&lt;Индекс к позиции на ЗПМ&gt;&lt;Индекс к позиции на МАТ&gt;&lt;Индекс к СМР&gt;&lt;Строка задания НР для БИМ&gt;&lt;Строка задания СП для БИМ&gt;</t>
        </r>
      </text>
    </comment>
    <comment ref="K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СП&gt;&lt;Сумма НР по позиции для БИМ&gt;&lt;Сумма СП по позиции для БИМ&gt;</t>
        </r>
      </text>
    </comment>
    <comment ref="L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&lt;Стоимость единицы по позиции с коэф-ми, НР и СП для БИМ&gt;&lt;ТЗ по позиции всего&gt;&lt;ТЗМ по позиции всего&gt;</t>
        </r>
      </text>
    </comment>
    <comment ref="C3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H3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базисных ценах (итоги)&gt;</t>
        </r>
      </text>
    </comment>
    <comment ref="K3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L3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&lt;Пустой идентификатор&gt;</t>
        </r>
      </text>
    </comment>
    <comment ref="B327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  <comment ref="B329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I15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Изменять объемы  работ можно только в красных клеточках</t>
        </r>
      </text>
    </comment>
  </commentList>
</comments>
</file>

<file path=xl/comments3.xml><?xml version="1.0" encoding="utf-8"?>
<comments xmlns="http://schemas.openxmlformats.org/spreadsheetml/2006/main">
  <authors>
    <author>Сергей</author>
    <author>Alex Sosedko</author>
    <author>Alex</author>
    <author>Comp</author>
    <author>Осипов</author>
    <author>alexso</author>
    <author>&lt;&gt;</author>
  </authors>
  <commentList>
    <comment ref="A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200 атрибут 950 текст&gt;  &lt;подпись 200 значение&gt;</t>
        </r>
      </text>
    </comment>
    <comment ref="L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210 атрибут 950 текст&gt;  &lt;подпись 210 значение&gt;</t>
        </r>
      </text>
    </comment>
    <comment ref="A4" authorId="0" shapeId="0">
      <text>
        <r>
          <rPr>
            <sz val="8"/>
            <color indexed="81"/>
            <rFont val="Tahoma"/>
            <family val="2"/>
            <charset val="204"/>
          </rPr>
          <t xml:space="preserve"> _________________ /&lt;подпись 200 атрибут 950 значение&gt;/</t>
        </r>
      </text>
    </comment>
    <comment ref="L4" authorId="0" shapeId="0">
      <text>
        <r>
          <rPr>
            <sz val="8"/>
            <color indexed="81"/>
            <rFont val="Tahoma"/>
            <family val="2"/>
            <charset val="204"/>
          </rPr>
          <t xml:space="preserve"> _________________ /&lt;подпись 210 атрибут 950 значение&gt;/</t>
        </r>
      </text>
    </comment>
    <comment ref="A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16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на &lt;Наименование локальной сметы&gt;, &lt;Наименование объекта&gt;</t>
        </r>
      </text>
    </comment>
    <comment ref="A1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I2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 руб.</t>
        </r>
      </text>
    </comment>
    <comment ref="K2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 руб.</t>
        </r>
      </text>
    </comment>
    <comment ref="I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 руб.</t>
        </r>
      </text>
    </comment>
    <comment ref="K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 руб.</t>
        </r>
      </text>
    </comment>
    <comment ref="I2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ТЗ&gt; чел.час</t>
        </r>
      </text>
    </comment>
    <comment ref="A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&lt;Номер позиции по смете&gt;&lt;Статус ресурса&gt;</t>
        </r>
      </text>
    </comment>
    <comment ref="B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&lt;Обоснование (код) позиции&gt;
&lt;Пункт ТЧ&gt;</t>
        </r>
      </text>
    </comment>
    <comment ref="C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                                         &lt;Формула расчета стоимости единицы&gt;
Ц=&lt;Формула базисной цены единицы ПЗ&gt;&lt;Формула базисной цены единицы МАТ&gt;</t>
        </r>
      </text>
    </comment>
    <comment ref="D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E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&lt;Формула расчета физ. объема&gt;&lt;Нормы НР(неокругл.) по позиции при БИМ&gt;&lt;Нормы СП(неокругл.) по позиции при БИМ&gt;&lt;ТЗ по позиции на единицу без коэффициентов&gt;&lt;ТЗМ по позиции на единицу без коэффициентов&gt;</t>
        </r>
      </text>
    </comment>
    <comment ref="F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&lt;Исходное значение ПЗ по позиции на единицу&gt;</t>
        </r>
      </text>
    </comment>
    <comment ref="G29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&lt;К-т к позиции на прямые затраты&gt;&lt;К-т к позиции на основную з/п&gt;&lt;К-т к позиции на эксплуатацию машин&gt;&lt;К-т к позиции на з/п машинистов&gt;&lt;К-т к позиции на материалы&gt;&lt;К-т к позиции на трудозатраты рабочих&gt;  &lt;К-т к позиции на трудозатраты механизаторов&gt; &lt;К-ты к НР по позиции для баз.цен&gt;&lt;К-ты к СП по позиции для баз.цен&gt;</t>
        </r>
      </text>
    </comment>
    <comment ref="H29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в базисных ценах с учетом к-тов к итогам&gt; &lt;Сумма НР по позиции при расчете в базисных ценах&gt;&lt;Сумма СП по позиции при расчете в базисных ценах&gt;</t>
        </r>
      </text>
    </comment>
    <comment ref="I29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индекса к позиции&gt;</t>
        </r>
      </text>
    </comment>
    <comment ref="J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к позиции на ОЗП&gt;&lt;Индекс к позиции на ЭМ&gt;&lt;Индекс к позиции на ЗПМ&gt;&lt;Индекс к позиции на МАТ&gt;&lt;Индекс к СМР&gt;&lt;Строка задания НР для БИМ&gt;&lt;Строка задания СП для БИМ&gt;</t>
        </r>
      </text>
    </comment>
    <comment ref="K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СП&gt;&lt;Сумма НР по позиции для БИМ&gt;&lt;Сумма СП по позиции для БИМ&gt;</t>
        </r>
      </text>
    </comment>
    <comment ref="L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&lt;Стоимость единицы по позиции с коэф-ми, НР и СП для БИМ&gt;&lt;ТЗ по позиции всего&gt;&lt;ТЗМ по позиции всего&gt;</t>
        </r>
      </text>
    </comment>
    <comment ref="C75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H75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базисных ценах (итоги)&gt;</t>
        </r>
      </text>
    </comment>
    <comment ref="K75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L75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&lt;Пустой идентификатор&gt;</t>
        </r>
      </text>
    </comment>
    <comment ref="B757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  <comment ref="B759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comments4.xml><?xml version="1.0" encoding="utf-8"?>
<comments xmlns="http://schemas.openxmlformats.org/spreadsheetml/2006/main">
  <authors>
    <author>Сергей</author>
    <author>Alex Sosedko</author>
    <author>Alex</author>
    <author>Comp</author>
    <author>Осипов</author>
    <author>alexso</author>
    <author>&lt;&gt;</author>
  </authors>
  <commentList>
    <comment ref="A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200 атрибут 950 текст&gt;  &lt;подпись 200 значение&gt;</t>
        </r>
      </text>
    </comment>
    <comment ref="L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210 атрибут 950 текст&gt;  &lt;подпись 210 значение&gt;</t>
        </r>
      </text>
    </comment>
    <comment ref="A4" authorId="0" shapeId="0">
      <text>
        <r>
          <rPr>
            <sz val="8"/>
            <color indexed="81"/>
            <rFont val="Tahoma"/>
            <family val="2"/>
            <charset val="204"/>
          </rPr>
          <t xml:space="preserve"> _________________ /&lt;подпись 200 атрибут 950 значение&gt;/</t>
        </r>
      </text>
    </comment>
    <comment ref="L4" authorId="0" shapeId="0">
      <text>
        <r>
          <rPr>
            <sz val="8"/>
            <color indexed="81"/>
            <rFont val="Tahoma"/>
            <family val="2"/>
            <charset val="204"/>
          </rPr>
          <t xml:space="preserve"> _________________ /&lt;подпись 210 атрибут 950 значение&gt;/</t>
        </r>
      </text>
    </comment>
    <comment ref="A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16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на &lt;Наименование локальной сметы&gt;, &lt;Наименование объекта&gt;</t>
        </r>
      </text>
    </comment>
    <comment ref="A1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I2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 руб.</t>
        </r>
      </text>
    </comment>
    <comment ref="K2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 руб.</t>
        </r>
      </text>
    </comment>
    <comment ref="I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 руб.</t>
        </r>
      </text>
    </comment>
    <comment ref="K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 руб.</t>
        </r>
      </text>
    </comment>
    <comment ref="I2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ТЗ&gt; чел.час</t>
        </r>
      </text>
    </comment>
    <comment ref="A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&lt;Номер позиции по смете&gt;&lt;Статус ресурса&gt;</t>
        </r>
      </text>
    </comment>
    <comment ref="B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&lt;Обоснование (код) позиции&gt;
&lt;Пункт ТЧ&gt;</t>
        </r>
      </text>
    </comment>
    <comment ref="C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                                         &lt;Формула расчета стоимости единицы&gt;
Ц=&lt;Формула базисной цены единицы ПЗ&gt;&lt;Формула базисной цены единицы МАТ&gt;</t>
        </r>
      </text>
    </comment>
    <comment ref="D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E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&lt;Формула расчета физ. объема&gt;&lt;Нормы НР(неокругл.) по позиции при БИМ&gt;&lt;Нормы СП(неокругл.) по позиции при БИМ&gt;&lt;ТЗ по позиции на единицу без коэффициентов&gt;&lt;ТЗМ по позиции на единицу без коэффициентов&gt;</t>
        </r>
      </text>
    </comment>
    <comment ref="F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&lt;Исходное значение ПЗ по позиции на единицу&gt;</t>
        </r>
      </text>
    </comment>
    <comment ref="G29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&lt;К-т к позиции на прямые затраты&gt;&lt;К-т к позиции на основную з/п&gt;&lt;К-т к позиции на эксплуатацию машин&gt;&lt;К-т к позиции на з/п машинистов&gt;&lt;К-т к позиции на материалы&gt;&lt;К-т к позиции на трудозатраты рабочих&gt;  &lt;К-т к позиции на трудозатраты механизаторов&gt; &lt;К-ты к НР по позиции для баз.цен&gt;&lt;К-ты к СП по позиции для баз.цен&gt;</t>
        </r>
      </text>
    </comment>
    <comment ref="H29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в базисных ценах с учетом к-тов к итогам&gt; &lt;Сумма НР по позиции при расчете в базисных ценах&gt;&lt;Сумма СП по позиции при расчете в базисных ценах&gt;</t>
        </r>
      </text>
    </comment>
    <comment ref="I29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индекса к позиции&gt;</t>
        </r>
      </text>
    </comment>
    <comment ref="J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к позиции на ОЗП&gt;&lt;Индекс к позиции на ЭМ&gt;&lt;Индекс к позиции на ЗПМ&gt;&lt;Индекс к позиции на МАТ&gt;&lt;Индекс к СМР&gt;&lt;Строка задания НР для БИМ&gt;&lt;Строка задания СП для БИМ&gt;</t>
        </r>
      </text>
    </comment>
    <comment ref="K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СП&gt;&lt;Сумма НР по позиции для БИМ&gt;&lt;Сумма СП по позиции для БИМ&gt;</t>
        </r>
      </text>
    </comment>
    <comment ref="L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&lt;Стоимость единицы по позиции с коэф-ми, НР и СП для БИМ&gt;&lt;ТЗ по позиции всего&gt;&lt;ТЗМ по позиции всего&gt;</t>
        </r>
      </text>
    </comment>
    <comment ref="C34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H341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базисных ценах (итоги)&gt;</t>
        </r>
      </text>
    </comment>
    <comment ref="K34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L34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&lt;Пустой идентификатор&gt;</t>
        </r>
      </text>
    </comment>
    <comment ref="B346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  <comment ref="B348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comments5.xml><?xml version="1.0" encoding="utf-8"?>
<comments xmlns="http://schemas.openxmlformats.org/spreadsheetml/2006/main">
  <authors>
    <author>Сергей</author>
    <author>Alex Sosedko</author>
    <author>Alex</author>
    <author>Comp</author>
    <author>Осипов</author>
    <author>alexso</author>
    <author>&lt;&gt;</author>
  </authors>
  <commentList>
    <comment ref="A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200 атрибут 950 текст&gt;  &lt;подпись 200 значение&gt;</t>
        </r>
      </text>
    </comment>
    <comment ref="L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210 атрибут 950 текст&gt;  &lt;подпись 210 значение&gt;</t>
        </r>
      </text>
    </comment>
    <comment ref="A4" authorId="0" shapeId="0">
      <text>
        <r>
          <rPr>
            <sz val="8"/>
            <color indexed="81"/>
            <rFont val="Tahoma"/>
            <family val="2"/>
            <charset val="204"/>
          </rPr>
          <t xml:space="preserve"> _________________ /&lt;подпись 200 атрибут 950 значение&gt;/</t>
        </r>
      </text>
    </comment>
    <comment ref="L4" authorId="0" shapeId="0">
      <text>
        <r>
          <rPr>
            <sz val="8"/>
            <color indexed="81"/>
            <rFont val="Tahoma"/>
            <family val="2"/>
            <charset val="204"/>
          </rPr>
          <t xml:space="preserve"> _________________ /&lt;подпись 210 атрибут 950 значение&gt;/</t>
        </r>
      </text>
    </comment>
    <comment ref="A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16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на &lt;Наименование локальной сметы&gt;, &lt;Наименование объекта&gt;</t>
        </r>
      </text>
    </comment>
    <comment ref="A1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I2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 руб.</t>
        </r>
      </text>
    </comment>
    <comment ref="K2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 руб.</t>
        </r>
      </text>
    </comment>
    <comment ref="I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 руб.</t>
        </r>
      </text>
    </comment>
    <comment ref="K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 руб.</t>
        </r>
      </text>
    </comment>
    <comment ref="I2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ТЗ&gt; чел.час</t>
        </r>
      </text>
    </comment>
    <comment ref="A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&lt;Номер позиции по смете&gt;&lt;Статус ресурса&gt;</t>
        </r>
      </text>
    </comment>
    <comment ref="B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&lt;Обоснование (код) позиции&gt;
&lt;Пункт ТЧ&gt;</t>
        </r>
      </text>
    </comment>
    <comment ref="C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                                         &lt;Формула расчета стоимости единицы&gt;
Ц=&lt;Формула базисной цены единицы ПЗ&gt;&lt;Формула базисной цены единицы МАТ&gt;</t>
        </r>
      </text>
    </comment>
    <comment ref="D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E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&lt;Формула расчета физ. объема&gt;&lt;Нормы НР(неокругл.) по позиции при БИМ&gt;&lt;Нормы СП(неокругл.) по позиции при БИМ&gt;&lt;ТЗ по позиции на единицу без коэффициентов&gt;&lt;ТЗМ по позиции на единицу без коэффициентов&gt;</t>
        </r>
      </text>
    </comment>
    <comment ref="F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&lt;Исходное значение ПЗ по позиции на единицу&gt;</t>
        </r>
      </text>
    </comment>
    <comment ref="G29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&lt;К-т к позиции на прямые затраты&gt;&lt;К-т к позиции на основную з/п&gt;&lt;К-т к позиции на эксплуатацию машин&gt;&lt;К-т к позиции на з/п машинистов&gt;&lt;К-т к позиции на материалы&gt;&lt;К-т к позиции на трудозатраты рабочих&gt;  &lt;К-т к позиции на трудозатраты механизаторов&gt; &lt;К-ты к НР по позиции для баз.цен&gt;&lt;К-ты к СП по позиции для баз.цен&gt;</t>
        </r>
      </text>
    </comment>
    <comment ref="H29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в базисных ценах с учетом к-тов к итогам&gt; &lt;Сумма НР по позиции при расчете в базисных ценах&gt;&lt;Сумма СП по позиции при расчете в базисных ценах&gt;</t>
        </r>
      </text>
    </comment>
    <comment ref="I29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индекса к позиции&gt;</t>
        </r>
      </text>
    </comment>
    <comment ref="J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к позиции на ОЗП&gt;&lt;Индекс к позиции на ЭМ&gt;&lt;Индекс к позиции на ЗПМ&gt;&lt;Индекс к позиции на МАТ&gt;&lt;Индекс к СМР&gt;&lt;Строка задания НР для БИМ&gt;&lt;Строка задания СП для БИМ&gt;</t>
        </r>
      </text>
    </comment>
    <comment ref="K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СП&gt;&lt;Сумма НР по позиции для БИМ&gt;&lt;Сумма СП по позиции для БИМ&gt;</t>
        </r>
      </text>
    </comment>
    <comment ref="L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&lt;Стоимость единицы по позиции с коэф-ми, НР и СП для БИМ&gt;&lt;ТЗ по позиции всего&gt;&lt;ТЗМ по позиции всего&gt;</t>
        </r>
      </text>
    </comment>
    <comment ref="C70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H70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базисных ценах (итоги)&gt;</t>
        </r>
      </text>
    </comment>
    <comment ref="K70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L70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&lt;Пустой идентификатор&gt;</t>
        </r>
      </text>
    </comment>
    <comment ref="B713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  <comment ref="B715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comments6.xml><?xml version="1.0" encoding="utf-8"?>
<comments xmlns="http://schemas.openxmlformats.org/spreadsheetml/2006/main">
  <authors>
    <author>Сергей</author>
    <author>Alex Sosedko</author>
    <author>Alex</author>
    <author>Comp</author>
    <author>Осипов</author>
    <author>alexso</author>
    <author>&lt;&gt;</author>
  </authors>
  <commentList>
    <comment ref="A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200 атрибут 950 текст&gt;  &lt;подпись 200 значение&gt;</t>
        </r>
      </text>
    </comment>
    <comment ref="L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210 атрибут 950 текст&gt;  &lt;подпись 210 значение&gt;</t>
        </r>
      </text>
    </comment>
    <comment ref="A4" authorId="0" shapeId="0">
      <text>
        <r>
          <rPr>
            <sz val="8"/>
            <color indexed="81"/>
            <rFont val="Tahoma"/>
            <family val="2"/>
            <charset val="204"/>
          </rPr>
          <t xml:space="preserve"> _________________ /&lt;подпись 200 атрибут 950 значение&gt;/</t>
        </r>
      </text>
    </comment>
    <comment ref="L4" authorId="0" shapeId="0">
      <text>
        <r>
          <rPr>
            <sz val="8"/>
            <color indexed="81"/>
            <rFont val="Tahoma"/>
            <family val="2"/>
            <charset val="204"/>
          </rPr>
          <t xml:space="preserve"> _________________ /&lt;подпись 210 атрибут 950 значение&gt;/</t>
        </r>
      </text>
    </comment>
    <comment ref="A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16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на &lt;Наименование локальной сметы&gt;, &lt;Наименование объекта&gt;</t>
        </r>
      </text>
    </comment>
    <comment ref="A1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I2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 руб.</t>
        </r>
      </text>
    </comment>
    <comment ref="K2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 руб.</t>
        </r>
      </text>
    </comment>
    <comment ref="I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 руб.</t>
        </r>
      </text>
    </comment>
    <comment ref="K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 руб.</t>
        </r>
      </text>
    </comment>
    <comment ref="I2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ТЗ&gt; чел.час</t>
        </r>
      </text>
    </comment>
    <comment ref="A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&lt;Номер позиции по смете&gt;&lt;Статус ресурса&gt;</t>
        </r>
      </text>
    </comment>
    <comment ref="B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&lt;Обоснование (код) позиции&gt;
&lt;Пункт ТЧ&gt;</t>
        </r>
      </text>
    </comment>
    <comment ref="C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                                         &lt;Формула расчета стоимости единицы&gt;
Ц=&lt;Формула базисной цены единицы ПЗ&gt;&lt;Формула базисной цены единицы МАТ&gt;</t>
        </r>
      </text>
    </comment>
    <comment ref="D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E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&lt;Формула расчета физ. объема&gt;&lt;Нормы НР(неокругл.) по позиции при БИМ&gt;&lt;Нормы СП(неокругл.) по позиции при БИМ&gt;&lt;ТЗ по позиции на единицу без коэффициентов&gt;&lt;ТЗМ по позиции на единицу без коэффициентов&gt;</t>
        </r>
      </text>
    </comment>
    <comment ref="F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&lt;Исходное значение ПЗ по позиции на единицу&gt;</t>
        </r>
      </text>
    </comment>
    <comment ref="G29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&lt;К-т к позиции на прямые затраты&gt;&lt;К-т к позиции на основную з/п&gt;&lt;К-т к позиции на эксплуатацию машин&gt;&lt;К-т к позиции на з/п машинистов&gt;&lt;К-т к позиции на материалы&gt;&lt;К-т к позиции на трудозатраты рабочих&gt;  &lt;К-т к позиции на трудозатраты механизаторов&gt; &lt;К-ты к НР по позиции для баз.цен&gt;&lt;К-ты к СП по позиции для баз.цен&gt;</t>
        </r>
      </text>
    </comment>
    <comment ref="H29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в базисных ценах с учетом к-тов к итогам&gt; &lt;Сумма НР по позиции при расчете в базисных ценах&gt;&lt;Сумма СП по позиции при расчете в базисных ценах&gt;</t>
        </r>
      </text>
    </comment>
    <comment ref="I29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индекса к позиции&gt;</t>
        </r>
      </text>
    </comment>
    <comment ref="J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к позиции на ОЗП&gt;&lt;Индекс к позиции на ЭМ&gt;&lt;Индекс к позиции на ЗПМ&gt;&lt;Индекс к позиции на МАТ&gt;&lt;Индекс к СМР&gt;&lt;Строка задания НР для БИМ&gt;&lt;Строка задания СП для БИМ&gt;</t>
        </r>
      </text>
    </comment>
    <comment ref="K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СП&gt;&lt;Сумма НР по позиции для БИМ&gt;&lt;Сумма СП по позиции для БИМ&gt;</t>
        </r>
      </text>
    </comment>
    <comment ref="L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&lt;Стоимость единицы по позиции с коэф-ми, НР и СП для БИМ&gt;&lt;ТЗ по позиции всего&gt;&lt;ТЗМ по позиции всего&gt;</t>
        </r>
      </text>
    </comment>
    <comment ref="C20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H20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базисных ценах (итоги)&gt;</t>
        </r>
      </text>
    </comment>
    <comment ref="K20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L20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&lt;Пустой идентификатор&gt;</t>
        </r>
      </text>
    </comment>
    <comment ref="B208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  <comment ref="B210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comments7.xml><?xml version="1.0" encoding="utf-8"?>
<comments xmlns="http://schemas.openxmlformats.org/spreadsheetml/2006/main">
  <authors>
    <author>Сергей</author>
    <author>Alex Sosedko</author>
    <author>Alex</author>
    <author>Comp</author>
    <author>Осипов</author>
    <author>alexso</author>
    <author>&lt;&gt;</author>
  </authors>
  <commentList>
    <comment ref="A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200 атрибут 950 текст&gt;  &lt;подпись 200 значение&gt;</t>
        </r>
      </text>
    </comment>
    <comment ref="L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210 атрибут 950 текст&gt;  &lt;подпись 210 значение&gt;</t>
        </r>
      </text>
    </comment>
    <comment ref="A4" authorId="0" shapeId="0">
      <text>
        <r>
          <rPr>
            <sz val="8"/>
            <color indexed="81"/>
            <rFont val="Tahoma"/>
            <family val="2"/>
            <charset val="204"/>
          </rPr>
          <t xml:space="preserve"> _________________ /&lt;подпись 200 атрибут 950 значение&gt;/</t>
        </r>
      </text>
    </comment>
    <comment ref="L4" authorId="0" shapeId="0">
      <text>
        <r>
          <rPr>
            <sz val="8"/>
            <color indexed="81"/>
            <rFont val="Tahoma"/>
            <family val="2"/>
            <charset val="204"/>
          </rPr>
          <t xml:space="preserve"> _________________ /&lt;подпись 210 атрибут 950 значение&gt;/</t>
        </r>
      </text>
    </comment>
    <comment ref="A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16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на &lt;Наименование локальной сметы&gt;, &lt;Наименование объекта&gt;</t>
        </r>
      </text>
    </comment>
    <comment ref="A1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I2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 руб.</t>
        </r>
      </text>
    </comment>
    <comment ref="K2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 руб.</t>
        </r>
      </text>
    </comment>
    <comment ref="I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 руб.</t>
        </r>
      </text>
    </comment>
    <comment ref="K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 руб.</t>
        </r>
      </text>
    </comment>
    <comment ref="I2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ТЗ&gt; чел.час</t>
        </r>
      </text>
    </comment>
    <comment ref="A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&lt;Номер позиции по смете&gt;&lt;Статус ресурса&gt;</t>
        </r>
      </text>
    </comment>
    <comment ref="B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&lt;Обоснование (код) позиции&gt;
&lt;Пункт ТЧ&gt;</t>
        </r>
      </text>
    </comment>
    <comment ref="C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                                         &lt;Формула расчета стоимости единицы&gt;
Ц=&lt;Формула базисной цены единицы ПЗ&gt;&lt;Формула базисной цены единицы МАТ&gt;</t>
        </r>
      </text>
    </comment>
    <comment ref="D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E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&lt;Формула расчета физ. объема&gt;&lt;Нормы НР(неокругл.) по позиции при БИМ&gt;&lt;Нормы СП(неокругл.) по позиции при БИМ&gt;&lt;ТЗ по позиции на единицу без коэффициентов&gt;&lt;ТЗМ по позиции на единицу без коэффициентов&gt;</t>
        </r>
      </text>
    </comment>
    <comment ref="F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&lt;Исходное значение ПЗ по позиции на единицу&gt;</t>
        </r>
      </text>
    </comment>
    <comment ref="G29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&lt;К-т к позиции на прямые затраты&gt;&lt;К-т к позиции на основную з/п&gt;&lt;К-т к позиции на эксплуатацию машин&gt;&lt;К-т к позиции на з/п машинистов&gt;&lt;К-т к позиции на материалы&gt;&lt;К-т к позиции на трудозатраты рабочих&gt;  &lt;К-т к позиции на трудозатраты механизаторов&gt; &lt;К-ты к НР по позиции для баз.цен&gt;&lt;К-ты к СП по позиции для баз.цен&gt;</t>
        </r>
      </text>
    </comment>
    <comment ref="H29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в базисных ценах с учетом к-тов к итогам&gt; &lt;Сумма НР по позиции при расчете в базисных ценах&gt;&lt;Сумма СП по позиции при расчете в базисных ценах&gt;</t>
        </r>
      </text>
    </comment>
    <comment ref="I29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индекса к позиции&gt;</t>
        </r>
      </text>
    </comment>
    <comment ref="J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к позиции на ОЗП&gt;&lt;Индекс к позиции на ЭМ&gt;&lt;Индекс к позиции на ЗПМ&gt;&lt;Индекс к позиции на МАТ&gt;&lt;Индекс к СМР&gt;&lt;Строка задания НР для БИМ&gt;&lt;Строка задания СП для БИМ&gt;</t>
        </r>
      </text>
    </comment>
    <comment ref="K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СП&gt;&lt;Сумма НР по позиции для БИМ&gt;&lt;Сумма СП по позиции для БИМ&gt;</t>
        </r>
      </text>
    </comment>
    <comment ref="L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&lt;Стоимость единицы по позиции с коэф-ми, НР и СП для БИМ&gt;&lt;ТЗ по позиции всего&gt;&lt;ТЗМ по позиции всего&gt;</t>
        </r>
      </text>
    </comment>
    <comment ref="C1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H1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базисных ценах (итоги)&gt;</t>
        </r>
      </text>
    </comment>
    <comment ref="K1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L1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&lt;Пустой идентификатор&gt;</t>
        </r>
      </text>
    </comment>
    <comment ref="B127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  <comment ref="B129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comments8.xml><?xml version="1.0" encoding="utf-8"?>
<comments xmlns="http://schemas.openxmlformats.org/spreadsheetml/2006/main">
  <authors>
    <author>Сергей</author>
    <author>Alex Sosedko</author>
    <author>Alex</author>
    <author>Comp</author>
    <author>Осипов</author>
    <author>alexso</author>
    <author>&lt;&gt;</author>
  </authors>
  <commentList>
    <comment ref="A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200 атрибут 950 текст&gt;  &lt;подпись 200 значение&gt;</t>
        </r>
      </text>
    </comment>
    <comment ref="L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210 атрибут 950 текст&gt;  &lt;подпись 210 значение&gt;</t>
        </r>
      </text>
    </comment>
    <comment ref="A4" authorId="0" shapeId="0">
      <text>
        <r>
          <rPr>
            <sz val="8"/>
            <color indexed="81"/>
            <rFont val="Tahoma"/>
            <family val="2"/>
            <charset val="204"/>
          </rPr>
          <t xml:space="preserve"> _________________ /&lt;подпись 200 атрибут 950 значение&gt;/</t>
        </r>
      </text>
    </comment>
    <comment ref="L4" authorId="0" shapeId="0">
      <text>
        <r>
          <rPr>
            <sz val="8"/>
            <color indexed="81"/>
            <rFont val="Tahoma"/>
            <family val="2"/>
            <charset val="204"/>
          </rPr>
          <t xml:space="preserve"> _________________ /&lt;подпись 210 атрибут 950 значение&gt;/</t>
        </r>
      </text>
    </comment>
    <comment ref="A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16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на &lt;Наименование локальной сметы&gt;, &lt;Наименование объекта&gt;</t>
        </r>
      </text>
    </comment>
    <comment ref="A1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I2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 руб.</t>
        </r>
      </text>
    </comment>
    <comment ref="K2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по расчету&gt; руб.</t>
        </r>
      </text>
    </comment>
    <comment ref="I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 руб.</t>
        </r>
      </text>
    </comment>
    <comment ref="K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 руб.</t>
        </r>
      </text>
    </comment>
    <comment ref="I2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ТЗ&gt; чел.час</t>
        </r>
      </text>
    </comment>
    <comment ref="A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&lt;Номер позиции по смете&gt;&lt;Статус ресурса&gt;</t>
        </r>
      </text>
    </comment>
    <comment ref="B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&lt;Обоснование (код) позиции&gt;
&lt;Пункт ТЧ&gt;</t>
        </r>
      </text>
    </comment>
    <comment ref="C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                                         &lt;Формула расчета стоимости единицы&gt;
Ц=&lt;Формула базисной цены единицы ПЗ&gt;&lt;Формула базисной цены единицы МАТ&gt;</t>
        </r>
      </text>
    </comment>
    <comment ref="D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E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
&lt;Формула расчета физ. объема&gt;&lt;Нормы НР(неокругл.) по позиции при БИМ&gt;&lt;Нормы СП(неокругл.) по позиции при БИМ&gt;&lt;ТЗ по позиции на единицу без коэффициентов&gt;&lt;ТЗМ по позиции на единицу без коэффициентов&gt;</t>
        </r>
      </text>
    </comment>
    <comment ref="F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&lt;Исходное значение ПЗ по позиции на единицу&gt;</t>
        </r>
      </text>
    </comment>
    <comment ref="G29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&lt;К-т к позиции на прямые затраты&gt;&lt;К-т к позиции на основную з/п&gt;&lt;К-т к позиции на эксплуатацию машин&gt;&lt;К-т к позиции на з/п машинистов&gt;&lt;К-т к позиции на материалы&gt;&lt;К-т к позиции на трудозатраты рабочих&gt;  &lt;К-т к позиции на трудозатраты механизаторов&gt; &lt;К-ты к НР по позиции для баз.цен&gt;&lt;К-ты к СП по позиции для баз.цен&gt;</t>
        </r>
      </text>
    </comment>
    <comment ref="H29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в базисных ценах с учетом к-тов к итогам&gt; &lt;Сумма НР по позиции при расчете в базисных ценах&gt;&lt;Сумма СП по позиции при расчете в базисных ценах&gt;</t>
        </r>
      </text>
    </comment>
    <comment ref="I29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индекса к позиции&gt;</t>
        </r>
      </text>
    </comment>
    <comment ref="J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к позиции на ОЗП&gt;&lt;Индекс к позиции на ЭМ&gt;&lt;Индекс к позиции на ЗПМ&gt;&lt;Индекс к позиции на МАТ&gt;&lt;Индекс к СМР&gt;&lt;Строка задания НР для БИМ&gt;&lt;Строка задания СП для БИМ&gt;</t>
        </r>
      </text>
    </comment>
    <comment ref="K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СП&gt;&lt;Сумма НР по позиции для БИМ&gt;&lt;Сумма СП по позиции для БИМ&gt;</t>
        </r>
      </text>
    </comment>
    <comment ref="L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&lt;Стоимость единицы по позиции с коэф-ми, НР и СП для БИМ&gt;&lt;ТЗ по позиции всего&gt;&lt;ТЗМ по позиции всего&gt;</t>
        </r>
      </text>
    </comment>
    <comment ref="C1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H1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базисных ценах (итоги)&gt;</t>
        </r>
      </text>
    </comment>
    <comment ref="K1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L12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&lt;Пустой идентификатор&gt;</t>
        </r>
      </text>
    </comment>
    <comment ref="B127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  <comment ref="B129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sharedStrings.xml><?xml version="1.0" encoding="utf-8"?>
<sst xmlns="http://schemas.openxmlformats.org/spreadsheetml/2006/main" count="12804" uniqueCount="884">
  <si>
    <t>(локальный сметный расчет)</t>
  </si>
  <si>
    <t>(наименование работ и затрат, наименование объекта)</t>
  </si>
  <si>
    <t xml:space="preserve">Сметная стоимость </t>
  </si>
  <si>
    <t>Средства на оплату труда</t>
  </si>
  <si>
    <t>№ п/п</t>
  </si>
  <si>
    <t>Наименование работ и затрат</t>
  </si>
  <si>
    <t>Единица измерения</t>
  </si>
  <si>
    <t>Кол-во единиц</t>
  </si>
  <si>
    <t>Цена на ед. изм., руб.</t>
  </si>
  <si>
    <t>Всего в базисных ценах, руб.</t>
  </si>
  <si>
    <t>Всего в текущих (прогнозных) ценах, руб.</t>
  </si>
  <si>
    <t>Справочно</t>
  </si>
  <si>
    <t>(наименование стройки)</t>
  </si>
  <si>
    <t>Коэф. пересчета</t>
  </si>
  <si>
    <t>Пункт коэф. пересчета</t>
  </si>
  <si>
    <t xml:space="preserve">УТВЕРЖДАЮ </t>
  </si>
  <si>
    <t>СОГЛАСОВАНО</t>
  </si>
  <si>
    <t>в базисном уровне цен</t>
  </si>
  <si>
    <t>в текущем уровне цен</t>
  </si>
  <si>
    <t>Составил: ___________________</t>
  </si>
  <si>
    <t>Проверил: ___________________</t>
  </si>
  <si>
    <t>Нормативная трудоемкость</t>
  </si>
  <si>
    <t>ЛСР_ЛЭУ_12гр</t>
  </si>
  <si>
    <t>Коэф. поправ. к позиции</t>
  </si>
  <si>
    <t xml:space="preserve">Стоим.ед. с нач., руб. </t>
  </si>
  <si>
    <t>ЗТР, всего,        чел.-час</t>
  </si>
  <si>
    <t>Шифр расценки и коды ресурсов  (обоснование коэффициента)</t>
  </si>
  <si>
    <t>"___" __________ 2018 г.</t>
  </si>
  <si>
    <t>"____" _____________ 2018 г.</t>
  </si>
  <si>
    <t xml:space="preserve">  </t>
  </si>
  <si>
    <t>_________________ //</t>
  </si>
  <si>
    <t xml:space="preserve">на Строительство КВЛ 6 кВ от ячейки №29, </t>
  </si>
  <si>
    <t>Основание: 32/17-ТКР.С2, ВР2</t>
  </si>
  <si>
    <t xml:space="preserve">   Раздел 1. Строительно-монтажные работы в траншее</t>
  </si>
  <si>
    <t>ТЕР01-02-057-02</t>
  </si>
  <si>
    <t>Разработка грунта вручную в траншеях глубиной до 2 м без креплений с откосами, группа грунтов: 2</t>
  </si>
  <si>
    <t>100 м3 грунта</t>
  </si>
  <si>
    <t>0,14
14 / 100</t>
  </si>
  <si>
    <t/>
  </si>
  <si>
    <t>ЗП</t>
  </si>
  <si>
    <t>ЭМ</t>
  </si>
  <si>
    <t>в т.ч. ЗПМ</t>
  </si>
  <si>
    <t>МР</t>
  </si>
  <si>
    <t>НР от ФОТ</t>
  </si>
  <si>
    <t>%</t>
  </si>
  <si>
    <t>68=80*0.85</t>
  </si>
  <si>
    <t>СП от ФОТ</t>
  </si>
  <si>
    <t>36=45*0.8</t>
  </si>
  <si>
    <t>ЗТР</t>
  </si>
  <si>
    <t>чел.час</t>
  </si>
  <si>
    <t>Всего по позиции</t>
  </si>
  <si>
    <t>ТЕРм08-02-142-01</t>
  </si>
  <si>
    <t>Устройство постели при одном кабеле в траншее (30 м КЛ в одноцепном исполнении в траншее)</t>
  </si>
  <si>
    <t>100 м кабеля</t>
  </si>
  <si>
    <t>0,3
30 / 100</t>
  </si>
  <si>
    <t>Автомобили бортовые, грузоподъемность до 5 т</t>
  </si>
  <si>
    <t>маш.час</t>
  </si>
  <si>
    <t>999-9950</t>
  </si>
  <si>
    <t>Вспомогательные ненормируемые материальные ресурсы (2% от оплаты труда рабочих)</t>
  </si>
  <si>
    <t>руб.</t>
  </si>
  <si>
    <t>81=95*0.85</t>
  </si>
  <si>
    <t>52=65*0.8</t>
  </si>
  <si>
    <t>ТЕРм08-02-142-02</t>
  </si>
  <si>
    <t>На каждый последующий кабель добавлять к расценке 08-02-142-01 (1303 м кабеля проходит в одной траншее с кабелем 1 цепи от ячейки №12А)</t>
  </si>
  <si>
    <t>13,03
1303 / 100</t>
  </si>
  <si>
    <t>ТЕР01-02-061-01</t>
  </si>
  <si>
    <t>Засыпка песком вручную траншей, пазух котлованов и ям, группа грунтов: 1 (песок сверху кабеля толщиной 15 см)</t>
  </si>
  <si>
    <t>0,0225
(30*0,15*0,5) / 100</t>
  </si>
  <si>
    <t>Засыпка местным грунтом вручную траншей, пазух котлованов и ям, группа грунтов: 1</t>
  </si>
  <si>
    <t>0,09
9 / 100</t>
  </si>
  <si>
    <t>ТЕРм08-02-141-03</t>
  </si>
  <si>
    <t>Кабель до 35 кВ в готовых траншеях без покрытий, масса 1 м: до 3 кг</t>
  </si>
  <si>
    <t>13,33
(1303+30) / 100</t>
  </si>
  <si>
    <t>1 квартал 2018 г.</t>
  </si>
  <si>
    <t>Краны на автомобильном ходу при работе на монтаже технологического оборудования 10 т</t>
  </si>
  <si>
    <t>Домкраты гидравлические грузоподъемностью 63-100 т</t>
  </si>
  <si>
    <t>Лебедки электрические тяговым усилием до 12,26 кН (1,25 т)</t>
  </si>
  <si>
    <t>101-1641</t>
  </si>
  <si>
    <t>Сталь угловая равнополочная, марка стали ВСт3кп2, размером 50x50x5 мм</t>
  </si>
  <si>
    <t>т</t>
  </si>
  <si>
    <t>101-1755</t>
  </si>
  <si>
    <t>Сталь полосовая, марка стали Ст3сп шириной 50-200 мм толщиной 4-5 мм</t>
  </si>
  <si>
    <t>101-2143</t>
  </si>
  <si>
    <t>Краска</t>
  </si>
  <si>
    <t>кг</t>
  </si>
  <si>
    <t>101-2478</t>
  </si>
  <si>
    <t>Лента К226</t>
  </si>
  <si>
    <t>100 м</t>
  </si>
  <si>
    <t>113-1786</t>
  </si>
  <si>
    <t>Лак битумный БТ-123</t>
  </si>
  <si>
    <t>(12,25)</t>
  </si>
  <si>
    <t>(187,82)</t>
  </si>
  <si>
    <t>(3393,91)</t>
  </si>
  <si>
    <t>чел.-ч</t>
  </si>
  <si>
    <t>ЗТМ</t>
  </si>
  <si>
    <t>ТЕРм10-06-048-05</t>
  </si>
  <si>
    <t>Прокладка опознавательной ленты</t>
  </si>
  <si>
    <t>1 км кабеля</t>
  </si>
  <si>
    <t>1,333
1333/1000</t>
  </si>
  <si>
    <t>Машина монтажная для выполнения работ при прокладке и монтаже кабеля на базе автомобиля ГАЗ-66</t>
  </si>
  <si>
    <t>Транспортеры прицепные кабельные до 7 т, ККТ-7</t>
  </si>
  <si>
    <t>Бульдозер 128,7 кВт (175 л.с.) в составе кабелеукладочной колонны</t>
  </si>
  <si>
    <t>0,3; 1,15</t>
  </si>
  <si>
    <t>(109,29)</t>
  </si>
  <si>
    <t>(65,56)</t>
  </si>
  <si>
    <t>(1184,67)</t>
  </si>
  <si>
    <t>85=100*0.85</t>
  </si>
  <si>
    <t xml:space="preserve">  0,3; 1,15</t>
  </si>
  <si>
    <t>ТЕР22-01-021-05</t>
  </si>
  <si>
    <t>Укладка трубопроводов из полиэтиленовых труб диаметром: 150 мм</t>
  </si>
  <si>
    <t>1 км трубопровода</t>
  </si>
  <si>
    <t>0,07
70/1000</t>
  </si>
  <si>
    <t>Краны на автомобильном ходу при работе на других видах строительства 10 т</t>
  </si>
  <si>
    <t>Электростанции передвижные 4 кВт</t>
  </si>
  <si>
    <t>Установки для гидравлических испытаний трубопроводов, давление нагнетания низкое 0,1 МПа (1 кгс/см2), высокое 10 МПа (100 кгс/см2) при работе от передвижных электростанций</t>
  </si>
  <si>
    <t>Агрегаты для сварки полиэтиленовых труб</t>
  </si>
  <si>
    <t>101-1742</t>
  </si>
  <si>
    <t>Толь с крупнозернистой посыпкой гидроизоляционный марки ТГ-350</t>
  </si>
  <si>
    <t>м2</t>
  </si>
  <si>
    <t>411-0001</t>
  </si>
  <si>
    <t>Вода</t>
  </si>
  <si>
    <t>м3</t>
  </si>
  <si>
    <t>507-0598</t>
  </si>
  <si>
    <t>Трубы напорные из полиэтилена низкого давления среднего типа, наружным диаметром 160 мм</t>
  </si>
  <si>
    <t>10 м</t>
  </si>
  <si>
    <t>(553,92)</t>
  </si>
  <si>
    <t>(44,59)</t>
  </si>
  <si>
    <t>(805,74)</t>
  </si>
  <si>
    <t>111=130*0.85</t>
  </si>
  <si>
    <t>71=89*0.8</t>
  </si>
  <si>
    <t>ТССЦ-507-0598</t>
  </si>
  <si>
    <t>ТЕРм08-02-148-03</t>
  </si>
  <si>
    <t>Кабель до 35 кВ в проложенных трубах, блоках и коробах, масса 1 м кабеля: до 3 кг  (в ПНД трубах)</t>
  </si>
  <si>
    <t>0,7
70 / 100</t>
  </si>
  <si>
    <t>506-1362</t>
  </si>
  <si>
    <t>Припои оловянно-свинцовые бессурьмянистые марки ПОС30</t>
  </si>
  <si>
    <t>(2,61)</t>
  </si>
  <si>
    <t>(2,1)</t>
  </si>
  <si>
    <t>(37,95)</t>
  </si>
  <si>
    <t>ТЕР22-01-001-01</t>
  </si>
  <si>
    <t>Укладка хризотилцементных водопроводных труб с соединением при помощи хризотилцементных муфт диаметром: 100 мм</t>
  </si>
  <si>
    <t>0,002
2/1000</t>
  </si>
  <si>
    <t>101-2055</t>
  </si>
  <si>
    <t>Трубы хризотилцементные напорные ВТ9, диаметр условного прохода 100 мм</t>
  </si>
  <si>
    <t>м</t>
  </si>
  <si>
    <t>101-2232</t>
  </si>
  <si>
    <t>Муфты хризотилцементные САМ 9, для напорных труб условным проходом 100 мм</t>
  </si>
  <si>
    <t>шт.</t>
  </si>
  <si>
    <t>101-2441</t>
  </si>
  <si>
    <t>Кольца резиновые для хризотилцементных напорных муфт САМ</t>
  </si>
  <si>
    <t>102-0025</t>
  </si>
  <si>
    <t>Бруски обрезные хвойных пород длиной 4-6,5 м, шириной 75-150 мм, толщиной 40-75 мм, III сорта</t>
  </si>
  <si>
    <t>402-0004</t>
  </si>
  <si>
    <t>Раствор готовый кладочный цементный марки 100</t>
  </si>
  <si>
    <t>(23,92)</t>
  </si>
  <si>
    <t>(0,06)</t>
  </si>
  <si>
    <t>(1,08)</t>
  </si>
  <si>
    <t>Кабель до 35 кВ в проложенных трубах, блоках и коробах, масса 1 м кабеля: до 3 кг  (в а/ц трубе)</t>
  </si>
  <si>
    <t>0,02
2 / 100</t>
  </si>
  <si>
    <t>Кабель до 35 кВ в проложенных трубах, блоках и коробах, масса 1 м кабеля: до 3 кг  ( в сущ. а/ц трубе)</t>
  </si>
  <si>
    <t>ТЕРм08-02-147-12</t>
  </si>
  <si>
    <t>Кабель до 35 кВ по установленным конструкциям и лоткам с креплением по всей длине, масса 1 м кабеля: до 3 кг (в ЗРУ-6кВ ПС Редкино)</t>
  </si>
  <si>
    <t>0,25
25 / 100</t>
  </si>
  <si>
    <t>101-1481</t>
  </si>
  <si>
    <t>Шурупы с полукруглой головкой 4x40 мм</t>
  </si>
  <si>
    <t>(0,75)</t>
  </si>
  <si>
    <t>(13,55)</t>
  </si>
  <si>
    <t>Кабель до 35 кВ по установленным конструкциям и лоткам с креплением по всей длине, масса 1 м кабеля: до 3 кг  (в РУ-6кВ БРТП-35)</t>
  </si>
  <si>
    <t>ТЕРм08-03-545-17</t>
  </si>
  <si>
    <t>Кожух металлический для защиты вводов и электрооборудования</t>
  </si>
  <si>
    <t>1 кг</t>
  </si>
  <si>
    <t>Установки для сварки ручной дуговой (постоянного тока)</t>
  </si>
  <si>
    <t>Дрели электрические</t>
  </si>
  <si>
    <t>101-1977</t>
  </si>
  <si>
    <t>Болты с гайками и шайбами строительные</t>
  </si>
  <si>
    <t>101-3914</t>
  </si>
  <si>
    <t>Дюбели распорные полипропиленовые</t>
  </si>
  <si>
    <t>100 шт.</t>
  </si>
  <si>
    <t>509-0090</t>
  </si>
  <si>
    <t>Перемычки гибкие, тип ПГС-50</t>
  </si>
  <si>
    <t>ТЕРм08-02-165-06</t>
  </si>
  <si>
    <t>Муфта концевая эпоксидная для 3-жильного кабеля напряжением: до 10 кВ, сечение одной жилы до 70 мм2  (6 муфт на каждую жилу отдельно)</t>
  </si>
  <si>
    <t>1 шт.</t>
  </si>
  <si>
    <t>2
6/3</t>
  </si>
  <si>
    <t>Вышка телескопическая 25 м</t>
  </si>
  <si>
    <t>101-0069</t>
  </si>
  <si>
    <t>Бензин авиационный Б-70</t>
  </si>
  <si>
    <t>509-1206</t>
  </si>
  <si>
    <t>Парафины нефтяные твердые марки Т-1</t>
  </si>
  <si>
    <t>(54,6)</t>
  </si>
  <si>
    <t>(125,58)</t>
  </si>
  <si>
    <t>(2269,23)</t>
  </si>
  <si>
    <t>ТЕРм08-02-169-01</t>
  </si>
  <si>
    <t>1 соединение (3 муфты)</t>
  </si>
  <si>
    <t>6
18/3</t>
  </si>
  <si>
    <t>Прим. для муфты троса. Муфта соединительная эпоксидная усовершенствованной конструкции для 3-4-жильного кабеля напряжением до 35 кВ в климатическом исполнении У-2,5 и УХЛ-2,5, сечение одной жилы: до 95 мм2 (6 соединений по 1 муфте)</t>
  </si>
  <si>
    <t>ТЕРм10-06-034-28</t>
  </si>
  <si>
    <t>Герметизация канала кабельной канализации: занятого</t>
  </si>
  <si>
    <t>1 канал</t>
  </si>
  <si>
    <t>20
10*2</t>
  </si>
  <si>
    <t>113-0380</t>
  </si>
  <si>
    <t>Пенополиуретан (ППУ) полимер Вилан-405 (баллон 1л)</t>
  </si>
  <si>
    <t>Итого прямые затраты по разделу</t>
  </si>
  <si>
    <t xml:space="preserve"> </t>
  </si>
  <si>
    <t>Итого прямые затраты по разделу с учетом индексов, в текущих ценах</t>
  </si>
  <si>
    <t xml:space="preserve">    В том числе (справочно):</t>
  </si>
  <si>
    <t xml:space="preserve">       фонд оплаты труда (ФОТ)</t>
  </si>
  <si>
    <t xml:space="preserve">       материалы</t>
  </si>
  <si>
    <t xml:space="preserve">       эксплуатация машин и механизмов</t>
  </si>
  <si>
    <t>Накладные расходы</t>
  </si>
  <si>
    <t>Сметная прибыль</t>
  </si>
  <si>
    <t>Итого по разделу 1 Строительно-монтажные работы в траншее</t>
  </si>
  <si>
    <t xml:space="preserve">    Итого Строительные работы</t>
  </si>
  <si>
    <t xml:space="preserve">    Итого Монтажные работы</t>
  </si>
  <si>
    <t xml:space="preserve">    Итого</t>
  </si>
  <si>
    <t xml:space="preserve">    Итого по разделу 1 Строительно-монтажные работы в траншее</t>
  </si>
  <si>
    <t xml:space="preserve">   Раздел 2. Строительно-монтажные работы на опорах</t>
  </si>
  <si>
    <t xml:space="preserve">   Установка опор</t>
  </si>
  <si>
    <t>ТЕР33-04-016-01</t>
  </si>
  <si>
    <t>Развозка конструкций и материалов опор ВЛ 0,38-10 кВ по трассе: одностоечных деревянных опор</t>
  </si>
  <si>
    <t>1 опора</t>
  </si>
  <si>
    <t>Прицепы тракторные 2 т</t>
  </si>
  <si>
    <t>Тракторы на пневмоколесном ходу при работе на других видах строительства 59 кВт (80 л.с.)</t>
  </si>
  <si>
    <t>(1,43)</t>
  </si>
  <si>
    <t>(50,84)</t>
  </si>
  <si>
    <t>(918,68)</t>
  </si>
  <si>
    <t>89=105*0.85</t>
  </si>
  <si>
    <t>48=60*0.8</t>
  </si>
  <si>
    <t>ТЕР33-04-016-05</t>
  </si>
  <si>
    <t>Развозка конструкций и материалов опор ВЛ 0,38-10 кВ по трассе: материалов оснастки одностоечных опор</t>
  </si>
  <si>
    <t>(1,82)</t>
  </si>
  <si>
    <t>(64,79)</t>
  </si>
  <si>
    <t>(1170,76)</t>
  </si>
  <si>
    <t>ТЕР33-04-001-05</t>
  </si>
  <si>
    <t>Установка с помощью механизмов деревянных опор ВЛ 0,38-10 кВ из пропитанных цельных стоек для совместной подвески проводов: одностоечных</t>
  </si>
  <si>
    <t>31
26+1+4</t>
  </si>
  <si>
    <t>Машины бурильно-крановые на автомобиле, глубина бурения 3,5 м</t>
  </si>
  <si>
    <t>101-0404</t>
  </si>
  <si>
    <t>Краска для наружных работ черная, марок МА-015, ПФ-014</t>
  </si>
  <si>
    <t>101-0962</t>
  </si>
  <si>
    <t>Смазка солидол жировой марки «Ж»</t>
  </si>
  <si>
    <t>101-1663</t>
  </si>
  <si>
    <t>Лак кузбасский</t>
  </si>
  <si>
    <t>101-1757</t>
  </si>
  <si>
    <t>Ветошь</t>
  </si>
  <si>
    <t>101-1805</t>
  </si>
  <si>
    <t>Гвозди строительные</t>
  </si>
  <si>
    <t>113-0079</t>
  </si>
  <si>
    <t>Лак БТ-577</t>
  </si>
  <si>
    <t>113-1777</t>
  </si>
  <si>
    <t>Паста антисептическая</t>
  </si>
  <si>
    <t>509-1073</t>
  </si>
  <si>
    <t>Колпачки полиэтиленовые</t>
  </si>
  <si>
    <t>1,25; 1,15</t>
  </si>
  <si>
    <t>(9,18)</t>
  </si>
  <si>
    <t>(398,35)</t>
  </si>
  <si>
    <t>(7198,18)</t>
  </si>
  <si>
    <t xml:space="preserve">  1,25; 1,15</t>
  </si>
  <si>
    <t>ТССЦ-509-1073</t>
  </si>
  <si>
    <t>ТЕР33-04-005-02</t>
  </si>
  <si>
    <t>Установка оттяжек одинарных к опорам: ВЛ 6-10 кВ</t>
  </si>
  <si>
    <t>1 оттяжка</t>
  </si>
  <si>
    <t>ТЕР33-04-007-01</t>
  </si>
  <si>
    <t>Установка железобетонных плит для опор ВЛ 35 кВ: анкерных объемом до 0,2 м3</t>
  </si>
  <si>
    <t>(3,52)</t>
  </si>
  <si>
    <t>(40,5)</t>
  </si>
  <si>
    <t>(731,84)</t>
  </si>
  <si>
    <t xml:space="preserve">   Заземление</t>
  </si>
  <si>
    <t>ТЕРм08-02-471-04</t>
  </si>
  <si>
    <t>Заземлитель вертикальный из круглой стали диаметром: 18 мм</t>
  </si>
  <si>
    <t>10 шт.</t>
  </si>
  <si>
    <t>0,4
4 / 10</t>
  </si>
  <si>
    <t>101-1924</t>
  </si>
  <si>
    <t>Электроды диаметром 4 мм Э42А</t>
  </si>
  <si>
    <t>(0,84)</t>
  </si>
  <si>
    <t>(15,18)</t>
  </si>
  <si>
    <t>ТЕРм08-02-472-09</t>
  </si>
  <si>
    <t>Проводник заземляющий открыто по строительным основаниям: из круглой стали диаметром 12 мм</t>
  </si>
  <si>
    <t>0,328
32,8 / 100</t>
  </si>
  <si>
    <t>101-1627</t>
  </si>
  <si>
    <t>Сталь листовая углеродистая обыкновенного качества марки ВСт3пс5 толщиной 4-6 мм</t>
  </si>
  <si>
    <t>(2,48)</t>
  </si>
  <si>
    <t>(0,93)</t>
  </si>
  <si>
    <t>(16,81)</t>
  </si>
  <si>
    <t xml:space="preserve">   Подвеска провода</t>
  </si>
  <si>
    <t>Кабель до 35 кВ по установленным конструкциям и лоткам с креплением по всей длине, масса 1 м кабеля: до 3 кг  (по деревянной опоре)</t>
  </si>
  <si>
    <t>0,32
32 / 100</t>
  </si>
  <si>
    <t>(0,96)</t>
  </si>
  <si>
    <t>(17,35)</t>
  </si>
  <si>
    <t>8,7
870 / 100</t>
  </si>
  <si>
    <t>Итого по разделу 2 Строительно-монтажные работы на опорах</t>
  </si>
  <si>
    <t xml:space="preserve">    Итого по разделу 2 Строительно-монтажные работы на опорах</t>
  </si>
  <si>
    <t xml:space="preserve">   Раздел 3. Монтажные работы вблизи ВЛ-35</t>
  </si>
  <si>
    <t>На каждый последующий кабель добавлять к расценке 08-02-142-01 (1946 м кабеля проходит в одной траншее с кабелем 1 цепи от ячейки №12А)</t>
  </si>
  <si>
    <t>19,46
1946 / 100</t>
  </si>
  <si>
    <t>1,15*1,2</t>
  </si>
  <si>
    <t>(329,07)</t>
  </si>
  <si>
    <t>(5946,29)</t>
  </si>
  <si>
    <t xml:space="preserve">  1,15*1,2</t>
  </si>
  <si>
    <t>1,946
1946/1000</t>
  </si>
  <si>
    <t>0,3; 1,15; 1,2</t>
  </si>
  <si>
    <t>(114,85)</t>
  </si>
  <si>
    <t>(2075,34)</t>
  </si>
  <si>
    <t xml:space="preserve">  0,3; 1,15; 1,2</t>
  </si>
  <si>
    <t>0,064
64/1000</t>
  </si>
  <si>
    <t>(48,92)</t>
  </si>
  <si>
    <t>(883,98)</t>
  </si>
  <si>
    <t>ТЕР22-01-001-02</t>
  </si>
  <si>
    <t>Укладка хризотилцементных водопроводных труб с соединением при помощи хризотилцементных муфт диаметром: 150 мм</t>
  </si>
  <si>
    <t>0,02
20/1000</t>
  </si>
  <si>
    <t>101-2056</t>
  </si>
  <si>
    <t>Трубы хризотилцементные напорные ВТ9, диаметр условного прохода 150 мм</t>
  </si>
  <si>
    <t>101-2233</t>
  </si>
  <si>
    <t>Муфты хризотилцементные САМ 9, для напорных труб условным проходом 150 мм</t>
  </si>
  <si>
    <t>(25,61)</t>
  </si>
  <si>
    <t>(0,71)</t>
  </si>
  <si>
    <t>(12,83)</t>
  </si>
  <si>
    <t>Кабель до 35 кВ в проложенных трубах, блоках и коробах, масса 1 м кабеля: до 3 кг</t>
  </si>
  <si>
    <t>0,84
(64+20) / 100</t>
  </si>
  <si>
    <t>(3,02)</t>
  </si>
  <si>
    <t>(54,57)</t>
  </si>
  <si>
    <t>4
12/3</t>
  </si>
  <si>
    <t>1,33
4/3</t>
  </si>
  <si>
    <t>Итого по разделу 3 Монтажные работы вблизи ВЛ-35</t>
  </si>
  <si>
    <t xml:space="preserve">    Итого по разделу 3 Монтажные работы вблизи ВЛ-35</t>
  </si>
  <si>
    <t xml:space="preserve">   Раздел 4. ГНБ - 2 шт. (119,7 м и 80 м)</t>
  </si>
  <si>
    <t>ТЕР34-02-017-03</t>
  </si>
  <si>
    <t>Устройство переходов подземных методом горизонтального прокола: последующими трубами до 10 м (третья труба для второй цепи)</t>
  </si>
  <si>
    <t>1 переход</t>
  </si>
  <si>
    <t>Машина для горизонтального прокола грунта на базе автомобиля</t>
  </si>
  <si>
    <t>101-1705</t>
  </si>
  <si>
    <t>Пакля пропитанная</t>
  </si>
  <si>
    <t>101-1847</t>
  </si>
  <si>
    <t>Замазка защитная</t>
  </si>
  <si>
    <t>101-2260</t>
  </si>
  <si>
    <t>Трубы хризотилцементные безнапорные БНТ, диаметр условного прохода 100 мм</t>
  </si>
  <si>
    <t>102-0243</t>
  </si>
  <si>
    <t>Дрова разделанные длиной 1,5-2 м сосна, ольха</t>
  </si>
  <si>
    <t>507-2623</t>
  </si>
  <si>
    <t>Муфты полиэтиленовые МПТ-1 для труб 100 мм</t>
  </si>
  <si>
    <t>509-0818</t>
  </si>
  <si>
    <t>Пробки кабельные полиэтиленовые ПКП-1 для труб 100 мм</t>
  </si>
  <si>
    <t>(69,58)</t>
  </si>
  <si>
    <t>(160,04)</t>
  </si>
  <si>
    <t>(2891,92)</t>
  </si>
  <si>
    <t>ТССЦ-101-2260</t>
  </si>
  <si>
    <t>ТЕР34-02-017-04</t>
  </si>
  <si>
    <t>Устройство переходов подземных методом горизонтального прокола: на каждые последующие 5 м добавлять к расценке 34-02-017-03  (третья труба для второй цепи)</t>
  </si>
  <si>
    <t>35,94
(119,7-10)/5+(80-10)/5</t>
  </si>
  <si>
    <t>(29,19)</t>
  </si>
  <si>
    <t>(1206,51)</t>
  </si>
  <si>
    <t>(21801,64)</t>
  </si>
  <si>
    <t>1,997
199,7 / 100</t>
  </si>
  <si>
    <t>(5,99)</t>
  </si>
  <si>
    <t>(108,24)</t>
  </si>
  <si>
    <t>Итого по разделу 4 ГНБ - 2 шт. (119,7 м и 80 м)</t>
  </si>
  <si>
    <t xml:space="preserve">    Итого по разделу 4 ГНБ - 2 шт. (119,7 м и 80 м)</t>
  </si>
  <si>
    <t xml:space="preserve">   Раздел 5. ГНБ вблизи ВЛ-35 - 3 шт (21,6 м, 43,3 м, 41,2 м)</t>
  </si>
  <si>
    <t>ТЕР22-05-003-02</t>
  </si>
  <si>
    <t>Протаскивание в футляр стальных труб диаметром: 150 мм (протаскивание труб в скважину, 1 труба - для второй цепи)</t>
  </si>
  <si>
    <t>100 м трубы, уложенной в футляр</t>
  </si>
  <si>
    <t>1,061
((21,6+43,3+41,2)) / 100</t>
  </si>
  <si>
    <t>Лебедки ручные и рычажные тяговым усилием 14,72 кН (1,5 т)</t>
  </si>
  <si>
    <t>101-0782</t>
  </si>
  <si>
    <t>Поковки из квадратных заготовок, масса 1,8 кг</t>
  </si>
  <si>
    <t>101-0850</t>
  </si>
  <si>
    <t>Резина листовая вулканизованная цветная</t>
  </si>
  <si>
    <t>1,061
106,1 / 100</t>
  </si>
  <si>
    <t>(3,82)</t>
  </si>
  <si>
    <t>(69,03)</t>
  </si>
  <si>
    <t>Итого по разделу 5 ГНБ вблизи ВЛ-35 - 3 шт (21,6 м, 43,3 м, 41,2 м)</t>
  </si>
  <si>
    <t xml:space="preserve">    Итого по разделу 5 ГНБ вблизи ВЛ-35 - 3 шт (21,6 м, 43,3 м, 41,2 м)</t>
  </si>
  <si>
    <t xml:space="preserve">   Раздел 6. Материалы не учтенные ценником</t>
  </si>
  <si>
    <t>материалы</t>
  </si>
  <si>
    <t>Стойка деревянная С11
Ц=7500/5,08</t>
  </si>
  <si>
    <t>Плита ж/б П-3
Ц=1779.67/5,08</t>
  </si>
  <si>
    <t>Анкерный болт ОТи1
Ц=1412,32/5,08</t>
  </si>
  <si>
    <t>Шпилька ШПи1
Ц=74,88/5,08</t>
  </si>
  <si>
    <t>Шпилька ШПи2
Ц=115,44/5,08</t>
  </si>
  <si>
    <t>Проводник заземления В-10
Ц=2496/5,08</t>
  </si>
  <si>
    <t>Крышка пластиковая для опор SP19
Ц=189,46/5,08</t>
  </si>
  <si>
    <t>Гайка крюкообразная PD 3.2
Ц=534/5,08</t>
  </si>
  <si>
    <t>SOT4.6 проходной болт
Ц=635,84/5,08</t>
  </si>
  <si>
    <t>SOT101.1 крюк
Ц=975,78/5,08</t>
  </si>
  <si>
    <t>Зажим поддерживающий SO 69.95
Ц=555,74/5,08</t>
  </si>
  <si>
    <t>Зажим SH 515
Ц=413,69/5,08</t>
  </si>
  <si>
    <t>Зажим SH 517
Ц=413,69/5,08</t>
  </si>
  <si>
    <t>Скоба SH 187
Ц=404,14/5,08</t>
  </si>
  <si>
    <t>Маркер SH 45
Ц=1776,56/5,08</t>
  </si>
  <si>
    <t>Трос SH 511
Ц=3891,77/5,08</t>
  </si>
  <si>
    <t>Зажим плашечный соединительный SL 4.26
Ц=332,23/5,08</t>
  </si>
  <si>
    <t>Зажим анкерный SO 235
Ц=3356.44/5,08</t>
  </si>
  <si>
    <t>Лента бандажная СОТ 37
Ц=35,99/5,08</t>
  </si>
  <si>
    <t>Скрепа бандажная СОТ 36
Ц=35,99/5,08</t>
  </si>
  <si>
    <t>PER26 бандаж
Ц=0,3/5,08</t>
  </si>
  <si>
    <t xml:space="preserve">   Прочее</t>
  </si>
  <si>
    <t>шт</t>
  </si>
  <si>
    <t>Муфта соединительная для троса в земле SJCWM1
Ц=1952,82/5,08</t>
  </si>
  <si>
    <t>Муфта соединительная для троса CIL 9.68
Ц=4756,44/5,08</t>
  </si>
  <si>
    <t>Лента сигнальная ЛСЭ-250
Ц=10660,31/5,08</t>
  </si>
  <si>
    <t>км</t>
  </si>
  <si>
    <t>Труба Техническая 160
Ц=915,25/5,08</t>
  </si>
  <si>
    <t>Труба Протекторфлекс БК160/15,4 SN96 F145
Ц=3251,48/5,08</t>
  </si>
  <si>
    <t>Воронка ПРОТЕКТОРФЛЕКС ВЗК 160
Ц=15486,68/5,08</t>
  </si>
  <si>
    <t>Уплотнитель кабеля ПРОТЕКТОРФЛЕКС УВК 160
Ц=13509,92/5,08</t>
  </si>
  <si>
    <t>Короб электротехнический КП-0,1/0,2-2У1
Ц=2021/5,08</t>
  </si>
  <si>
    <t>ТССЦ-408-0122</t>
  </si>
  <si>
    <t>Песок природный для строительных работ средний  ( с учетом коэффициента уплотнения 1,1)</t>
  </si>
  <si>
    <t>5,5
5*1,1</t>
  </si>
  <si>
    <t>Зажим плашечный ПС-2-1
Ц=90,05/5,08</t>
  </si>
  <si>
    <t>Сталь круглая д16
Ц=57/5,08</t>
  </si>
  <si>
    <t>37,872
24*1,578</t>
  </si>
  <si>
    <t>Сталь круглая д12
Ц=41,94/5,08</t>
  </si>
  <si>
    <t>29,1264
32,8*0,888</t>
  </si>
  <si>
    <t>Итого по разделу 6 Материалы не учтенные ценником</t>
  </si>
  <si>
    <t xml:space="preserve">    Материалы для строительных работ</t>
  </si>
  <si>
    <t xml:space="preserve">    Земляные работы, выполняемые ручным способом</t>
  </si>
  <si>
    <t xml:space="preserve">    Итого по разделу 6 Материалы не учтенные ценником</t>
  </si>
  <si>
    <t>Итого прямые затраты по смете</t>
  </si>
  <si>
    <t>Итого прямые затраты по смете с учетом индексов, в текущих ценах</t>
  </si>
  <si>
    <t>ВСЕГО по смете</t>
  </si>
  <si>
    <t xml:space="preserve">    ВСЕГО по смете</t>
  </si>
  <si>
    <t xml:space="preserve">на Строительство КВЛ 6 кВ от ячейки №12А, </t>
  </si>
  <si>
    <t>Основание: 32/17-ТКР.С1, ВР1</t>
  </si>
  <si>
    <t>6,35
635 / 100</t>
  </si>
  <si>
    <t>Устройство постели при одном кабеле в траншее</t>
  </si>
  <si>
    <t>14,12
1412 / 100</t>
  </si>
  <si>
    <t>1,059
(1412*0,15*0,5) / 100</t>
  </si>
  <si>
    <t>4,27
427 / 100</t>
  </si>
  <si>
    <t>13,48
1348 / 100</t>
  </si>
  <si>
    <t>(189,93)</t>
  </si>
  <si>
    <t>(3432,04)</t>
  </si>
  <si>
    <t>1,348
1348/1000</t>
  </si>
  <si>
    <t>(66,29)</t>
  </si>
  <si>
    <t>(1197,86)</t>
  </si>
  <si>
    <t>0,062
62/1000</t>
  </si>
  <si>
    <t>(39,49)</t>
  </si>
  <si>
    <t>(713,58)</t>
  </si>
  <si>
    <t>0,62
62 / 100</t>
  </si>
  <si>
    <t>(1,86)</t>
  </si>
  <si>
    <t>(33,61)</t>
  </si>
  <si>
    <t>Кабель до 35 кВ в проложенных трубах, блоках и коробах, масса 1 м кабеля: до 3 кг (в а/ц трубе)</t>
  </si>
  <si>
    <t>Кабель до 35 кВ в проложенных трубах, блоках и коробах, масса 1 м кабеля: до 3 кг ( в сущ. а/ц трубе)</t>
  </si>
  <si>
    <t>ТЕРм08-02-177-01</t>
  </si>
  <si>
    <t>Указатель месторасположения трассы кабелей, проложенных в земле</t>
  </si>
  <si>
    <t>113-0239</t>
  </si>
  <si>
    <t>Эмаль ХС-720 серебристая антикоррозийная</t>
  </si>
  <si>
    <t>18
9*2</t>
  </si>
  <si>
    <t>9,14
914 / 100</t>
  </si>
  <si>
    <t>20,3
2030 / 100</t>
  </si>
  <si>
    <t>1,5225
(2030*0,15*0,5) / 100</t>
  </si>
  <si>
    <t>6,09
609 / 100</t>
  </si>
  <si>
    <t>1,333333
4/3</t>
  </si>
  <si>
    <t>Разработка грунта вручную в траншеях глубиной до 2 м без креплений с откосами, группа грунтов: 2 (приемный и рабочий котлованы)</t>
  </si>
  <si>
    <t>0,08
(2*2*2) / 100</t>
  </si>
  <si>
    <t>Засыпка вручную траншей, пазух котлованов и ям, группа грунтов: 1</t>
  </si>
  <si>
    <t>ТЕР34-02-017-01</t>
  </si>
  <si>
    <t>Устройство переходов подземных методом горизонтального прокола: первой трубой до 10 м (первая труба д 160 для первой цепи, общий диаметр скважины 450 мм - для трех труб, 2 трубы прокладываем в этой смете, одну - в смете 02-01-02)</t>
  </si>
  <si>
    <t>(82,48)</t>
  </si>
  <si>
    <t>(189,7)</t>
  </si>
  <si>
    <t>(3427,88)</t>
  </si>
  <si>
    <t>ТЕР34-02-017-02</t>
  </si>
  <si>
    <t>Устройство переходов подземных методом горизонтального прокола: на каждые последующие 5 м добавлять к расценке 34-02-017-01 (первая труба для первой цепи)</t>
  </si>
  <si>
    <t>(32,31)</t>
  </si>
  <si>
    <t>(1335,53)</t>
  </si>
  <si>
    <t>(24133,03)</t>
  </si>
  <si>
    <t>Устройство переходов подземных методом горизонтального прокола: последующими трубами до 10 м (вторая труба - резервная)</t>
  </si>
  <si>
    <t>Устройство переходов подземных методом горизонтального прокола: на каждые последующие 5 м добавлять к расценке 34-02-017-03 (вторая труба - резервная)</t>
  </si>
  <si>
    <t>ТЕРм10-06-034-27</t>
  </si>
  <si>
    <t>Герметизация канала кабельной канализации: свободного</t>
  </si>
  <si>
    <t>0,12
(2*2*3) / 100</t>
  </si>
  <si>
    <t>ТЕР22-05-002-21</t>
  </si>
  <si>
    <t>Продавливание без разработки грунта (прокол) на длину: до 50 м труб диаметром 400 мм (2 прокола ГНБ - 43,3м и 41,2 м, скважина диаметром 450 мм, в ней 3 трубы, 2 из которых прокладываем в этой смете, 1 - в смете 02-01-02)</t>
  </si>
  <si>
    <t>100 м продавливания</t>
  </si>
  <si>
    <t>0,845
(43,3+41,2) / 100</t>
  </si>
  <si>
    <t>Краны переносные 1 т</t>
  </si>
  <si>
    <t>Электростанции передвижные 30 кВт</t>
  </si>
  <si>
    <t>Агрегаты сварочные передвижные с номинальным сварочным током 250-400 А с дизельным двигателем</t>
  </si>
  <si>
    <t>Аппарат для газовой сварки и резки</t>
  </si>
  <si>
    <t>Установки гидравлические для труб длиной продавливания более 20 м (УПК-20) при работе от передвижных электростанций</t>
  </si>
  <si>
    <t>101-0324</t>
  </si>
  <si>
    <t>Кислород технический газообразный</t>
  </si>
  <si>
    <t>101-1513</t>
  </si>
  <si>
    <t>Электроды диаметром 4 мм Э42</t>
  </si>
  <si>
    <t>101-1602</t>
  </si>
  <si>
    <t>Ацетилен газообразный технический</t>
  </si>
  <si>
    <t>103-0218</t>
  </si>
  <si>
    <t>Трубы стальные электросварные прямошовные и спирально-шовные группы А и Б с сопротивлением по разрыву 38 кгс/мм2, наружный диаметр 426 мм, толщина стенки 7 мм</t>
  </si>
  <si>
    <t>(5672,58)</t>
  </si>
  <si>
    <t>(6614,8)</t>
  </si>
  <si>
    <t>(119529,44)</t>
  </si>
  <si>
    <t>ТССЦ-103-0218</t>
  </si>
  <si>
    <t>ТЕР22-05-002-14</t>
  </si>
  <si>
    <t>Продавливание без разработки грунта (прокол) на длину: до 30 м труб диаметром 400 мм  (1 прокол ГНБ - 21,6 м, скважина диаметром 450 мм, в ней 3 трубы, 2 из которых прокладываем в этой смете, 1 - в смете 02-01-02)</t>
  </si>
  <si>
    <t>0,216
21,6 / 100</t>
  </si>
  <si>
    <t>(4712,49)</t>
  </si>
  <si>
    <t>(1404,7)</t>
  </si>
  <si>
    <t>Протаскивание в футляр стальных труб диаметром: 150 мм (протаскивание труб в скважину, 1 труба - для первой цепи, 1 труба - резервная)</t>
  </si>
  <si>
    <t>2,122
((21,6+43,3+41,2)*2) / 100</t>
  </si>
  <si>
    <t>Заглушка ПРОТЕКТОРФЛЕКС ЗУП 160
Ц=7063,44/5,08</t>
  </si>
  <si>
    <t>567,6
516*1,1</t>
  </si>
  <si>
    <t>Столбик кабельный (цвет серый) h=1,6м СКТ-1,6
Ц=402,9/5,08</t>
  </si>
  <si>
    <t>ЛОКАЛЬНАЯ СМЕТА № 01-01-01</t>
  </si>
  <si>
    <t xml:space="preserve">на Подготовительные работы, </t>
  </si>
  <si>
    <t>Основание: 32/17-ТКР.ВРП</t>
  </si>
  <si>
    <t>69056,29 руб.</t>
  </si>
  <si>
    <t>991595,16 руб.</t>
  </si>
  <si>
    <t>23591,75 руб.</t>
  </si>
  <si>
    <t>426302,92 руб.</t>
  </si>
  <si>
    <t>2532,54 чел.час</t>
  </si>
  <si>
    <t xml:space="preserve">   Раздел 1. Монтажные работы</t>
  </si>
  <si>
    <t>ТЕР01-02-119-01</t>
  </si>
  <si>
    <t>Расчистка площадей от кустарника и мелколесья вручную: при редкой поросли</t>
  </si>
  <si>
    <t>100 м2</t>
  </si>
  <si>
    <t>41,971
(20985,5*0,2) / 100</t>
  </si>
  <si>
    <t>ТЕР01-02-119-02</t>
  </si>
  <si>
    <t>Расчистка площадей от кустарника и мелколесья вручную: при средней поросли</t>
  </si>
  <si>
    <t>62,9565
(20985,5*0,3) / 100</t>
  </si>
  <si>
    <t>ТЕР01-02-119-03</t>
  </si>
  <si>
    <t>Расчистка площадей от кустарника и мелколесья вручную: при густой поросли</t>
  </si>
  <si>
    <t>104,9275
(20985,5*0,5) / 100</t>
  </si>
  <si>
    <t>ТЕР01-02-099-01</t>
  </si>
  <si>
    <t>Валка деревьев мягких пород с корня, диаметр стволов: до 16 см</t>
  </si>
  <si>
    <t>100 деревьев</t>
  </si>
  <si>
    <t>8,31
831 / 100</t>
  </si>
  <si>
    <t>Пила с карбюраторным двигателем</t>
  </si>
  <si>
    <t>ТЕР01-02-099-02</t>
  </si>
  <si>
    <t>Валка деревьев мягких пород с корня, диаметр стволов: до 20 см</t>
  </si>
  <si>
    <t>2,2
(220) / 100</t>
  </si>
  <si>
    <t>ТЕР01-02-099-03</t>
  </si>
  <si>
    <t>Валка деревьев мягких пород с корня, диаметр стволов: до 24 см</t>
  </si>
  <si>
    <t>2,68
268 / 100</t>
  </si>
  <si>
    <t>ТЕР01-02-099-04</t>
  </si>
  <si>
    <t>Валка деревьев мягких пород с корня, диаметр стволов: до 28 см</t>
  </si>
  <si>
    <t>0,98
98 / 100</t>
  </si>
  <si>
    <t>ТЕР01-02-099-05</t>
  </si>
  <si>
    <t>Валка деревьев мягких пород с корня, диаметр стволов: до 32 см</t>
  </si>
  <si>
    <t>1,04
104 / 100</t>
  </si>
  <si>
    <t>ТЕР01-02-099-06</t>
  </si>
  <si>
    <t>Валка деревьев мягких пород с корня, диаметр стволов: более 32 см</t>
  </si>
  <si>
    <t>0,13
13 / 100</t>
  </si>
  <si>
    <t>ТЕР01-02-100-01</t>
  </si>
  <si>
    <t>Трелевка древесины на расстояние до 300 м тракторами мощностью: 59 кВт (80 л.с.), диаметр стволов до 20 см</t>
  </si>
  <si>
    <t>100 хлыстов</t>
  </si>
  <si>
    <t>10,51
8,31+2,2</t>
  </si>
  <si>
    <t>Тракторы на гусеничном ходу при работе на других видах строительства 59 кВт (80 л.с.)</t>
  </si>
  <si>
    <t>(121,7)</t>
  </si>
  <si>
    <t>(1534,88)</t>
  </si>
  <si>
    <t>(27735,28)</t>
  </si>
  <si>
    <t>ТЕР01-02-100-02</t>
  </si>
  <si>
    <t>Трелевка древесины на расстояние до 300 м тракторами мощностью: 59 кВт (80 л.с.), диаметр стволов до 30 см</t>
  </si>
  <si>
    <t>3,66
2,68+0,98</t>
  </si>
  <si>
    <t>(212,13)</t>
  </si>
  <si>
    <t>(931,69)</t>
  </si>
  <si>
    <t>(16835,64)</t>
  </si>
  <si>
    <t>ТЕР01-02-100-03</t>
  </si>
  <si>
    <t>Трелевка древесины на расстояние до 300 м тракторами мощностью: 59 кВт (80 л.с.), диаметр стволов свыше 30 см</t>
  </si>
  <si>
    <t>1,17
1,04+0,13</t>
  </si>
  <si>
    <t>(343,99)</t>
  </si>
  <si>
    <t>(482,96)</t>
  </si>
  <si>
    <t>(8727,09)</t>
  </si>
  <si>
    <t>ТЕР01-02-102-01</t>
  </si>
  <si>
    <t>Устройство разделочных площадок, диаметр стволов: до 16 см</t>
  </si>
  <si>
    <t>Тракторы на гусеничном ходу при работе на других видах строительства 79 кВт (108 л.с.)</t>
  </si>
  <si>
    <t>Платформы узкой колеи</t>
  </si>
  <si>
    <t>102-0026</t>
  </si>
  <si>
    <t>Бруски обрезные хвойных пород длиной 4-6,5 м, шириной 75-150 мм, толщиной 40-75 мм, IV сорта</t>
  </si>
  <si>
    <t>(1,25)</t>
  </si>
  <si>
    <t>(12,47)</t>
  </si>
  <si>
    <t>(225,33)</t>
  </si>
  <si>
    <t>ТЕР01-02-102-02</t>
  </si>
  <si>
    <t>Устройство разделочных площадок, диаметр стволов: до 20 см</t>
  </si>
  <si>
    <t>(1,95)</t>
  </si>
  <si>
    <t>(5,15)</t>
  </si>
  <si>
    <t>(93,06)</t>
  </si>
  <si>
    <t>ТЕР01-02-102-03</t>
  </si>
  <si>
    <t>Устройство разделочных площадок, диаметр стволов: до 24 см</t>
  </si>
  <si>
    <t>(2,5)</t>
  </si>
  <si>
    <t>(8,04)</t>
  </si>
  <si>
    <t>(145,28)</t>
  </si>
  <si>
    <t>ТЕР01-02-102-04</t>
  </si>
  <si>
    <t>Устройство разделочных площадок, диаметр стволов: до 28 см</t>
  </si>
  <si>
    <t>(3,2)</t>
  </si>
  <si>
    <t>(3,76)</t>
  </si>
  <si>
    <t>(67,94)</t>
  </si>
  <si>
    <t>ТЕР01-02-102-05</t>
  </si>
  <si>
    <t>Устройство разделочных площадок, диаметр стволов: до 32 см</t>
  </si>
  <si>
    <t>(3,61)</t>
  </si>
  <si>
    <t>(4,5)</t>
  </si>
  <si>
    <t>(81,32)</t>
  </si>
  <si>
    <t>ТЕР01-02-102-06</t>
  </si>
  <si>
    <t>Устройство разделочных площадок, диаметр стволов: свыше 32 см</t>
  </si>
  <si>
    <t>(6,12)</t>
  </si>
  <si>
    <t>(0,95)</t>
  </si>
  <si>
    <t>(17,17)</t>
  </si>
  <si>
    <t>ТЕР01-02-101-02</t>
  </si>
  <si>
    <t>Разделка древесины мягких пород, полученной от валки леса, диаметр стволов: до 16 см</t>
  </si>
  <si>
    <t>0,8*1,2</t>
  </si>
  <si>
    <t>0,7*1,2</t>
  </si>
  <si>
    <t>ТЕР01-02-101-03</t>
  </si>
  <si>
    <t>Разделка древесины мягких пород, полученной от валки леса, диаметр стволов: до 20 см</t>
  </si>
  <si>
    <t>ТЕР01-02-101-04</t>
  </si>
  <si>
    <t>Разделка древесины мягких пород, полученной от валки леса, диаметр стволов: до 24 см</t>
  </si>
  <si>
    <t>ТЕР01-02-101-05</t>
  </si>
  <si>
    <t>Разделка древесины мягких пород, полученной от валки леса, диаметр стволов: до 28 см</t>
  </si>
  <si>
    <t>ТЕР01-02-101-06</t>
  </si>
  <si>
    <t>Разделка древесины мягких пород, полученной от валки леса, диаметр стволов: до 32 см</t>
  </si>
  <si>
    <t>ТЕР01-02-101-07</t>
  </si>
  <si>
    <t>Разделка древесины мягких пород, полученной от валки леса, диаметр стволов: более 32 см</t>
  </si>
  <si>
    <t>Итого по разделу 1 Монтажные работы</t>
  </si>
  <si>
    <t xml:space="preserve">    Земляные работы, выполняемые по другим видам работ (подготовительным, сопутствующим, укрепительным)</t>
  </si>
  <si>
    <t xml:space="preserve">    Итого по разделу 1 Монтажные работы</t>
  </si>
  <si>
    <t>(25382,93)</t>
  </si>
  <si>
    <t>Составлен(а) в ценах на 1 квартал 2018 г.</t>
  </si>
  <si>
    <t xml:space="preserve">МДС35 пр.1 т.1 п.5._Производство строительных и других работ вблизи объектов, находящихся под высоким напряжением, в том числе  в охранной зоне действующей воздушной линии электропередачи ОЗП=1,2; ЭМ=1,2 к расх.; ЗПМ=1,2; ТЗ=1,2; ТЗМ=1,2 </t>
  </si>
  <si>
    <t>Прил.1.12 п.3.213Разделка древесины без заготовки дров ОЗП=0,8; ЭМ=0,7 к расх.; ЗПМ=0,7; ТЗ=0,8; ТЗМ=0,7;</t>
  </si>
  <si>
    <t>ЛОКАЛЬНАЯ СМЕТА № 09-01-01</t>
  </si>
  <si>
    <t xml:space="preserve">на Строительство КВЛ 6 кВ от ячейки №12А. ПНР., </t>
  </si>
  <si>
    <t>Основание: 32/17-ТКР</t>
  </si>
  <si>
    <t>1657,51 руб.</t>
  </si>
  <si>
    <t>27321,3 руб.</t>
  </si>
  <si>
    <t>808,54 руб.</t>
  </si>
  <si>
    <t>14610,32 руб.</t>
  </si>
  <si>
    <t>70,77 чел.час</t>
  </si>
  <si>
    <t xml:space="preserve">   Раздел 1. ПНР</t>
  </si>
  <si>
    <t>ТЕРп01-11-010-01</t>
  </si>
  <si>
    <t>Измерение сопротивления растеканию тока: заземлителя</t>
  </si>
  <si>
    <t>1 измерение</t>
  </si>
  <si>
    <t>55=65*0.85</t>
  </si>
  <si>
    <t>32=40*0.8</t>
  </si>
  <si>
    <t>Инженер по наладке и испытаниям III категории</t>
  </si>
  <si>
    <t>Электромонтажник-наладчик 6 разряда</t>
  </si>
  <si>
    <t>ТЕРп01-11-011-01</t>
  </si>
  <si>
    <t>Проверка наличия цепи между заземлителями и заземленными элементами</t>
  </si>
  <si>
    <t>100 точек</t>
  </si>
  <si>
    <t>0,04
(4) / 100</t>
  </si>
  <si>
    <t>ТЕРп01-11-012-01</t>
  </si>
  <si>
    <t>Определение удельного сопротивления грунта</t>
  </si>
  <si>
    <t>ТЕРп01-12-027-01</t>
  </si>
  <si>
    <t>Испытание кабеля силового длиной до 500 м напряжением: до 10 кВ</t>
  </si>
  <si>
    <t>1 испытание</t>
  </si>
  <si>
    <t>Электромонтажник-наладчик 4 разряда</t>
  </si>
  <si>
    <t>ТЕРп01-12-027-04</t>
  </si>
  <si>
    <t>За каждые последующие 500 м испытания силового кабеля напряжением: до 10 кВ добавлять к расценке 01-12-027-01</t>
  </si>
  <si>
    <t>500 м кабеля</t>
  </si>
  <si>
    <t>25,26
(4210*3) / 500</t>
  </si>
  <si>
    <t>ТЕРп01-11-002-01</t>
  </si>
  <si>
    <t>Определение активного сопротивления или рабочей электрической емкости жилы кабеля на напряжение: до 35 кВ</t>
  </si>
  <si>
    <t>ТЕРп01-11-027-02</t>
  </si>
  <si>
    <t>Измерение сопротивления ограничителя напряжения</t>
  </si>
  <si>
    <t>Итого по разделу 1 ПНР</t>
  </si>
  <si>
    <t xml:space="preserve">    Пусконаладочные работы: 'вхолостую' - 80%, 'под нагрузкой' - 20%</t>
  </si>
  <si>
    <t xml:space="preserve">    Итого по разделу 1 ПНР</t>
  </si>
  <si>
    <t>ЛОКАЛЬНАЯ СМЕТА № 09-01-02</t>
  </si>
  <si>
    <t xml:space="preserve">на Строительство КВЛ 6 кВ от ячейки №29. ПНР., </t>
  </si>
  <si>
    <t>Реконструкция ПС 110/35/6 кВ Редкино и строительство КВЛ 6кВ для технологического присоединения
 энергопринимающих устройств ООО "Трансстроймеханизация"</t>
  </si>
  <si>
    <t>Форма № 1</t>
  </si>
  <si>
    <t xml:space="preserve">Заказчик </t>
  </si>
  <si>
    <t>(наименование организации)</t>
  </si>
  <si>
    <t>"Утвержден" «    »________________2018 г.</t>
  </si>
  <si>
    <t>В том числе возвратных сумм  руб.</t>
  </si>
  <si>
    <t>(ссылка на документ об утверждении)</t>
  </si>
  <si>
    <t>«    »________________2018 г.</t>
  </si>
  <si>
    <t>СВОДНЫЙ СМЕТНЫЙ РАСЧЕТ СТОИМОСТИ СТРОИТЕЛЬСТВА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</si>
  <si>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</si>
  <si>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</si>
  <si>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</si>
  <si>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руб.</t>
  </si>
  <si>
    <t>Общая сметная стоимость, руб.</t>
  </si>
  <si>
    <t>строитель-
ных работ</t>
  </si>
  <si>
    <t>монтажных работ</t>
  </si>
  <si>
    <t>оборудования, мебели, инвентаря</t>
  </si>
  <si>
    <t>прочих</t>
  </si>
  <si>
    <t>Глава 1. Подготовка территории строительства</t>
  </si>
  <si>
    <t>01-01-01</t>
  </si>
  <si>
    <t>Подготовительные работы</t>
  </si>
  <si>
    <t>Итого по Главе 1. "Подготовка территории строительства"</t>
  </si>
  <si>
    <t>Глава 2. Основные объекты строительства</t>
  </si>
  <si>
    <t>Строительство КВЛ 6 кВ от ячейки №12А</t>
  </si>
  <si>
    <t>Строительство КВЛ 6 кВ от ячейки №29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</si>
  <si>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</si>
  <si>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</si>
  <si>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</si>
  <si>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</si>
  <si>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ГСН-81-05-01-2001 п.2,4</t>
  </si>
  <si>
    <t>Временные здания и сооружения - 2,5%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</si>
  <si>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</si>
  <si>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</si>
  <si>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</si>
  <si>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ГСН-81-05-02-2007 п.2.6</t>
  </si>
  <si>
    <t>Производство работ в зимнее время - 1,9%</t>
  </si>
  <si>
    <t>09-01-01</t>
  </si>
  <si>
    <t>Строительство КВЛ 6 кВ от ячейки №12А. ПНР.</t>
  </si>
  <si>
    <t>09-01-02</t>
  </si>
  <si>
    <t>Строительство КВЛ 6 кВ от ячейки №29. ПНР.</t>
  </si>
  <si>
    <t>Итого по Главе 9. "Прочие работы и затраты"</t>
  </si>
  <si>
    <t>Итого по Главам 1-9</t>
  </si>
  <si>
    <t>Глава 10. Содержание службы заказчика. Строительный контроль</t>
  </si>
  <si>
    <t>Постановление Правительства РФ от 21 июня 2010 г. N 468</t>
  </si>
  <si>
    <t>Строительный контроль 2,14%</t>
  </si>
  <si>
    <t>Приказ</t>
  </si>
  <si>
    <t>Итого по Главе 10. "Содержание службы заказчика. Строительный контроль"</t>
  </si>
  <si>
    <t>Глава 12. Проектные и изыскательские работы</t>
  </si>
  <si>
    <t>Итого по Главам 1-12</t>
  </si>
  <si>
    <t>Непредвиденные затраты</t>
  </si>
  <si>
    <t>МДС 81-35.2004 п.4.96</t>
  </si>
  <si>
    <t>Непредвиденные затраты - 3%</t>
  </si>
  <si>
    <t>Налоги и обязательные платежи</t>
  </si>
  <si>
    <t>МДС 81-35.2004 п.4.100</t>
  </si>
  <si>
    <t>НДС - 18%</t>
  </si>
  <si>
    <t>Итого "Налоги и обязательные платежи"</t>
  </si>
  <si>
    <t>Всего по сводному расчету</t>
  </si>
  <si>
    <t>Составлена в ценах по состоянию на 1 квартал 2018 г.</t>
  </si>
  <si>
    <t>Прим. для муфты троса. Муфта соединительная эпоксидная усовершенствованной конструкции для 3-4-жильного кабеля напряжением до 35 кВ в климатическом исполнении У-2,5 и УХЛ-2,5, сечение одной жилы: до 95 мм2 (4 соединения по 1 муфте)</t>
  </si>
  <si>
    <t>Муфта концевая эпоксидная для 3-жильного кабеля напряжением: до 10 кВ, сечение одной жилы до 70 мм2 ( всего 6 одножильных муфт)</t>
  </si>
  <si>
    <t>Муфта соединительная эпоксидная усовершенствованной конструкции для 3-4-жильного кабеля напряжением до 35 кВ в климатическом исполнении У-2,5 и УХЛ-2,5, сечение одной жилы: до 95 мм2  (1 муфта на каждую жилу отельно, 6 соединений по 3 муфты, всего 18 муфт)</t>
  </si>
  <si>
    <t>Муфта соединительная эпоксидная усовершенствованной конструкции для 3-4-жильного кабеля напряжением до 35 кВ в климатическом исполнении У-2,5 и УХЛ-2,5, сечение одной жилы: до 95 мм2   (1 муфта на каждую жилу отельно, 4 соединений по 3 муфты, всего 12 муфт)</t>
  </si>
  <si>
    <t>Муфта соединительная эпоксидная усовершенствованной конструкции для 3-4-жильного кабеля напряжением до 35 кВ в климатическом исполнении У-2,5 и УХЛ-2,5, сечение одной жилы: до 95 мм2 (1 муфта на каждую жилу отельно, 6 соединений по 3 муфты, всего 18 муфт)</t>
  </si>
  <si>
    <t>КП ООО "ЭнергоТЭК" №224 от 15.03.2018</t>
  </si>
  <si>
    <t>Муфта концевая POLT-12D/1ХI-L12А - EAKT16-57
Ц=16355,26/5,08</t>
  </si>
  <si>
    <t>Муфта соединительная POLJ12/1х70-150-SEE01
Ц=22133,49/5,08</t>
  </si>
  <si>
    <t>КП ООО "ТЕМП" от 07.06.2018</t>
  </si>
  <si>
    <t>УТВЕРЖДАЮ</t>
  </si>
  <si>
    <t>"_____"________________2018 г.</t>
  </si>
  <si>
    <t>на Землеустроительные работы по объекту:</t>
  </si>
  <si>
    <t xml:space="preserve">Строительство КЛ 10   кВ </t>
  </si>
  <si>
    <t>Наименование проектной организации</t>
  </si>
  <si>
    <t>Наименование организации Заказчика</t>
  </si>
  <si>
    <t>Наименование видов работ</t>
  </si>
  <si>
    <t>объем работ</t>
  </si>
  <si>
    <t>Норма затрат труда на ед.изм., рублей</t>
  </si>
  <si>
    <t>№№ таблиц, примечаний и приложений к СЦ и ОНЗТ-96</t>
  </si>
  <si>
    <t>Всего, рублей</t>
  </si>
  <si>
    <t>объект (а)</t>
  </si>
  <si>
    <t>Таб.</t>
  </si>
  <si>
    <t>площадь, тыс.га</t>
  </si>
  <si>
    <t>тыс.га (в)</t>
  </si>
  <si>
    <t>Ка7=1,0+0,2(n-1)</t>
  </si>
  <si>
    <t>Ка2-площадь территории менее 2,0 тыс.га;
Ка7 -согласование материалов в нескольких организациях</t>
  </si>
  <si>
    <t>Ка2 = 1,0 - 0,40 (2 - n)=</t>
  </si>
  <si>
    <t>км линии</t>
  </si>
  <si>
    <t>Вычисление общей площади землепользований</t>
  </si>
  <si>
    <t>землепользование (а)</t>
  </si>
  <si>
    <t>при количестве точек переносимых в натуру на 1 ки более 5</t>
  </si>
  <si>
    <t>Ка2 = 1,0 - 0,9 (1 - n)=</t>
  </si>
  <si>
    <t>количество организаций, с которыми производится согласование материалов подготовтиельных работ</t>
  </si>
  <si>
    <t>Ка2-площадь территории менее 1,0 тыс.га;
Кв3 -лощадь территории менее 1,0 тыс.га;</t>
  </si>
  <si>
    <t>Кв3 = 1,0 - 0,7 (1 - n)=</t>
  </si>
  <si>
    <t>согласование границ со смежными землепользователями</t>
  </si>
  <si>
    <t>Нанесение на плановую основу границ землепользований</t>
  </si>
  <si>
    <t>10км границы (в)</t>
  </si>
  <si>
    <t>Ка2-нанесение на плановую основу менее 20 км границы
Ка,в5 - выезд в район при сборе информации</t>
  </si>
  <si>
    <t xml:space="preserve">Ка2 = 1,0 - 0,04 (20 - n) = </t>
  </si>
  <si>
    <t>Ка,в5=</t>
  </si>
  <si>
    <t>Подготовка землеустроительного дела по отводу земель</t>
  </si>
  <si>
    <t>100 км трассы (в)</t>
  </si>
  <si>
    <t xml:space="preserve">Ка2 = 1,0 -0,9 (1 - n) = </t>
  </si>
  <si>
    <t xml:space="preserve">Ка2-площадь территории менее 1,0 тыс.га;
Ка8 - согласование материалов в нескольких организациях
</t>
  </si>
  <si>
    <t xml:space="preserve">Ка8 = 1,0 + 0,1 (n - 1) = </t>
  </si>
  <si>
    <t>Кв4-на 1 км границы более 5 точек</t>
  </si>
  <si>
    <t>Кв4=1,0+0,01(n-5)</t>
  </si>
  <si>
    <t>Кв10 - при отводе земель под строительство линейных сооружений</t>
  </si>
  <si>
    <t>Кв10=</t>
  </si>
  <si>
    <t>Описание и согласование границ землепользований</t>
  </si>
  <si>
    <t>1 км границы (в)</t>
  </si>
  <si>
    <t xml:space="preserve">Ка2 = 1,0-0,02 (40 - n) = </t>
  </si>
  <si>
    <t>Ка1-описание границы административного района</t>
  </si>
  <si>
    <t>Ка1=</t>
  </si>
  <si>
    <t>Ка2-протяженность границы менее 40 км</t>
  </si>
  <si>
    <t>Кв4 = 1,0 + 0,05 (n - 1)=</t>
  </si>
  <si>
    <t>Кв4-на 1 км границы более 5 точек
Кв5-количество смежных землепользователей более 1</t>
  </si>
  <si>
    <t>Кв5 = 1,0 + 0,10 (n - 1)=</t>
  </si>
  <si>
    <t>Составление и вычерчивание плана границ землепользования</t>
  </si>
  <si>
    <t>1 тыс. га (в)</t>
  </si>
  <si>
    <t>Ка2-площадь территории менее 2,0 тыс.га;</t>
  </si>
  <si>
    <t>Ка2 = 1,0 - 0,45 (2 - n)=</t>
  </si>
  <si>
    <t>Ка8-согласование материалов в нескольких организациях
Кв6-масштаб 1:5000</t>
  </si>
  <si>
    <t>Кв6=</t>
  </si>
  <si>
    <t>Выбор площадок для расширения населенных пунктов и строительства производственных объектов</t>
  </si>
  <si>
    <t>объкт (а)</t>
  </si>
  <si>
    <t>III категория земель
Ка2-площадь территории менее 1,0 тыс.га;
Ка,в6 -отсутствие разработанных проектных предположенийпо созданию устойчивого агроэкологического ландшафта</t>
  </si>
  <si>
    <t xml:space="preserve">Ка,в6 = </t>
  </si>
  <si>
    <t>Кв7-масштаб М1:5000</t>
  </si>
  <si>
    <t>Кв7=</t>
  </si>
  <si>
    <t>Ка8 - согласование материалов в нескольких организациях</t>
  </si>
  <si>
    <t xml:space="preserve">Ка8 = 1,0 + 0,10 (n - 1) = </t>
  </si>
  <si>
    <t>Кв11-выбор площадок для строительства линейных сооружений</t>
  </si>
  <si>
    <t>Кв11=</t>
  </si>
  <si>
    <t>Переплет дел</t>
  </si>
  <si>
    <t>экз.книги (а)</t>
  </si>
  <si>
    <t>100 книжных листов (в)</t>
  </si>
  <si>
    <t>Итого</t>
  </si>
  <si>
    <t>Итого по смете в ценах 1996г.</t>
  </si>
  <si>
    <t>Коэффициенты</t>
  </si>
  <si>
    <t>к1=1.01-природно-экономическая зона</t>
  </si>
  <si>
    <t>К1</t>
  </si>
  <si>
    <t>приложение 1,2 к сборнику ОНЗТ</t>
  </si>
  <si>
    <t>Коэффициент перевода в текущие цены (на 2018 год), К=13,22424788</t>
  </si>
  <si>
    <t>ИТОГО в текущих ценах</t>
  </si>
  <si>
    <t>Проезд к месту обследования и обратно (см.Расчет стоимости переездов ниже)</t>
  </si>
  <si>
    <t>Приложение 1</t>
  </si>
  <si>
    <t>к смете выполнения работ</t>
  </si>
  <si>
    <t xml:space="preserve">РАСЧЕТ СТОИМОСТИ ПЕРЕЕЗДОВ ДО ОБЪЕКТОВ И ОБРАТНО 
</t>
  </si>
  <si>
    <t>(П.7 ОБЩИХ УКАЗАНИЙ)</t>
  </si>
  <si>
    <t>Автомобиль УАЗ -  (30 км / 40 км/ч * 12 раза = 9 маш.ч. * 909,62 руб.</t>
  </si>
  <si>
    <t>Проезд бригады - 3 чел - 224,01 руб * 3 чел * 9 часов =</t>
  </si>
  <si>
    <t>Накладные расходы 80% на ЗП</t>
  </si>
  <si>
    <t>Сметная прибыль 50% на ЗП</t>
  </si>
  <si>
    <t>Итого проезды</t>
  </si>
  <si>
    <t>Командировочные расходы -  112 руб * 3 чел * 2 дн =</t>
  </si>
  <si>
    <t>Примечание 2:</t>
  </si>
  <si>
    <t xml:space="preserve">До объекта 30км,  туда и обратно 60 км, следовательно шесть раза туда и обратно 60*6/40 = 9 маш.ч.  </t>
  </si>
  <si>
    <t>ТЕРм08-02-149-02</t>
  </si>
  <si>
    <t>Кабель до 35 кВ, подвешиваемый на тросе, масса 1 м кабеля: до 4 кг</t>
  </si>
  <si>
    <t>Лебедки электрические тяговым усилием до 31,39 кН (3,2 т)</t>
  </si>
  <si>
    <t>101-1770</t>
  </si>
  <si>
    <t>Толь с крупнозернистой посыпкой марки ТВК-350</t>
  </si>
  <si>
    <t>509-0032</t>
  </si>
  <si>
    <t>Зажимы</t>
  </si>
  <si>
    <t>509-0125</t>
  </si>
  <si>
    <t>Анкер тросовый</t>
  </si>
  <si>
    <t>509-0166</t>
  </si>
  <si>
    <t>Серьга</t>
  </si>
  <si>
    <t>(192,58)</t>
  </si>
  <si>
    <t>(1926,79)</t>
  </si>
  <si>
    <t>(34817,1)</t>
  </si>
  <si>
    <t>ТССЦ-509-0032</t>
  </si>
  <si>
    <t>Муфта соединительная эпоксидная усовершенствованной конструкции для 3-4-жильного кабеля напряжением до 35 кВ в климатическом исполнении У-2,5 и УХЛ-2,5, сечение одной жилы: до 95 мм2  (1 муфта на каждую жилу отельно, 4 соединений по 3 муфты, всего 12 муфт)</t>
  </si>
  <si>
    <t>Муфта концевая POLT-12D/1ХI-L12В - EAKT16-57
Ц=16355,26/5,08</t>
  </si>
  <si>
    <t>Муфта соединительная POLJ12/1х120-240-SEE01
Ц=22133,49/5,08</t>
  </si>
  <si>
    <t>Смета №02-01-02</t>
  </si>
  <si>
    <t>Землеустроительные работы</t>
  </si>
  <si>
    <t>01-01-02</t>
  </si>
  <si>
    <t>Итого по смете в ценах 2018 г</t>
  </si>
  <si>
    <t>Содержание службы Заказчика (Застройщика)  - 5,08%</t>
  </si>
  <si>
    <t>Итого с непредвиденными затратами</t>
  </si>
  <si>
    <t>Сводный сметный расчет в сумме</t>
  </si>
  <si>
    <t xml:space="preserve">руб. </t>
  </si>
  <si>
    <r>
      <t xml:space="preserve">Реконструкция ПС 110/35/6 кВ Редкино и строительство КВЛ 6кВ
 для технологического присоединения энергопринимающих устройств ООО "Трансстроймеханизация".
</t>
    </r>
    <r>
      <rPr>
        <b/>
        <sz val="10"/>
        <rFont val="Arial"/>
        <family val="2"/>
        <charset val="204"/>
      </rPr>
      <t>Кабельная линия 10 кВ</t>
    </r>
  </si>
  <si>
    <t>ЛОКАЛЬНАЯ СМЕТА № 02-01-01.1</t>
  </si>
  <si>
    <t>2334169,39 руб.</t>
  </si>
  <si>
    <t>13378139,19 руб.</t>
  </si>
  <si>
    <t>53039,17 руб.</t>
  </si>
  <si>
    <t>958417,81 руб.</t>
  </si>
  <si>
    <t>6277,01 чел.час</t>
  </si>
  <si>
    <t>4288
4930-642</t>
  </si>
  <si>
    <t>ЛОКАЛЬНАЯ СМЕТА № 02-01-01.2</t>
  </si>
  <si>
    <t xml:space="preserve">на Строительство КВЛ 6 кВ от ячейки №12А. ГНБ, </t>
  </si>
  <si>
    <t>978218,49 руб.</t>
  </si>
  <si>
    <t>5854248,66 руб.</t>
  </si>
  <si>
    <t>24760,79 руб.</t>
  </si>
  <si>
    <t>447427,49 руб.</t>
  </si>
  <si>
    <t>1463,15 чел.час</t>
  </si>
  <si>
    <t>ЛОКАЛЬНАЯ СМЕТА № 02-01-02.1</t>
  </si>
  <si>
    <t>2339187,78 руб.</t>
  </si>
  <si>
    <t>12397262,74 руб.</t>
  </si>
  <si>
    <t>17938,96 руб.</t>
  </si>
  <si>
    <t>324157,03 руб.</t>
  </si>
  <si>
    <t>1599,97 чел.час</t>
  </si>
  <si>
    <t>4589
4910-321</t>
  </si>
  <si>
    <t>ЛОКАЛЬНАЯ СМЕТА № 02-01-02.2</t>
  </si>
  <si>
    <t xml:space="preserve">на Строительство КВЛ 6 кВ от ячейки №29. ГНБ, </t>
  </si>
  <si>
    <t>438518,22 руб.</t>
  </si>
  <si>
    <t>2414569,98 руб.</t>
  </si>
  <si>
    <t>5192,09 руб.</t>
  </si>
  <si>
    <t>93821,07 руб.</t>
  </si>
  <si>
    <t>396,77 чел.час</t>
  </si>
  <si>
    <t>МДС35 пр.1 т.1 п.4._Производство строительных и других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 (все разелы сметы)
МДС35 пр.1 т.1 п.5._Производство строительных и других работ вблизи объектов, находящихся под высоким напряжением, в том числе  в охранной зоне действующей воздушной линии электропередачи ОЗП=1,2; ЭМ=1,2 к расх.; ЗПМ=1,2; ТЗ=1,2; ТЗМ=1,2 (Раздел 3)</t>
  </si>
  <si>
    <t>МДС35 пр.1 т.1 п.4._Производство строительных и других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 ОЗП=1,15; ЭМ=1,15 к расх.; ЗПМ=1,15; ТЗ=1,15; ТЗМ=1,15 (раздел 4)
МДС35 пр.1 т.1 п.5._Производство строительных и других работ вблизи объектов, находящихся под высоким напряжением, в том числе  в охранной зоне действующей воздушной линии электропередачи ОЗП=1,2; ЭМ=1,2 к расх.; ЗПМ=1,2; ТЗ=1,2; ТЗМ=1,2 (Раздел 5)</t>
  </si>
  <si>
    <t>Строительство КВЛ 6 кВ от ячейки №12А. ГНБ</t>
  </si>
  <si>
    <t>Строительство КВЛ 6 кВ от ячейки №29. ГНБ</t>
  </si>
  <si>
    <t>02-01-01.1</t>
  </si>
  <si>
    <t>02-01-01.2</t>
  </si>
  <si>
    <t>02-01-02.1</t>
  </si>
  <si>
    <t>02-01-02.2</t>
  </si>
  <si>
    <t>Универсальный силовой кабель АПвЭмПг-10 3х70/16+50т
Ц=2455,3/5,08</t>
  </si>
  <si>
    <t>Итого прямые затраты по разделу с учетом коэффициентов к итогам</t>
  </si>
  <si>
    <t xml:space="preserve">     МДС 81-35.2004 п.4.64._Заготовительно-складские расходы ПЗ=2% (ОЗП=1,2%; ЭМ=1,2%; МАТ=1,2%)  (Поз. 14-24)</t>
  </si>
  <si>
    <t xml:space="preserve">Начальник  управления  инвестиций  филиала ПАО "МРСК Центра" - "Тверьэнерго" ____________________________Колпашникова Е.А. </t>
  </si>
  <si>
    <t xml:space="preserve">       "Утверждаю"</t>
  </si>
  <si>
    <t xml:space="preserve">       Заместитель директора</t>
  </si>
  <si>
    <t xml:space="preserve">       по капитальному строительству</t>
  </si>
  <si>
    <t xml:space="preserve">       филиала ПАО "МРСК Центра" - "Тверьэнерго"</t>
  </si>
  <si>
    <t xml:space="preserve">_____________________________Савинский  М.А.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</si>
</sst>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* #,##0.00;* \-#,##0.00;* &quot;-&quot;??;@"/>
    <numFmt numFmtId="166" formatCode="_(* #,##0.000000_);_(* \(#,##0.000000\);_(* &quot;-&quot;??_);_(@_)"/>
  </numFmts>
  <fonts count="63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sz val="8"/>
      <color indexed="81"/>
      <name val="Tahoma"/>
      <family val="2"/>
      <charset val="204"/>
    </font>
    <font>
      <sz val="12"/>
      <name val="Arial"/>
      <family val="2"/>
      <charset val="204"/>
    </font>
    <font>
      <i/>
      <sz val="12"/>
      <name val="Arial"/>
      <family val="2"/>
      <charset val="204"/>
    </font>
    <font>
      <i/>
      <sz val="10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u/>
      <sz val="14"/>
      <name val="Arial"/>
      <family val="2"/>
      <charset val="204"/>
    </font>
    <font>
      <sz val="12"/>
      <name val="Times New Roman"/>
      <family val="1"/>
      <charset val="204"/>
    </font>
    <font>
      <sz val="6"/>
      <color theme="0" tint="-0.14999847407452621"/>
      <name val="Arial"/>
      <family val="2"/>
      <charset val="204"/>
    </font>
    <font>
      <b/>
      <sz val="13"/>
      <color theme="3"/>
      <name val="Calibri"/>
      <family val="2"/>
      <charset val="204"/>
      <scheme val="minor"/>
    </font>
    <font>
      <b/>
      <sz val="10"/>
      <name val="Arial Cyr"/>
      <charset val="204"/>
    </font>
    <font>
      <b/>
      <sz val="13"/>
      <name val="Arial"/>
      <family val="2"/>
      <charset val="204"/>
    </font>
    <font>
      <b/>
      <sz val="13"/>
      <name val="Arial Cyr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 Cyr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i/>
      <sz val="9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u/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</font>
    <font>
      <b/>
      <sz val="10.5"/>
      <color indexed="8"/>
      <name val="Times New Roman"/>
      <family val="1"/>
      <charset val="204"/>
    </font>
    <font>
      <sz val="10"/>
      <name val="Arial Cyr"/>
    </font>
    <font>
      <sz val="11"/>
      <name val="Times New Roman"/>
      <family val="1"/>
      <charset val="204"/>
    </font>
    <font>
      <sz val="11"/>
      <name val="Arial Cyr"/>
    </font>
    <font>
      <sz val="9"/>
      <color indexed="8"/>
      <name val="Times New Roman"/>
      <family val="1"/>
    </font>
    <font>
      <sz val="9"/>
      <name val="Times New Roman"/>
      <family val="1"/>
      <charset val="204"/>
    </font>
    <font>
      <sz val="9"/>
      <name val="Arial Cyr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0"/>
      <color indexed="8"/>
      <name val="Times New Roman"/>
      <family val="1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Arial Cyr"/>
    </font>
    <font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u/>
      <sz val="10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name val="Arial Cyr"/>
      <charset val="204"/>
    </font>
    <font>
      <b/>
      <u/>
      <sz val="10"/>
      <name val="Arial Cyr"/>
      <charset val="204"/>
    </font>
    <font>
      <b/>
      <sz val="11"/>
      <name val="Arial Cyr"/>
      <charset val="204"/>
    </font>
    <font>
      <sz val="10"/>
      <name val="Courier New"/>
      <family val="3"/>
      <charset val="204"/>
    </font>
    <font>
      <b/>
      <sz val="11"/>
      <name val="Courier New"/>
      <family val="3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6">
    <xf numFmtId="0" fontId="0" fillId="0" borderId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8" fillId="0" borderId="0">
      <alignment horizontal="right" vertical="center" wrapText="1"/>
    </xf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1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  <xf numFmtId="0" fontId="16" fillId="0" borderId="10" applyNumberFormat="0" applyFill="0" applyAlignment="0" applyProtection="0"/>
    <xf numFmtId="0" fontId="5" fillId="0" borderId="0"/>
    <xf numFmtId="0" fontId="5" fillId="0" borderId="0">
      <alignment vertical="top"/>
    </xf>
    <xf numFmtId="0" fontId="1" fillId="0" borderId="0"/>
    <xf numFmtId="0" fontId="1" fillId="0" borderId="0">
      <alignment vertical="top"/>
    </xf>
    <xf numFmtId="0" fontId="28" fillId="0" borderId="0"/>
    <xf numFmtId="0" fontId="32" fillId="0" borderId="0"/>
    <xf numFmtId="0" fontId="32" fillId="0" borderId="0"/>
    <xf numFmtId="0" fontId="32" fillId="0" borderId="0" applyFont="0" applyFill="0" applyBorder="0" applyAlignment="0" applyProtection="0"/>
    <xf numFmtId="165" fontId="21" fillId="0" borderId="0" applyFont="0" applyFill="0" applyBorder="0" applyAlignment="0" applyProtection="0"/>
  </cellStyleXfs>
  <cellXfs count="506">
    <xf numFmtId="0" fontId="0" fillId="0" borderId="0" xfId="0"/>
    <xf numFmtId="0" fontId="8" fillId="0" borderId="0" xfId="0" applyFont="1"/>
    <xf numFmtId="0" fontId="8" fillId="0" borderId="0" xfId="0" applyFont="1" applyBorder="1"/>
    <xf numFmtId="0" fontId="8" fillId="0" borderId="0" xfId="0" applyFont="1" applyBorder="1" applyAlignment="1">
      <alignment horizontal="left"/>
    </xf>
    <xf numFmtId="0" fontId="8" fillId="0" borderId="0" xfId="18" applyFont="1" applyAlignment="1">
      <alignment horizontal="left" vertical="center"/>
    </xf>
    <xf numFmtId="0" fontId="8" fillId="0" borderId="0" xfId="0" applyFont="1" applyAlignment="1"/>
    <xf numFmtId="0" fontId="8" fillId="0" borderId="0" xfId="0" applyFont="1" applyAlignment="1">
      <alignment wrapText="1"/>
    </xf>
    <xf numFmtId="0" fontId="8" fillId="0" borderId="0" xfId="0" applyFont="1" applyBorder="1" applyAlignment="1">
      <alignment vertical="top" wrapText="1"/>
    </xf>
    <xf numFmtId="0" fontId="8" fillId="0" borderId="0" xfId="5" applyFont="1" applyBorder="1" applyAlignment="1">
      <alignment horizontal="right" vertical="top" wrapText="1"/>
    </xf>
    <xf numFmtId="0" fontId="8" fillId="0" borderId="0" xfId="24" applyFont="1" applyBorder="1" applyAlignment="1">
      <alignment horizontal="left" vertical="top"/>
    </xf>
    <xf numFmtId="0" fontId="8" fillId="0" borderId="2" xfId="0" applyFont="1" applyBorder="1" applyAlignment="1"/>
    <xf numFmtId="0" fontId="4" fillId="0" borderId="1" xfId="15" applyFont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11" fillId="0" borderId="0" xfId="0" applyFont="1" applyBorder="1"/>
    <xf numFmtId="0" fontId="15" fillId="0" borderId="0" xfId="0" applyFont="1" applyAlignment="1">
      <alignment horizontal="right" vertical="top"/>
    </xf>
    <xf numFmtId="0" fontId="12" fillId="0" borderId="0" xfId="0" applyFont="1" applyAlignment="1">
      <alignment horizontal="right" vertical="center"/>
    </xf>
    <xf numFmtId="0" fontId="8" fillId="0" borderId="0" xfId="23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8" fillId="0" borderId="0" xfId="23" applyFont="1" applyBorder="1" applyAlignment="1">
      <alignment horizontal="center"/>
    </xf>
    <xf numFmtId="49" fontId="8" fillId="0" borderId="0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left" vertical="top" wrapText="1"/>
    </xf>
    <xf numFmtId="0" fontId="8" fillId="0" borderId="0" xfId="0" applyNumberFormat="1" applyFont="1" applyBorder="1" applyAlignment="1">
      <alignment horizontal="left" vertical="top" wrapText="1"/>
    </xf>
    <xf numFmtId="49" fontId="9" fillId="0" borderId="0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right" vertical="center" wrapText="1"/>
    </xf>
    <xf numFmtId="0" fontId="8" fillId="0" borderId="0" xfId="0" applyNumberFormat="1" applyFont="1" applyBorder="1" applyAlignment="1">
      <alignment horizontal="right" vertical="center" wrapText="1"/>
    </xf>
    <xf numFmtId="0" fontId="8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15" applyFont="1" applyBorder="1" applyAlignment="1">
      <alignment horizontal="center" vertical="center"/>
    </xf>
    <xf numFmtId="0" fontId="10" fillId="0" borderId="0" xfId="5" applyFont="1" applyAlignment="1">
      <alignment horizontal="right" vertical="top" wrapText="1"/>
    </xf>
    <xf numFmtId="49" fontId="8" fillId="0" borderId="0" xfId="15" applyNumberFormat="1" applyFont="1" applyBorder="1" applyAlignment="1">
      <alignment horizontal="right" vertical="center"/>
    </xf>
    <xf numFmtId="0" fontId="14" fillId="0" borderId="0" xfId="5" applyFont="1" applyAlignment="1">
      <alignment horizontal="right" vertical="top" wrapText="1"/>
    </xf>
    <xf numFmtId="0" fontId="8" fillId="0" borderId="0" xfId="5" applyFont="1" applyBorder="1" applyAlignment="1">
      <alignment vertical="top" wrapText="1"/>
    </xf>
    <xf numFmtId="0" fontId="8" fillId="0" borderId="3" xfId="15" applyFont="1" applyBorder="1" applyAlignment="1">
      <alignment horizontal="center" vertical="center"/>
    </xf>
    <xf numFmtId="0" fontId="8" fillId="0" borderId="0" xfId="0" applyFont="1"/>
    <xf numFmtId="49" fontId="10" fillId="0" borderId="0" xfId="0" applyNumberFormat="1" applyFont="1" applyBorder="1" applyAlignment="1">
      <alignment horizontal="right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8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right" vertical="center" wrapText="1"/>
    </xf>
    <xf numFmtId="0" fontId="8" fillId="0" borderId="1" xfId="0" applyNumberFormat="1" applyFont="1" applyBorder="1" applyAlignment="1">
      <alignment horizontal="right" vertical="center" wrapText="1"/>
    </xf>
    <xf numFmtId="49" fontId="8" fillId="0" borderId="1" xfId="15" applyNumberFormat="1" applyFont="1" applyBorder="1" applyAlignment="1">
      <alignment horizontal="right" vertical="center"/>
    </xf>
    <xf numFmtId="0" fontId="8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right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right" vertical="center" wrapText="1"/>
    </xf>
    <xf numFmtId="0" fontId="6" fillId="0" borderId="1" xfId="0" applyNumberFormat="1" applyFont="1" applyBorder="1" applyAlignment="1">
      <alignment horizontal="right" vertical="center" wrapText="1"/>
    </xf>
    <xf numFmtId="49" fontId="6" fillId="0" borderId="1" xfId="15" applyNumberFormat="1" applyFont="1" applyBorder="1" applyAlignment="1">
      <alignment horizontal="right" vertical="center"/>
    </xf>
    <xf numFmtId="0" fontId="6" fillId="0" borderId="1" xfId="0" applyNumberFormat="1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right" vertical="center" wrapText="1"/>
    </xf>
    <xf numFmtId="0" fontId="8" fillId="0" borderId="1" xfId="0" quotePrefix="1" applyNumberFormat="1" applyFont="1" applyBorder="1" applyAlignment="1">
      <alignment horizontal="right" vertical="center" wrapText="1"/>
    </xf>
    <xf numFmtId="49" fontId="8" fillId="0" borderId="1" xfId="15" quotePrefix="1" applyNumberFormat="1" applyFont="1" applyBorder="1" applyAlignment="1">
      <alignment horizontal="right" vertical="center"/>
    </xf>
    <xf numFmtId="0" fontId="6" fillId="0" borderId="3" xfId="0" applyNumberFormat="1" applyFont="1" applyBorder="1" applyAlignment="1">
      <alignment horizontal="left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right" vertical="center" wrapText="1"/>
    </xf>
    <xf numFmtId="0" fontId="6" fillId="0" borderId="3" xfId="0" applyNumberFormat="1" applyFont="1" applyBorder="1" applyAlignment="1">
      <alignment horizontal="right" vertical="center" wrapText="1"/>
    </xf>
    <xf numFmtId="49" fontId="6" fillId="0" borderId="3" xfId="15" applyNumberFormat="1" applyFont="1" applyBorder="1" applyAlignment="1">
      <alignment horizontal="right" vertical="center"/>
    </xf>
    <xf numFmtId="0" fontId="6" fillId="0" borderId="3" xfId="0" applyNumberFormat="1" applyFont="1" applyBorder="1" applyAlignment="1">
      <alignment horizontal="center" vertical="center" wrapText="1"/>
    </xf>
    <xf numFmtId="49" fontId="21" fillId="0" borderId="3" xfId="0" applyNumberFormat="1" applyFont="1" applyBorder="1" applyAlignment="1">
      <alignment horizontal="right" vertical="center" wrapText="1"/>
    </xf>
    <xf numFmtId="0" fontId="8" fillId="0" borderId="1" xfId="0" applyNumberFormat="1" applyFont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left" vertical="top" wrapText="1"/>
    </xf>
    <xf numFmtId="49" fontId="20" fillId="0" borderId="1" xfId="0" applyNumberFormat="1" applyFont="1" applyBorder="1" applyAlignment="1">
      <alignment horizontal="right" vertical="center" wrapText="1"/>
    </xf>
    <xf numFmtId="0" fontId="6" fillId="0" borderId="3" xfId="0" applyNumberFormat="1" applyFont="1" applyBorder="1" applyAlignment="1">
      <alignment horizontal="left" vertical="top" wrapText="1"/>
    </xf>
    <xf numFmtId="49" fontId="20" fillId="0" borderId="3" xfId="0" applyNumberFormat="1" applyFont="1" applyBorder="1" applyAlignment="1">
      <alignment horizontal="right" vertical="center" wrapText="1"/>
    </xf>
    <xf numFmtId="0" fontId="8" fillId="0" borderId="3" xfId="0" applyNumberFormat="1" applyFont="1" applyBorder="1" applyAlignment="1">
      <alignment horizontal="left"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right" vertical="center" wrapText="1"/>
    </xf>
    <xf numFmtId="0" fontId="8" fillId="0" borderId="3" xfId="0" applyNumberFormat="1" applyFont="1" applyBorder="1" applyAlignment="1">
      <alignment horizontal="right" vertical="center" wrapText="1"/>
    </xf>
    <xf numFmtId="49" fontId="8" fillId="0" borderId="3" xfId="15" applyNumberFormat="1" applyFont="1" applyBorder="1" applyAlignment="1">
      <alignment horizontal="right" vertical="center"/>
    </xf>
    <xf numFmtId="0" fontId="8" fillId="0" borderId="3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right" vertical="center" wrapText="1"/>
    </xf>
    <xf numFmtId="0" fontId="4" fillId="0" borderId="1" xfId="28" applyFont="1" applyBorder="1" applyAlignment="1">
      <alignment horizontal="center" vertical="center"/>
    </xf>
    <xf numFmtId="0" fontId="4" fillId="0" borderId="3" xfId="28" applyFont="1" applyBorder="1" applyAlignment="1">
      <alignment horizontal="center" vertical="center"/>
    </xf>
    <xf numFmtId="0" fontId="8" fillId="0" borderId="3" xfId="28" applyFont="1" applyBorder="1" applyAlignment="1">
      <alignment horizontal="center" vertical="center"/>
    </xf>
    <xf numFmtId="49" fontId="8" fillId="0" borderId="1" xfId="28" applyNumberFormat="1" applyFont="1" applyBorder="1" applyAlignment="1">
      <alignment horizontal="right" vertical="center"/>
    </xf>
    <xf numFmtId="49" fontId="6" fillId="0" borderId="1" xfId="28" applyNumberFormat="1" applyFont="1" applyBorder="1" applyAlignment="1">
      <alignment horizontal="right" vertical="center"/>
    </xf>
    <xf numFmtId="49" fontId="8" fillId="0" borderId="1" xfId="28" quotePrefix="1" applyNumberFormat="1" applyFont="1" applyBorder="1" applyAlignment="1">
      <alignment horizontal="right" vertical="center"/>
    </xf>
    <xf numFmtId="49" fontId="6" fillId="0" borderId="3" xfId="28" applyNumberFormat="1" applyFont="1" applyBorder="1" applyAlignment="1">
      <alignment horizontal="right" vertical="center"/>
    </xf>
    <xf numFmtId="49" fontId="8" fillId="0" borderId="0" xfId="28" applyNumberFormat="1" applyFont="1" applyBorder="1" applyAlignment="1">
      <alignment horizontal="right" vertical="center"/>
    </xf>
    <xf numFmtId="0" fontId="4" fillId="0" borderId="0" xfId="0" applyFont="1"/>
    <xf numFmtId="0" fontId="4" fillId="0" borderId="1" xfId="30" applyFont="1" applyBorder="1" applyAlignment="1">
      <alignment horizontal="center" vertical="center"/>
    </xf>
    <xf numFmtId="0" fontId="4" fillId="0" borderId="3" xfId="30" applyFont="1" applyBorder="1" applyAlignment="1">
      <alignment horizontal="center" vertical="center"/>
    </xf>
    <xf numFmtId="0" fontId="8" fillId="0" borderId="3" xfId="30" applyFont="1" applyBorder="1" applyAlignment="1">
      <alignment horizontal="center" vertical="center"/>
    </xf>
    <xf numFmtId="49" fontId="8" fillId="0" borderId="1" xfId="30" applyNumberFormat="1" applyFont="1" applyBorder="1" applyAlignment="1">
      <alignment horizontal="right" vertical="center"/>
    </xf>
    <xf numFmtId="49" fontId="6" fillId="0" borderId="1" xfId="30" applyNumberFormat="1" applyFont="1" applyBorder="1" applyAlignment="1">
      <alignment horizontal="right" vertical="center"/>
    </xf>
    <xf numFmtId="49" fontId="6" fillId="0" borderId="3" xfId="30" applyNumberFormat="1" applyFont="1" applyBorder="1" applyAlignment="1">
      <alignment horizontal="right" vertical="center"/>
    </xf>
    <xf numFmtId="49" fontId="8" fillId="0" borderId="0" xfId="30" applyNumberFormat="1" applyFont="1" applyBorder="1" applyAlignment="1">
      <alignment horizontal="right" vertical="center"/>
    </xf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21" fillId="0" borderId="0" xfId="0" applyFont="1" applyAlignment="1">
      <alignment horizontal="right"/>
    </xf>
    <xf numFmtId="49" fontId="4" fillId="0" borderId="14" xfId="0" applyNumberFormat="1" applyFont="1" applyBorder="1" applyAlignment="1">
      <alignment horizontal="left" vertical="top"/>
    </xf>
    <xf numFmtId="0" fontId="10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Border="1" applyAlignment="1">
      <alignment horizontal="left" vertical="top"/>
    </xf>
    <xf numFmtId="0" fontId="4" fillId="0" borderId="14" xfId="0" applyFont="1" applyBorder="1" applyAlignment="1">
      <alignment horizontal="right" vertical="top"/>
    </xf>
    <xf numFmtId="0" fontId="21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2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4" fillId="0" borderId="3" xfId="0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/>
    </xf>
    <xf numFmtId="0" fontId="27" fillId="0" borderId="0" xfId="31" applyFont="1"/>
    <xf numFmtId="0" fontId="28" fillId="0" borderId="0" xfId="31"/>
    <xf numFmtId="0" fontId="28" fillId="0" borderId="0" xfId="31" applyAlignment="1">
      <alignment horizontal="center"/>
    </xf>
    <xf numFmtId="0" fontId="28" fillId="0" borderId="14" xfId="31" applyBorder="1"/>
    <xf numFmtId="0" fontId="27" fillId="0" borderId="0" xfId="31" applyFont="1" applyAlignment="1"/>
    <xf numFmtId="0" fontId="29" fillId="0" borderId="0" xfId="31" applyFont="1" applyAlignment="1"/>
    <xf numFmtId="0" fontId="30" fillId="0" borderId="15" xfId="31" applyFont="1" applyBorder="1" applyAlignment="1">
      <alignment horizontal="center" vertical="top" wrapText="1"/>
    </xf>
    <xf numFmtId="0" fontId="31" fillId="0" borderId="16" xfId="31" applyFont="1" applyBorder="1" applyAlignment="1">
      <alignment horizontal="center" vertical="center" wrapText="1"/>
    </xf>
    <xf numFmtId="0" fontId="31" fillId="0" borderId="19" xfId="31" applyFont="1" applyBorder="1" applyAlignment="1">
      <alignment horizontal="center" vertical="center" wrapText="1"/>
    </xf>
    <xf numFmtId="2" fontId="2" fillId="0" borderId="0" xfId="31" applyNumberFormat="1" applyFont="1" applyAlignment="1">
      <alignment horizontal="center"/>
    </xf>
    <xf numFmtId="0" fontId="32" fillId="0" borderId="0" xfId="31" applyFont="1" applyAlignment="1">
      <alignment horizontal="center"/>
    </xf>
    <xf numFmtId="1" fontId="33" fillId="0" borderId="0" xfId="31" applyNumberFormat="1" applyFont="1" applyAlignment="1">
      <alignment horizontal="center"/>
    </xf>
    <xf numFmtId="0" fontId="33" fillId="0" borderId="0" xfId="31" applyFont="1"/>
    <xf numFmtId="0" fontId="34" fillId="0" borderId="0" xfId="31" applyFont="1" applyAlignment="1">
      <alignment horizontal="center" wrapText="1"/>
    </xf>
    <xf numFmtId="0" fontId="34" fillId="0" borderId="0" xfId="31" applyFont="1" applyAlignment="1">
      <alignment horizontal="center"/>
    </xf>
    <xf numFmtId="0" fontId="35" fillId="0" borderId="15" xfId="31" applyFont="1" applyFill="1" applyBorder="1" applyAlignment="1">
      <alignment horizontal="center" vertical="top" wrapText="1"/>
    </xf>
    <xf numFmtId="0" fontId="35" fillId="0" borderId="16" xfId="31" applyFont="1" applyFill="1" applyBorder="1" applyAlignment="1">
      <alignment horizontal="center" vertical="top" wrapText="1"/>
    </xf>
    <xf numFmtId="0" fontId="35" fillId="0" borderId="19" xfId="31" applyFont="1" applyFill="1" applyBorder="1" applyAlignment="1">
      <alignment horizontal="center" vertical="top" wrapText="1"/>
    </xf>
    <xf numFmtId="2" fontId="36" fillId="0" borderId="0" xfId="31" applyNumberFormat="1" applyFont="1" applyBorder="1" applyAlignment="1">
      <alignment horizontal="center"/>
    </xf>
    <xf numFmtId="0" fontId="37" fillId="0" borderId="0" xfId="31" applyFont="1" applyAlignment="1">
      <alignment horizontal="center"/>
    </xf>
    <xf numFmtId="2" fontId="33" fillId="0" borderId="0" xfId="31" applyNumberFormat="1" applyFont="1" applyAlignment="1">
      <alignment horizontal="center"/>
    </xf>
    <xf numFmtId="0" fontId="40" fillId="0" borderId="21" xfId="32" applyFont="1" applyFill="1" applyBorder="1" applyAlignment="1">
      <alignment horizontal="center" vertical="top" wrapText="1"/>
    </xf>
    <xf numFmtId="0" fontId="38" fillId="0" borderId="22" xfId="31" applyFont="1" applyFill="1" applyBorder="1" applyAlignment="1">
      <alignment horizontal="center" vertical="top" wrapText="1"/>
    </xf>
    <xf numFmtId="0" fontId="38" fillId="0" borderId="22" xfId="32" applyFont="1" applyFill="1" applyBorder="1" applyAlignment="1">
      <alignment horizontal="center" vertical="top" wrapText="1"/>
    </xf>
    <xf numFmtId="0" fontId="41" fillId="0" borderId="23" xfId="33" applyFont="1" applyFill="1" applyBorder="1" applyAlignment="1">
      <alignment horizontal="right" vertical="top" wrapText="1"/>
    </xf>
    <xf numFmtId="0" fontId="41" fillId="0" borderId="24" xfId="33" applyFont="1" applyFill="1" applyBorder="1" applyAlignment="1">
      <alignment horizontal="left" vertical="top" wrapText="1"/>
    </xf>
    <xf numFmtId="2" fontId="38" fillId="0" borderId="25" xfId="31" applyNumberFormat="1" applyFont="1" applyFill="1" applyBorder="1" applyAlignment="1">
      <alignment horizontal="center" vertical="top" wrapText="1"/>
    </xf>
    <xf numFmtId="0" fontId="33" fillId="2" borderId="0" xfId="31" applyFont="1" applyFill="1"/>
    <xf numFmtId="0" fontId="42" fillId="0" borderId="0" xfId="31" applyFont="1"/>
    <xf numFmtId="0" fontId="43" fillId="0" borderId="0" xfId="31" applyFont="1"/>
    <xf numFmtId="0" fontId="33" fillId="0" borderId="0" xfId="31" applyFont="1" applyAlignment="1">
      <alignment wrapText="1"/>
    </xf>
    <xf numFmtId="0" fontId="2" fillId="0" borderId="0" xfId="31" applyFont="1"/>
    <xf numFmtId="0" fontId="40" fillId="0" borderId="26" xfId="31" applyFont="1" applyFill="1" applyBorder="1" applyAlignment="1">
      <alignment horizontal="center" vertical="top" wrapText="1"/>
    </xf>
    <xf numFmtId="0" fontId="2" fillId="0" borderId="3" xfId="31" applyNumberFormat="1" applyFont="1" applyFill="1" applyBorder="1" applyAlignment="1">
      <alignment horizontal="center"/>
    </xf>
    <xf numFmtId="0" fontId="2" fillId="0" borderId="27" xfId="32" applyFont="1" applyFill="1" applyBorder="1" applyAlignment="1">
      <alignment horizontal="center" vertical="top" wrapText="1"/>
    </xf>
    <xf numFmtId="0" fontId="30" fillId="0" borderId="28" xfId="33" applyFont="1" applyFill="1" applyBorder="1" applyAlignment="1">
      <alignment horizontal="right" vertical="top" wrapText="1"/>
    </xf>
    <xf numFmtId="0" fontId="30" fillId="0" borderId="21" xfId="33" applyFont="1" applyFill="1" applyBorder="1" applyAlignment="1">
      <alignment horizontal="left" vertical="top" wrapText="1"/>
    </xf>
    <xf numFmtId="1" fontId="33" fillId="2" borderId="0" xfId="31" applyNumberFormat="1" applyFont="1" applyFill="1" applyAlignment="1">
      <alignment horizontal="center"/>
    </xf>
    <xf numFmtId="0" fontId="44" fillId="0" borderId="0" xfId="31" applyFont="1" applyAlignment="1">
      <alignment horizontal="center" wrapText="1"/>
    </xf>
    <xf numFmtId="0" fontId="45" fillId="0" borderId="21" xfId="31" applyFont="1" applyFill="1" applyBorder="1" applyAlignment="1">
      <alignment horizontal="left" vertical="top" wrapText="1"/>
    </xf>
    <xf numFmtId="0" fontId="2" fillId="0" borderId="4" xfId="31" applyNumberFormat="1" applyFont="1" applyFill="1" applyBorder="1" applyAlignment="1">
      <alignment horizontal="center"/>
    </xf>
    <xf numFmtId="0" fontId="2" fillId="0" borderId="28" xfId="32" applyFont="1" applyFill="1" applyBorder="1" applyAlignment="1">
      <alignment horizontal="center" vertical="top" wrapText="1"/>
    </xf>
    <xf numFmtId="0" fontId="38" fillId="0" borderId="28" xfId="31" applyFont="1" applyFill="1" applyBorder="1" applyAlignment="1">
      <alignment horizontal="right" vertical="top" wrapText="1"/>
    </xf>
    <xf numFmtId="2" fontId="38" fillId="0" borderId="21" xfId="31" applyNumberFormat="1" applyFont="1" applyFill="1" applyBorder="1" applyAlignment="1">
      <alignment horizontal="left" vertical="top" wrapText="1"/>
    </xf>
    <xf numFmtId="2" fontId="33" fillId="2" borderId="0" xfId="31" applyNumberFormat="1" applyFont="1" applyFill="1" applyAlignment="1">
      <alignment horizontal="center"/>
    </xf>
    <xf numFmtId="0" fontId="40" fillId="0" borderId="31" xfId="32" applyFont="1" applyFill="1" applyBorder="1" applyAlignment="1">
      <alignment horizontal="center" vertical="top" wrapText="1"/>
    </xf>
    <xf numFmtId="0" fontId="38" fillId="0" borderId="32" xfId="31" applyNumberFormat="1" applyFont="1" applyFill="1" applyBorder="1" applyAlignment="1">
      <alignment horizontal="center" vertical="top" wrapText="1"/>
    </xf>
    <xf numFmtId="0" fontId="38" fillId="0" borderId="33" xfId="32" applyNumberFormat="1" applyFont="1" applyFill="1" applyBorder="1" applyAlignment="1">
      <alignment horizontal="center" vertical="top" wrapText="1"/>
    </xf>
    <xf numFmtId="2" fontId="38" fillId="0" borderId="34" xfId="31" applyNumberFormat="1" applyFont="1" applyFill="1" applyBorder="1" applyAlignment="1">
      <alignment horizontal="center" vertical="top" wrapText="1"/>
    </xf>
    <xf numFmtId="0" fontId="33" fillId="2" borderId="0" xfId="31" applyFont="1" applyFill="1" applyAlignment="1">
      <alignment horizontal="center"/>
    </xf>
    <xf numFmtId="0" fontId="2" fillId="0" borderId="0" xfId="31" applyFont="1" applyAlignment="1">
      <alignment wrapText="1"/>
    </xf>
    <xf numFmtId="0" fontId="40" fillId="0" borderId="13" xfId="31" applyFont="1" applyFill="1" applyBorder="1" applyAlignment="1">
      <alignment horizontal="center" vertical="top" wrapText="1"/>
    </xf>
    <xf numFmtId="0" fontId="2" fillId="0" borderId="1" xfId="31" applyNumberFormat="1" applyFont="1" applyFill="1" applyBorder="1" applyAlignment="1">
      <alignment horizontal="center"/>
    </xf>
    <xf numFmtId="0" fontId="2" fillId="0" borderId="1" xfId="32" applyNumberFormat="1" applyFont="1" applyFill="1" applyBorder="1" applyAlignment="1">
      <alignment horizontal="center" vertical="top" wrapText="1"/>
    </xf>
    <xf numFmtId="0" fontId="38" fillId="0" borderId="25" xfId="31" applyFont="1" applyFill="1" applyBorder="1" applyAlignment="1">
      <alignment horizontal="center" vertical="top" wrapText="1"/>
    </xf>
    <xf numFmtId="0" fontId="2" fillId="2" borderId="0" xfId="31" applyFont="1" applyFill="1" applyAlignment="1">
      <alignment horizontal="center"/>
    </xf>
    <xf numFmtId="0" fontId="38" fillId="0" borderId="35" xfId="31" applyFont="1" applyFill="1" applyBorder="1" applyAlignment="1">
      <alignment horizontal="center" vertical="top" wrapText="1"/>
    </xf>
    <xf numFmtId="0" fontId="38" fillId="0" borderId="0" xfId="31" applyFont="1" applyFill="1" applyBorder="1" applyAlignment="1">
      <alignment horizontal="center" vertical="top" wrapText="1"/>
    </xf>
    <xf numFmtId="0" fontId="2" fillId="2" borderId="0" xfId="31" applyFont="1" applyFill="1"/>
    <xf numFmtId="0" fontId="46" fillId="0" borderId="0" xfId="31" applyFont="1" applyAlignment="1">
      <alignment wrapText="1"/>
    </xf>
    <xf numFmtId="0" fontId="45" fillId="0" borderId="32" xfId="32" applyFont="1" applyFill="1" applyBorder="1" applyAlignment="1">
      <alignment horizontal="center" vertical="top" wrapText="1"/>
    </xf>
    <xf numFmtId="1" fontId="2" fillId="0" borderId="32" xfId="31" applyNumberFormat="1" applyFont="1" applyFill="1" applyBorder="1" applyAlignment="1">
      <alignment horizontal="center" vertical="top" wrapText="1"/>
    </xf>
    <xf numFmtId="0" fontId="2" fillId="0" borderId="32" xfId="33" applyFont="1" applyFill="1" applyBorder="1" applyAlignment="1">
      <alignment horizontal="center" vertical="top" wrapText="1"/>
    </xf>
    <xf numFmtId="0" fontId="47" fillId="0" borderId="0" xfId="31" applyFont="1" applyAlignment="1">
      <alignment wrapText="1"/>
    </xf>
    <xf numFmtId="0" fontId="45" fillId="0" borderId="1" xfId="33" applyFont="1" applyFill="1" applyBorder="1" applyAlignment="1">
      <alignment horizontal="center" vertical="top" wrapText="1"/>
    </xf>
    <xf numFmtId="2" fontId="2" fillId="0" borderId="1" xfId="31" applyNumberFormat="1" applyFont="1" applyFill="1" applyBorder="1" applyAlignment="1">
      <alignment horizontal="center" vertical="center" wrapText="1"/>
    </xf>
    <xf numFmtId="0" fontId="2" fillId="0" borderId="1" xfId="33" applyFont="1" applyFill="1" applyBorder="1" applyAlignment="1">
      <alignment horizontal="center" vertical="center" wrapText="1"/>
    </xf>
    <xf numFmtId="0" fontId="30" fillId="0" borderId="28" xfId="32" applyFont="1" applyFill="1" applyBorder="1" applyAlignment="1">
      <alignment horizontal="right" vertical="top" wrapText="1"/>
    </xf>
    <xf numFmtId="2" fontId="30" fillId="0" borderId="21" xfId="33" applyNumberFormat="1" applyFont="1" applyFill="1" applyBorder="1" applyAlignment="1">
      <alignment horizontal="left" vertical="top" wrapText="1"/>
    </xf>
    <xf numFmtId="2" fontId="2" fillId="0" borderId="4" xfId="31" applyNumberFormat="1" applyFont="1" applyFill="1" applyBorder="1" applyAlignment="1">
      <alignment horizontal="center" vertical="center" wrapText="1"/>
    </xf>
    <xf numFmtId="0" fontId="2" fillId="0" borderId="28" xfId="33" applyFont="1" applyFill="1" applyBorder="1" applyAlignment="1">
      <alignment horizontal="center" vertical="center" wrapText="1"/>
    </xf>
    <xf numFmtId="0" fontId="2" fillId="0" borderId="28" xfId="31" applyFont="1" applyFill="1" applyBorder="1" applyAlignment="1">
      <alignment horizontal="right"/>
    </xf>
    <xf numFmtId="0" fontId="2" fillId="0" borderId="21" xfId="31" applyFont="1" applyFill="1" applyBorder="1" applyAlignment="1">
      <alignment horizontal="left"/>
    </xf>
    <xf numFmtId="0" fontId="2" fillId="0" borderId="32" xfId="31" applyFont="1" applyFill="1" applyBorder="1" applyAlignment="1">
      <alignment horizontal="center"/>
    </xf>
    <xf numFmtId="1" fontId="2" fillId="0" borderId="33" xfId="31" applyNumberFormat="1" applyFont="1" applyFill="1" applyBorder="1" applyAlignment="1">
      <alignment horizontal="center" vertical="center" wrapText="1"/>
    </xf>
    <xf numFmtId="0" fontId="48" fillId="0" borderId="23" xfId="31" applyFont="1" applyFill="1" applyBorder="1" applyAlignment="1">
      <alignment horizontal="right"/>
    </xf>
    <xf numFmtId="0" fontId="48" fillId="0" borderId="24" xfId="31" applyFont="1" applyFill="1" applyBorder="1" applyAlignment="1">
      <alignment horizontal="left"/>
    </xf>
    <xf numFmtId="2" fontId="2" fillId="0" borderId="34" xfId="31" applyNumberFormat="1" applyFont="1" applyFill="1" applyBorder="1" applyAlignment="1">
      <alignment horizontal="center" vertical="top" wrapText="1"/>
    </xf>
    <xf numFmtId="0" fontId="2" fillId="0" borderId="0" xfId="31" applyFont="1" applyFill="1"/>
    <xf numFmtId="0" fontId="2" fillId="0" borderId="0" xfId="31" applyFont="1" applyFill="1" applyAlignment="1">
      <alignment wrapText="1"/>
    </xf>
    <xf numFmtId="0" fontId="47" fillId="0" borderId="0" xfId="31" applyFont="1" applyFill="1" applyAlignment="1">
      <alignment wrapText="1"/>
    </xf>
    <xf numFmtId="0" fontId="2" fillId="0" borderId="1" xfId="31" applyFont="1" applyFill="1" applyBorder="1" applyAlignment="1">
      <alignment horizontal="center"/>
    </xf>
    <xf numFmtId="1" fontId="2" fillId="0" borderId="11" xfId="31" applyNumberFormat="1" applyFont="1" applyFill="1" applyBorder="1" applyAlignment="1">
      <alignment horizontal="center" vertical="center" wrapText="1"/>
    </xf>
    <xf numFmtId="0" fontId="2" fillId="0" borderId="28" xfId="32" applyFont="1" applyFill="1" applyBorder="1" applyAlignment="1">
      <alignment horizontal="right" vertical="top" wrapText="1"/>
    </xf>
    <xf numFmtId="2" fontId="2" fillId="0" borderId="21" xfId="33" applyNumberFormat="1" applyFont="1" applyFill="1" applyBorder="1" applyAlignment="1">
      <alignment horizontal="left" vertical="top" wrapText="1"/>
    </xf>
    <xf numFmtId="0" fontId="2" fillId="0" borderId="25" xfId="31" applyFont="1" applyFill="1" applyBorder="1" applyAlignment="1">
      <alignment horizontal="center" vertical="top" wrapText="1"/>
    </xf>
    <xf numFmtId="0" fontId="45" fillId="0" borderId="4" xfId="33" applyFont="1" applyFill="1" applyBorder="1" applyAlignment="1">
      <alignment horizontal="center" vertical="top" wrapText="1"/>
    </xf>
    <xf numFmtId="0" fontId="2" fillId="3" borderId="28" xfId="32" applyFont="1" applyFill="1" applyBorder="1" applyAlignment="1">
      <alignment horizontal="right" vertical="top" wrapText="1"/>
    </xf>
    <xf numFmtId="2" fontId="2" fillId="3" borderId="21" xfId="33" applyNumberFormat="1" applyFont="1" applyFill="1" applyBorder="1" applyAlignment="1">
      <alignment horizontal="left" vertical="top" wrapText="1"/>
    </xf>
    <xf numFmtId="0" fontId="45" fillId="0" borderId="36" xfId="33" applyFont="1" applyFill="1" applyBorder="1" applyAlignment="1">
      <alignment horizontal="center" vertical="top" wrapText="1"/>
    </xf>
    <xf numFmtId="2" fontId="2" fillId="0" borderId="36" xfId="31" applyNumberFormat="1" applyFont="1" applyFill="1" applyBorder="1" applyAlignment="1">
      <alignment horizontal="center" vertical="center" wrapText="1"/>
    </xf>
    <xf numFmtId="0" fontId="2" fillId="0" borderId="38" xfId="33" applyFont="1" applyFill="1" applyBorder="1" applyAlignment="1">
      <alignment horizontal="center" vertical="center" wrapText="1"/>
    </xf>
    <xf numFmtId="0" fontId="2" fillId="0" borderId="38" xfId="32" applyFont="1" applyFill="1" applyBorder="1" applyAlignment="1">
      <alignment horizontal="right" vertical="top" wrapText="1"/>
    </xf>
    <xf numFmtId="2" fontId="2" fillId="0" borderId="39" xfId="33" applyNumberFormat="1" applyFont="1" applyFill="1" applyBorder="1" applyAlignment="1">
      <alignment horizontal="left" vertical="top" wrapText="1"/>
    </xf>
    <xf numFmtId="0" fontId="2" fillId="0" borderId="40" xfId="31" applyFont="1" applyFill="1" applyBorder="1" applyAlignment="1">
      <alignment horizontal="center" vertical="top" wrapText="1"/>
    </xf>
    <xf numFmtId="0" fontId="2" fillId="0" borderId="20" xfId="31" applyFont="1" applyFill="1" applyBorder="1" applyAlignment="1">
      <alignment horizontal="center" vertical="center" wrapText="1"/>
    </xf>
    <xf numFmtId="0" fontId="33" fillId="0" borderId="4" xfId="31" applyFont="1" applyFill="1" applyBorder="1" applyAlignment="1">
      <alignment horizontal="center" vertical="center" wrapText="1"/>
    </xf>
    <xf numFmtId="0" fontId="45" fillId="0" borderId="4" xfId="33" applyFont="1" applyFill="1" applyBorder="1" applyAlignment="1">
      <alignment horizontal="left" vertical="top" wrapText="1"/>
    </xf>
    <xf numFmtId="0" fontId="41" fillId="0" borderId="23" xfId="32" applyFont="1" applyFill="1" applyBorder="1" applyAlignment="1">
      <alignment horizontal="right" vertical="top" wrapText="1"/>
    </xf>
    <xf numFmtId="0" fontId="41" fillId="0" borderId="24" xfId="32" applyFont="1" applyFill="1" applyBorder="1" applyAlignment="1">
      <alignment horizontal="left" vertical="top" wrapText="1"/>
    </xf>
    <xf numFmtId="2" fontId="2" fillId="0" borderId="1" xfId="31" applyNumberFormat="1" applyFont="1" applyFill="1" applyBorder="1" applyAlignment="1">
      <alignment horizontal="center"/>
    </xf>
    <xf numFmtId="0" fontId="30" fillId="0" borderId="21" xfId="32" applyFont="1" applyFill="1" applyBorder="1" applyAlignment="1">
      <alignment horizontal="left" vertical="top" wrapText="1"/>
    </xf>
    <xf numFmtId="0" fontId="45" fillId="0" borderId="21" xfId="33" applyFont="1" applyFill="1" applyBorder="1" applyAlignment="1">
      <alignment horizontal="left" vertical="top" wrapText="1"/>
    </xf>
    <xf numFmtId="2" fontId="2" fillId="0" borderId="3" xfId="31" applyNumberFormat="1" applyFont="1" applyFill="1" applyBorder="1" applyAlignment="1">
      <alignment horizontal="center" vertical="center" wrapText="1"/>
    </xf>
    <xf numFmtId="0" fontId="2" fillId="0" borderId="0" xfId="33" applyFont="1" applyFill="1" applyBorder="1" applyAlignment="1">
      <alignment horizontal="center" vertical="center" wrapText="1"/>
    </xf>
    <xf numFmtId="0" fontId="2" fillId="4" borderId="28" xfId="32" applyFont="1" applyFill="1" applyBorder="1" applyAlignment="1">
      <alignment horizontal="right" vertical="top" wrapText="1"/>
    </xf>
    <xf numFmtId="2" fontId="2" fillId="4" borderId="21" xfId="33" applyNumberFormat="1" applyFont="1" applyFill="1" applyBorder="1" applyAlignment="1">
      <alignment horizontal="left" vertical="top" wrapText="1"/>
    </xf>
    <xf numFmtId="0" fontId="2" fillId="0" borderId="4" xfId="31" applyFont="1" applyFill="1" applyBorder="1"/>
    <xf numFmtId="0" fontId="2" fillId="0" borderId="0" xfId="31" applyFont="1" applyFill="1" applyBorder="1"/>
    <xf numFmtId="0" fontId="2" fillId="0" borderId="28" xfId="31" applyFont="1" applyFill="1" applyBorder="1" applyAlignment="1">
      <alignment horizontal="right" vertical="center"/>
    </xf>
    <xf numFmtId="0" fontId="30" fillId="0" borderId="21" xfId="32" applyFont="1" applyFill="1" applyBorder="1" applyAlignment="1">
      <alignment horizontal="left" vertical="center" wrapText="1"/>
    </xf>
    <xf numFmtId="0" fontId="38" fillId="0" borderId="32" xfId="31" applyFont="1" applyFill="1" applyBorder="1" applyAlignment="1">
      <alignment horizontal="center" vertical="top" wrapText="1"/>
    </xf>
    <xf numFmtId="0" fontId="38" fillId="0" borderId="42" xfId="31" applyFont="1" applyFill="1" applyBorder="1" applyAlignment="1">
      <alignment horizontal="center" vertical="top" wrapText="1"/>
    </xf>
    <xf numFmtId="0" fontId="49" fillId="0" borderId="1" xfId="31" applyFont="1" applyFill="1" applyBorder="1" applyAlignment="1">
      <alignment horizontal="center" vertical="top" wrapText="1"/>
    </xf>
    <xf numFmtId="0" fontId="38" fillId="0" borderId="12" xfId="31" applyFont="1" applyFill="1" applyBorder="1" applyAlignment="1">
      <alignment horizontal="center" vertical="top" wrapText="1"/>
    </xf>
    <xf numFmtId="0" fontId="2" fillId="0" borderId="4" xfId="31" applyFont="1" applyFill="1" applyBorder="1" applyAlignment="1">
      <alignment vertical="center" wrapText="1"/>
    </xf>
    <xf numFmtId="0" fontId="38" fillId="0" borderId="21" xfId="31" applyFont="1" applyFill="1" applyBorder="1" applyAlignment="1">
      <alignment horizontal="left" wrapText="1"/>
    </xf>
    <xf numFmtId="0" fontId="38" fillId="0" borderId="37" xfId="31" applyFont="1" applyFill="1" applyBorder="1" applyAlignment="1">
      <alignment horizontal="center" vertical="top" wrapText="1"/>
    </xf>
    <xf numFmtId="0" fontId="33" fillId="0" borderId="36" xfId="31" applyFont="1" applyFill="1" applyBorder="1" applyAlignment="1">
      <alignment horizontal="center" vertical="center" wrapText="1"/>
    </xf>
    <xf numFmtId="0" fontId="2" fillId="0" borderId="36" xfId="31" applyFont="1" applyFill="1" applyBorder="1" applyAlignment="1">
      <alignment vertical="center" wrapText="1"/>
    </xf>
    <xf numFmtId="0" fontId="2" fillId="0" borderId="36" xfId="31" applyFont="1" applyFill="1" applyBorder="1"/>
    <xf numFmtId="0" fontId="2" fillId="0" borderId="44" xfId="31" applyFont="1" applyFill="1" applyBorder="1"/>
    <xf numFmtId="0" fontId="2" fillId="0" borderId="38" xfId="31" applyFont="1" applyFill="1" applyBorder="1" applyAlignment="1">
      <alignment horizontal="right"/>
    </xf>
    <xf numFmtId="0" fontId="38" fillId="0" borderId="39" xfId="31" applyFont="1" applyFill="1" applyBorder="1" applyAlignment="1">
      <alignment horizontal="left" wrapText="1"/>
    </xf>
    <xf numFmtId="0" fontId="38" fillId="0" borderId="40" xfId="31" applyFont="1" applyFill="1" applyBorder="1" applyAlignment="1">
      <alignment horizontal="center" vertical="top" wrapText="1"/>
    </xf>
    <xf numFmtId="0" fontId="38" fillId="0" borderId="42" xfId="32" applyNumberFormat="1" applyFont="1" applyFill="1" applyBorder="1" applyAlignment="1">
      <alignment horizontal="center" vertical="top" wrapText="1"/>
    </xf>
    <xf numFmtId="0" fontId="33" fillId="0" borderId="0" xfId="31" applyFont="1" applyAlignment="1">
      <alignment horizontal="center"/>
    </xf>
    <xf numFmtId="0" fontId="2" fillId="0" borderId="13" xfId="32" applyNumberFormat="1" applyFont="1" applyFill="1" applyBorder="1" applyAlignment="1">
      <alignment horizontal="center" vertical="top" wrapText="1"/>
    </xf>
    <xf numFmtId="0" fontId="2" fillId="0" borderId="0" xfId="31" applyFont="1" applyAlignment="1">
      <alignment horizontal="center"/>
    </xf>
    <xf numFmtId="0" fontId="38" fillId="0" borderId="3" xfId="31" applyFont="1" applyFill="1" applyBorder="1" applyAlignment="1">
      <alignment horizontal="center" vertical="top" wrapText="1"/>
    </xf>
    <xf numFmtId="0" fontId="38" fillId="0" borderId="20" xfId="31" applyFont="1" applyFill="1" applyBorder="1" applyAlignment="1">
      <alignment horizontal="center" vertical="center" wrapText="1"/>
    </xf>
    <xf numFmtId="0" fontId="39" fillId="0" borderId="4" xfId="31" applyFont="1" applyFill="1" applyBorder="1" applyAlignment="1">
      <alignment horizontal="left" vertical="center" wrapText="1"/>
    </xf>
    <xf numFmtId="0" fontId="38" fillId="0" borderId="4" xfId="31" applyFont="1" applyFill="1" applyBorder="1" applyAlignment="1">
      <alignment horizontal="center" vertical="top" wrapText="1"/>
    </xf>
    <xf numFmtId="0" fontId="49" fillId="0" borderId="32" xfId="31" applyFont="1" applyFill="1" applyBorder="1" applyAlignment="1">
      <alignment horizontal="center" vertical="top" wrapText="1"/>
    </xf>
    <xf numFmtId="1" fontId="2" fillId="0" borderId="42" xfId="31" applyNumberFormat="1" applyFont="1" applyFill="1" applyBorder="1" applyAlignment="1">
      <alignment horizontal="center" vertical="top" wrapText="1"/>
    </xf>
    <xf numFmtId="0" fontId="38" fillId="0" borderId="34" xfId="31" applyFont="1" applyFill="1" applyBorder="1" applyAlignment="1">
      <alignment horizontal="center" vertical="top" wrapText="1"/>
    </xf>
    <xf numFmtId="0" fontId="49" fillId="0" borderId="35" xfId="31" applyFont="1" applyFill="1" applyBorder="1" applyAlignment="1">
      <alignment horizontal="center" vertical="top" wrapText="1"/>
    </xf>
    <xf numFmtId="0" fontId="2" fillId="0" borderId="35" xfId="31" applyFont="1" applyFill="1" applyBorder="1" applyAlignment="1">
      <alignment horizontal="center"/>
    </xf>
    <xf numFmtId="1" fontId="2" fillId="0" borderId="45" xfId="31" applyNumberFormat="1" applyFont="1" applyFill="1" applyBorder="1" applyAlignment="1">
      <alignment horizontal="center" vertical="top" wrapText="1"/>
    </xf>
    <xf numFmtId="0" fontId="2" fillId="0" borderId="38" xfId="31" applyFont="1" applyFill="1" applyBorder="1"/>
    <xf numFmtId="0" fontId="30" fillId="0" borderId="39" xfId="33" applyFont="1" applyFill="1" applyBorder="1" applyAlignment="1">
      <alignment horizontal="left" wrapText="1"/>
    </xf>
    <xf numFmtId="0" fontId="38" fillId="0" borderId="41" xfId="31" applyFont="1" applyFill="1" applyBorder="1" applyAlignment="1">
      <alignment horizontal="center" vertical="center" wrapText="1"/>
    </xf>
    <xf numFmtId="0" fontId="33" fillId="0" borderId="32" xfId="31" applyFont="1" applyFill="1" applyBorder="1" applyAlignment="1">
      <alignment horizontal="center" vertical="center" wrapText="1"/>
    </xf>
    <xf numFmtId="2" fontId="38" fillId="0" borderId="46" xfId="31" applyNumberFormat="1" applyFont="1" applyFill="1" applyBorder="1" applyAlignment="1">
      <alignment horizontal="center" vertical="top" wrapText="1"/>
    </xf>
    <xf numFmtId="164" fontId="51" fillId="0" borderId="49" xfId="34" applyNumberFormat="1" applyFont="1" applyFill="1" applyBorder="1" applyAlignment="1">
      <alignment horizontal="left" vertical="top" wrapText="1"/>
    </xf>
    <xf numFmtId="0" fontId="32" fillId="0" borderId="0" xfId="31" applyFont="1"/>
    <xf numFmtId="0" fontId="50" fillId="0" borderId="50" xfId="31" applyFont="1" applyFill="1" applyBorder="1" applyAlignment="1">
      <alignment horizontal="right" vertical="top" wrapText="1"/>
    </xf>
    <xf numFmtId="0" fontId="50" fillId="0" borderId="1" xfId="31" applyFont="1" applyFill="1" applyBorder="1" applyAlignment="1">
      <alignment horizontal="right" vertical="top" wrapText="1"/>
    </xf>
    <xf numFmtId="164" fontId="51" fillId="0" borderId="51" xfId="34" applyNumberFormat="1" applyFont="1" applyFill="1" applyBorder="1" applyAlignment="1">
      <alignment horizontal="center" vertical="top" wrapText="1"/>
    </xf>
    <xf numFmtId="0" fontId="38" fillId="0" borderId="1" xfId="31" applyFont="1" applyFill="1" applyBorder="1" applyAlignment="1">
      <alignment horizontal="center" vertical="top" wrapText="1"/>
    </xf>
    <xf numFmtId="164" fontId="51" fillId="0" borderId="51" xfId="34" applyNumberFormat="1" applyFont="1" applyFill="1" applyBorder="1" applyAlignment="1">
      <alignment vertical="top" wrapText="1"/>
    </xf>
    <xf numFmtId="166" fontId="51" fillId="0" borderId="51" xfId="35" applyNumberFormat="1" applyFont="1" applyFill="1" applyBorder="1" applyAlignment="1">
      <alignment horizontal="center" vertical="top"/>
    </xf>
    <xf numFmtId="0" fontId="52" fillId="0" borderId="52" xfId="31" applyFont="1" applyFill="1" applyBorder="1" applyAlignment="1">
      <alignment horizontal="center" vertical="top" wrapText="1"/>
    </xf>
    <xf numFmtId="164" fontId="54" fillId="0" borderId="54" xfId="35" applyNumberFormat="1" applyFont="1" applyFill="1" applyBorder="1" applyAlignment="1">
      <alignment wrapText="1"/>
    </xf>
    <xf numFmtId="0" fontId="38" fillId="0" borderId="47" xfId="31" applyFont="1" applyFill="1" applyBorder="1" applyAlignment="1">
      <alignment horizontal="center" vertical="center" wrapText="1"/>
    </xf>
    <xf numFmtId="0" fontId="33" fillId="0" borderId="48" xfId="31" applyFont="1" applyFill="1" applyBorder="1" applyAlignment="1">
      <alignment horizontal="center" vertical="center" wrapText="1"/>
    </xf>
    <xf numFmtId="0" fontId="49" fillId="0" borderId="48" xfId="31" applyFont="1" applyFill="1" applyBorder="1" applyAlignment="1">
      <alignment horizontal="center" vertical="top" wrapText="1"/>
    </xf>
    <xf numFmtId="0" fontId="2" fillId="0" borderId="48" xfId="31" applyFont="1" applyFill="1" applyBorder="1" applyAlignment="1">
      <alignment horizontal="center"/>
    </xf>
    <xf numFmtId="1" fontId="2" fillId="0" borderId="22" xfId="31" applyNumberFormat="1" applyFont="1" applyFill="1" applyBorder="1" applyAlignment="1">
      <alignment horizontal="center" vertical="top" wrapText="1"/>
    </xf>
    <xf numFmtId="2" fontId="38" fillId="0" borderId="55" xfId="31" applyNumberFormat="1" applyFont="1" applyFill="1" applyBorder="1" applyAlignment="1">
      <alignment horizontal="center" vertical="top" wrapText="1"/>
    </xf>
    <xf numFmtId="0" fontId="52" fillId="0" borderId="0" xfId="31" applyFont="1" applyFill="1" applyBorder="1" applyAlignment="1">
      <alignment horizontal="center" vertical="top" wrapText="1"/>
    </xf>
    <xf numFmtId="0" fontId="53" fillId="0" borderId="0" xfId="31" applyFont="1" applyFill="1" applyBorder="1" applyAlignment="1">
      <alignment horizontal="right" vertical="top"/>
    </xf>
    <xf numFmtId="164" fontId="54" fillId="0" borderId="0" xfId="35" applyNumberFormat="1" applyFont="1" applyFill="1" applyBorder="1" applyAlignment="1">
      <alignment wrapText="1"/>
    </xf>
    <xf numFmtId="0" fontId="56" fillId="0" borderId="0" xfId="31" applyFont="1" applyAlignment="1"/>
    <xf numFmtId="0" fontId="28" fillId="0" borderId="0" xfId="31" applyAlignment="1"/>
    <xf numFmtId="0" fontId="57" fillId="0" borderId="0" xfId="31" applyFont="1" applyAlignment="1"/>
    <xf numFmtId="2" fontId="28" fillId="0" borderId="0" xfId="31" applyNumberFormat="1" applyAlignment="1">
      <alignment horizontal="center"/>
    </xf>
    <xf numFmtId="0" fontId="59" fillId="0" borderId="0" xfId="31" applyFont="1"/>
    <xf numFmtId="0" fontId="28" fillId="0" borderId="0" xfId="31" applyFont="1"/>
    <xf numFmtId="2" fontId="27" fillId="0" borderId="0" xfId="31" applyNumberFormat="1" applyFont="1" applyAlignment="1">
      <alignment horizontal="center"/>
    </xf>
    <xf numFmtId="0" fontId="58" fillId="0" borderId="0" xfId="31" applyFont="1"/>
    <xf numFmtId="0" fontId="60" fillId="0" borderId="0" xfId="31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left" vertical="top" wrapText="1"/>
    </xf>
    <xf numFmtId="0" fontId="6" fillId="0" borderId="3" xfId="0" applyNumberFormat="1" applyFont="1" applyBorder="1" applyAlignment="1">
      <alignment horizontal="left" vertical="top" wrapText="1"/>
    </xf>
    <xf numFmtId="0" fontId="8" fillId="0" borderId="0" xfId="0" applyFont="1"/>
    <xf numFmtId="4" fontId="4" fillId="0" borderId="1" xfId="0" applyNumberFormat="1" applyFont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right" vertical="top"/>
    </xf>
    <xf numFmtId="2" fontId="4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center"/>
    </xf>
    <xf numFmtId="49" fontId="8" fillId="0" borderId="1" xfId="30" quotePrefix="1" applyNumberFormat="1" applyFont="1" applyBorder="1" applyAlignment="1">
      <alignment horizontal="right" vertical="center"/>
    </xf>
    <xf numFmtId="49" fontId="8" fillId="0" borderId="3" xfId="30" applyNumberFormat="1" applyFont="1" applyBorder="1" applyAlignment="1">
      <alignment horizontal="right" vertical="center"/>
    </xf>
    <xf numFmtId="49" fontId="8" fillId="0" borderId="1" xfId="15" applyNumberFormat="1" applyFont="1" applyBorder="1" applyAlignment="1">
      <alignment horizontal="right"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right" vertical="center" wrapText="1"/>
    </xf>
    <xf numFmtId="0" fontId="6" fillId="0" borderId="1" xfId="0" applyNumberFormat="1" applyFont="1" applyBorder="1" applyAlignment="1">
      <alignment horizontal="right" vertical="center" wrapText="1"/>
    </xf>
    <xf numFmtId="49" fontId="8" fillId="0" borderId="1" xfId="0" applyNumberFormat="1" applyFont="1" applyBorder="1" applyAlignment="1">
      <alignment horizontal="right" vertical="center" wrapText="1"/>
    </xf>
    <xf numFmtId="0" fontId="8" fillId="0" borderId="0" xfId="0" applyFont="1"/>
    <xf numFmtId="4" fontId="4" fillId="0" borderId="0" xfId="0" applyNumberFormat="1" applyFont="1"/>
    <xf numFmtId="0" fontId="8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right" vertical="center" wrapText="1"/>
    </xf>
    <xf numFmtId="0" fontId="8" fillId="0" borderId="1" xfId="0" applyNumberFormat="1" applyFont="1" applyBorder="1" applyAlignment="1">
      <alignment horizontal="right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right" vertical="center" wrapText="1"/>
    </xf>
    <xf numFmtId="49" fontId="8" fillId="0" borderId="1" xfId="30" applyNumberFormat="1" applyFont="1" applyBorder="1" applyAlignment="1">
      <alignment horizontal="right" vertical="center"/>
    </xf>
    <xf numFmtId="0" fontId="8" fillId="0" borderId="1" xfId="0" applyNumberFormat="1" applyFont="1" applyBorder="1" applyAlignment="1">
      <alignment horizontal="right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right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right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49" fontId="8" fillId="0" borderId="1" xfId="30" applyNumberFormat="1" applyFont="1" applyBorder="1" applyAlignment="1">
      <alignment horizontal="right" vertical="center"/>
    </xf>
    <xf numFmtId="49" fontId="6" fillId="0" borderId="1" xfId="30" applyNumberFormat="1" applyFont="1" applyBorder="1" applyAlignment="1">
      <alignment horizontal="right" vertical="center"/>
    </xf>
    <xf numFmtId="49" fontId="6" fillId="0" borderId="3" xfId="30" applyNumberFormat="1" applyFont="1" applyBorder="1" applyAlignment="1">
      <alignment horizontal="right" vertical="center"/>
    </xf>
    <xf numFmtId="0" fontId="8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right" vertical="center" wrapText="1"/>
    </xf>
    <xf numFmtId="0" fontId="8" fillId="0" borderId="1" xfId="0" applyNumberFormat="1" applyFont="1" applyBorder="1" applyAlignment="1">
      <alignment horizontal="right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right" vertical="center" wrapText="1"/>
    </xf>
    <xf numFmtId="49" fontId="8" fillId="0" borderId="1" xfId="30" applyNumberFormat="1" applyFont="1" applyBorder="1" applyAlignment="1">
      <alignment horizontal="right" vertical="center"/>
    </xf>
    <xf numFmtId="0" fontId="8" fillId="0" borderId="1" xfId="0" applyNumberFormat="1" applyFont="1" applyBorder="1" applyAlignment="1">
      <alignment horizontal="right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right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49" fontId="8" fillId="0" borderId="1" xfId="30" applyNumberFormat="1" applyFont="1" applyBorder="1" applyAlignment="1">
      <alignment horizontal="right" vertical="center"/>
    </xf>
    <xf numFmtId="49" fontId="6" fillId="0" borderId="1" xfId="30" applyNumberFormat="1" applyFont="1" applyBorder="1" applyAlignment="1">
      <alignment horizontal="right" vertical="center"/>
    </xf>
    <xf numFmtId="49" fontId="6" fillId="0" borderId="3" xfId="30" applyNumberFormat="1" applyFont="1" applyBorder="1" applyAlignment="1">
      <alignment horizontal="right" vertical="center"/>
    </xf>
    <xf numFmtId="0" fontId="8" fillId="0" borderId="1" xfId="0" applyNumberFormat="1" applyFont="1" applyBorder="1" applyAlignment="1">
      <alignment horizontal="right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right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49" fontId="8" fillId="0" borderId="1" xfId="30" applyNumberFormat="1" applyFont="1" applyBorder="1" applyAlignment="1">
      <alignment horizontal="right" vertical="center"/>
    </xf>
    <xf numFmtId="49" fontId="6" fillId="0" borderId="1" xfId="30" applyNumberFormat="1" applyFont="1" applyBorder="1" applyAlignment="1">
      <alignment horizontal="right" vertical="center"/>
    </xf>
    <xf numFmtId="0" fontId="8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right" vertical="center" wrapText="1"/>
    </xf>
    <xf numFmtId="0" fontId="8" fillId="0" borderId="1" xfId="0" applyNumberFormat="1" applyFont="1" applyBorder="1" applyAlignment="1">
      <alignment horizontal="right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right" vertical="center" wrapText="1"/>
    </xf>
    <xf numFmtId="49" fontId="8" fillId="0" borderId="1" xfId="30" applyNumberFormat="1" applyFont="1" applyBorder="1" applyAlignment="1">
      <alignment horizontal="right" vertical="center"/>
    </xf>
    <xf numFmtId="0" fontId="8" fillId="0" borderId="1" xfId="0" applyNumberFormat="1" applyFont="1" applyBorder="1" applyAlignment="1">
      <alignment horizontal="right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right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right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49" fontId="8" fillId="0" borderId="1" xfId="30" applyNumberFormat="1" applyFont="1" applyBorder="1" applyAlignment="1">
      <alignment horizontal="right" vertical="center"/>
    </xf>
    <xf numFmtId="49" fontId="6" fillId="0" borderId="1" xfId="30" applyNumberFormat="1" applyFont="1" applyBorder="1" applyAlignment="1">
      <alignment horizontal="right" vertical="center"/>
    </xf>
    <xf numFmtId="49" fontId="6" fillId="0" borderId="3" xfId="30" applyNumberFormat="1" applyFont="1" applyBorder="1" applyAlignment="1">
      <alignment horizontal="right" vertical="center"/>
    </xf>
    <xf numFmtId="0" fontId="8" fillId="0" borderId="1" xfId="0" applyNumberFormat="1" applyFont="1" applyBorder="1" applyAlignment="1">
      <alignment horizontal="right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right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49" fontId="8" fillId="0" borderId="1" xfId="30" applyNumberFormat="1" applyFont="1" applyBorder="1" applyAlignment="1">
      <alignment horizontal="right" vertical="center"/>
    </xf>
    <xf numFmtId="49" fontId="6" fillId="0" borderId="1" xfId="30" applyNumberFormat="1" applyFont="1" applyBorder="1" applyAlignment="1">
      <alignment horizontal="right" vertical="center"/>
    </xf>
    <xf numFmtId="0" fontId="8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right" vertical="center" wrapText="1"/>
    </xf>
    <xf numFmtId="0" fontId="8" fillId="0" borderId="1" xfId="0" applyNumberFormat="1" applyFont="1" applyBorder="1" applyAlignment="1">
      <alignment horizontal="right" vertical="center" wrapText="1"/>
    </xf>
    <xf numFmtId="49" fontId="8" fillId="0" borderId="1" xfId="15" applyNumberFormat="1" applyFont="1" applyBorder="1" applyAlignment="1">
      <alignment horizontal="right" vertical="center"/>
    </xf>
    <xf numFmtId="0" fontId="8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right" vertical="center" wrapText="1"/>
    </xf>
    <xf numFmtId="0" fontId="8" fillId="0" borderId="1" xfId="0" applyNumberFormat="1" applyFont="1" applyBorder="1" applyAlignment="1">
      <alignment horizontal="right" vertical="center" wrapText="1"/>
    </xf>
    <xf numFmtId="49" fontId="8" fillId="0" borderId="1" xfId="15" applyNumberFormat="1" applyFont="1" applyBorder="1" applyAlignment="1">
      <alignment horizontal="right" vertical="center"/>
    </xf>
    <xf numFmtId="0" fontId="8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right" vertical="center" wrapText="1"/>
    </xf>
    <xf numFmtId="49" fontId="6" fillId="0" borderId="1" xfId="15" applyNumberFormat="1" applyFont="1" applyBorder="1" applyAlignment="1">
      <alignment horizontal="right" vertical="center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right" vertical="center" wrapText="1"/>
    </xf>
    <xf numFmtId="49" fontId="6" fillId="0" borderId="3" xfId="15" applyNumberFormat="1" applyFont="1" applyBorder="1" applyAlignment="1">
      <alignment horizontal="right" vertical="center"/>
    </xf>
    <xf numFmtId="0" fontId="6" fillId="0" borderId="3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right" vertical="center" wrapText="1"/>
    </xf>
    <xf numFmtId="2" fontId="6" fillId="0" borderId="3" xfId="0" applyNumberFormat="1" applyFont="1" applyBorder="1" applyAlignment="1">
      <alignment horizontal="right" vertical="center" wrapText="1"/>
    </xf>
    <xf numFmtId="2" fontId="8" fillId="0" borderId="0" xfId="0" applyNumberFormat="1" applyFont="1" applyBorder="1" applyAlignment="1">
      <alignment vertical="top" wrapText="1"/>
    </xf>
    <xf numFmtId="0" fontId="10" fillId="0" borderId="0" xfId="0" applyFont="1" applyBorder="1" applyAlignment="1">
      <alignment horizontal="center" vertical="center"/>
    </xf>
    <xf numFmtId="4" fontId="4" fillId="0" borderId="0" xfId="0" applyNumberFormat="1" applyFont="1" applyAlignment="1">
      <alignment horizontal="right" vertical="top"/>
    </xf>
    <xf numFmtId="0" fontId="2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49" fontId="21" fillId="0" borderId="1" xfId="0" applyNumberFormat="1" applyFont="1" applyBorder="1" applyAlignment="1">
      <alignment horizontal="right" vertical="top" wrapText="1"/>
    </xf>
    <xf numFmtId="0" fontId="0" fillId="0" borderId="1" xfId="0" applyBorder="1" applyAlignment="1">
      <alignment vertical="top" wrapText="1"/>
    </xf>
    <xf numFmtId="0" fontId="21" fillId="0" borderId="11" xfId="0" applyFont="1" applyBorder="1" applyAlignment="1">
      <alignment horizontal="left" vertical="top" wrapText="1"/>
    </xf>
    <xf numFmtId="0" fontId="21" fillId="0" borderId="12" xfId="0" applyFont="1" applyBorder="1" applyAlignment="1">
      <alignment horizontal="left" vertical="top" wrapText="1"/>
    </xf>
    <xf numFmtId="0" fontId="21" fillId="0" borderId="13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8" fillId="0" borderId="0" xfId="0" applyFont="1"/>
    <xf numFmtId="0" fontId="8" fillId="0" borderId="5" xfId="10" applyFont="1" applyBorder="1" applyAlignment="1">
      <alignment horizontal="right"/>
    </xf>
    <xf numFmtId="0" fontId="8" fillId="0" borderId="6" xfId="10" applyFont="1" applyBorder="1" applyAlignment="1">
      <alignment horizontal="right"/>
    </xf>
    <xf numFmtId="2" fontId="8" fillId="0" borderId="7" xfId="27" applyNumberFormat="1" applyFont="1" applyBorder="1" applyAlignment="1">
      <alignment horizontal="right" vertical="top"/>
    </xf>
    <xf numFmtId="2" fontId="8" fillId="0" borderId="8" xfId="27" applyNumberFormat="1" applyFont="1" applyBorder="1" applyAlignment="1">
      <alignment horizontal="right" vertical="top"/>
    </xf>
    <xf numFmtId="0" fontId="11" fillId="0" borderId="0" xfId="23" applyFont="1" applyBorder="1" applyAlignment="1">
      <alignment horizontal="center" wrapText="1"/>
    </xf>
    <xf numFmtId="0" fontId="11" fillId="0" borderId="0" xfId="23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6" fillId="0" borderId="0" xfId="23" applyFont="1" applyAlignment="1">
      <alignment horizontal="center"/>
    </xf>
    <xf numFmtId="0" fontId="10" fillId="0" borderId="0" xfId="0" applyFont="1" applyAlignment="1">
      <alignment horizontal="center"/>
    </xf>
    <xf numFmtId="0" fontId="13" fillId="0" borderId="0" xfId="23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2" fontId="8" fillId="0" borderId="5" xfId="27" applyNumberFormat="1" applyFont="1" applyBorder="1" applyAlignment="1">
      <alignment horizontal="right" vertical="top"/>
    </xf>
    <xf numFmtId="2" fontId="8" fillId="0" borderId="6" xfId="27" applyNumberFormat="1" applyFont="1" applyBorder="1" applyAlignment="1">
      <alignment horizontal="right" vertical="top"/>
    </xf>
    <xf numFmtId="0" fontId="23" fillId="0" borderId="11" xfId="28" applyFont="1" applyBorder="1" applyAlignment="1">
      <alignment horizontal="left" vertical="center" wrapText="1"/>
    </xf>
    <xf numFmtId="0" fontId="4" fillId="0" borderId="12" xfId="28" applyFont="1" applyBorder="1" applyAlignment="1">
      <alignment horizontal="left" vertical="center" wrapText="1"/>
    </xf>
    <xf numFmtId="0" fontId="4" fillId="0" borderId="13" xfId="28" applyFont="1" applyBorder="1" applyAlignment="1">
      <alignment horizontal="left" vertical="center" wrapText="1"/>
    </xf>
    <xf numFmtId="49" fontId="24" fillId="0" borderId="11" xfId="0" applyNumberFormat="1" applyFont="1" applyBorder="1" applyAlignment="1">
      <alignment horizontal="left" vertical="center" wrapText="1"/>
    </xf>
    <xf numFmtId="49" fontId="24" fillId="0" borderId="12" xfId="0" applyNumberFormat="1" applyFont="1" applyBorder="1" applyAlignment="1">
      <alignment horizontal="left" vertical="center" wrapText="1"/>
    </xf>
    <xf numFmtId="49" fontId="24" fillId="0" borderId="13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  <xf numFmtId="0" fontId="8" fillId="0" borderId="9" xfId="10" applyFont="1" applyBorder="1" applyAlignment="1">
      <alignment horizontal="right"/>
    </xf>
    <xf numFmtId="0" fontId="8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6" fillId="0" borderId="3" xfId="0" applyNumberFormat="1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8" fillId="0" borderId="0" xfId="5" applyFont="1" applyBorder="1" applyAlignment="1">
      <alignment horizontal="left" vertical="top" wrapText="1"/>
    </xf>
    <xf numFmtId="0" fontId="38" fillId="0" borderId="20" xfId="31" applyFont="1" applyFill="1" applyBorder="1" applyAlignment="1">
      <alignment horizontal="center" vertical="center" wrapText="1"/>
    </xf>
    <xf numFmtId="0" fontId="39" fillId="0" borderId="4" xfId="31" applyFont="1" applyFill="1" applyBorder="1" applyAlignment="1">
      <alignment horizontal="center" vertical="center" wrapText="1"/>
    </xf>
    <xf numFmtId="0" fontId="27" fillId="0" borderId="0" xfId="31" applyFont="1" applyAlignment="1">
      <alignment horizontal="center"/>
    </xf>
    <xf numFmtId="0" fontId="29" fillId="0" borderId="0" xfId="31" applyFont="1" applyAlignment="1">
      <alignment horizontal="center"/>
    </xf>
    <xf numFmtId="0" fontId="21" fillId="0" borderId="0" xfId="31" applyFont="1" applyAlignment="1">
      <alignment horizontal="center" vertical="center" wrapText="1"/>
    </xf>
    <xf numFmtId="0" fontId="31" fillId="0" borderId="17" xfId="31" applyFont="1" applyBorder="1" applyAlignment="1">
      <alignment horizontal="center" vertical="center" wrapText="1"/>
    </xf>
    <xf numFmtId="0" fontId="31" fillId="0" borderId="18" xfId="31" applyFont="1" applyBorder="1" applyAlignment="1">
      <alignment horizontal="center" vertical="center" wrapText="1"/>
    </xf>
    <xf numFmtId="0" fontId="35" fillId="0" borderId="16" xfId="31" applyFont="1" applyFill="1" applyBorder="1" applyAlignment="1">
      <alignment horizontal="center" vertical="top" wrapText="1"/>
    </xf>
    <xf numFmtId="0" fontId="38" fillId="0" borderId="29" xfId="31" applyFont="1" applyFill="1" applyBorder="1" applyAlignment="1">
      <alignment horizontal="center" vertical="center" wrapText="1"/>
    </xf>
    <xf numFmtId="0" fontId="39" fillId="0" borderId="30" xfId="31" applyFont="1" applyFill="1" applyBorder="1" applyAlignment="1">
      <alignment horizontal="center" vertical="center" wrapText="1"/>
    </xf>
    <xf numFmtId="0" fontId="42" fillId="0" borderId="0" xfId="31" applyFont="1" applyAlignment="1">
      <alignment vertical="center" wrapText="1"/>
    </xf>
    <xf numFmtId="0" fontId="26" fillId="0" borderId="0" xfId="31" applyFont="1" applyAlignment="1">
      <alignment vertical="center" wrapText="1"/>
    </xf>
    <xf numFmtId="0" fontId="33" fillId="0" borderId="30" xfId="31" applyFont="1" applyFill="1" applyBorder="1" applyAlignment="1">
      <alignment horizontal="center" vertical="center" wrapText="1"/>
    </xf>
    <xf numFmtId="0" fontId="33" fillId="0" borderId="4" xfId="31" applyFont="1" applyFill="1" applyBorder="1" applyAlignment="1">
      <alignment horizontal="center" vertical="center" wrapText="1"/>
    </xf>
    <xf numFmtId="0" fontId="45" fillId="0" borderId="3" xfId="33" applyFont="1" applyFill="1" applyBorder="1" applyAlignment="1">
      <alignment horizontal="left" vertical="top" wrapText="1"/>
    </xf>
    <xf numFmtId="0" fontId="45" fillId="0" borderId="4" xfId="33" applyFont="1" applyFill="1" applyBorder="1" applyAlignment="1">
      <alignment horizontal="left" vertical="top" wrapText="1"/>
    </xf>
    <xf numFmtId="0" fontId="45" fillId="0" borderId="36" xfId="33" applyFont="1" applyFill="1" applyBorder="1" applyAlignment="1">
      <alignment horizontal="left" vertical="top" wrapText="1"/>
    </xf>
    <xf numFmtId="0" fontId="2" fillId="0" borderId="29" xfId="31" applyFont="1" applyFill="1" applyBorder="1" applyAlignment="1">
      <alignment horizontal="center" vertical="center" wrapText="1"/>
    </xf>
    <xf numFmtId="0" fontId="2" fillId="0" borderId="20" xfId="31" applyFont="1" applyFill="1" applyBorder="1" applyAlignment="1">
      <alignment horizontal="center" vertical="center" wrapText="1"/>
    </xf>
    <xf numFmtId="0" fontId="2" fillId="0" borderId="37" xfId="31" applyFont="1" applyFill="1" applyBorder="1" applyAlignment="1">
      <alignment horizontal="center" vertical="center" wrapText="1"/>
    </xf>
    <xf numFmtId="0" fontId="33" fillId="0" borderId="36" xfId="31" applyFont="1" applyFill="1" applyBorder="1" applyAlignment="1">
      <alignment horizontal="center" vertical="center" wrapText="1"/>
    </xf>
    <xf numFmtId="0" fontId="38" fillId="0" borderId="41" xfId="31" applyFont="1" applyFill="1" applyBorder="1" applyAlignment="1">
      <alignment horizontal="center" vertical="top" wrapText="1"/>
    </xf>
    <xf numFmtId="0" fontId="38" fillId="0" borderId="20" xfId="31" applyFont="1" applyFill="1" applyBorder="1" applyAlignment="1">
      <alignment horizontal="center" vertical="top" wrapText="1"/>
    </xf>
    <xf numFmtId="0" fontId="38" fillId="0" borderId="43" xfId="31" applyFont="1" applyFill="1" applyBorder="1" applyAlignment="1">
      <alignment horizontal="center" vertical="top" wrapText="1"/>
    </xf>
    <xf numFmtId="0" fontId="33" fillId="0" borderId="32" xfId="31" applyFont="1" applyFill="1" applyBorder="1" applyAlignment="1">
      <alignment horizontal="center" vertical="center" wrapText="1"/>
    </xf>
    <xf numFmtId="0" fontId="33" fillId="0" borderId="3" xfId="31" applyFont="1" applyFill="1" applyBorder="1" applyAlignment="1">
      <alignment horizontal="center" vertical="center" wrapText="1"/>
    </xf>
    <xf numFmtId="0" fontId="51" fillId="0" borderId="50" xfId="31" applyFont="1" applyFill="1" applyBorder="1" applyAlignment="1">
      <alignment horizontal="center" vertical="center" wrapText="1"/>
    </xf>
    <xf numFmtId="0" fontId="51" fillId="0" borderId="12" xfId="31" applyFont="1" applyFill="1" applyBorder="1" applyAlignment="1">
      <alignment horizontal="center" vertical="center" wrapText="1"/>
    </xf>
    <xf numFmtId="0" fontId="51" fillId="0" borderId="13" xfId="31" applyFont="1" applyFill="1" applyBorder="1" applyAlignment="1">
      <alignment horizontal="center" vertical="center" wrapText="1"/>
    </xf>
    <xf numFmtId="0" fontId="39" fillId="0" borderId="30" xfId="31" applyFont="1" applyFill="1" applyBorder="1" applyAlignment="1">
      <alignment horizontal="left" vertical="center" wrapText="1"/>
    </xf>
    <xf numFmtId="0" fontId="39" fillId="0" borderId="4" xfId="31" applyFont="1" applyFill="1" applyBorder="1" applyAlignment="1">
      <alignment horizontal="left" vertical="center" wrapText="1"/>
    </xf>
    <xf numFmtId="0" fontId="38" fillId="0" borderId="37" xfId="31" applyFont="1" applyFill="1" applyBorder="1" applyAlignment="1">
      <alignment horizontal="center" vertical="center" wrapText="1"/>
    </xf>
    <xf numFmtId="0" fontId="33" fillId="0" borderId="35" xfId="31" applyFont="1" applyFill="1" applyBorder="1" applyAlignment="1">
      <alignment horizontal="center" vertical="center" wrapText="1"/>
    </xf>
    <xf numFmtId="0" fontId="2" fillId="0" borderId="33" xfId="31" applyFont="1" applyFill="1" applyBorder="1" applyAlignment="1">
      <alignment horizontal="center"/>
    </xf>
    <xf numFmtId="0" fontId="2" fillId="0" borderId="31" xfId="31" applyFont="1" applyFill="1" applyBorder="1" applyAlignment="1">
      <alignment horizontal="center"/>
    </xf>
    <xf numFmtId="0" fontId="50" fillId="0" borderId="47" xfId="31" applyFont="1" applyFill="1" applyBorder="1" applyAlignment="1">
      <alignment horizontal="right" vertical="top" wrapText="1"/>
    </xf>
    <xf numFmtId="0" fontId="50" fillId="0" borderId="48" xfId="31" applyFont="1" applyFill="1" applyBorder="1" applyAlignment="1">
      <alignment horizontal="right" vertical="top" wrapText="1"/>
    </xf>
    <xf numFmtId="0" fontId="50" fillId="0" borderId="12" xfId="31" applyFont="1" applyFill="1" applyBorder="1" applyAlignment="1">
      <alignment horizontal="center" vertical="top" wrapText="1"/>
    </xf>
    <xf numFmtId="0" fontId="50" fillId="0" borderId="13" xfId="31" applyFont="1" applyFill="1" applyBorder="1" applyAlignment="1">
      <alignment horizontal="center" vertical="top" wrapText="1"/>
    </xf>
    <xf numFmtId="0" fontId="50" fillId="0" borderId="11" xfId="31" applyFont="1" applyFill="1" applyBorder="1" applyAlignment="1">
      <alignment horizontal="center" vertical="top" wrapText="1"/>
    </xf>
    <xf numFmtId="0" fontId="38" fillId="0" borderId="50" xfId="31" applyFont="1" applyFill="1" applyBorder="1" applyAlignment="1">
      <alignment horizontal="center" vertical="top" wrapText="1"/>
    </xf>
    <xf numFmtId="0" fontId="38" fillId="0" borderId="12" xfId="31" applyFont="1" applyFill="1" applyBorder="1" applyAlignment="1">
      <alignment horizontal="center" vertical="top" wrapText="1"/>
    </xf>
    <xf numFmtId="0" fontId="38" fillId="0" borderId="13" xfId="31" applyFont="1" applyFill="1" applyBorder="1" applyAlignment="1">
      <alignment horizontal="center" vertical="top" wrapText="1"/>
    </xf>
    <xf numFmtId="0" fontId="38" fillId="0" borderId="11" xfId="31" applyFont="1" applyFill="1" applyBorder="1" applyAlignment="1">
      <alignment horizontal="center" vertical="top" wrapText="1"/>
    </xf>
    <xf numFmtId="0" fontId="51" fillId="0" borderId="50" xfId="31" applyFont="1" applyFill="1" applyBorder="1" applyAlignment="1">
      <alignment horizontal="right" vertical="top" wrapText="1"/>
    </xf>
    <xf numFmtId="0" fontId="51" fillId="0" borderId="12" xfId="31" applyFont="1" applyFill="1" applyBorder="1" applyAlignment="1">
      <alignment horizontal="right" vertical="top" wrapText="1"/>
    </xf>
    <xf numFmtId="0" fontId="51" fillId="0" borderId="13" xfId="31" applyFont="1" applyFill="1" applyBorder="1" applyAlignment="1">
      <alignment horizontal="right" vertical="top" wrapText="1"/>
    </xf>
    <xf numFmtId="0" fontId="61" fillId="0" borderId="0" xfId="31" applyFont="1" applyAlignment="1">
      <alignment horizontal="left" vertical="center" wrapText="1"/>
    </xf>
    <xf numFmtId="0" fontId="53" fillId="0" borderId="45" xfId="31" applyFont="1" applyFill="1" applyBorder="1" applyAlignment="1">
      <alignment horizontal="right" vertical="top"/>
    </xf>
    <xf numFmtId="0" fontId="53" fillId="0" borderId="53" xfId="31" applyFont="1" applyFill="1" applyBorder="1" applyAlignment="1">
      <alignment horizontal="right" vertical="top"/>
    </xf>
    <xf numFmtId="0" fontId="2" fillId="0" borderId="11" xfId="31" applyFont="1" applyFill="1" applyBorder="1" applyAlignment="1">
      <alignment horizontal="left" vertical="center" wrapText="1"/>
    </xf>
    <xf numFmtId="0" fontId="2" fillId="0" borderId="13" xfId="31" applyFont="1" applyFill="1" applyBorder="1" applyAlignment="1">
      <alignment horizontal="left" vertical="center" wrapText="1"/>
    </xf>
    <xf numFmtId="0" fontId="55" fillId="0" borderId="0" xfId="31" applyFont="1" applyAlignment="1">
      <alignment horizontal="center"/>
    </xf>
    <xf numFmtId="0" fontId="34" fillId="0" borderId="0" xfId="31" applyFont="1" applyAlignment="1">
      <alignment horizontal="left" wrapText="1"/>
    </xf>
    <xf numFmtId="0" fontId="57" fillId="0" borderId="0" xfId="31" applyFont="1" applyAlignment="1">
      <alignment horizontal="center" vertical="center" wrapText="1"/>
    </xf>
    <xf numFmtId="0" fontId="28" fillId="0" borderId="0" xfId="31" applyAlignment="1">
      <alignment horizontal="center"/>
    </xf>
    <xf numFmtId="0" fontId="58" fillId="0" borderId="0" xfId="31" applyFont="1" applyAlignment="1">
      <alignment horizontal="left" vertical="center" wrapText="1"/>
    </xf>
    <xf numFmtId="0" fontId="58" fillId="0" borderId="0" xfId="31" applyFont="1" applyAlignment="1">
      <alignment vertical="center" wrapText="1"/>
    </xf>
    <xf numFmtId="2" fontId="8" fillId="0" borderId="7" xfId="11" applyNumberFormat="1" applyFont="1" applyBorder="1" applyAlignment="1">
      <alignment horizontal="right" vertical="top"/>
    </xf>
    <xf numFmtId="2" fontId="8" fillId="0" borderId="8" xfId="11" applyNumberFormat="1" applyFont="1" applyBorder="1" applyAlignment="1">
      <alignment horizontal="right" vertical="top"/>
    </xf>
    <xf numFmtId="2" fontId="8" fillId="0" borderId="5" xfId="11" applyNumberFormat="1" applyFont="1" applyBorder="1" applyAlignment="1">
      <alignment horizontal="right" vertical="top"/>
    </xf>
    <xf numFmtId="2" fontId="8" fillId="0" borderId="6" xfId="11" applyNumberFormat="1" applyFont="1" applyBorder="1" applyAlignment="1">
      <alignment horizontal="right" vertical="top"/>
    </xf>
    <xf numFmtId="49" fontId="9" fillId="0" borderId="1" xfId="0" applyNumberFormat="1" applyFont="1" applyBorder="1" applyAlignment="1">
      <alignment horizontal="left" vertical="top" wrapText="1"/>
    </xf>
    <xf numFmtId="0" fontId="22" fillId="0" borderId="1" xfId="0" applyFont="1" applyBorder="1" applyAlignment="1">
      <alignment horizontal="left" vertical="top" wrapText="1"/>
    </xf>
    <xf numFmtId="0" fontId="23" fillId="0" borderId="11" xfId="30" applyFont="1" applyBorder="1" applyAlignment="1">
      <alignment horizontal="left" vertical="center" wrapText="1"/>
    </xf>
    <xf numFmtId="0" fontId="4" fillId="0" borderId="12" xfId="30" applyFont="1" applyBorder="1" applyAlignment="1">
      <alignment horizontal="left" vertical="center" wrapText="1"/>
    </xf>
    <xf numFmtId="0" fontId="4" fillId="0" borderId="13" xfId="30" applyFont="1" applyBorder="1" applyAlignment="1">
      <alignment horizontal="left" vertical="center" wrapText="1"/>
    </xf>
    <xf numFmtId="2" fontId="8" fillId="0" borderId="7" xfId="29" applyNumberFormat="1" applyFont="1" applyBorder="1" applyAlignment="1">
      <alignment horizontal="right" vertical="top"/>
    </xf>
    <xf numFmtId="2" fontId="8" fillId="0" borderId="8" xfId="29" applyNumberFormat="1" applyFont="1" applyBorder="1" applyAlignment="1">
      <alignment horizontal="right" vertical="top"/>
    </xf>
    <xf numFmtId="2" fontId="8" fillId="0" borderId="5" xfId="29" applyNumberFormat="1" applyFont="1" applyBorder="1" applyAlignment="1">
      <alignment horizontal="right" vertical="top"/>
    </xf>
    <xf numFmtId="2" fontId="8" fillId="0" borderId="6" xfId="29" applyNumberFormat="1" applyFont="1" applyBorder="1" applyAlignment="1">
      <alignment horizontal="right" vertical="top"/>
    </xf>
    <xf numFmtId="0" fontId="2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 vertical="top"/>
    </xf>
    <xf numFmtId="2" fontId="4" fillId="0" borderId="0" xfId="0" applyNumberFormat="1" applyFont="1" applyBorder="1" applyAlignment="1">
      <alignment horizontal="right" vertical="top"/>
    </xf>
    <xf numFmtId="0" fontId="21" fillId="4" borderId="0" xfId="0" applyFont="1" applyFill="1" applyAlignment="1">
      <alignment horizontal="left"/>
    </xf>
    <xf numFmtId="0" fontId="21" fillId="4" borderId="0" xfId="0" applyFont="1" applyFill="1" applyAlignment="1">
      <alignment horizontal="left"/>
    </xf>
    <xf numFmtId="4" fontId="62" fillId="0" borderId="0" xfId="0" applyNumberFormat="1" applyFont="1"/>
    <xf numFmtId="0" fontId="62" fillId="0" borderId="0" xfId="0" applyFont="1"/>
  </cellXfs>
  <cellStyles count="36">
    <cellStyle name="Акт" xfId="1"/>
    <cellStyle name="АктМТСН" xfId="2"/>
    <cellStyle name="ВедРесурсов" xfId="3"/>
    <cellStyle name="ВедРесурсовАкт" xfId="4"/>
    <cellStyle name="Заголовок 2" xfId="26" builtinId="17" hidden="1"/>
    <cellStyle name="Итоги" xfId="5"/>
    <cellStyle name="ИтогоАктБазЦ" xfId="6"/>
    <cellStyle name="ИтогоАктБИМ" xfId="7"/>
    <cellStyle name="ИтогоАктРесМет" xfId="8"/>
    <cellStyle name="ИтогоАктТекЦ" xfId="9"/>
    <cellStyle name="ИтогоБазЦ" xfId="10"/>
    <cellStyle name="ИтогоБИМ" xfId="11"/>
    <cellStyle name="ИтогоБИМ 2" xfId="27"/>
    <cellStyle name="ИтогоБИМ 2 2" xfId="29"/>
    <cellStyle name="ИтогоРесМет" xfId="12"/>
    <cellStyle name="ИтогоТекЦ" xfId="13"/>
    <cellStyle name="ЛокСмета" xfId="14"/>
    <cellStyle name="ЛокСмМТСН" xfId="15"/>
    <cellStyle name="ЛокСмМТСН 2" xfId="28"/>
    <cellStyle name="ЛокСмМТСН 2 2" xfId="30"/>
    <cellStyle name="М29" xfId="16"/>
    <cellStyle name="ОбСмета" xfId="17"/>
    <cellStyle name="Обычный" xfId="0" builtinId="0"/>
    <cellStyle name="Обычный 2" xfId="31"/>
    <cellStyle name="Обычный_Башмаковское_ЗУ" xfId="32"/>
    <cellStyle name="Обычный_Ортофото 1;2000 Вологодск" xfId="33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Титул" xfId="23"/>
    <cellStyle name="Финансовый 2" xfId="35"/>
    <cellStyle name="Финансовый_Башмаковское_ЗУ" xfId="34"/>
    <cellStyle name="Хвост" xfId="24"/>
    <cellStyle name="Экспертиза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J62"/>
  <sheetViews>
    <sheetView showGridLines="0" topLeftCell="A34" workbookViewId="0">
      <selection activeCell="I56" sqref="I56"/>
    </sheetView>
  </sheetViews>
  <sheetFormatPr defaultRowHeight="12.75" x14ac:dyDescent="0.2"/>
  <cols>
    <col min="1" max="1" width="5" style="102" customWidth="1"/>
    <col min="2" max="2" width="19.28515625" style="91" customWidth="1"/>
    <col min="3" max="3" width="51.28515625" style="91" customWidth="1"/>
    <col min="4" max="4" width="15.42578125" style="96" customWidth="1"/>
    <col min="5" max="5" width="14.85546875" style="96" customWidth="1"/>
    <col min="6" max="6" width="13.42578125" style="96" customWidth="1"/>
    <col min="7" max="7" width="12.5703125" style="96" customWidth="1"/>
    <col min="8" max="8" width="15.7109375" style="96" customWidth="1"/>
    <col min="9" max="9" width="9.140625" style="83"/>
    <col min="10" max="10" width="12.28515625" style="83" bestFit="1" customWidth="1"/>
    <col min="11" max="16384" width="9.140625" style="83"/>
  </cols>
  <sheetData>
    <row r="1" spans="2:8" x14ac:dyDescent="0.2">
      <c r="D1" s="92"/>
      <c r="E1" s="92"/>
      <c r="F1" s="92"/>
      <c r="G1" s="92"/>
      <c r="H1" s="93" t="s">
        <v>656</v>
      </c>
    </row>
    <row r="2" spans="2:8" x14ac:dyDescent="0.2">
      <c r="B2" s="91" t="s">
        <v>657</v>
      </c>
      <c r="C2" s="94"/>
      <c r="D2" s="374"/>
      <c r="E2" s="374"/>
      <c r="F2" s="374"/>
      <c r="G2" s="374"/>
      <c r="H2" s="92"/>
    </row>
    <row r="3" spans="2:8" x14ac:dyDescent="0.2">
      <c r="D3" s="95" t="s">
        <v>658</v>
      </c>
      <c r="F3" s="92"/>
      <c r="G3" s="92"/>
      <c r="H3" s="92"/>
    </row>
    <row r="4" spans="2:8" x14ac:dyDescent="0.2">
      <c r="B4" s="91" t="s">
        <v>659</v>
      </c>
      <c r="C4" s="97"/>
      <c r="D4" s="92"/>
      <c r="E4" s="95"/>
      <c r="F4" s="92"/>
      <c r="G4" s="92"/>
      <c r="H4" s="92"/>
    </row>
    <row r="5" spans="2:8" x14ac:dyDescent="0.2">
      <c r="D5" s="92"/>
      <c r="E5" s="95"/>
      <c r="F5" s="92"/>
      <c r="G5" s="92"/>
      <c r="H5" s="92"/>
    </row>
    <row r="6" spans="2:8" x14ac:dyDescent="0.2">
      <c r="B6" s="91" t="s">
        <v>836</v>
      </c>
      <c r="C6" s="288">
        <f>H60</f>
        <v>36553794.214597091</v>
      </c>
      <c r="D6" s="289" t="s">
        <v>837</v>
      </c>
      <c r="E6" s="95"/>
      <c r="F6" s="92"/>
      <c r="G6" s="92"/>
      <c r="H6" s="92"/>
    </row>
    <row r="7" spans="2:8" x14ac:dyDescent="0.2">
      <c r="B7" s="91" t="s">
        <v>660</v>
      </c>
      <c r="D7" s="92"/>
      <c r="E7" s="92"/>
      <c r="F7" s="92"/>
      <c r="G7" s="92"/>
      <c r="H7" s="92"/>
    </row>
    <row r="8" spans="2:8" x14ac:dyDescent="0.2">
      <c r="C8" s="94"/>
      <c r="D8" s="374"/>
      <c r="E8" s="98"/>
      <c r="F8" s="374"/>
      <c r="G8" s="374"/>
      <c r="H8" s="92"/>
    </row>
    <row r="9" spans="2:8" x14ac:dyDescent="0.2">
      <c r="D9" s="95" t="s">
        <v>661</v>
      </c>
      <c r="F9" s="92"/>
      <c r="G9" s="92"/>
      <c r="H9" s="92"/>
    </row>
    <row r="10" spans="2:8" x14ac:dyDescent="0.2">
      <c r="D10" s="92"/>
      <c r="E10" s="95"/>
      <c r="F10" s="92"/>
      <c r="G10" s="92"/>
      <c r="H10" s="92"/>
    </row>
    <row r="11" spans="2:8" x14ac:dyDescent="0.2">
      <c r="B11" s="91" t="s">
        <v>662</v>
      </c>
      <c r="H11" s="92"/>
    </row>
    <row r="12" spans="2:8" x14ac:dyDescent="0.2">
      <c r="G12" s="92"/>
      <c r="H12" s="92"/>
    </row>
    <row r="13" spans="2:8" x14ac:dyDescent="0.2">
      <c r="D13" s="99" t="s">
        <v>663</v>
      </c>
      <c r="F13" s="92"/>
      <c r="G13" s="92"/>
      <c r="H13" s="92"/>
    </row>
    <row r="14" spans="2:8" x14ac:dyDescent="0.2">
      <c r="D14" s="100"/>
      <c r="F14" s="92"/>
      <c r="G14" s="92"/>
      <c r="H14" s="92"/>
    </row>
    <row r="15" spans="2:8" ht="41.25" customHeight="1" x14ac:dyDescent="0.2">
      <c r="B15" s="387" t="s">
        <v>838</v>
      </c>
      <c r="C15" s="388"/>
      <c r="D15" s="388"/>
      <c r="E15" s="388"/>
      <c r="F15" s="388"/>
      <c r="G15" s="388"/>
      <c r="H15" s="388"/>
    </row>
    <row r="16" spans="2:8" x14ac:dyDescent="0.2">
      <c r="D16" s="101" t="s">
        <v>12</v>
      </c>
      <c r="F16" s="92"/>
      <c r="G16" s="92"/>
      <c r="H16" s="92"/>
    </row>
    <row r="17" spans="1:10" x14ac:dyDescent="0.2">
      <c r="H17" s="92"/>
    </row>
    <row r="18" spans="1:10" x14ac:dyDescent="0.2">
      <c r="B18" s="91" t="s">
        <v>712</v>
      </c>
      <c r="D18" s="100"/>
      <c r="E18" s="92"/>
      <c r="F18" s="92"/>
      <c r="G18" s="92"/>
      <c r="H18" s="92"/>
    </row>
    <row r="19" spans="1:10" x14ac:dyDescent="0.2">
      <c r="D19" s="100"/>
      <c r="E19" s="92"/>
      <c r="F19" s="92"/>
      <c r="G19" s="92"/>
      <c r="H19" s="92"/>
    </row>
    <row r="20" spans="1:10" x14ac:dyDescent="0.2">
      <c r="D20" s="92"/>
      <c r="E20" s="92"/>
      <c r="F20" s="92"/>
      <c r="G20" s="92"/>
      <c r="H20" s="92"/>
    </row>
    <row r="21" spans="1:10" ht="12.75" customHeight="1" x14ac:dyDescent="0.2">
      <c r="A21" s="389" t="s">
        <v>664</v>
      </c>
      <c r="B21" s="390" t="s">
        <v>665</v>
      </c>
      <c r="C21" s="390" t="s">
        <v>666</v>
      </c>
      <c r="D21" s="391" t="s">
        <v>667</v>
      </c>
      <c r="E21" s="391"/>
      <c r="F21" s="391"/>
      <c r="G21" s="391"/>
      <c r="H21" s="389" t="s">
        <v>668</v>
      </c>
    </row>
    <row r="22" spans="1:10" x14ac:dyDescent="0.2">
      <c r="A22" s="389"/>
      <c r="B22" s="390"/>
      <c r="C22" s="390"/>
      <c r="D22" s="389" t="s">
        <v>669</v>
      </c>
      <c r="E22" s="389" t="s">
        <v>670</v>
      </c>
      <c r="F22" s="389" t="s">
        <v>671</v>
      </c>
      <c r="G22" s="389" t="s">
        <v>672</v>
      </c>
      <c r="H22" s="389"/>
    </row>
    <row r="23" spans="1:10" x14ac:dyDescent="0.2">
      <c r="A23" s="389"/>
      <c r="B23" s="390"/>
      <c r="C23" s="390"/>
      <c r="D23" s="389"/>
      <c r="E23" s="389"/>
      <c r="F23" s="389"/>
      <c r="G23" s="389"/>
      <c r="H23" s="389"/>
    </row>
    <row r="24" spans="1:10" x14ac:dyDescent="0.2">
      <c r="A24" s="389"/>
      <c r="B24" s="390"/>
      <c r="C24" s="390"/>
      <c r="D24" s="389"/>
      <c r="E24" s="389"/>
      <c r="F24" s="389"/>
      <c r="G24" s="389"/>
      <c r="H24" s="389"/>
    </row>
    <row r="25" spans="1:10" x14ac:dyDescent="0.2">
      <c r="A25" s="103">
        <v>1</v>
      </c>
      <c r="B25" s="104">
        <v>2</v>
      </c>
      <c r="C25" s="104">
        <v>3</v>
      </c>
      <c r="D25" s="103">
        <v>4</v>
      </c>
      <c r="E25" s="103">
        <v>5</v>
      </c>
      <c r="F25" s="103">
        <v>6</v>
      </c>
      <c r="G25" s="103">
        <v>7</v>
      </c>
      <c r="H25" s="103">
        <v>8</v>
      </c>
    </row>
    <row r="26" spans="1:10" x14ac:dyDescent="0.2">
      <c r="A26" s="380" t="s">
        <v>673</v>
      </c>
      <c r="B26" s="381"/>
      <c r="C26" s="381"/>
      <c r="D26" s="381"/>
      <c r="E26" s="381"/>
      <c r="F26" s="381"/>
      <c r="G26" s="381"/>
      <c r="H26" s="381"/>
    </row>
    <row r="27" spans="1:10" x14ac:dyDescent="0.2">
      <c r="A27" s="105">
        <v>1</v>
      </c>
      <c r="B27" s="106" t="s">
        <v>674</v>
      </c>
      <c r="C27" s="106" t="s">
        <v>675</v>
      </c>
      <c r="D27" s="286"/>
      <c r="E27" s="287"/>
      <c r="F27" s="287"/>
      <c r="G27" s="287"/>
      <c r="H27" s="286">
        <f>SUM(D27:G27)</f>
        <v>0</v>
      </c>
    </row>
    <row r="28" spans="1:10" x14ac:dyDescent="0.2">
      <c r="A28" s="105">
        <v>2</v>
      </c>
      <c r="B28" s="106" t="s">
        <v>832</v>
      </c>
      <c r="C28" s="106" t="s">
        <v>831</v>
      </c>
      <c r="D28" s="286"/>
      <c r="E28" s="287"/>
      <c r="F28" s="287"/>
      <c r="G28" s="287">
        <f>'земля КЛ'!H59</f>
        <v>67028.314597088</v>
      </c>
      <c r="H28" s="286">
        <f>SUM(D28:G28)</f>
        <v>67028.314597088</v>
      </c>
    </row>
    <row r="29" spans="1:10" ht="27.95" customHeight="1" x14ac:dyDescent="0.2">
      <c r="A29" s="107"/>
      <c r="B29" s="382" t="s">
        <v>676</v>
      </c>
      <c r="C29" s="383"/>
      <c r="D29" s="286">
        <f>SUM(D27:D28)</f>
        <v>0</v>
      </c>
      <c r="E29" s="286">
        <f t="shared" ref="E29:H29" si="0">SUM(E27:E28)</f>
        <v>0</v>
      </c>
      <c r="F29" s="286">
        <f t="shared" si="0"/>
        <v>0</v>
      </c>
      <c r="G29" s="286">
        <f t="shared" si="0"/>
        <v>67028.314597088</v>
      </c>
      <c r="H29" s="286">
        <f t="shared" si="0"/>
        <v>67028.314597088</v>
      </c>
    </row>
    <row r="30" spans="1:10" ht="12.75" customHeight="1" x14ac:dyDescent="0.2">
      <c r="A30" s="384" t="s">
        <v>677</v>
      </c>
      <c r="B30" s="385"/>
      <c r="C30" s="385"/>
      <c r="D30" s="385"/>
      <c r="E30" s="385"/>
      <c r="F30" s="385"/>
      <c r="G30" s="385"/>
      <c r="H30" s="386"/>
    </row>
    <row r="31" spans="1:10" x14ac:dyDescent="0.2">
      <c r="A31" s="105">
        <v>3</v>
      </c>
      <c r="B31" s="106" t="s">
        <v>871</v>
      </c>
      <c r="C31" s="106" t="s">
        <v>678</v>
      </c>
      <c r="D31" s="286">
        <f>'ЛН 02-01-01.1'!K741</f>
        <v>13784788.449999999</v>
      </c>
      <c r="E31" s="286">
        <f>'ЛН 02-01-01.1'!K742</f>
        <v>1011248.18</v>
      </c>
      <c r="F31" s="286"/>
      <c r="G31" s="286"/>
      <c r="H31" s="286">
        <f>SUM(D31:G31)</f>
        <v>14796036.629999999</v>
      </c>
      <c r="J31" s="298"/>
    </row>
    <row r="32" spans="1:10" x14ac:dyDescent="0.2">
      <c r="A32" s="105">
        <v>4</v>
      </c>
      <c r="B32" s="106" t="s">
        <v>872</v>
      </c>
      <c r="C32" s="106" t="s">
        <v>869</v>
      </c>
      <c r="D32" s="286"/>
      <c r="E32" s="286"/>
      <c r="F32" s="286"/>
      <c r="G32" s="286"/>
      <c r="H32" s="286"/>
    </row>
    <row r="33" spans="1:8" x14ac:dyDescent="0.2">
      <c r="A33" s="105">
        <v>5</v>
      </c>
      <c r="B33" s="106" t="s">
        <v>873</v>
      </c>
      <c r="C33" s="106" t="s">
        <v>679</v>
      </c>
      <c r="D33" s="286">
        <f>'ЛН 02-01-02.1'!K698</f>
        <v>13101706.85</v>
      </c>
      <c r="E33" s="286">
        <f>'ЛН 02-01-02.1'!K699</f>
        <v>806798.33</v>
      </c>
      <c r="F33" s="286"/>
      <c r="G33" s="286"/>
      <c r="H33" s="286">
        <f>SUM(D33:G33)</f>
        <v>13908505.18</v>
      </c>
    </row>
    <row r="34" spans="1:8" x14ac:dyDescent="0.2">
      <c r="A34" s="105">
        <v>6</v>
      </c>
      <c r="B34" s="106" t="s">
        <v>874</v>
      </c>
      <c r="C34" s="106" t="s">
        <v>870</v>
      </c>
      <c r="D34" s="286"/>
      <c r="E34" s="286"/>
      <c r="F34" s="286"/>
      <c r="G34" s="286"/>
      <c r="H34" s="286"/>
    </row>
    <row r="35" spans="1:8" ht="27.95" customHeight="1" x14ac:dyDescent="0.2">
      <c r="A35" s="107"/>
      <c r="B35" s="382" t="s">
        <v>680</v>
      </c>
      <c r="C35" s="383"/>
      <c r="D35" s="286">
        <f>SUM(D31:D34)</f>
        <v>26886495.299999997</v>
      </c>
      <c r="E35" s="286">
        <f>SUM(E31:E34)</f>
        <v>1818046.51</v>
      </c>
      <c r="F35" s="286">
        <f t="shared" ref="F35:H35" si="1">SUM(F31:F34)</f>
        <v>0</v>
      </c>
      <c r="G35" s="286">
        <f t="shared" si="1"/>
        <v>0</v>
      </c>
      <c r="H35" s="286">
        <f t="shared" si="1"/>
        <v>28704541.809999999</v>
      </c>
    </row>
    <row r="36" spans="1:8" x14ac:dyDescent="0.2">
      <c r="A36" s="380" t="s">
        <v>681</v>
      </c>
      <c r="B36" s="381"/>
      <c r="C36" s="381"/>
      <c r="D36" s="381"/>
      <c r="E36" s="381"/>
      <c r="F36" s="381"/>
      <c r="G36" s="381"/>
      <c r="H36" s="381"/>
    </row>
    <row r="37" spans="1:8" x14ac:dyDescent="0.2">
      <c r="A37" s="107"/>
      <c r="B37" s="382" t="s">
        <v>682</v>
      </c>
      <c r="C37" s="383"/>
      <c r="D37" s="286">
        <f>D35+D29</f>
        <v>26886495.299999997</v>
      </c>
      <c r="E37" s="286">
        <f t="shared" ref="E37:H37" si="2">E35+E29</f>
        <v>1818046.51</v>
      </c>
      <c r="F37" s="286">
        <f t="shared" si="2"/>
        <v>0</v>
      </c>
      <c r="G37" s="286">
        <f t="shared" si="2"/>
        <v>67028.314597088</v>
      </c>
      <c r="H37" s="286">
        <f t="shared" si="2"/>
        <v>28771570.124597088</v>
      </c>
    </row>
    <row r="38" spans="1:8" x14ac:dyDescent="0.2">
      <c r="A38" s="380" t="s">
        <v>683</v>
      </c>
      <c r="B38" s="381"/>
      <c r="C38" s="381"/>
      <c r="D38" s="381"/>
      <c r="E38" s="381"/>
      <c r="F38" s="381"/>
      <c r="G38" s="381"/>
      <c r="H38" s="381"/>
    </row>
    <row r="39" spans="1:8" ht="25.5" x14ac:dyDescent="0.2">
      <c r="A39" s="105">
        <v>7</v>
      </c>
      <c r="B39" s="106" t="s">
        <v>684</v>
      </c>
      <c r="C39" s="106" t="s">
        <v>685</v>
      </c>
      <c r="D39" s="286">
        <f>ROUND(D37*2.5%,2)</f>
        <v>672162.38</v>
      </c>
      <c r="E39" s="286">
        <f>ROUND(E37*2.5%,2)</f>
        <v>45451.16</v>
      </c>
      <c r="F39" s="286"/>
      <c r="G39" s="286"/>
      <c r="H39" s="286">
        <f>SUM(D39:G39)</f>
        <v>717613.54</v>
      </c>
    </row>
    <row r="40" spans="1:8" x14ac:dyDescent="0.2">
      <c r="A40" s="107"/>
      <c r="B40" s="382" t="s">
        <v>686</v>
      </c>
      <c r="C40" s="383"/>
      <c r="D40" s="286">
        <f>D39</f>
        <v>672162.38</v>
      </c>
      <c r="E40" s="286">
        <f t="shared" ref="E40:H40" si="3">E39</f>
        <v>45451.16</v>
      </c>
      <c r="F40" s="286">
        <f t="shared" si="3"/>
        <v>0</v>
      </c>
      <c r="G40" s="286">
        <f t="shared" si="3"/>
        <v>0</v>
      </c>
      <c r="H40" s="286">
        <f t="shared" si="3"/>
        <v>717613.54</v>
      </c>
    </row>
    <row r="41" spans="1:8" x14ac:dyDescent="0.2">
      <c r="A41" s="107"/>
      <c r="B41" s="382" t="s">
        <v>687</v>
      </c>
      <c r="C41" s="383"/>
      <c r="D41" s="286">
        <f>D40+D37</f>
        <v>27558657.679999996</v>
      </c>
      <c r="E41" s="286">
        <f t="shared" ref="E41:H41" si="4">E40+E37</f>
        <v>1863497.67</v>
      </c>
      <c r="F41" s="286">
        <f t="shared" si="4"/>
        <v>0</v>
      </c>
      <c r="G41" s="286">
        <f t="shared" si="4"/>
        <v>67028.314597088</v>
      </c>
      <c r="H41" s="286">
        <f t="shared" si="4"/>
        <v>29489183.664597087</v>
      </c>
    </row>
    <row r="42" spans="1:8" x14ac:dyDescent="0.2">
      <c r="A42" s="380" t="s">
        <v>688</v>
      </c>
      <c r="B42" s="381"/>
      <c r="C42" s="381"/>
      <c r="D42" s="381"/>
      <c r="E42" s="381"/>
      <c r="F42" s="381"/>
      <c r="G42" s="381"/>
      <c r="H42" s="381"/>
    </row>
    <row r="43" spans="1:8" ht="25.5" x14ac:dyDescent="0.2">
      <c r="A43" s="105">
        <v>8</v>
      </c>
      <c r="B43" s="106" t="s">
        <v>689</v>
      </c>
      <c r="C43" s="106" t="s">
        <v>690</v>
      </c>
      <c r="D43" s="286">
        <f>ROUND(D41*1.9%,2)</f>
        <v>523614.5</v>
      </c>
      <c r="E43" s="286">
        <f>ROUND(E41*1.9%,2)</f>
        <v>35406.46</v>
      </c>
      <c r="F43" s="286"/>
      <c r="G43" s="286"/>
      <c r="H43" s="286">
        <f>SUM(D43:G43)</f>
        <v>559020.96</v>
      </c>
    </row>
    <row r="44" spans="1:8" x14ac:dyDescent="0.2">
      <c r="A44" s="105">
        <v>9</v>
      </c>
      <c r="B44" s="106" t="s">
        <v>691</v>
      </c>
      <c r="C44" s="106" t="s">
        <v>692</v>
      </c>
      <c r="D44" s="286"/>
      <c r="E44" s="286"/>
      <c r="F44" s="286"/>
      <c r="G44" s="286"/>
      <c r="H44" s="286"/>
    </row>
    <row r="45" spans="1:8" x14ac:dyDescent="0.2">
      <c r="A45" s="105">
        <v>10</v>
      </c>
      <c r="B45" s="106" t="s">
        <v>693</v>
      </c>
      <c r="C45" s="106" t="s">
        <v>694</v>
      </c>
      <c r="D45" s="286"/>
      <c r="E45" s="286"/>
      <c r="F45" s="286"/>
      <c r="G45" s="286">
        <f>'ЛС 09-01-02'!K120</f>
        <v>27321.3</v>
      </c>
      <c r="H45" s="286">
        <v>27321.3</v>
      </c>
    </row>
    <row r="46" spans="1:8" x14ac:dyDescent="0.2">
      <c r="A46" s="107"/>
      <c r="B46" s="382" t="s">
        <v>695</v>
      </c>
      <c r="C46" s="383"/>
      <c r="D46" s="286">
        <f>SUM(D43:D45)</f>
        <v>523614.5</v>
      </c>
      <c r="E46" s="286">
        <f t="shared" ref="E46:H46" si="5">SUM(E43:E45)</f>
        <v>35406.46</v>
      </c>
      <c r="F46" s="286">
        <f t="shared" si="5"/>
        <v>0</v>
      </c>
      <c r="G46" s="286">
        <f t="shared" si="5"/>
        <v>27321.3</v>
      </c>
      <c r="H46" s="286">
        <f t="shared" si="5"/>
        <v>586342.26</v>
      </c>
    </row>
    <row r="47" spans="1:8" x14ac:dyDescent="0.2">
      <c r="A47" s="107"/>
      <c r="B47" s="382" t="s">
        <v>696</v>
      </c>
      <c r="C47" s="383"/>
      <c r="D47" s="286">
        <f>D46+D41</f>
        <v>28082272.179999996</v>
      </c>
      <c r="E47" s="286">
        <f t="shared" ref="E47:H47" si="6">E46+E41</f>
        <v>1898904.13</v>
      </c>
      <c r="F47" s="286">
        <f t="shared" si="6"/>
        <v>0</v>
      </c>
      <c r="G47" s="286">
        <f t="shared" si="6"/>
        <v>94349.614597088002</v>
      </c>
      <c r="H47" s="286">
        <f t="shared" si="6"/>
        <v>30075525.924597088</v>
      </c>
    </row>
    <row r="48" spans="1:8" x14ac:dyDescent="0.2">
      <c r="A48" s="380" t="s">
        <v>697</v>
      </c>
      <c r="B48" s="381"/>
      <c r="C48" s="381"/>
      <c r="D48" s="381"/>
      <c r="E48" s="381"/>
      <c r="F48" s="381"/>
      <c r="G48" s="381"/>
      <c r="H48" s="381"/>
    </row>
    <row r="49" spans="1:9" ht="51" x14ac:dyDescent="0.2">
      <c r="A49" s="105">
        <v>11</v>
      </c>
      <c r="B49" s="106" t="s">
        <v>698</v>
      </c>
      <c r="C49" s="106" t="s">
        <v>699</v>
      </c>
      <c r="D49" s="286"/>
      <c r="E49" s="286"/>
      <c r="F49" s="286"/>
      <c r="G49" s="286"/>
      <c r="H49" s="286">
        <f>G49</f>
        <v>0</v>
      </c>
    </row>
    <row r="50" spans="1:9" x14ac:dyDescent="0.2">
      <c r="A50" s="105">
        <v>12</v>
      </c>
      <c r="B50" s="106" t="s">
        <v>700</v>
      </c>
      <c r="C50" s="106" t="s">
        <v>834</v>
      </c>
      <c r="D50" s="286"/>
      <c r="E50" s="286"/>
      <c r="F50" s="286"/>
      <c r="G50" s="286"/>
      <c r="H50" s="286">
        <f>G50</f>
        <v>0</v>
      </c>
    </row>
    <row r="51" spans="1:9" ht="27.95" customHeight="1" x14ac:dyDescent="0.2">
      <c r="A51" s="107"/>
      <c r="B51" s="382" t="s">
        <v>701</v>
      </c>
      <c r="C51" s="383"/>
      <c r="D51" s="286"/>
      <c r="E51" s="286"/>
      <c r="F51" s="286"/>
      <c r="G51" s="286">
        <f>SUM(G49:G50)</f>
        <v>0</v>
      </c>
      <c r="H51" s="286">
        <f>SUM(H49:H50)</f>
        <v>0</v>
      </c>
    </row>
    <row r="52" spans="1:9" x14ac:dyDescent="0.2">
      <c r="A52" s="380" t="s">
        <v>702</v>
      </c>
      <c r="B52" s="381"/>
      <c r="C52" s="381"/>
      <c r="D52" s="381"/>
      <c r="E52" s="381"/>
      <c r="F52" s="381"/>
      <c r="G52" s="381"/>
      <c r="H52" s="381"/>
    </row>
    <row r="53" spans="1:9" x14ac:dyDescent="0.2">
      <c r="A53" s="107"/>
      <c r="B53" s="382" t="s">
        <v>703</v>
      </c>
      <c r="C53" s="383"/>
      <c r="D53" s="286">
        <f>D47+D51</f>
        <v>28082272.179999996</v>
      </c>
      <c r="E53" s="286">
        <f t="shared" ref="E53:H53" si="7">E47+E51</f>
        <v>1898904.13</v>
      </c>
      <c r="F53" s="286">
        <f t="shared" si="7"/>
        <v>0</v>
      </c>
      <c r="G53" s="286">
        <f t="shared" si="7"/>
        <v>94349.614597088002</v>
      </c>
      <c r="H53" s="286">
        <f t="shared" si="7"/>
        <v>30075525.924597088</v>
      </c>
    </row>
    <row r="54" spans="1:9" x14ac:dyDescent="0.2">
      <c r="A54" s="380" t="s">
        <v>704</v>
      </c>
      <c r="B54" s="381"/>
      <c r="C54" s="381"/>
      <c r="D54" s="381"/>
      <c r="E54" s="381"/>
      <c r="F54" s="381"/>
      <c r="G54" s="381"/>
      <c r="H54" s="381"/>
    </row>
    <row r="55" spans="1:9" ht="25.5" x14ac:dyDescent="0.2">
      <c r="A55" s="105">
        <v>13</v>
      </c>
      <c r="B55" s="106" t="s">
        <v>705</v>
      </c>
      <c r="C55" s="106" t="s">
        <v>706</v>
      </c>
      <c r="D55" s="286">
        <f>ROUND(D53*3%,2)</f>
        <v>842468.17</v>
      </c>
      <c r="E55" s="286">
        <f t="shared" ref="E55:H55" si="8">ROUND(E53*3%,2)</f>
        <v>56967.12</v>
      </c>
      <c r="F55" s="286">
        <f t="shared" si="8"/>
        <v>0</v>
      </c>
      <c r="G55" s="286">
        <f t="shared" si="8"/>
        <v>2830.49</v>
      </c>
      <c r="H55" s="286">
        <f t="shared" si="8"/>
        <v>902265.78</v>
      </c>
    </row>
    <row r="56" spans="1:9" x14ac:dyDescent="0.2">
      <c r="A56" s="107"/>
      <c r="B56" s="382" t="s">
        <v>835</v>
      </c>
      <c r="C56" s="383"/>
      <c r="D56" s="286">
        <f>D53+D55</f>
        <v>28924740.349999998</v>
      </c>
      <c r="E56" s="286">
        <f t="shared" ref="E56:H56" si="9">E53+E55</f>
        <v>1955871.25</v>
      </c>
      <c r="F56" s="286">
        <f t="shared" si="9"/>
        <v>0</v>
      </c>
      <c r="G56" s="286">
        <f t="shared" si="9"/>
        <v>97180.104597088008</v>
      </c>
      <c r="H56" s="286">
        <f t="shared" si="9"/>
        <v>30977791.704597089</v>
      </c>
      <c r="I56" s="83">
        <f>G46*1.03</f>
        <v>28140.938999999998</v>
      </c>
    </row>
    <row r="57" spans="1:9" x14ac:dyDescent="0.2">
      <c r="A57" s="380" t="s">
        <v>707</v>
      </c>
      <c r="B57" s="381"/>
      <c r="C57" s="381"/>
      <c r="D57" s="381"/>
      <c r="E57" s="381"/>
      <c r="F57" s="381"/>
      <c r="G57" s="381"/>
      <c r="H57" s="381"/>
      <c r="I57" s="83">
        <f>G41*1.03</f>
        <v>69039.164035000635</v>
      </c>
    </row>
    <row r="58" spans="1:9" ht="25.5" x14ac:dyDescent="0.2">
      <c r="A58" s="105">
        <v>14</v>
      </c>
      <c r="B58" s="106" t="s">
        <v>708</v>
      </c>
      <c r="C58" s="106" t="s">
        <v>709</v>
      </c>
      <c r="D58" s="286">
        <f>ROUND(D56*0.18,2)</f>
        <v>5206453.26</v>
      </c>
      <c r="E58" s="286">
        <f t="shared" ref="E58:H58" si="10">ROUND(E56*0.18,2)</f>
        <v>352056.83</v>
      </c>
      <c r="F58" s="286">
        <f t="shared" si="10"/>
        <v>0</v>
      </c>
      <c r="G58" s="286">
        <f t="shared" si="10"/>
        <v>17492.419999999998</v>
      </c>
      <c r="H58" s="286">
        <f t="shared" si="10"/>
        <v>5576002.5099999998</v>
      </c>
    </row>
    <row r="59" spans="1:9" x14ac:dyDescent="0.2">
      <c r="A59" s="107"/>
      <c r="B59" s="382" t="s">
        <v>710</v>
      </c>
      <c r="C59" s="383"/>
      <c r="D59" s="286">
        <f>D58</f>
        <v>5206453.26</v>
      </c>
      <c r="E59" s="286">
        <f t="shared" ref="E59:H59" si="11">E58</f>
        <v>352056.83</v>
      </c>
      <c r="F59" s="286">
        <f t="shared" si="11"/>
        <v>0</v>
      </c>
      <c r="G59" s="286">
        <f t="shared" si="11"/>
        <v>17492.419999999998</v>
      </c>
      <c r="H59" s="286">
        <f t="shared" si="11"/>
        <v>5576002.5099999998</v>
      </c>
    </row>
    <row r="60" spans="1:9" x14ac:dyDescent="0.2">
      <c r="A60" s="107"/>
      <c r="B60" s="382" t="s">
        <v>711</v>
      </c>
      <c r="C60" s="383"/>
      <c r="D60" s="286">
        <f>D59+D56</f>
        <v>34131193.609999999</v>
      </c>
      <c r="E60" s="286">
        <f t="shared" ref="E60:H60" si="12">E59+E56</f>
        <v>2307928.08</v>
      </c>
      <c r="F60" s="286">
        <f t="shared" si="12"/>
        <v>0</v>
      </c>
      <c r="G60" s="286">
        <f t="shared" si="12"/>
        <v>114672.52459708801</v>
      </c>
      <c r="H60" s="286">
        <f t="shared" si="12"/>
        <v>36553794.214597091</v>
      </c>
    </row>
    <row r="62" spans="1:9" x14ac:dyDescent="0.2">
      <c r="D62" s="379">
        <f>D56+E56</f>
        <v>30880611.599999998</v>
      </c>
    </row>
  </sheetData>
  <mergeCells count="31">
    <mergeCell ref="B15:H15"/>
    <mergeCell ref="A21:A24"/>
    <mergeCell ref="B21:B24"/>
    <mergeCell ref="C21:C24"/>
    <mergeCell ref="D21:G21"/>
    <mergeCell ref="H21:H24"/>
    <mergeCell ref="D22:D24"/>
    <mergeCell ref="E22:E24"/>
    <mergeCell ref="F22:F24"/>
    <mergeCell ref="G22:G24"/>
    <mergeCell ref="B47:C47"/>
    <mergeCell ref="A26:H26"/>
    <mergeCell ref="B29:C29"/>
    <mergeCell ref="A30:H30"/>
    <mergeCell ref="B35:C35"/>
    <mergeCell ref="A36:H36"/>
    <mergeCell ref="B37:C37"/>
    <mergeCell ref="A38:H38"/>
    <mergeCell ref="B40:C40"/>
    <mergeCell ref="B41:C41"/>
    <mergeCell ref="A42:H42"/>
    <mergeCell ref="B46:C46"/>
    <mergeCell ref="A57:H57"/>
    <mergeCell ref="B59:C59"/>
    <mergeCell ref="B60:C60"/>
    <mergeCell ref="A48:H48"/>
    <mergeCell ref="B51:C51"/>
    <mergeCell ref="A52:H52"/>
    <mergeCell ref="B53:C53"/>
    <mergeCell ref="A54:H54"/>
    <mergeCell ref="B56:C56"/>
  </mergeCells>
  <pageMargins left="0.42" right="0.25" top="0.5" bottom="0.52" header="0.3" footer="0.3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 fitToPage="1"/>
  </sheetPr>
  <dimension ref="A1:Q130"/>
  <sheetViews>
    <sheetView showGridLines="0" topLeftCell="A109" zoomScaleNormal="100" workbookViewId="0">
      <selection activeCell="A9" sqref="A9:XFD9"/>
    </sheetView>
  </sheetViews>
  <sheetFormatPr defaultRowHeight="15" outlineLevelRow="1" x14ac:dyDescent="0.2"/>
  <cols>
    <col min="1" max="1" width="4.7109375" style="35" customWidth="1"/>
    <col min="2" max="2" width="20" style="35" customWidth="1"/>
    <col min="3" max="3" width="33.140625" style="35" customWidth="1"/>
    <col min="4" max="4" width="10.140625" style="35" customWidth="1"/>
    <col min="5" max="5" width="10" style="35" customWidth="1"/>
    <col min="6" max="6" width="10.140625" style="35" customWidth="1"/>
    <col min="7" max="7" width="9" style="35" customWidth="1"/>
    <col min="8" max="8" width="12.7109375" style="35" customWidth="1"/>
    <col min="9" max="9" width="9.42578125" style="35" customWidth="1"/>
    <col min="10" max="10" width="14.28515625" style="35" customWidth="1"/>
    <col min="11" max="11" width="12.5703125" style="35" customWidth="1"/>
    <col min="12" max="12" width="10.140625" style="35" customWidth="1"/>
    <col min="13" max="16384" width="9.140625" style="35"/>
  </cols>
  <sheetData>
    <row r="1" spans="1:12" ht="18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5" t="s">
        <v>22</v>
      </c>
    </row>
    <row r="2" spans="1:12" ht="18" x14ac:dyDescent="0.25">
      <c r="A2" s="13" t="s">
        <v>15</v>
      </c>
      <c r="B2" s="12"/>
      <c r="C2" s="12"/>
      <c r="D2" s="12"/>
      <c r="E2" s="12"/>
      <c r="F2" s="12"/>
      <c r="G2" s="12"/>
      <c r="H2" s="12"/>
      <c r="K2" s="12"/>
      <c r="L2" s="16" t="s">
        <v>16</v>
      </c>
    </row>
    <row r="3" spans="1:12" ht="18" x14ac:dyDescent="0.25">
      <c r="A3" s="19" t="s">
        <v>29</v>
      </c>
      <c r="B3" s="12"/>
      <c r="C3" s="12"/>
      <c r="D3" s="12"/>
      <c r="E3" s="12"/>
      <c r="F3" s="12"/>
      <c r="G3" s="12"/>
      <c r="H3" s="12"/>
      <c r="K3" s="12"/>
      <c r="L3" s="17" t="s">
        <v>29</v>
      </c>
    </row>
    <row r="4" spans="1:12" ht="18" x14ac:dyDescent="0.25">
      <c r="A4" s="19" t="s">
        <v>30</v>
      </c>
      <c r="B4" s="12"/>
      <c r="C4" s="12"/>
      <c r="D4" s="12"/>
      <c r="E4" s="12"/>
      <c r="F4" s="12"/>
      <c r="G4" s="12"/>
      <c r="H4" s="12"/>
      <c r="K4" s="12"/>
      <c r="L4" s="17" t="s">
        <v>30</v>
      </c>
    </row>
    <row r="5" spans="1:12" s="2" customFormat="1" ht="18" x14ac:dyDescent="0.25">
      <c r="B5" s="14"/>
      <c r="C5" s="14"/>
      <c r="D5" s="14"/>
      <c r="E5" s="14"/>
      <c r="F5" s="14"/>
      <c r="G5" s="14"/>
      <c r="H5" s="14"/>
      <c r="K5" s="14"/>
    </row>
    <row r="6" spans="1:12" s="2" customFormat="1" ht="18" x14ac:dyDescent="0.25">
      <c r="A6" s="2" t="s">
        <v>27</v>
      </c>
      <c r="B6" s="14"/>
      <c r="C6" s="14"/>
      <c r="D6" s="14"/>
      <c r="E6" s="14"/>
      <c r="F6" s="14"/>
      <c r="G6" s="14"/>
      <c r="H6" s="14"/>
      <c r="K6" s="14"/>
      <c r="L6" s="18" t="s">
        <v>28</v>
      </c>
    </row>
    <row r="7" spans="1:12" s="2" customFormat="1" x14ac:dyDescent="0.2"/>
    <row r="9" spans="1:12" ht="45.75" customHeight="1" x14ac:dyDescent="0.25">
      <c r="A9" s="397" t="s">
        <v>655</v>
      </c>
      <c r="B9" s="398"/>
      <c r="C9" s="398"/>
      <c r="D9" s="398"/>
      <c r="E9" s="398"/>
      <c r="F9" s="398"/>
      <c r="G9" s="398"/>
      <c r="H9" s="398"/>
      <c r="I9" s="398"/>
      <c r="J9" s="398"/>
      <c r="K9" s="398"/>
      <c r="L9" s="398"/>
    </row>
    <row r="10" spans="1:12" x14ac:dyDescent="0.2">
      <c r="A10" s="399" t="s">
        <v>12</v>
      </c>
      <c r="B10" s="399"/>
      <c r="C10" s="399"/>
      <c r="D10" s="399"/>
      <c r="E10" s="399"/>
      <c r="F10" s="399"/>
      <c r="G10" s="399"/>
      <c r="H10" s="399"/>
      <c r="I10" s="399"/>
      <c r="J10" s="399"/>
      <c r="K10" s="399"/>
      <c r="L10" s="399"/>
    </row>
    <row r="13" spans="1:12" ht="15.75" x14ac:dyDescent="0.25">
      <c r="A13" s="400" t="s">
        <v>616</v>
      </c>
      <c r="B13" s="400"/>
      <c r="C13" s="400"/>
      <c r="D13" s="400"/>
      <c r="E13" s="400"/>
      <c r="F13" s="400"/>
      <c r="G13" s="400"/>
      <c r="H13" s="400"/>
      <c r="I13" s="400"/>
      <c r="J13" s="400"/>
      <c r="K13" s="400"/>
      <c r="L13" s="400"/>
    </row>
    <row r="14" spans="1:12" x14ac:dyDescent="0.2">
      <c r="A14" s="401" t="s">
        <v>0</v>
      </c>
      <c r="B14" s="401"/>
      <c r="C14" s="401"/>
      <c r="D14" s="401"/>
      <c r="E14" s="401"/>
      <c r="F14" s="401"/>
      <c r="G14" s="401"/>
      <c r="H14" s="401"/>
      <c r="I14" s="401"/>
      <c r="J14" s="401"/>
      <c r="K14" s="401"/>
      <c r="L14" s="401"/>
    </row>
    <row r="16" spans="1:12" ht="18" x14ac:dyDescent="0.25">
      <c r="A16" s="402" t="s">
        <v>617</v>
      </c>
      <c r="B16" s="402"/>
      <c r="C16" s="402"/>
      <c r="D16" s="402"/>
      <c r="E16" s="402"/>
      <c r="F16" s="402"/>
      <c r="G16" s="402"/>
      <c r="H16" s="402"/>
      <c r="I16" s="402"/>
      <c r="J16" s="402"/>
      <c r="K16" s="402"/>
      <c r="L16" s="402"/>
    </row>
    <row r="17" spans="1:17" x14ac:dyDescent="0.2">
      <c r="A17" s="401" t="s">
        <v>1</v>
      </c>
      <c r="B17" s="401"/>
      <c r="C17" s="401"/>
      <c r="D17" s="401"/>
      <c r="E17" s="401"/>
      <c r="F17" s="401"/>
      <c r="G17" s="401"/>
      <c r="H17" s="401"/>
      <c r="I17" s="401"/>
      <c r="J17" s="401"/>
      <c r="K17" s="401"/>
      <c r="L17" s="401"/>
    </row>
    <row r="19" spans="1:17" s="5" customFormat="1" x14ac:dyDescent="0.2">
      <c r="A19" s="4" t="s">
        <v>618</v>
      </c>
    </row>
    <row r="20" spans="1:17" s="6" customFormat="1" x14ac:dyDescent="0.2">
      <c r="I20" s="403" t="s">
        <v>17</v>
      </c>
      <c r="J20" s="404"/>
      <c r="K20" s="403" t="s">
        <v>18</v>
      </c>
      <c r="L20" s="404"/>
    </row>
    <row r="21" spans="1:17" x14ac:dyDescent="0.2">
      <c r="E21" s="392" t="s">
        <v>2</v>
      </c>
      <c r="F21" s="392"/>
      <c r="G21" s="392"/>
      <c r="I21" s="393" t="s">
        <v>619</v>
      </c>
      <c r="J21" s="394"/>
      <c r="K21" s="485" t="s">
        <v>620</v>
      </c>
      <c r="L21" s="486"/>
    </row>
    <row r="22" spans="1:17" x14ac:dyDescent="0.2">
      <c r="E22" s="392" t="s">
        <v>3</v>
      </c>
      <c r="F22" s="392"/>
      <c r="G22" s="392"/>
      <c r="I22" s="393" t="s">
        <v>621</v>
      </c>
      <c r="J22" s="394"/>
      <c r="K22" s="483" t="s">
        <v>622</v>
      </c>
      <c r="L22" s="484"/>
    </row>
    <row r="23" spans="1:17" outlineLevel="1" x14ac:dyDescent="0.2">
      <c r="E23" s="5" t="s">
        <v>21</v>
      </c>
      <c r="F23" s="5"/>
      <c r="G23" s="5"/>
      <c r="H23" s="10"/>
      <c r="I23" s="393" t="s">
        <v>623</v>
      </c>
      <c r="J23" s="417"/>
      <c r="K23" s="417"/>
      <c r="L23" s="394"/>
    </row>
    <row r="24" spans="1:17" x14ac:dyDescent="0.2">
      <c r="A24" s="35" t="s">
        <v>613</v>
      </c>
    </row>
    <row r="25" spans="1:17" x14ac:dyDescent="0.2">
      <c r="A25" s="413" t="s">
        <v>4</v>
      </c>
      <c r="B25" s="413" t="s">
        <v>26</v>
      </c>
      <c r="C25" s="413" t="s">
        <v>5</v>
      </c>
      <c r="D25" s="413" t="s">
        <v>6</v>
      </c>
      <c r="E25" s="413" t="s">
        <v>7</v>
      </c>
      <c r="F25" s="413" t="s">
        <v>8</v>
      </c>
      <c r="G25" s="413" t="s">
        <v>23</v>
      </c>
      <c r="H25" s="413" t="s">
        <v>9</v>
      </c>
      <c r="I25" s="413" t="s">
        <v>14</v>
      </c>
      <c r="J25" s="413" t="s">
        <v>13</v>
      </c>
      <c r="K25" s="413" t="s">
        <v>10</v>
      </c>
      <c r="L25" s="27" t="s">
        <v>11</v>
      </c>
    </row>
    <row r="26" spans="1:17" ht="38.25" x14ac:dyDescent="0.2">
      <c r="A26" s="414"/>
      <c r="B26" s="414"/>
      <c r="C26" s="414"/>
      <c r="D26" s="414"/>
      <c r="E26" s="414"/>
      <c r="F26" s="414"/>
      <c r="G26" s="414"/>
      <c r="H26" s="414"/>
      <c r="I26" s="414"/>
      <c r="J26" s="414"/>
      <c r="K26" s="414"/>
      <c r="L26" s="28" t="s">
        <v>25</v>
      </c>
    </row>
    <row r="27" spans="1:17" ht="38.25" x14ac:dyDescent="0.2">
      <c r="A27" s="414"/>
      <c r="B27" s="414"/>
      <c r="C27" s="414"/>
      <c r="D27" s="414"/>
      <c r="E27" s="414"/>
      <c r="F27" s="414"/>
      <c r="G27" s="414"/>
      <c r="H27" s="414"/>
      <c r="I27" s="414"/>
      <c r="J27" s="414"/>
      <c r="K27" s="414"/>
      <c r="L27" s="28" t="s">
        <v>24</v>
      </c>
    </row>
    <row r="28" spans="1:17" x14ac:dyDescent="0.2">
      <c r="A28" s="11">
        <v>1</v>
      </c>
      <c r="B28" s="11">
        <v>2</v>
      </c>
      <c r="C28" s="11">
        <v>3</v>
      </c>
      <c r="D28" s="11">
        <v>4</v>
      </c>
      <c r="E28" s="11">
        <v>5</v>
      </c>
      <c r="F28" s="11">
        <v>6</v>
      </c>
      <c r="G28" s="11">
        <v>7</v>
      </c>
      <c r="H28" s="11">
        <v>8</v>
      </c>
      <c r="I28" s="11">
        <v>9</v>
      </c>
      <c r="J28" s="11">
        <v>10</v>
      </c>
      <c r="K28" s="11">
        <v>11</v>
      </c>
      <c r="L28" s="29">
        <v>12</v>
      </c>
    </row>
    <row r="29" spans="1:17" x14ac:dyDescent="0.2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</row>
    <row r="30" spans="1:17" s="7" customFormat="1" ht="16.5" x14ac:dyDescent="0.2">
      <c r="A30" s="415" t="s">
        <v>624</v>
      </c>
      <c r="B30" s="416"/>
      <c r="C30" s="416"/>
      <c r="D30" s="416"/>
      <c r="E30" s="416"/>
      <c r="F30" s="416"/>
      <c r="G30" s="416"/>
      <c r="H30" s="416"/>
      <c r="I30" s="416"/>
      <c r="J30" s="416"/>
      <c r="K30" s="416"/>
      <c r="L30" s="416"/>
    </row>
    <row r="31" spans="1:17" s="7" customFormat="1" ht="60" x14ac:dyDescent="0.2">
      <c r="A31" s="37">
        <v>1</v>
      </c>
      <c r="B31" s="38" t="s">
        <v>625</v>
      </c>
      <c r="C31" s="63" t="s">
        <v>626</v>
      </c>
      <c r="D31" s="40" t="s">
        <v>627</v>
      </c>
      <c r="E31" s="41">
        <v>4</v>
      </c>
      <c r="F31" s="42">
        <v>15.08</v>
      </c>
      <c r="G31" s="42"/>
      <c r="H31" s="43" t="s">
        <v>38</v>
      </c>
      <c r="I31" s="44" t="s">
        <v>73</v>
      </c>
      <c r="J31" s="44"/>
      <c r="K31" s="42"/>
      <c r="L31" s="45" t="s">
        <v>38</v>
      </c>
    </row>
    <row r="32" spans="1:17" outlineLevel="1" x14ac:dyDescent="0.2">
      <c r="A32" s="37" t="s">
        <v>38</v>
      </c>
      <c r="B32" s="38" t="s">
        <v>38</v>
      </c>
      <c r="C32" s="63" t="s">
        <v>39</v>
      </c>
      <c r="D32" s="40" t="s">
        <v>38</v>
      </c>
      <c r="E32" s="41" t="s">
        <v>38</v>
      </c>
      <c r="F32" s="42">
        <v>15.08</v>
      </c>
      <c r="G32" s="42"/>
      <c r="H32" s="43">
        <v>60.32</v>
      </c>
      <c r="I32" s="44"/>
      <c r="J32" s="44">
        <v>18.07</v>
      </c>
      <c r="K32" s="42">
        <v>1089.98</v>
      </c>
      <c r="L32" s="45" t="s">
        <v>38</v>
      </c>
      <c r="M32" s="7"/>
      <c r="N32" s="7"/>
      <c r="O32" s="7"/>
      <c r="P32" s="7"/>
      <c r="Q32" s="7"/>
    </row>
    <row r="33" spans="1:17" outlineLevel="1" x14ac:dyDescent="0.2">
      <c r="A33" s="37" t="s">
        <v>38</v>
      </c>
      <c r="B33" s="38" t="s">
        <v>38</v>
      </c>
      <c r="C33" s="63" t="s">
        <v>40</v>
      </c>
      <c r="D33" s="40" t="s">
        <v>38</v>
      </c>
      <c r="E33" s="41" t="s">
        <v>38</v>
      </c>
      <c r="F33" s="42"/>
      <c r="G33" s="42"/>
      <c r="H33" s="43" t="s">
        <v>38</v>
      </c>
      <c r="I33" s="44"/>
      <c r="J33" s="44"/>
      <c r="K33" s="42"/>
      <c r="L33" s="45" t="s">
        <v>38</v>
      </c>
      <c r="M33" s="7"/>
      <c r="N33" s="7"/>
      <c r="O33" s="7"/>
      <c r="P33" s="7"/>
      <c r="Q33" s="7"/>
    </row>
    <row r="34" spans="1:17" outlineLevel="1" x14ac:dyDescent="0.2">
      <c r="A34" s="37" t="s">
        <v>38</v>
      </c>
      <c r="B34" s="38" t="s">
        <v>38</v>
      </c>
      <c r="C34" s="63" t="s">
        <v>41</v>
      </c>
      <c r="D34" s="40" t="s">
        <v>38</v>
      </c>
      <c r="E34" s="41" t="s">
        <v>38</v>
      </c>
      <c r="F34" s="42"/>
      <c r="G34" s="42"/>
      <c r="H34" s="43" t="s">
        <v>38</v>
      </c>
      <c r="I34" s="44"/>
      <c r="J34" s="44"/>
      <c r="K34" s="42"/>
      <c r="L34" s="45" t="s">
        <v>38</v>
      </c>
      <c r="M34" s="7"/>
      <c r="N34" s="7"/>
      <c r="O34" s="7"/>
      <c r="P34" s="7"/>
      <c r="Q34" s="7"/>
    </row>
    <row r="35" spans="1:17" outlineLevel="1" x14ac:dyDescent="0.2">
      <c r="A35" s="37" t="s">
        <v>38</v>
      </c>
      <c r="B35" s="38" t="s">
        <v>38</v>
      </c>
      <c r="C35" s="63" t="s">
        <v>42</v>
      </c>
      <c r="D35" s="40" t="s">
        <v>38</v>
      </c>
      <c r="E35" s="41" t="s">
        <v>38</v>
      </c>
      <c r="F35" s="42"/>
      <c r="G35" s="42"/>
      <c r="H35" s="43" t="s">
        <v>38</v>
      </c>
      <c r="I35" s="44"/>
      <c r="J35" s="44"/>
      <c r="K35" s="42"/>
      <c r="L35" s="45" t="s">
        <v>38</v>
      </c>
      <c r="M35" s="7"/>
      <c r="N35" s="7"/>
      <c r="O35" s="7"/>
      <c r="P35" s="7"/>
      <c r="Q35" s="7"/>
    </row>
    <row r="36" spans="1:17" s="2" customFormat="1" outlineLevel="1" x14ac:dyDescent="0.2">
      <c r="A36" s="37" t="s">
        <v>38</v>
      </c>
      <c r="B36" s="38" t="s">
        <v>38</v>
      </c>
      <c r="C36" s="63" t="s">
        <v>43</v>
      </c>
      <c r="D36" s="40" t="s">
        <v>44</v>
      </c>
      <c r="E36" s="41">
        <v>65</v>
      </c>
      <c r="F36" s="42"/>
      <c r="G36" s="42"/>
      <c r="H36" s="43">
        <v>39.21</v>
      </c>
      <c r="I36" s="44"/>
      <c r="J36" s="44" t="s">
        <v>628</v>
      </c>
      <c r="K36" s="42">
        <v>599.49</v>
      </c>
      <c r="L36" s="45" t="s">
        <v>38</v>
      </c>
      <c r="M36" s="7"/>
      <c r="N36" s="7"/>
      <c r="O36" s="7"/>
      <c r="P36" s="7"/>
      <c r="Q36" s="7"/>
    </row>
    <row r="37" spans="1:17" s="2" customFormat="1" outlineLevel="1" x14ac:dyDescent="0.2">
      <c r="A37" s="37" t="s">
        <v>38</v>
      </c>
      <c r="B37" s="38" t="s">
        <v>38</v>
      </c>
      <c r="C37" s="63" t="s">
        <v>46</v>
      </c>
      <c r="D37" s="40" t="s">
        <v>44</v>
      </c>
      <c r="E37" s="41">
        <v>40</v>
      </c>
      <c r="F37" s="42"/>
      <c r="G37" s="42"/>
      <c r="H37" s="43">
        <v>24.13</v>
      </c>
      <c r="I37" s="44"/>
      <c r="J37" s="44" t="s">
        <v>629</v>
      </c>
      <c r="K37" s="42">
        <v>348.79</v>
      </c>
      <c r="L37" s="45" t="s">
        <v>38</v>
      </c>
      <c r="M37" s="7"/>
      <c r="N37" s="7"/>
      <c r="O37" s="7"/>
      <c r="P37" s="7"/>
      <c r="Q37" s="7"/>
    </row>
    <row r="38" spans="1:17" s="2" customFormat="1" ht="30" outlineLevel="1" x14ac:dyDescent="0.2">
      <c r="A38" s="37" t="s">
        <v>38</v>
      </c>
      <c r="B38" s="38" t="s">
        <v>38</v>
      </c>
      <c r="C38" s="63" t="s">
        <v>630</v>
      </c>
      <c r="D38" s="40" t="s">
        <v>49</v>
      </c>
      <c r="E38" s="41">
        <v>0.61</v>
      </c>
      <c r="F38" s="42"/>
      <c r="G38" s="42"/>
      <c r="H38" s="43" t="s">
        <v>38</v>
      </c>
      <c r="I38" s="44"/>
      <c r="J38" s="44"/>
      <c r="K38" s="42"/>
      <c r="L38" s="45">
        <v>2.44</v>
      </c>
      <c r="M38" s="7"/>
      <c r="N38" s="7"/>
      <c r="O38" s="7"/>
      <c r="P38" s="7"/>
      <c r="Q38" s="7"/>
    </row>
    <row r="39" spans="1:17" ht="30" outlineLevel="1" x14ac:dyDescent="0.2">
      <c r="A39" s="37" t="s">
        <v>38</v>
      </c>
      <c r="B39" s="38" t="s">
        <v>38</v>
      </c>
      <c r="C39" s="63" t="s">
        <v>631</v>
      </c>
      <c r="D39" s="40" t="s">
        <v>49</v>
      </c>
      <c r="E39" s="41">
        <v>0.61</v>
      </c>
      <c r="F39" s="42"/>
      <c r="G39" s="42"/>
      <c r="H39" s="43" t="s">
        <v>38</v>
      </c>
      <c r="I39" s="44"/>
      <c r="J39" s="44"/>
      <c r="K39" s="42"/>
      <c r="L39" s="45">
        <v>2.44</v>
      </c>
      <c r="M39" s="7"/>
      <c r="N39" s="7"/>
      <c r="O39" s="7"/>
      <c r="P39" s="7"/>
      <c r="Q39" s="7"/>
    </row>
    <row r="40" spans="1:17" ht="15.75" x14ac:dyDescent="0.2">
      <c r="A40" s="46" t="s">
        <v>38</v>
      </c>
      <c r="B40" s="47" t="s">
        <v>38</v>
      </c>
      <c r="C40" s="64" t="s">
        <v>50</v>
      </c>
      <c r="D40" s="46" t="s">
        <v>38</v>
      </c>
      <c r="E40" s="49" t="s">
        <v>38</v>
      </c>
      <c r="F40" s="50"/>
      <c r="G40" s="50"/>
      <c r="H40" s="51">
        <v>123.66</v>
      </c>
      <c r="I40" s="52"/>
      <c r="J40" s="52"/>
      <c r="K40" s="50">
        <v>2038.26</v>
      </c>
      <c r="L40" s="53">
        <v>509.57</v>
      </c>
      <c r="M40" s="7"/>
      <c r="N40" s="7"/>
      <c r="O40" s="7"/>
      <c r="P40" s="7"/>
      <c r="Q40" s="7"/>
    </row>
    <row r="41" spans="1:17" ht="60" x14ac:dyDescent="0.2">
      <c r="A41" s="37">
        <v>2</v>
      </c>
      <c r="B41" s="38" t="s">
        <v>632</v>
      </c>
      <c r="C41" s="63" t="s">
        <v>633</v>
      </c>
      <c r="D41" s="40" t="s">
        <v>634</v>
      </c>
      <c r="E41" s="41" t="s">
        <v>635</v>
      </c>
      <c r="F41" s="42">
        <v>160.19</v>
      </c>
      <c r="G41" s="42"/>
      <c r="H41" s="43" t="s">
        <v>38</v>
      </c>
      <c r="I41" s="44" t="s">
        <v>73</v>
      </c>
      <c r="J41" s="44"/>
      <c r="K41" s="42"/>
      <c r="L41" s="45" t="s">
        <v>38</v>
      </c>
      <c r="M41" s="7"/>
      <c r="N41" s="7"/>
      <c r="O41" s="7"/>
      <c r="P41" s="7"/>
      <c r="Q41" s="7"/>
    </row>
    <row r="42" spans="1:17" outlineLevel="1" x14ac:dyDescent="0.2">
      <c r="A42" s="37" t="s">
        <v>38</v>
      </c>
      <c r="B42" s="38" t="s">
        <v>38</v>
      </c>
      <c r="C42" s="63" t="s">
        <v>39</v>
      </c>
      <c r="D42" s="40" t="s">
        <v>38</v>
      </c>
      <c r="E42" s="41" t="s">
        <v>38</v>
      </c>
      <c r="F42" s="42">
        <v>160.19</v>
      </c>
      <c r="G42" s="42"/>
      <c r="H42" s="43">
        <v>6.41</v>
      </c>
      <c r="I42" s="44"/>
      <c r="J42" s="44">
        <v>18.07</v>
      </c>
      <c r="K42" s="42">
        <v>115.83</v>
      </c>
      <c r="L42" s="45" t="s">
        <v>38</v>
      </c>
      <c r="M42" s="7"/>
      <c r="N42" s="7"/>
      <c r="O42" s="7"/>
      <c r="P42" s="7"/>
      <c r="Q42" s="7"/>
    </row>
    <row r="43" spans="1:17" outlineLevel="1" x14ac:dyDescent="0.2">
      <c r="A43" s="37" t="s">
        <v>38</v>
      </c>
      <c r="B43" s="38" t="s">
        <v>38</v>
      </c>
      <c r="C43" s="63" t="s">
        <v>40</v>
      </c>
      <c r="D43" s="40" t="s">
        <v>38</v>
      </c>
      <c r="E43" s="41" t="s">
        <v>38</v>
      </c>
      <c r="F43" s="42"/>
      <c r="G43" s="42"/>
      <c r="H43" s="43" t="s">
        <v>38</v>
      </c>
      <c r="I43" s="44"/>
      <c r="J43" s="44"/>
      <c r="K43" s="42"/>
      <c r="L43" s="45" t="s">
        <v>38</v>
      </c>
      <c r="M43" s="7"/>
      <c r="N43" s="7"/>
      <c r="O43" s="7"/>
      <c r="P43" s="7"/>
      <c r="Q43" s="7"/>
    </row>
    <row r="44" spans="1:17" outlineLevel="1" x14ac:dyDescent="0.2">
      <c r="A44" s="37" t="s">
        <v>38</v>
      </c>
      <c r="B44" s="38" t="s">
        <v>38</v>
      </c>
      <c r="C44" s="63" t="s">
        <v>41</v>
      </c>
      <c r="D44" s="40" t="s">
        <v>38</v>
      </c>
      <c r="E44" s="41" t="s">
        <v>38</v>
      </c>
      <c r="F44" s="42"/>
      <c r="G44" s="42"/>
      <c r="H44" s="43" t="s">
        <v>38</v>
      </c>
      <c r="I44" s="44"/>
      <c r="J44" s="44"/>
      <c r="K44" s="42"/>
      <c r="L44" s="45" t="s">
        <v>38</v>
      </c>
      <c r="M44" s="7"/>
      <c r="N44" s="7"/>
      <c r="O44" s="7"/>
      <c r="P44" s="7"/>
      <c r="Q44" s="7"/>
    </row>
    <row r="45" spans="1:17" outlineLevel="1" x14ac:dyDescent="0.2">
      <c r="A45" s="37" t="s">
        <v>38</v>
      </c>
      <c r="B45" s="38" t="s">
        <v>38</v>
      </c>
      <c r="C45" s="63" t="s">
        <v>42</v>
      </c>
      <c r="D45" s="40" t="s">
        <v>38</v>
      </c>
      <c r="E45" s="41" t="s">
        <v>38</v>
      </c>
      <c r="F45" s="42"/>
      <c r="G45" s="42"/>
      <c r="H45" s="43" t="s">
        <v>38</v>
      </c>
      <c r="I45" s="44"/>
      <c r="J45" s="44"/>
      <c r="K45" s="42"/>
      <c r="L45" s="45" t="s">
        <v>38</v>
      </c>
      <c r="M45" s="7"/>
      <c r="N45" s="7"/>
      <c r="O45" s="7"/>
      <c r="P45" s="7"/>
      <c r="Q45" s="7"/>
    </row>
    <row r="46" spans="1:17" outlineLevel="1" x14ac:dyDescent="0.2">
      <c r="A46" s="37" t="s">
        <v>38</v>
      </c>
      <c r="B46" s="38" t="s">
        <v>38</v>
      </c>
      <c r="C46" s="63" t="s">
        <v>43</v>
      </c>
      <c r="D46" s="40" t="s">
        <v>44</v>
      </c>
      <c r="E46" s="41">
        <v>65</v>
      </c>
      <c r="F46" s="42"/>
      <c r="G46" s="42"/>
      <c r="H46" s="43">
        <v>4.17</v>
      </c>
      <c r="I46" s="44"/>
      <c r="J46" s="44" t="s">
        <v>628</v>
      </c>
      <c r="K46" s="42">
        <v>63.71</v>
      </c>
      <c r="L46" s="45" t="s">
        <v>38</v>
      </c>
      <c r="M46" s="7"/>
      <c r="N46" s="7"/>
      <c r="O46" s="7"/>
      <c r="P46" s="7"/>
      <c r="Q46" s="7"/>
    </row>
    <row r="47" spans="1:17" outlineLevel="1" x14ac:dyDescent="0.2">
      <c r="A47" s="37" t="s">
        <v>38</v>
      </c>
      <c r="B47" s="38" t="s">
        <v>38</v>
      </c>
      <c r="C47" s="63" t="s">
        <v>46</v>
      </c>
      <c r="D47" s="40" t="s">
        <v>44</v>
      </c>
      <c r="E47" s="41">
        <v>40</v>
      </c>
      <c r="F47" s="42"/>
      <c r="G47" s="42"/>
      <c r="H47" s="43">
        <v>2.56</v>
      </c>
      <c r="I47" s="44"/>
      <c r="J47" s="44" t="s">
        <v>629</v>
      </c>
      <c r="K47" s="42">
        <v>37.07</v>
      </c>
      <c r="L47" s="45" t="s">
        <v>38</v>
      </c>
      <c r="M47" s="7"/>
      <c r="N47" s="7"/>
      <c r="O47" s="7"/>
      <c r="P47" s="7"/>
      <c r="Q47" s="7"/>
    </row>
    <row r="48" spans="1:17" ht="30" outlineLevel="1" x14ac:dyDescent="0.2">
      <c r="A48" s="37" t="s">
        <v>38</v>
      </c>
      <c r="B48" s="38" t="s">
        <v>38</v>
      </c>
      <c r="C48" s="63" t="s">
        <v>630</v>
      </c>
      <c r="D48" s="40" t="s">
        <v>49</v>
      </c>
      <c r="E48" s="41">
        <v>6.48</v>
      </c>
      <c r="F48" s="42"/>
      <c r="G48" s="42"/>
      <c r="H48" s="43" t="s">
        <v>38</v>
      </c>
      <c r="I48" s="44"/>
      <c r="J48" s="44"/>
      <c r="K48" s="42"/>
      <c r="L48" s="45">
        <v>0.26</v>
      </c>
      <c r="M48" s="7"/>
      <c r="N48" s="7"/>
      <c r="O48" s="7"/>
      <c r="P48" s="7"/>
      <c r="Q48" s="7"/>
    </row>
    <row r="49" spans="1:17" ht="30" outlineLevel="1" x14ac:dyDescent="0.2">
      <c r="A49" s="37" t="s">
        <v>38</v>
      </c>
      <c r="B49" s="38" t="s">
        <v>38</v>
      </c>
      <c r="C49" s="63" t="s">
        <v>631</v>
      </c>
      <c r="D49" s="40" t="s">
        <v>49</v>
      </c>
      <c r="E49" s="41">
        <v>6.48</v>
      </c>
      <c r="F49" s="42"/>
      <c r="G49" s="42"/>
      <c r="H49" s="43" t="s">
        <v>38</v>
      </c>
      <c r="I49" s="44"/>
      <c r="J49" s="44"/>
      <c r="K49" s="42"/>
      <c r="L49" s="45">
        <v>0.26</v>
      </c>
      <c r="M49" s="7"/>
      <c r="N49" s="7"/>
      <c r="O49" s="7"/>
      <c r="P49" s="7"/>
      <c r="Q49" s="7"/>
    </row>
    <row r="50" spans="1:17" ht="15.75" x14ac:dyDescent="0.2">
      <c r="A50" s="46" t="s">
        <v>38</v>
      </c>
      <c r="B50" s="47" t="s">
        <v>38</v>
      </c>
      <c r="C50" s="64" t="s">
        <v>50</v>
      </c>
      <c r="D50" s="46" t="s">
        <v>38</v>
      </c>
      <c r="E50" s="49" t="s">
        <v>38</v>
      </c>
      <c r="F50" s="50"/>
      <c r="G50" s="50"/>
      <c r="H50" s="51">
        <v>13.14</v>
      </c>
      <c r="I50" s="52"/>
      <c r="J50" s="52"/>
      <c r="K50" s="50">
        <v>216.61</v>
      </c>
      <c r="L50" s="53">
        <v>5415.25</v>
      </c>
      <c r="M50" s="7"/>
      <c r="N50" s="7"/>
      <c r="O50" s="7"/>
      <c r="P50" s="7"/>
      <c r="Q50" s="7"/>
    </row>
    <row r="51" spans="1:17" ht="60" x14ac:dyDescent="0.2">
      <c r="A51" s="37">
        <v>3</v>
      </c>
      <c r="B51" s="38" t="s">
        <v>636</v>
      </c>
      <c r="C51" s="63" t="s">
        <v>637</v>
      </c>
      <c r="D51" s="40" t="s">
        <v>627</v>
      </c>
      <c r="E51" s="41">
        <v>1</v>
      </c>
      <c r="F51" s="42">
        <v>40.049999999999997</v>
      </c>
      <c r="G51" s="42"/>
      <c r="H51" s="43" t="s">
        <v>38</v>
      </c>
      <c r="I51" s="44" t="s">
        <v>73</v>
      </c>
      <c r="J51" s="44"/>
      <c r="K51" s="42"/>
      <c r="L51" s="45" t="s">
        <v>38</v>
      </c>
      <c r="M51" s="7"/>
      <c r="N51" s="7"/>
      <c r="O51" s="7"/>
      <c r="P51" s="7"/>
      <c r="Q51" s="7"/>
    </row>
    <row r="52" spans="1:17" outlineLevel="1" x14ac:dyDescent="0.2">
      <c r="A52" s="37" t="s">
        <v>38</v>
      </c>
      <c r="B52" s="38" t="s">
        <v>38</v>
      </c>
      <c r="C52" s="63" t="s">
        <v>39</v>
      </c>
      <c r="D52" s="40" t="s">
        <v>38</v>
      </c>
      <c r="E52" s="41" t="s">
        <v>38</v>
      </c>
      <c r="F52" s="42">
        <v>40.049999999999997</v>
      </c>
      <c r="G52" s="42"/>
      <c r="H52" s="43">
        <v>40.049999999999997</v>
      </c>
      <c r="I52" s="44"/>
      <c r="J52" s="44">
        <v>18.07</v>
      </c>
      <c r="K52" s="42">
        <v>723.7</v>
      </c>
      <c r="L52" s="45" t="s">
        <v>38</v>
      </c>
      <c r="M52" s="7"/>
      <c r="N52" s="7"/>
      <c r="O52" s="7"/>
      <c r="P52" s="7"/>
      <c r="Q52" s="7"/>
    </row>
    <row r="53" spans="1:17" outlineLevel="1" x14ac:dyDescent="0.2">
      <c r="A53" s="37" t="s">
        <v>38</v>
      </c>
      <c r="B53" s="38" t="s">
        <v>38</v>
      </c>
      <c r="C53" s="63" t="s">
        <v>40</v>
      </c>
      <c r="D53" s="40" t="s">
        <v>38</v>
      </c>
      <c r="E53" s="41" t="s">
        <v>38</v>
      </c>
      <c r="F53" s="42"/>
      <c r="G53" s="42"/>
      <c r="H53" s="43" t="s">
        <v>38</v>
      </c>
      <c r="I53" s="44"/>
      <c r="J53" s="44"/>
      <c r="K53" s="42"/>
      <c r="L53" s="45" t="s">
        <v>38</v>
      </c>
      <c r="M53" s="7"/>
      <c r="N53" s="7"/>
      <c r="O53" s="7"/>
      <c r="P53" s="7"/>
      <c r="Q53" s="7"/>
    </row>
    <row r="54" spans="1:17" outlineLevel="1" x14ac:dyDescent="0.2">
      <c r="A54" s="37" t="s">
        <v>38</v>
      </c>
      <c r="B54" s="38" t="s">
        <v>38</v>
      </c>
      <c r="C54" s="63" t="s">
        <v>41</v>
      </c>
      <c r="D54" s="40" t="s">
        <v>38</v>
      </c>
      <c r="E54" s="41" t="s">
        <v>38</v>
      </c>
      <c r="F54" s="42"/>
      <c r="G54" s="42"/>
      <c r="H54" s="43" t="s">
        <v>38</v>
      </c>
      <c r="I54" s="44"/>
      <c r="J54" s="44"/>
      <c r="K54" s="42"/>
      <c r="L54" s="45" t="s">
        <v>38</v>
      </c>
      <c r="M54" s="7"/>
      <c r="N54" s="7"/>
      <c r="O54" s="7"/>
      <c r="P54" s="7"/>
      <c r="Q54" s="7"/>
    </row>
    <row r="55" spans="1:17" outlineLevel="1" x14ac:dyDescent="0.2">
      <c r="A55" s="37" t="s">
        <v>38</v>
      </c>
      <c r="B55" s="38" t="s">
        <v>38</v>
      </c>
      <c r="C55" s="63" t="s">
        <v>42</v>
      </c>
      <c r="D55" s="40" t="s">
        <v>38</v>
      </c>
      <c r="E55" s="41" t="s">
        <v>38</v>
      </c>
      <c r="F55" s="42"/>
      <c r="G55" s="42"/>
      <c r="H55" s="43" t="s">
        <v>38</v>
      </c>
      <c r="I55" s="44"/>
      <c r="J55" s="44"/>
      <c r="K55" s="42"/>
      <c r="L55" s="45" t="s">
        <v>38</v>
      </c>
      <c r="M55" s="7"/>
      <c r="N55" s="7"/>
      <c r="O55" s="7"/>
      <c r="P55" s="7"/>
      <c r="Q55" s="7"/>
    </row>
    <row r="56" spans="1:17" outlineLevel="1" x14ac:dyDescent="0.2">
      <c r="A56" s="37" t="s">
        <v>38</v>
      </c>
      <c r="B56" s="38" t="s">
        <v>38</v>
      </c>
      <c r="C56" s="63" t="s">
        <v>43</v>
      </c>
      <c r="D56" s="40" t="s">
        <v>44</v>
      </c>
      <c r="E56" s="41">
        <v>65</v>
      </c>
      <c r="F56" s="42"/>
      <c r="G56" s="42"/>
      <c r="H56" s="43">
        <v>26.03</v>
      </c>
      <c r="I56" s="44"/>
      <c r="J56" s="44" t="s">
        <v>628</v>
      </c>
      <c r="K56" s="42">
        <v>398.04</v>
      </c>
      <c r="L56" s="45" t="s">
        <v>38</v>
      </c>
      <c r="M56" s="7"/>
      <c r="N56" s="7"/>
      <c r="O56" s="7"/>
      <c r="P56" s="7"/>
      <c r="Q56" s="7"/>
    </row>
    <row r="57" spans="1:17" outlineLevel="1" x14ac:dyDescent="0.2">
      <c r="A57" s="37" t="s">
        <v>38</v>
      </c>
      <c r="B57" s="38" t="s">
        <v>38</v>
      </c>
      <c r="C57" s="63" t="s">
        <v>46</v>
      </c>
      <c r="D57" s="40" t="s">
        <v>44</v>
      </c>
      <c r="E57" s="41">
        <v>40</v>
      </c>
      <c r="F57" s="42"/>
      <c r="G57" s="42"/>
      <c r="H57" s="43">
        <v>16.02</v>
      </c>
      <c r="I57" s="44"/>
      <c r="J57" s="44" t="s">
        <v>629</v>
      </c>
      <c r="K57" s="42">
        <v>231.58</v>
      </c>
      <c r="L57" s="45" t="s">
        <v>38</v>
      </c>
      <c r="M57" s="7"/>
      <c r="N57" s="7"/>
      <c r="O57" s="7"/>
      <c r="P57" s="7"/>
      <c r="Q57" s="7"/>
    </row>
    <row r="58" spans="1:17" ht="30" outlineLevel="1" x14ac:dyDescent="0.2">
      <c r="A58" s="37" t="s">
        <v>38</v>
      </c>
      <c r="B58" s="38" t="s">
        <v>38</v>
      </c>
      <c r="C58" s="63" t="s">
        <v>630</v>
      </c>
      <c r="D58" s="40" t="s">
        <v>49</v>
      </c>
      <c r="E58" s="41">
        <v>1.62</v>
      </c>
      <c r="F58" s="42"/>
      <c r="G58" s="42"/>
      <c r="H58" s="43" t="s">
        <v>38</v>
      </c>
      <c r="I58" s="44"/>
      <c r="J58" s="44"/>
      <c r="K58" s="42"/>
      <c r="L58" s="45">
        <v>1.62</v>
      </c>
      <c r="M58" s="7"/>
      <c r="N58" s="7"/>
      <c r="O58" s="7"/>
      <c r="P58" s="7"/>
      <c r="Q58" s="7"/>
    </row>
    <row r="59" spans="1:17" ht="30" outlineLevel="1" x14ac:dyDescent="0.2">
      <c r="A59" s="37" t="s">
        <v>38</v>
      </c>
      <c r="B59" s="38" t="s">
        <v>38</v>
      </c>
      <c r="C59" s="63" t="s">
        <v>631</v>
      </c>
      <c r="D59" s="40" t="s">
        <v>49</v>
      </c>
      <c r="E59" s="41">
        <v>1.62</v>
      </c>
      <c r="F59" s="42"/>
      <c r="G59" s="42"/>
      <c r="H59" s="43" t="s">
        <v>38</v>
      </c>
      <c r="I59" s="44"/>
      <c r="J59" s="44"/>
      <c r="K59" s="42"/>
      <c r="L59" s="45">
        <v>1.62</v>
      </c>
      <c r="M59" s="7"/>
      <c r="N59" s="7"/>
      <c r="O59" s="7"/>
      <c r="P59" s="7"/>
      <c r="Q59" s="7"/>
    </row>
    <row r="60" spans="1:17" ht="15.75" x14ac:dyDescent="0.2">
      <c r="A60" s="46" t="s">
        <v>38</v>
      </c>
      <c r="B60" s="47" t="s">
        <v>38</v>
      </c>
      <c r="C60" s="64" t="s">
        <v>50</v>
      </c>
      <c r="D60" s="46" t="s">
        <v>38</v>
      </c>
      <c r="E60" s="49" t="s">
        <v>38</v>
      </c>
      <c r="F60" s="50"/>
      <c r="G60" s="50"/>
      <c r="H60" s="51">
        <v>82.1</v>
      </c>
      <c r="I60" s="52"/>
      <c r="J60" s="52"/>
      <c r="K60" s="50">
        <v>1353.32</v>
      </c>
      <c r="L60" s="53">
        <v>1353.32</v>
      </c>
      <c r="M60" s="7"/>
      <c r="N60" s="7"/>
      <c r="O60" s="7"/>
      <c r="P60" s="7"/>
      <c r="Q60" s="7"/>
    </row>
    <row r="61" spans="1:17" ht="60" x14ac:dyDescent="0.2">
      <c r="A61" s="37">
        <v>4</v>
      </c>
      <c r="B61" s="38" t="s">
        <v>638</v>
      </c>
      <c r="C61" s="63" t="s">
        <v>639</v>
      </c>
      <c r="D61" s="40" t="s">
        <v>640</v>
      </c>
      <c r="E61" s="41">
        <v>3</v>
      </c>
      <c r="F61" s="42">
        <v>53.79</v>
      </c>
      <c r="G61" s="42"/>
      <c r="H61" s="43" t="s">
        <v>38</v>
      </c>
      <c r="I61" s="44" t="s">
        <v>73</v>
      </c>
      <c r="J61" s="44"/>
      <c r="K61" s="42"/>
      <c r="L61" s="45" t="s">
        <v>38</v>
      </c>
      <c r="M61" s="7"/>
      <c r="N61" s="7"/>
      <c r="O61" s="7"/>
      <c r="P61" s="7"/>
      <c r="Q61" s="7"/>
    </row>
    <row r="62" spans="1:17" outlineLevel="1" x14ac:dyDescent="0.2">
      <c r="A62" s="37" t="s">
        <v>38</v>
      </c>
      <c r="B62" s="38" t="s">
        <v>38</v>
      </c>
      <c r="C62" s="63" t="s">
        <v>39</v>
      </c>
      <c r="D62" s="40" t="s">
        <v>38</v>
      </c>
      <c r="E62" s="41" t="s">
        <v>38</v>
      </c>
      <c r="F62" s="42">
        <v>53.79</v>
      </c>
      <c r="G62" s="42"/>
      <c r="H62" s="43">
        <v>161.37</v>
      </c>
      <c r="I62" s="44"/>
      <c r="J62" s="44">
        <v>18.07</v>
      </c>
      <c r="K62" s="42">
        <v>2915.96</v>
      </c>
      <c r="L62" s="45" t="s">
        <v>38</v>
      </c>
      <c r="M62" s="7"/>
      <c r="N62" s="7"/>
      <c r="O62" s="7"/>
      <c r="P62" s="7"/>
      <c r="Q62" s="7"/>
    </row>
    <row r="63" spans="1:17" outlineLevel="1" x14ac:dyDescent="0.2">
      <c r="A63" s="37" t="s">
        <v>38</v>
      </c>
      <c r="B63" s="38" t="s">
        <v>38</v>
      </c>
      <c r="C63" s="63" t="s">
        <v>40</v>
      </c>
      <c r="D63" s="40" t="s">
        <v>38</v>
      </c>
      <c r="E63" s="41" t="s">
        <v>38</v>
      </c>
      <c r="F63" s="42"/>
      <c r="G63" s="42"/>
      <c r="H63" s="43" t="s">
        <v>38</v>
      </c>
      <c r="I63" s="44"/>
      <c r="J63" s="44"/>
      <c r="K63" s="42"/>
      <c r="L63" s="45" t="s">
        <v>38</v>
      </c>
      <c r="M63" s="7"/>
      <c r="N63" s="7"/>
      <c r="O63" s="7"/>
      <c r="P63" s="7"/>
      <c r="Q63" s="7"/>
    </row>
    <row r="64" spans="1:17" outlineLevel="1" x14ac:dyDescent="0.2">
      <c r="A64" s="37" t="s">
        <v>38</v>
      </c>
      <c r="B64" s="38" t="s">
        <v>38</v>
      </c>
      <c r="C64" s="63" t="s">
        <v>41</v>
      </c>
      <c r="D64" s="40" t="s">
        <v>38</v>
      </c>
      <c r="E64" s="41" t="s">
        <v>38</v>
      </c>
      <c r="F64" s="42"/>
      <c r="G64" s="42"/>
      <c r="H64" s="43" t="s">
        <v>38</v>
      </c>
      <c r="I64" s="44"/>
      <c r="J64" s="44"/>
      <c r="K64" s="42"/>
      <c r="L64" s="45" t="s">
        <v>38</v>
      </c>
      <c r="M64" s="7"/>
      <c r="N64" s="7"/>
      <c r="O64" s="7"/>
      <c r="P64" s="7"/>
      <c r="Q64" s="7"/>
    </row>
    <row r="65" spans="1:17" outlineLevel="1" x14ac:dyDescent="0.2">
      <c r="A65" s="37" t="s">
        <v>38</v>
      </c>
      <c r="B65" s="38" t="s">
        <v>38</v>
      </c>
      <c r="C65" s="63" t="s">
        <v>42</v>
      </c>
      <c r="D65" s="40" t="s">
        <v>38</v>
      </c>
      <c r="E65" s="41" t="s">
        <v>38</v>
      </c>
      <c r="F65" s="42"/>
      <c r="G65" s="42"/>
      <c r="H65" s="43" t="s">
        <v>38</v>
      </c>
      <c r="I65" s="44"/>
      <c r="J65" s="44"/>
      <c r="K65" s="42"/>
      <c r="L65" s="45" t="s">
        <v>38</v>
      </c>
      <c r="M65" s="7"/>
      <c r="N65" s="7"/>
      <c r="O65" s="7"/>
      <c r="P65" s="7"/>
      <c r="Q65" s="7"/>
    </row>
    <row r="66" spans="1:17" outlineLevel="1" x14ac:dyDescent="0.2">
      <c r="A66" s="37" t="s">
        <v>38</v>
      </c>
      <c r="B66" s="38" t="s">
        <v>38</v>
      </c>
      <c r="C66" s="63" t="s">
        <v>43</v>
      </c>
      <c r="D66" s="40" t="s">
        <v>44</v>
      </c>
      <c r="E66" s="41">
        <v>65</v>
      </c>
      <c r="F66" s="42"/>
      <c r="G66" s="42"/>
      <c r="H66" s="43">
        <v>104.89</v>
      </c>
      <c r="I66" s="44"/>
      <c r="J66" s="44" t="s">
        <v>628</v>
      </c>
      <c r="K66" s="42">
        <v>1603.78</v>
      </c>
      <c r="L66" s="45" t="s">
        <v>38</v>
      </c>
      <c r="M66" s="7"/>
      <c r="N66" s="7"/>
      <c r="O66" s="7"/>
      <c r="P66" s="7"/>
      <c r="Q66" s="7"/>
    </row>
    <row r="67" spans="1:17" outlineLevel="1" x14ac:dyDescent="0.2">
      <c r="A67" s="37" t="s">
        <v>38</v>
      </c>
      <c r="B67" s="38" t="s">
        <v>38</v>
      </c>
      <c r="C67" s="63" t="s">
        <v>46</v>
      </c>
      <c r="D67" s="40" t="s">
        <v>44</v>
      </c>
      <c r="E67" s="41">
        <v>40</v>
      </c>
      <c r="F67" s="42"/>
      <c r="G67" s="42"/>
      <c r="H67" s="43">
        <v>64.55</v>
      </c>
      <c r="I67" s="44"/>
      <c r="J67" s="44" t="s">
        <v>629</v>
      </c>
      <c r="K67" s="42">
        <v>933.11</v>
      </c>
      <c r="L67" s="45" t="s">
        <v>38</v>
      </c>
      <c r="M67" s="7"/>
      <c r="N67" s="7"/>
      <c r="O67" s="7"/>
      <c r="P67" s="7"/>
      <c r="Q67" s="7"/>
    </row>
    <row r="68" spans="1:17" ht="30" outlineLevel="1" x14ac:dyDescent="0.2">
      <c r="A68" s="37" t="s">
        <v>38</v>
      </c>
      <c r="B68" s="38" t="s">
        <v>38</v>
      </c>
      <c r="C68" s="63" t="s">
        <v>630</v>
      </c>
      <c r="D68" s="40" t="s">
        <v>49</v>
      </c>
      <c r="E68" s="41">
        <v>2.92</v>
      </c>
      <c r="F68" s="42"/>
      <c r="G68" s="42"/>
      <c r="H68" s="43" t="s">
        <v>38</v>
      </c>
      <c r="I68" s="44"/>
      <c r="J68" s="44"/>
      <c r="K68" s="42"/>
      <c r="L68" s="45">
        <v>8.76</v>
      </c>
      <c r="M68" s="7"/>
      <c r="N68" s="7"/>
      <c r="O68" s="7"/>
      <c r="P68" s="7"/>
      <c r="Q68" s="7"/>
    </row>
    <row r="69" spans="1:17" ht="30" outlineLevel="1" x14ac:dyDescent="0.2">
      <c r="A69" s="37" t="s">
        <v>38</v>
      </c>
      <c r="B69" s="38" t="s">
        <v>38</v>
      </c>
      <c r="C69" s="63" t="s">
        <v>641</v>
      </c>
      <c r="D69" s="40" t="s">
        <v>49</v>
      </c>
      <c r="E69" s="41">
        <v>1.94</v>
      </c>
      <c r="F69" s="42"/>
      <c r="G69" s="42"/>
      <c r="H69" s="43" t="s">
        <v>38</v>
      </c>
      <c r="I69" s="44"/>
      <c r="J69" s="44"/>
      <c r="K69" s="42"/>
      <c r="L69" s="45">
        <v>5.82</v>
      </c>
      <c r="M69" s="7"/>
      <c r="N69" s="7"/>
      <c r="O69" s="7"/>
      <c r="P69" s="7"/>
      <c r="Q69" s="7"/>
    </row>
    <row r="70" spans="1:17" ht="15.75" x14ac:dyDescent="0.2">
      <c r="A70" s="46" t="s">
        <v>38</v>
      </c>
      <c r="B70" s="47" t="s">
        <v>38</v>
      </c>
      <c r="C70" s="64" t="s">
        <v>50</v>
      </c>
      <c r="D70" s="46" t="s">
        <v>38</v>
      </c>
      <c r="E70" s="49" t="s">
        <v>38</v>
      </c>
      <c r="F70" s="50"/>
      <c r="G70" s="50"/>
      <c r="H70" s="51">
        <v>330.81</v>
      </c>
      <c r="I70" s="52"/>
      <c r="J70" s="52"/>
      <c r="K70" s="50">
        <v>5452.85</v>
      </c>
      <c r="L70" s="53">
        <v>1817.62</v>
      </c>
      <c r="M70" s="7"/>
      <c r="N70" s="7"/>
      <c r="O70" s="7"/>
      <c r="P70" s="7"/>
      <c r="Q70" s="7"/>
    </row>
    <row r="71" spans="1:17" ht="75" x14ac:dyDescent="0.2">
      <c r="A71" s="37">
        <v>5</v>
      </c>
      <c r="B71" s="38" t="s">
        <v>642</v>
      </c>
      <c r="C71" s="63" t="s">
        <v>643</v>
      </c>
      <c r="D71" s="40" t="s">
        <v>644</v>
      </c>
      <c r="E71" s="41" t="s">
        <v>645</v>
      </c>
      <c r="F71" s="42">
        <v>16.05</v>
      </c>
      <c r="G71" s="42"/>
      <c r="H71" s="43" t="s">
        <v>38</v>
      </c>
      <c r="I71" s="44" t="s">
        <v>73</v>
      </c>
      <c r="J71" s="44"/>
      <c r="K71" s="42"/>
      <c r="L71" s="45" t="s">
        <v>38</v>
      </c>
      <c r="M71" s="7"/>
      <c r="N71" s="7"/>
      <c r="O71" s="7"/>
      <c r="P71" s="7"/>
      <c r="Q71" s="7"/>
    </row>
    <row r="72" spans="1:17" outlineLevel="1" x14ac:dyDescent="0.2">
      <c r="A72" s="37" t="s">
        <v>38</v>
      </c>
      <c r="B72" s="38" t="s">
        <v>38</v>
      </c>
      <c r="C72" s="63" t="s">
        <v>39</v>
      </c>
      <c r="D72" s="40" t="s">
        <v>38</v>
      </c>
      <c r="E72" s="41" t="s">
        <v>38</v>
      </c>
      <c r="F72" s="42">
        <v>16.05</v>
      </c>
      <c r="G72" s="42"/>
      <c r="H72" s="43">
        <v>405.42</v>
      </c>
      <c r="I72" s="44"/>
      <c r="J72" s="44">
        <v>18.07</v>
      </c>
      <c r="K72" s="42">
        <v>7325.94</v>
      </c>
      <c r="L72" s="45" t="s">
        <v>38</v>
      </c>
      <c r="M72" s="7"/>
      <c r="N72" s="7"/>
      <c r="O72" s="7"/>
      <c r="P72" s="7"/>
      <c r="Q72" s="7"/>
    </row>
    <row r="73" spans="1:17" outlineLevel="1" x14ac:dyDescent="0.2">
      <c r="A73" s="37" t="s">
        <v>38</v>
      </c>
      <c r="B73" s="38" t="s">
        <v>38</v>
      </c>
      <c r="C73" s="63" t="s">
        <v>40</v>
      </c>
      <c r="D73" s="40" t="s">
        <v>38</v>
      </c>
      <c r="E73" s="41" t="s">
        <v>38</v>
      </c>
      <c r="F73" s="42"/>
      <c r="G73" s="42"/>
      <c r="H73" s="43" t="s">
        <v>38</v>
      </c>
      <c r="I73" s="44"/>
      <c r="J73" s="44"/>
      <c r="K73" s="42"/>
      <c r="L73" s="45" t="s">
        <v>38</v>
      </c>
      <c r="M73" s="7"/>
      <c r="N73" s="7"/>
      <c r="O73" s="7"/>
      <c r="P73" s="7"/>
      <c r="Q73" s="7"/>
    </row>
    <row r="74" spans="1:17" outlineLevel="1" x14ac:dyDescent="0.2">
      <c r="A74" s="37" t="s">
        <v>38</v>
      </c>
      <c r="B74" s="38" t="s">
        <v>38</v>
      </c>
      <c r="C74" s="63" t="s">
        <v>41</v>
      </c>
      <c r="D74" s="40" t="s">
        <v>38</v>
      </c>
      <c r="E74" s="41" t="s">
        <v>38</v>
      </c>
      <c r="F74" s="42"/>
      <c r="G74" s="42"/>
      <c r="H74" s="43" t="s">
        <v>38</v>
      </c>
      <c r="I74" s="44"/>
      <c r="J74" s="44"/>
      <c r="K74" s="42"/>
      <c r="L74" s="45" t="s">
        <v>38</v>
      </c>
      <c r="M74" s="7"/>
      <c r="N74" s="7"/>
      <c r="O74" s="7"/>
      <c r="P74" s="7"/>
      <c r="Q74" s="7"/>
    </row>
    <row r="75" spans="1:17" outlineLevel="1" x14ac:dyDescent="0.2">
      <c r="A75" s="37" t="s">
        <v>38</v>
      </c>
      <c r="B75" s="38" t="s">
        <v>38</v>
      </c>
      <c r="C75" s="63" t="s">
        <v>42</v>
      </c>
      <c r="D75" s="40" t="s">
        <v>38</v>
      </c>
      <c r="E75" s="41" t="s">
        <v>38</v>
      </c>
      <c r="F75" s="42"/>
      <c r="G75" s="42"/>
      <c r="H75" s="43" t="s">
        <v>38</v>
      </c>
      <c r="I75" s="44"/>
      <c r="J75" s="44"/>
      <c r="K75" s="42"/>
      <c r="L75" s="45" t="s">
        <v>38</v>
      </c>
      <c r="M75" s="7"/>
      <c r="N75" s="7"/>
      <c r="O75" s="7"/>
      <c r="P75" s="7"/>
      <c r="Q75" s="7"/>
    </row>
    <row r="76" spans="1:17" outlineLevel="1" x14ac:dyDescent="0.2">
      <c r="A76" s="37" t="s">
        <v>38</v>
      </c>
      <c r="B76" s="38" t="s">
        <v>38</v>
      </c>
      <c r="C76" s="63" t="s">
        <v>43</v>
      </c>
      <c r="D76" s="40" t="s">
        <v>44</v>
      </c>
      <c r="E76" s="41">
        <v>65</v>
      </c>
      <c r="F76" s="42"/>
      <c r="G76" s="42"/>
      <c r="H76" s="43">
        <v>263.52</v>
      </c>
      <c r="I76" s="44"/>
      <c r="J76" s="44" t="s">
        <v>628</v>
      </c>
      <c r="K76" s="42">
        <v>4029.27</v>
      </c>
      <c r="L76" s="45" t="s">
        <v>38</v>
      </c>
      <c r="M76" s="7"/>
      <c r="N76" s="7"/>
      <c r="O76" s="7"/>
      <c r="P76" s="7"/>
      <c r="Q76" s="7"/>
    </row>
    <row r="77" spans="1:17" outlineLevel="1" x14ac:dyDescent="0.2">
      <c r="A77" s="37" t="s">
        <v>38</v>
      </c>
      <c r="B77" s="38" t="s">
        <v>38</v>
      </c>
      <c r="C77" s="63" t="s">
        <v>46</v>
      </c>
      <c r="D77" s="40" t="s">
        <v>44</v>
      </c>
      <c r="E77" s="41">
        <v>40</v>
      </c>
      <c r="F77" s="42"/>
      <c r="G77" s="42"/>
      <c r="H77" s="43">
        <v>162.16999999999999</v>
      </c>
      <c r="I77" s="44"/>
      <c r="J77" s="44" t="s">
        <v>629</v>
      </c>
      <c r="K77" s="42">
        <v>2344.3000000000002</v>
      </c>
      <c r="L77" s="45" t="s">
        <v>38</v>
      </c>
      <c r="M77" s="7"/>
      <c r="N77" s="7"/>
      <c r="O77" s="7"/>
      <c r="P77" s="7"/>
      <c r="Q77" s="7"/>
    </row>
    <row r="78" spans="1:17" ht="30" outlineLevel="1" x14ac:dyDescent="0.2">
      <c r="A78" s="37" t="s">
        <v>38</v>
      </c>
      <c r="B78" s="38" t="s">
        <v>38</v>
      </c>
      <c r="C78" s="63" t="s">
        <v>630</v>
      </c>
      <c r="D78" s="40" t="s">
        <v>49</v>
      </c>
      <c r="E78" s="41">
        <v>0.87</v>
      </c>
      <c r="F78" s="42"/>
      <c r="G78" s="42"/>
      <c r="H78" s="43" t="s">
        <v>38</v>
      </c>
      <c r="I78" s="44"/>
      <c r="J78" s="44"/>
      <c r="K78" s="42"/>
      <c r="L78" s="45">
        <v>21.98</v>
      </c>
      <c r="M78" s="7"/>
      <c r="N78" s="7"/>
      <c r="O78" s="7"/>
      <c r="P78" s="7"/>
      <c r="Q78" s="7"/>
    </row>
    <row r="79" spans="1:17" ht="30" outlineLevel="1" x14ac:dyDescent="0.2">
      <c r="A79" s="37" t="s">
        <v>38</v>
      </c>
      <c r="B79" s="38" t="s">
        <v>38</v>
      </c>
      <c r="C79" s="63" t="s">
        <v>641</v>
      </c>
      <c r="D79" s="40" t="s">
        <v>49</v>
      </c>
      <c r="E79" s="41">
        <v>0.57999999999999996</v>
      </c>
      <c r="F79" s="42"/>
      <c r="G79" s="42"/>
      <c r="H79" s="43" t="s">
        <v>38</v>
      </c>
      <c r="I79" s="44"/>
      <c r="J79" s="44"/>
      <c r="K79" s="42"/>
      <c r="L79" s="45">
        <v>14.65</v>
      </c>
      <c r="M79" s="7"/>
      <c r="N79" s="7"/>
      <c r="O79" s="7"/>
      <c r="P79" s="7"/>
      <c r="Q79" s="7"/>
    </row>
    <row r="80" spans="1:17" ht="15.75" x14ac:dyDescent="0.2">
      <c r="A80" s="46" t="s">
        <v>38</v>
      </c>
      <c r="B80" s="47" t="s">
        <v>38</v>
      </c>
      <c r="C80" s="64" t="s">
        <v>50</v>
      </c>
      <c r="D80" s="46" t="s">
        <v>38</v>
      </c>
      <c r="E80" s="49" t="s">
        <v>38</v>
      </c>
      <c r="F80" s="50"/>
      <c r="G80" s="50"/>
      <c r="H80" s="51">
        <v>831.11</v>
      </c>
      <c r="I80" s="52"/>
      <c r="J80" s="52"/>
      <c r="K80" s="50">
        <v>13699.51</v>
      </c>
      <c r="L80" s="53">
        <v>542.34</v>
      </c>
      <c r="M80" s="7"/>
      <c r="N80" s="7"/>
      <c r="O80" s="7"/>
      <c r="P80" s="7"/>
      <c r="Q80" s="7"/>
    </row>
    <row r="81" spans="1:17" ht="75" x14ac:dyDescent="0.2">
      <c r="A81" s="37">
        <v>6</v>
      </c>
      <c r="B81" s="38" t="s">
        <v>646</v>
      </c>
      <c r="C81" s="63" t="s">
        <v>647</v>
      </c>
      <c r="D81" s="40" t="s">
        <v>627</v>
      </c>
      <c r="E81" s="41">
        <v>3</v>
      </c>
      <c r="F81" s="42">
        <v>20.02</v>
      </c>
      <c r="G81" s="42"/>
      <c r="H81" s="43" t="s">
        <v>38</v>
      </c>
      <c r="I81" s="44" t="s">
        <v>73</v>
      </c>
      <c r="J81" s="44"/>
      <c r="K81" s="42"/>
      <c r="L81" s="45" t="s">
        <v>38</v>
      </c>
      <c r="M81" s="7"/>
      <c r="N81" s="7"/>
      <c r="O81" s="7"/>
      <c r="P81" s="7"/>
      <c r="Q81" s="7"/>
    </row>
    <row r="82" spans="1:17" outlineLevel="1" x14ac:dyDescent="0.2">
      <c r="A82" s="37" t="s">
        <v>38</v>
      </c>
      <c r="B82" s="38" t="s">
        <v>38</v>
      </c>
      <c r="C82" s="63" t="s">
        <v>39</v>
      </c>
      <c r="D82" s="40" t="s">
        <v>38</v>
      </c>
      <c r="E82" s="41" t="s">
        <v>38</v>
      </c>
      <c r="F82" s="42">
        <v>20.02</v>
      </c>
      <c r="G82" s="42"/>
      <c r="H82" s="43">
        <v>60.06</v>
      </c>
      <c r="I82" s="44"/>
      <c r="J82" s="44">
        <v>18.07</v>
      </c>
      <c r="K82" s="42">
        <v>1085.28</v>
      </c>
      <c r="L82" s="45" t="s">
        <v>38</v>
      </c>
      <c r="M82" s="7"/>
      <c r="N82" s="7"/>
      <c r="O82" s="7"/>
      <c r="P82" s="7"/>
      <c r="Q82" s="7"/>
    </row>
    <row r="83" spans="1:17" outlineLevel="1" x14ac:dyDescent="0.2">
      <c r="A83" s="37" t="s">
        <v>38</v>
      </c>
      <c r="B83" s="38" t="s">
        <v>38</v>
      </c>
      <c r="C83" s="63" t="s">
        <v>40</v>
      </c>
      <c r="D83" s="40" t="s">
        <v>38</v>
      </c>
      <c r="E83" s="41" t="s">
        <v>38</v>
      </c>
      <c r="F83" s="42"/>
      <c r="G83" s="42"/>
      <c r="H83" s="43" t="s">
        <v>38</v>
      </c>
      <c r="I83" s="44"/>
      <c r="J83" s="44"/>
      <c r="K83" s="42"/>
      <c r="L83" s="45" t="s">
        <v>38</v>
      </c>
      <c r="M83" s="7"/>
      <c r="N83" s="7"/>
      <c r="O83" s="7"/>
      <c r="P83" s="7"/>
      <c r="Q83" s="7"/>
    </row>
    <row r="84" spans="1:17" outlineLevel="1" x14ac:dyDescent="0.2">
      <c r="A84" s="37" t="s">
        <v>38</v>
      </c>
      <c r="B84" s="38" t="s">
        <v>38</v>
      </c>
      <c r="C84" s="63" t="s">
        <v>41</v>
      </c>
      <c r="D84" s="40" t="s">
        <v>38</v>
      </c>
      <c r="E84" s="41" t="s">
        <v>38</v>
      </c>
      <c r="F84" s="42"/>
      <c r="G84" s="42"/>
      <c r="H84" s="43" t="s">
        <v>38</v>
      </c>
      <c r="I84" s="44"/>
      <c r="J84" s="44"/>
      <c r="K84" s="42"/>
      <c r="L84" s="45" t="s">
        <v>38</v>
      </c>
      <c r="M84" s="7"/>
      <c r="N84" s="7"/>
      <c r="O84" s="7"/>
      <c r="P84" s="7"/>
      <c r="Q84" s="7"/>
    </row>
    <row r="85" spans="1:17" outlineLevel="1" x14ac:dyDescent="0.2">
      <c r="A85" s="37" t="s">
        <v>38</v>
      </c>
      <c r="B85" s="38" t="s">
        <v>38</v>
      </c>
      <c r="C85" s="63" t="s">
        <v>42</v>
      </c>
      <c r="D85" s="40" t="s">
        <v>38</v>
      </c>
      <c r="E85" s="41" t="s">
        <v>38</v>
      </c>
      <c r="F85" s="42"/>
      <c r="G85" s="42"/>
      <c r="H85" s="43" t="s">
        <v>38</v>
      </c>
      <c r="I85" s="44"/>
      <c r="J85" s="44"/>
      <c r="K85" s="42"/>
      <c r="L85" s="45" t="s">
        <v>38</v>
      </c>
      <c r="M85" s="7"/>
      <c r="N85" s="7"/>
      <c r="O85" s="7"/>
      <c r="P85" s="7"/>
      <c r="Q85" s="7"/>
    </row>
    <row r="86" spans="1:17" outlineLevel="1" x14ac:dyDescent="0.2">
      <c r="A86" s="37" t="s">
        <v>38</v>
      </c>
      <c r="B86" s="38" t="s">
        <v>38</v>
      </c>
      <c r="C86" s="63" t="s">
        <v>43</v>
      </c>
      <c r="D86" s="40" t="s">
        <v>44</v>
      </c>
      <c r="E86" s="41">
        <v>65</v>
      </c>
      <c r="F86" s="42"/>
      <c r="G86" s="42"/>
      <c r="H86" s="43">
        <v>39.04</v>
      </c>
      <c r="I86" s="44"/>
      <c r="J86" s="44" t="s">
        <v>628</v>
      </c>
      <c r="K86" s="42">
        <v>596.9</v>
      </c>
      <c r="L86" s="45" t="s">
        <v>38</v>
      </c>
      <c r="M86" s="7"/>
      <c r="N86" s="7"/>
      <c r="O86" s="7"/>
      <c r="P86" s="7"/>
      <c r="Q86" s="7"/>
    </row>
    <row r="87" spans="1:17" outlineLevel="1" x14ac:dyDescent="0.2">
      <c r="A87" s="37" t="s">
        <v>38</v>
      </c>
      <c r="B87" s="38" t="s">
        <v>38</v>
      </c>
      <c r="C87" s="63" t="s">
        <v>46</v>
      </c>
      <c r="D87" s="40" t="s">
        <v>44</v>
      </c>
      <c r="E87" s="41">
        <v>40</v>
      </c>
      <c r="F87" s="42"/>
      <c r="G87" s="42"/>
      <c r="H87" s="43">
        <v>24.02</v>
      </c>
      <c r="I87" s="44"/>
      <c r="J87" s="44" t="s">
        <v>629</v>
      </c>
      <c r="K87" s="42">
        <v>347.29</v>
      </c>
      <c r="L87" s="45" t="s">
        <v>38</v>
      </c>
      <c r="M87" s="7"/>
      <c r="N87" s="7"/>
      <c r="O87" s="7"/>
      <c r="P87" s="7"/>
      <c r="Q87" s="7"/>
    </row>
    <row r="88" spans="1:17" ht="30" outlineLevel="1" x14ac:dyDescent="0.2">
      <c r="A88" s="37" t="s">
        <v>38</v>
      </c>
      <c r="B88" s="38" t="s">
        <v>38</v>
      </c>
      <c r="C88" s="63" t="s">
        <v>630</v>
      </c>
      <c r="D88" s="40" t="s">
        <v>49</v>
      </c>
      <c r="E88" s="41">
        <v>0.81</v>
      </c>
      <c r="F88" s="42"/>
      <c r="G88" s="42"/>
      <c r="H88" s="43" t="s">
        <v>38</v>
      </c>
      <c r="I88" s="44"/>
      <c r="J88" s="44"/>
      <c r="K88" s="42"/>
      <c r="L88" s="45">
        <v>2.4300000000000002</v>
      </c>
      <c r="M88" s="7"/>
      <c r="N88" s="7"/>
      <c r="O88" s="7"/>
      <c r="P88" s="7"/>
      <c r="Q88" s="7"/>
    </row>
    <row r="89" spans="1:17" ht="30" outlineLevel="1" x14ac:dyDescent="0.2">
      <c r="A89" s="37" t="s">
        <v>38</v>
      </c>
      <c r="B89" s="38" t="s">
        <v>38</v>
      </c>
      <c r="C89" s="63" t="s">
        <v>631</v>
      </c>
      <c r="D89" s="40" t="s">
        <v>49</v>
      </c>
      <c r="E89" s="41">
        <v>0.81</v>
      </c>
      <c r="F89" s="42"/>
      <c r="G89" s="42"/>
      <c r="H89" s="43" t="s">
        <v>38</v>
      </c>
      <c r="I89" s="44"/>
      <c r="J89" s="44"/>
      <c r="K89" s="42"/>
      <c r="L89" s="45">
        <v>2.4300000000000002</v>
      </c>
      <c r="M89" s="7"/>
      <c r="N89" s="7"/>
      <c r="O89" s="7"/>
      <c r="P89" s="7"/>
      <c r="Q89" s="7"/>
    </row>
    <row r="90" spans="1:17" ht="15.75" x14ac:dyDescent="0.2">
      <c r="A90" s="46" t="s">
        <v>38</v>
      </c>
      <c r="B90" s="47" t="s">
        <v>38</v>
      </c>
      <c r="C90" s="64" t="s">
        <v>50</v>
      </c>
      <c r="D90" s="46" t="s">
        <v>38</v>
      </c>
      <c r="E90" s="49" t="s">
        <v>38</v>
      </c>
      <c r="F90" s="50"/>
      <c r="G90" s="50"/>
      <c r="H90" s="51">
        <v>123.12</v>
      </c>
      <c r="I90" s="52"/>
      <c r="J90" s="52"/>
      <c r="K90" s="50">
        <v>2029.47</v>
      </c>
      <c r="L90" s="53">
        <v>676.49</v>
      </c>
      <c r="M90" s="7"/>
      <c r="N90" s="7"/>
      <c r="O90" s="7"/>
      <c r="P90" s="7"/>
      <c r="Q90" s="7"/>
    </row>
    <row r="91" spans="1:17" ht="60" x14ac:dyDescent="0.2">
      <c r="A91" s="37">
        <v>7</v>
      </c>
      <c r="B91" s="38" t="s">
        <v>648</v>
      </c>
      <c r="C91" s="63" t="s">
        <v>649</v>
      </c>
      <c r="D91" s="40" t="s">
        <v>627</v>
      </c>
      <c r="E91" s="41">
        <v>3</v>
      </c>
      <c r="F91" s="42">
        <v>24.97</v>
      </c>
      <c r="G91" s="42"/>
      <c r="H91" s="43" t="s">
        <v>38</v>
      </c>
      <c r="I91" s="44" t="s">
        <v>73</v>
      </c>
      <c r="J91" s="44"/>
      <c r="K91" s="42"/>
      <c r="L91" s="45" t="s">
        <v>38</v>
      </c>
      <c r="M91" s="7"/>
      <c r="N91" s="7"/>
      <c r="O91" s="7"/>
      <c r="P91" s="7"/>
      <c r="Q91" s="7"/>
    </row>
    <row r="92" spans="1:17" outlineLevel="1" x14ac:dyDescent="0.2">
      <c r="A92" s="37" t="s">
        <v>38</v>
      </c>
      <c r="B92" s="38" t="s">
        <v>38</v>
      </c>
      <c r="C92" s="63" t="s">
        <v>39</v>
      </c>
      <c r="D92" s="40" t="s">
        <v>38</v>
      </c>
      <c r="E92" s="41" t="s">
        <v>38</v>
      </c>
      <c r="F92" s="42">
        <v>24.97</v>
      </c>
      <c r="G92" s="42"/>
      <c r="H92" s="43">
        <v>74.91</v>
      </c>
      <c r="I92" s="44"/>
      <c r="J92" s="44">
        <v>18.07</v>
      </c>
      <c r="K92" s="42">
        <v>1353.62</v>
      </c>
      <c r="L92" s="45" t="s">
        <v>38</v>
      </c>
      <c r="M92" s="7"/>
      <c r="N92" s="7"/>
      <c r="O92" s="7"/>
      <c r="P92" s="7"/>
      <c r="Q92" s="7"/>
    </row>
    <row r="93" spans="1:17" outlineLevel="1" x14ac:dyDescent="0.2">
      <c r="A93" s="37" t="s">
        <v>38</v>
      </c>
      <c r="B93" s="38" t="s">
        <v>38</v>
      </c>
      <c r="C93" s="63" t="s">
        <v>40</v>
      </c>
      <c r="D93" s="40" t="s">
        <v>38</v>
      </c>
      <c r="E93" s="41" t="s">
        <v>38</v>
      </c>
      <c r="F93" s="42"/>
      <c r="G93" s="42"/>
      <c r="H93" s="43" t="s">
        <v>38</v>
      </c>
      <c r="I93" s="44"/>
      <c r="J93" s="44"/>
      <c r="K93" s="42"/>
      <c r="L93" s="45" t="s">
        <v>38</v>
      </c>
      <c r="M93" s="7"/>
      <c r="N93" s="7"/>
      <c r="O93" s="7"/>
      <c r="P93" s="7"/>
      <c r="Q93" s="7"/>
    </row>
    <row r="94" spans="1:17" outlineLevel="1" x14ac:dyDescent="0.2">
      <c r="A94" s="37" t="s">
        <v>38</v>
      </c>
      <c r="B94" s="38" t="s">
        <v>38</v>
      </c>
      <c r="C94" s="63" t="s">
        <v>41</v>
      </c>
      <c r="D94" s="40" t="s">
        <v>38</v>
      </c>
      <c r="E94" s="41" t="s">
        <v>38</v>
      </c>
      <c r="F94" s="42"/>
      <c r="G94" s="42"/>
      <c r="H94" s="43" t="s">
        <v>38</v>
      </c>
      <c r="I94" s="44"/>
      <c r="J94" s="44"/>
      <c r="K94" s="42"/>
      <c r="L94" s="45" t="s">
        <v>38</v>
      </c>
      <c r="M94" s="7"/>
      <c r="N94" s="7"/>
      <c r="O94" s="7"/>
      <c r="P94" s="7"/>
      <c r="Q94" s="7"/>
    </row>
    <row r="95" spans="1:17" outlineLevel="1" x14ac:dyDescent="0.2">
      <c r="A95" s="37" t="s">
        <v>38</v>
      </c>
      <c r="B95" s="38" t="s">
        <v>38</v>
      </c>
      <c r="C95" s="63" t="s">
        <v>42</v>
      </c>
      <c r="D95" s="40" t="s">
        <v>38</v>
      </c>
      <c r="E95" s="41" t="s">
        <v>38</v>
      </c>
      <c r="F95" s="42"/>
      <c r="G95" s="42"/>
      <c r="H95" s="43" t="s">
        <v>38</v>
      </c>
      <c r="I95" s="44"/>
      <c r="J95" s="44"/>
      <c r="K95" s="42"/>
      <c r="L95" s="45" t="s">
        <v>38</v>
      </c>
      <c r="M95" s="7"/>
      <c r="N95" s="7"/>
      <c r="O95" s="7"/>
      <c r="P95" s="7"/>
      <c r="Q95" s="7"/>
    </row>
    <row r="96" spans="1:17" outlineLevel="1" x14ac:dyDescent="0.2">
      <c r="A96" s="37" t="s">
        <v>38</v>
      </c>
      <c r="B96" s="38" t="s">
        <v>38</v>
      </c>
      <c r="C96" s="63" t="s">
        <v>43</v>
      </c>
      <c r="D96" s="40" t="s">
        <v>44</v>
      </c>
      <c r="E96" s="41">
        <v>65</v>
      </c>
      <c r="F96" s="42"/>
      <c r="G96" s="42"/>
      <c r="H96" s="43">
        <v>48.69</v>
      </c>
      <c r="I96" s="44"/>
      <c r="J96" s="44" t="s">
        <v>628</v>
      </c>
      <c r="K96" s="42">
        <v>744.49</v>
      </c>
      <c r="L96" s="45" t="s">
        <v>38</v>
      </c>
      <c r="M96" s="7"/>
      <c r="N96" s="7"/>
      <c r="O96" s="7"/>
      <c r="P96" s="7"/>
      <c r="Q96" s="7"/>
    </row>
    <row r="97" spans="1:17" outlineLevel="1" x14ac:dyDescent="0.2">
      <c r="A97" s="37" t="s">
        <v>38</v>
      </c>
      <c r="B97" s="38" t="s">
        <v>38</v>
      </c>
      <c r="C97" s="63" t="s">
        <v>46</v>
      </c>
      <c r="D97" s="40" t="s">
        <v>44</v>
      </c>
      <c r="E97" s="41">
        <v>40</v>
      </c>
      <c r="F97" s="42"/>
      <c r="G97" s="42"/>
      <c r="H97" s="43">
        <v>29.96</v>
      </c>
      <c r="I97" s="44"/>
      <c r="J97" s="44" t="s">
        <v>629</v>
      </c>
      <c r="K97" s="42">
        <v>433.16</v>
      </c>
      <c r="L97" s="45" t="s">
        <v>38</v>
      </c>
      <c r="M97" s="7"/>
      <c r="N97" s="7"/>
      <c r="O97" s="7"/>
      <c r="P97" s="7"/>
      <c r="Q97" s="7"/>
    </row>
    <row r="98" spans="1:17" ht="30" outlineLevel="1" x14ac:dyDescent="0.2">
      <c r="A98" s="37" t="s">
        <v>38</v>
      </c>
      <c r="B98" s="38" t="s">
        <v>38</v>
      </c>
      <c r="C98" s="63" t="s">
        <v>630</v>
      </c>
      <c r="D98" s="40" t="s">
        <v>49</v>
      </c>
      <c r="E98" s="41">
        <v>1.01</v>
      </c>
      <c r="F98" s="42"/>
      <c r="G98" s="42"/>
      <c r="H98" s="43" t="s">
        <v>38</v>
      </c>
      <c r="I98" s="44"/>
      <c r="J98" s="44"/>
      <c r="K98" s="42"/>
      <c r="L98" s="45">
        <v>3.03</v>
      </c>
      <c r="M98" s="7"/>
      <c r="N98" s="7"/>
      <c r="O98" s="7"/>
      <c r="P98" s="7"/>
      <c r="Q98" s="7"/>
    </row>
    <row r="99" spans="1:17" ht="30" outlineLevel="1" x14ac:dyDescent="0.2">
      <c r="A99" s="37" t="s">
        <v>38</v>
      </c>
      <c r="B99" s="38" t="s">
        <v>38</v>
      </c>
      <c r="C99" s="63" t="s">
        <v>631</v>
      </c>
      <c r="D99" s="40" t="s">
        <v>49</v>
      </c>
      <c r="E99" s="41">
        <v>1.01</v>
      </c>
      <c r="F99" s="42"/>
      <c r="G99" s="42"/>
      <c r="H99" s="43" t="s">
        <v>38</v>
      </c>
      <c r="I99" s="44"/>
      <c r="J99" s="44"/>
      <c r="K99" s="42"/>
      <c r="L99" s="45">
        <v>3.03</v>
      </c>
      <c r="M99" s="7"/>
      <c r="N99" s="7"/>
      <c r="O99" s="7"/>
      <c r="P99" s="7"/>
      <c r="Q99" s="7"/>
    </row>
    <row r="100" spans="1:17" ht="15.75" x14ac:dyDescent="0.2">
      <c r="A100" s="46" t="s">
        <v>38</v>
      </c>
      <c r="B100" s="47" t="s">
        <v>38</v>
      </c>
      <c r="C100" s="66" t="s">
        <v>50</v>
      </c>
      <c r="D100" s="57" t="s">
        <v>38</v>
      </c>
      <c r="E100" s="58" t="s">
        <v>38</v>
      </c>
      <c r="F100" s="59"/>
      <c r="G100" s="59"/>
      <c r="H100" s="60">
        <v>153.56</v>
      </c>
      <c r="I100" s="61"/>
      <c r="J100" s="61"/>
      <c r="K100" s="59">
        <v>2531.27</v>
      </c>
      <c r="L100" s="62">
        <v>843.76</v>
      </c>
      <c r="M100" s="7"/>
      <c r="N100" s="7"/>
      <c r="O100" s="7"/>
      <c r="P100" s="7"/>
      <c r="Q100" s="7"/>
    </row>
    <row r="101" spans="1:17" x14ac:dyDescent="0.2">
      <c r="A101" s="20"/>
      <c r="B101" s="21"/>
      <c r="C101" s="418" t="s">
        <v>202</v>
      </c>
      <c r="D101" s="419"/>
      <c r="E101" s="419"/>
      <c r="F101" s="419"/>
      <c r="G101" s="419"/>
      <c r="H101" s="43">
        <v>808.54</v>
      </c>
      <c r="I101" s="44"/>
      <c r="J101" s="44"/>
      <c r="K101" s="42">
        <v>808.54</v>
      </c>
      <c r="L101" s="45" t="s">
        <v>203</v>
      </c>
      <c r="M101" s="7"/>
      <c r="N101" s="7"/>
      <c r="O101" s="7"/>
      <c r="P101" s="7"/>
      <c r="Q101" s="7"/>
    </row>
    <row r="102" spans="1:17" x14ac:dyDescent="0.2">
      <c r="A102" s="20"/>
      <c r="B102" s="21"/>
      <c r="C102" s="418" t="s">
        <v>204</v>
      </c>
      <c r="D102" s="419"/>
      <c r="E102" s="419"/>
      <c r="F102" s="419"/>
      <c r="G102" s="419"/>
      <c r="H102" s="43" t="s">
        <v>38</v>
      </c>
      <c r="I102" s="44"/>
      <c r="J102" s="44"/>
      <c r="K102" s="42">
        <v>14610.32</v>
      </c>
      <c r="L102" s="45" t="s">
        <v>203</v>
      </c>
      <c r="M102" s="7"/>
      <c r="N102" s="7"/>
      <c r="O102" s="7"/>
      <c r="P102" s="7"/>
      <c r="Q102" s="7"/>
    </row>
    <row r="103" spans="1:17" x14ac:dyDescent="0.2">
      <c r="A103" s="20"/>
      <c r="B103" s="21"/>
      <c r="C103" s="418" t="s">
        <v>205</v>
      </c>
      <c r="D103" s="419"/>
      <c r="E103" s="419"/>
      <c r="F103" s="419"/>
      <c r="G103" s="419"/>
      <c r="H103" s="43" t="s">
        <v>38</v>
      </c>
      <c r="I103" s="44"/>
      <c r="J103" s="44"/>
      <c r="K103" s="42"/>
      <c r="L103" s="45" t="s">
        <v>203</v>
      </c>
      <c r="M103" s="7"/>
      <c r="N103" s="7"/>
      <c r="O103" s="7"/>
      <c r="P103" s="7"/>
      <c r="Q103" s="7"/>
    </row>
    <row r="104" spans="1:17" x14ac:dyDescent="0.2">
      <c r="A104" s="20"/>
      <c r="B104" s="21"/>
      <c r="C104" s="418" t="s">
        <v>206</v>
      </c>
      <c r="D104" s="419"/>
      <c r="E104" s="419"/>
      <c r="F104" s="419"/>
      <c r="G104" s="419"/>
      <c r="H104" s="43">
        <v>808.54</v>
      </c>
      <c r="I104" s="44"/>
      <c r="J104" s="44"/>
      <c r="K104" s="42">
        <v>14610.32</v>
      </c>
      <c r="L104" s="45" t="s">
        <v>203</v>
      </c>
      <c r="M104" s="7"/>
      <c r="N104" s="7"/>
      <c r="O104" s="7"/>
      <c r="P104" s="7"/>
      <c r="Q104" s="7"/>
    </row>
    <row r="105" spans="1:17" ht="15.75" x14ac:dyDescent="0.2">
      <c r="A105" s="20"/>
      <c r="B105" s="21"/>
      <c r="C105" s="420" t="s">
        <v>209</v>
      </c>
      <c r="D105" s="421"/>
      <c r="E105" s="421"/>
      <c r="F105" s="421"/>
      <c r="G105" s="421"/>
      <c r="H105" s="51">
        <v>525.54999999999995</v>
      </c>
      <c r="I105" s="52"/>
      <c r="J105" s="52"/>
      <c r="K105" s="50">
        <v>8035.68</v>
      </c>
      <c r="L105" s="65" t="s">
        <v>203</v>
      </c>
      <c r="M105" s="7"/>
      <c r="N105" s="7"/>
      <c r="O105" s="7"/>
      <c r="P105" s="7"/>
      <c r="Q105" s="7"/>
    </row>
    <row r="106" spans="1:17" ht="15.75" x14ac:dyDescent="0.2">
      <c r="A106" s="20"/>
      <c r="B106" s="21"/>
      <c r="C106" s="420" t="s">
        <v>210</v>
      </c>
      <c r="D106" s="421"/>
      <c r="E106" s="421"/>
      <c r="F106" s="421"/>
      <c r="G106" s="421"/>
      <c r="H106" s="51">
        <v>323.42</v>
      </c>
      <c r="I106" s="52"/>
      <c r="J106" s="52"/>
      <c r="K106" s="50">
        <v>4675.3</v>
      </c>
      <c r="L106" s="65" t="s">
        <v>203</v>
      </c>
      <c r="M106" s="7"/>
      <c r="N106" s="7"/>
      <c r="O106" s="7"/>
      <c r="P106" s="7"/>
      <c r="Q106" s="7"/>
    </row>
    <row r="107" spans="1:17" ht="15.75" x14ac:dyDescent="0.2">
      <c r="A107" s="20"/>
      <c r="B107" s="21"/>
      <c r="C107" s="420" t="s">
        <v>650</v>
      </c>
      <c r="D107" s="421"/>
      <c r="E107" s="421"/>
      <c r="F107" s="421"/>
      <c r="G107" s="421"/>
      <c r="H107" s="51" t="s">
        <v>38</v>
      </c>
      <c r="I107" s="52"/>
      <c r="J107" s="52"/>
      <c r="K107" s="50"/>
      <c r="L107" s="65" t="s">
        <v>203</v>
      </c>
      <c r="M107" s="7"/>
      <c r="N107" s="7"/>
      <c r="O107" s="7"/>
      <c r="P107" s="7"/>
      <c r="Q107" s="7"/>
    </row>
    <row r="108" spans="1:17" x14ac:dyDescent="0.2">
      <c r="A108" s="20"/>
      <c r="B108" s="21"/>
      <c r="C108" s="418" t="s">
        <v>651</v>
      </c>
      <c r="D108" s="419"/>
      <c r="E108" s="419"/>
      <c r="F108" s="419"/>
      <c r="G108" s="419"/>
      <c r="H108" s="43">
        <v>1657.51</v>
      </c>
      <c r="I108" s="44"/>
      <c r="J108" s="44"/>
      <c r="K108" s="42">
        <v>27321.3</v>
      </c>
      <c r="L108" s="45" t="s">
        <v>203</v>
      </c>
      <c r="M108" s="7"/>
      <c r="N108" s="7"/>
      <c r="O108" s="7"/>
      <c r="P108" s="7"/>
      <c r="Q108" s="7"/>
    </row>
    <row r="109" spans="1:17" x14ac:dyDescent="0.2">
      <c r="A109" s="20"/>
      <c r="B109" s="21"/>
      <c r="C109" s="418" t="s">
        <v>214</v>
      </c>
      <c r="D109" s="419"/>
      <c r="E109" s="419"/>
      <c r="F109" s="419"/>
      <c r="G109" s="419"/>
      <c r="H109" s="43">
        <v>1657.51</v>
      </c>
      <c r="I109" s="44"/>
      <c r="J109" s="44"/>
      <c r="K109" s="42">
        <v>27321.3</v>
      </c>
      <c r="L109" s="45" t="s">
        <v>203</v>
      </c>
      <c r="M109" s="7"/>
      <c r="N109" s="7"/>
      <c r="O109" s="7"/>
      <c r="P109" s="7"/>
      <c r="Q109" s="7"/>
    </row>
    <row r="110" spans="1:17" ht="15.75" x14ac:dyDescent="0.2">
      <c r="A110" s="20"/>
      <c r="B110" s="21"/>
      <c r="C110" s="422" t="s">
        <v>652</v>
      </c>
      <c r="D110" s="423"/>
      <c r="E110" s="423"/>
      <c r="F110" s="423"/>
      <c r="G110" s="423"/>
      <c r="H110" s="60">
        <v>1657.51</v>
      </c>
      <c r="I110" s="61"/>
      <c r="J110" s="61"/>
      <c r="K110" s="59">
        <v>27321.3</v>
      </c>
      <c r="L110" s="67" t="s">
        <v>203</v>
      </c>
      <c r="M110" s="7"/>
      <c r="N110" s="7"/>
      <c r="O110" s="7"/>
      <c r="P110" s="7"/>
      <c r="Q110" s="7"/>
    </row>
    <row r="111" spans="1:17" x14ac:dyDescent="0.2">
      <c r="A111" s="20"/>
      <c r="B111" s="21"/>
      <c r="C111" s="418" t="s">
        <v>418</v>
      </c>
      <c r="D111" s="419"/>
      <c r="E111" s="419"/>
      <c r="F111" s="419"/>
      <c r="G111" s="419"/>
      <c r="H111" s="43">
        <v>808.54</v>
      </c>
      <c r="I111" s="44"/>
      <c r="J111" s="44"/>
      <c r="K111" s="42">
        <v>808.54</v>
      </c>
      <c r="L111" s="45" t="s">
        <v>203</v>
      </c>
      <c r="M111" s="7"/>
      <c r="N111" s="7"/>
      <c r="O111" s="7"/>
      <c r="P111" s="7"/>
      <c r="Q111" s="7"/>
    </row>
    <row r="112" spans="1:17" x14ac:dyDescent="0.2">
      <c r="A112" s="20"/>
      <c r="B112" s="21"/>
      <c r="C112" s="418" t="s">
        <v>419</v>
      </c>
      <c r="D112" s="419"/>
      <c r="E112" s="419"/>
      <c r="F112" s="419"/>
      <c r="G112" s="419"/>
      <c r="H112" s="43" t="s">
        <v>38</v>
      </c>
      <c r="I112" s="44"/>
      <c r="J112" s="44"/>
      <c r="K112" s="42">
        <v>14610.32</v>
      </c>
      <c r="L112" s="45" t="s">
        <v>203</v>
      </c>
      <c r="M112" s="7"/>
      <c r="N112" s="7"/>
      <c r="O112" s="7"/>
      <c r="P112" s="7"/>
      <c r="Q112" s="7"/>
    </row>
    <row r="113" spans="1:17" x14ac:dyDescent="0.2">
      <c r="A113" s="20"/>
      <c r="B113" s="21"/>
      <c r="C113" s="418" t="s">
        <v>205</v>
      </c>
      <c r="D113" s="419"/>
      <c r="E113" s="419"/>
      <c r="F113" s="419"/>
      <c r="G113" s="419"/>
      <c r="H113" s="43" t="s">
        <v>38</v>
      </c>
      <c r="I113" s="44"/>
      <c r="J113" s="44"/>
      <c r="K113" s="42"/>
      <c r="L113" s="45" t="s">
        <v>203</v>
      </c>
      <c r="M113" s="7"/>
      <c r="N113" s="7"/>
      <c r="O113" s="7"/>
      <c r="P113" s="7"/>
      <c r="Q113" s="7"/>
    </row>
    <row r="114" spans="1:17" x14ac:dyDescent="0.2">
      <c r="A114" s="20"/>
      <c r="B114" s="21"/>
      <c r="C114" s="418" t="s">
        <v>206</v>
      </c>
      <c r="D114" s="419"/>
      <c r="E114" s="419"/>
      <c r="F114" s="419"/>
      <c r="G114" s="419"/>
      <c r="H114" s="43">
        <v>808.54</v>
      </c>
      <c r="I114" s="44"/>
      <c r="J114" s="44"/>
      <c r="K114" s="42">
        <v>14610.32</v>
      </c>
      <c r="L114" s="45" t="s">
        <v>203</v>
      </c>
      <c r="M114" s="7"/>
      <c r="N114" s="7"/>
      <c r="O114" s="7"/>
      <c r="P114" s="7"/>
      <c r="Q114" s="7"/>
    </row>
    <row r="115" spans="1:17" ht="15.75" x14ac:dyDescent="0.2">
      <c r="A115" s="20"/>
      <c r="B115" s="21"/>
      <c r="C115" s="420" t="s">
        <v>209</v>
      </c>
      <c r="D115" s="421"/>
      <c r="E115" s="421"/>
      <c r="F115" s="421"/>
      <c r="G115" s="421"/>
      <c r="H115" s="51">
        <v>525.54999999999995</v>
      </c>
      <c r="I115" s="52"/>
      <c r="J115" s="52"/>
      <c r="K115" s="50">
        <v>8035.68</v>
      </c>
      <c r="L115" s="65" t="s">
        <v>203</v>
      </c>
      <c r="M115" s="7"/>
      <c r="N115" s="7"/>
      <c r="O115" s="7"/>
      <c r="P115" s="7"/>
      <c r="Q115" s="7"/>
    </row>
    <row r="116" spans="1:17" ht="15.75" x14ac:dyDescent="0.2">
      <c r="A116" s="20"/>
      <c r="B116" s="21"/>
      <c r="C116" s="420" t="s">
        <v>210</v>
      </c>
      <c r="D116" s="421"/>
      <c r="E116" s="421"/>
      <c r="F116" s="421"/>
      <c r="G116" s="421"/>
      <c r="H116" s="51">
        <v>323.42</v>
      </c>
      <c r="I116" s="52"/>
      <c r="J116" s="52"/>
      <c r="K116" s="50">
        <v>4675.3</v>
      </c>
      <c r="L116" s="65" t="s">
        <v>203</v>
      </c>
      <c r="M116" s="7"/>
      <c r="N116" s="7"/>
      <c r="O116" s="7"/>
      <c r="P116" s="7"/>
      <c r="Q116" s="7"/>
    </row>
    <row r="117" spans="1:17" ht="15.75" x14ac:dyDescent="0.2">
      <c r="A117" s="20"/>
      <c r="B117" s="21"/>
      <c r="C117" s="420" t="s">
        <v>420</v>
      </c>
      <c r="D117" s="421"/>
      <c r="E117" s="421"/>
      <c r="F117" s="421"/>
      <c r="G117" s="421"/>
      <c r="H117" s="51" t="s">
        <v>38</v>
      </c>
      <c r="I117" s="52"/>
      <c r="J117" s="52"/>
      <c r="K117" s="50"/>
      <c r="L117" s="65" t="s">
        <v>203</v>
      </c>
      <c r="M117" s="7"/>
      <c r="N117" s="7"/>
      <c r="O117" s="7"/>
      <c r="P117" s="7"/>
      <c r="Q117" s="7"/>
    </row>
    <row r="118" spans="1:17" x14ac:dyDescent="0.2">
      <c r="A118" s="20"/>
      <c r="B118" s="21"/>
      <c r="C118" s="418" t="s">
        <v>651</v>
      </c>
      <c r="D118" s="419"/>
      <c r="E118" s="419"/>
      <c r="F118" s="419"/>
      <c r="G118" s="419"/>
      <c r="H118" s="43">
        <v>1657.51</v>
      </c>
      <c r="I118" s="44"/>
      <c r="J118" s="44"/>
      <c r="K118" s="42">
        <v>27321.3</v>
      </c>
      <c r="L118" s="45" t="s">
        <v>203</v>
      </c>
      <c r="M118" s="7"/>
      <c r="N118" s="7"/>
      <c r="O118" s="7"/>
      <c r="P118" s="7"/>
      <c r="Q118" s="7"/>
    </row>
    <row r="119" spans="1:17" x14ac:dyDescent="0.2">
      <c r="A119" s="20"/>
      <c r="B119" s="21"/>
      <c r="C119" s="418" t="s">
        <v>214</v>
      </c>
      <c r="D119" s="419"/>
      <c r="E119" s="419"/>
      <c r="F119" s="419"/>
      <c r="G119" s="419"/>
      <c r="H119" s="43">
        <v>1657.51</v>
      </c>
      <c r="I119" s="44"/>
      <c r="J119" s="44"/>
      <c r="K119" s="42">
        <v>27321.3</v>
      </c>
      <c r="L119" s="45" t="s">
        <v>203</v>
      </c>
      <c r="M119" s="7"/>
      <c r="N119" s="7"/>
      <c r="O119" s="7"/>
      <c r="P119" s="7"/>
      <c r="Q119" s="7"/>
    </row>
    <row r="120" spans="1:17" ht="15.75" x14ac:dyDescent="0.2">
      <c r="A120" s="20"/>
      <c r="B120" s="21"/>
      <c r="C120" s="420" t="s">
        <v>421</v>
      </c>
      <c r="D120" s="421"/>
      <c r="E120" s="421"/>
      <c r="F120" s="421"/>
      <c r="G120" s="421"/>
      <c r="H120" s="51">
        <v>1657.51</v>
      </c>
      <c r="I120" s="52"/>
      <c r="J120" s="52"/>
      <c r="K120" s="50">
        <v>27321.3</v>
      </c>
      <c r="L120" s="65" t="s">
        <v>203</v>
      </c>
      <c r="M120" s="7"/>
      <c r="N120" s="7"/>
      <c r="O120" s="7"/>
      <c r="P120" s="7"/>
      <c r="Q120" s="7"/>
    </row>
    <row r="121" spans="1:17" x14ac:dyDescent="0.2">
      <c r="A121" s="20"/>
      <c r="B121" s="21"/>
      <c r="C121" s="22"/>
      <c r="D121" s="23"/>
      <c r="E121" s="24"/>
      <c r="F121" s="25"/>
      <c r="G121" s="25"/>
      <c r="H121" s="31"/>
      <c r="I121" s="26"/>
      <c r="J121" s="26"/>
      <c r="K121" s="25"/>
      <c r="L121" s="36"/>
      <c r="M121" s="7"/>
      <c r="N121" s="7"/>
      <c r="O121" s="7"/>
      <c r="P121" s="7"/>
      <c r="Q121" s="7"/>
    </row>
    <row r="122" spans="1:17" ht="15.75" x14ac:dyDescent="0.2">
      <c r="A122" s="7"/>
      <c r="B122" s="33"/>
      <c r="C122" s="424"/>
      <c r="D122" s="424"/>
      <c r="E122" s="424"/>
      <c r="F122" s="424"/>
      <c r="G122" s="424"/>
      <c r="H122" s="32"/>
      <c r="I122" s="7"/>
      <c r="J122" s="7"/>
      <c r="K122" s="8"/>
      <c r="L122" s="30"/>
      <c r="M122" s="7"/>
      <c r="N122" s="7"/>
      <c r="O122" s="7"/>
      <c r="P122" s="7"/>
      <c r="Q122" s="7"/>
    </row>
    <row r="123" spans="1:17" x14ac:dyDescent="0.2">
      <c r="M123" s="7"/>
      <c r="N123" s="7"/>
      <c r="O123" s="7"/>
      <c r="P123" s="7"/>
      <c r="Q123" s="7"/>
    </row>
    <row r="127" spans="1:17" x14ac:dyDescent="0.2">
      <c r="A127" s="2"/>
      <c r="B127" s="9" t="s">
        <v>19</v>
      </c>
      <c r="C127" s="2"/>
      <c r="D127" s="2"/>
      <c r="E127" s="2"/>
      <c r="F127" s="2"/>
      <c r="G127" s="2"/>
      <c r="H127" s="2"/>
      <c r="I127" s="2"/>
      <c r="J127" s="2"/>
      <c r="K127" s="2"/>
      <c r="L127" s="2"/>
    </row>
    <row r="128" spans="1:17" x14ac:dyDescent="0.2">
      <c r="A128" s="2"/>
      <c r="B128" s="3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</row>
    <row r="129" spans="1:17" x14ac:dyDescent="0.2">
      <c r="A129" s="2"/>
      <c r="B129" s="9" t="s">
        <v>20</v>
      </c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</row>
    <row r="130" spans="1:17" x14ac:dyDescent="0.2">
      <c r="M130" s="2"/>
      <c r="N130" s="2"/>
      <c r="O130" s="2"/>
      <c r="P130" s="2"/>
      <c r="Q130" s="2"/>
    </row>
  </sheetData>
  <mergeCells count="48">
    <mergeCell ref="E22:G22"/>
    <mergeCell ref="I22:J22"/>
    <mergeCell ref="K22:L22"/>
    <mergeCell ref="A9:L9"/>
    <mergeCell ref="A10:L10"/>
    <mergeCell ref="A13:L13"/>
    <mergeCell ref="A14:L14"/>
    <mergeCell ref="A16:L16"/>
    <mergeCell ref="A17:L17"/>
    <mergeCell ref="I20:J20"/>
    <mergeCell ref="K20:L20"/>
    <mergeCell ref="E21:G21"/>
    <mergeCell ref="I21:J21"/>
    <mergeCell ref="K21:L21"/>
    <mergeCell ref="I23:L23"/>
    <mergeCell ref="A25:A27"/>
    <mergeCell ref="B25:B27"/>
    <mergeCell ref="C25:C27"/>
    <mergeCell ref="D25:D27"/>
    <mergeCell ref="E25:E27"/>
    <mergeCell ref="F25:F27"/>
    <mergeCell ref="G25:G27"/>
    <mergeCell ref="H25:H27"/>
    <mergeCell ref="I25:I27"/>
    <mergeCell ref="C109:G109"/>
    <mergeCell ref="J25:J27"/>
    <mergeCell ref="K25:K27"/>
    <mergeCell ref="A30:L30"/>
    <mergeCell ref="C101:G101"/>
    <mergeCell ref="C102:G102"/>
    <mergeCell ref="C103:G103"/>
    <mergeCell ref="C104:G104"/>
    <mergeCell ref="C105:G105"/>
    <mergeCell ref="C106:G106"/>
    <mergeCell ref="C107:G107"/>
    <mergeCell ref="C108:G108"/>
    <mergeCell ref="C122:G122"/>
    <mergeCell ref="C110:G110"/>
    <mergeCell ref="C111:G111"/>
    <mergeCell ref="C112:G112"/>
    <mergeCell ref="C113:G113"/>
    <mergeCell ref="C114:G114"/>
    <mergeCell ref="C115:G115"/>
    <mergeCell ref="C116:G116"/>
    <mergeCell ref="C117:G117"/>
    <mergeCell ref="C118:G118"/>
    <mergeCell ref="C119:G119"/>
    <mergeCell ref="C120:G120"/>
  </mergeCells>
  <pageMargins left="0.78740157480314965" right="0.19685039370078741" top="0.39370078740157483" bottom="0.39370078740157483" header="0.23622047244094491" footer="0.23622047244094491"/>
  <pageSetup paperSize="9" fitToHeight="30000" orientation="portrait" r:id="rId1"/>
  <headerFooter alignWithMargins="0">
    <oddHeader>&amp;LГранд-СМЕТА</oddHeader>
    <oddFooter>&amp;R&amp;P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 fitToPage="1"/>
  </sheetPr>
  <dimension ref="A1:Q130"/>
  <sheetViews>
    <sheetView showGridLines="0" topLeftCell="A115" zoomScaleNormal="100" workbookViewId="0">
      <selection activeCell="C12" sqref="C12"/>
    </sheetView>
  </sheetViews>
  <sheetFormatPr defaultRowHeight="15" outlineLevelRow="1" x14ac:dyDescent="0.2"/>
  <cols>
    <col min="1" max="1" width="4.7109375" style="35" customWidth="1"/>
    <col min="2" max="2" width="20" style="35" customWidth="1"/>
    <col min="3" max="3" width="33.140625" style="35" customWidth="1"/>
    <col min="4" max="4" width="10.140625" style="35" customWidth="1"/>
    <col min="5" max="5" width="10.5703125" style="35" customWidth="1"/>
    <col min="6" max="6" width="10.140625" style="35" customWidth="1"/>
    <col min="7" max="7" width="9" style="35" customWidth="1"/>
    <col min="8" max="8" width="12.7109375" style="35" customWidth="1"/>
    <col min="9" max="9" width="9.42578125" style="35" customWidth="1"/>
    <col min="10" max="10" width="15.7109375" style="35" customWidth="1"/>
    <col min="11" max="11" width="13.42578125" style="35" customWidth="1"/>
    <col min="12" max="12" width="10.140625" style="35" customWidth="1"/>
    <col min="13" max="16384" width="9.140625" style="35"/>
  </cols>
  <sheetData>
    <row r="1" spans="1:12" ht="18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5" t="s">
        <v>22</v>
      </c>
    </row>
    <row r="2" spans="1:12" ht="18" x14ac:dyDescent="0.25">
      <c r="A2" s="13" t="s">
        <v>15</v>
      </c>
      <c r="B2" s="12"/>
      <c r="C2" s="12"/>
      <c r="D2" s="12"/>
      <c r="E2" s="12"/>
      <c r="F2" s="12"/>
      <c r="G2" s="12"/>
      <c r="H2" s="12"/>
      <c r="K2" s="12"/>
      <c r="L2" s="16" t="s">
        <v>16</v>
      </c>
    </row>
    <row r="3" spans="1:12" ht="18" x14ac:dyDescent="0.25">
      <c r="A3" s="19" t="s">
        <v>29</v>
      </c>
      <c r="B3" s="12"/>
      <c r="C3" s="12"/>
      <c r="D3" s="12"/>
      <c r="E3" s="12"/>
      <c r="F3" s="12"/>
      <c r="G3" s="12"/>
      <c r="H3" s="12"/>
      <c r="K3" s="12"/>
      <c r="L3" s="17" t="s">
        <v>29</v>
      </c>
    </row>
    <row r="4" spans="1:12" ht="18" x14ac:dyDescent="0.25">
      <c r="A4" s="19" t="s">
        <v>30</v>
      </c>
      <c r="B4" s="12"/>
      <c r="C4" s="12"/>
      <c r="D4" s="12"/>
      <c r="E4" s="12"/>
      <c r="F4" s="12"/>
      <c r="G4" s="12"/>
      <c r="H4" s="12"/>
      <c r="K4" s="12"/>
      <c r="L4" s="17" t="s">
        <v>30</v>
      </c>
    </row>
    <row r="5" spans="1:12" s="2" customFormat="1" ht="18" x14ac:dyDescent="0.25">
      <c r="B5" s="14"/>
      <c r="C5" s="14"/>
      <c r="D5" s="14"/>
      <c r="E5" s="14"/>
      <c r="F5" s="14"/>
      <c r="G5" s="14"/>
      <c r="H5" s="14"/>
      <c r="K5" s="14"/>
    </row>
    <row r="6" spans="1:12" s="2" customFormat="1" ht="18" x14ac:dyDescent="0.25">
      <c r="A6" s="2" t="s">
        <v>27</v>
      </c>
      <c r="B6" s="14"/>
      <c r="C6" s="14"/>
      <c r="D6" s="14"/>
      <c r="E6" s="14"/>
      <c r="F6" s="14"/>
      <c r="G6" s="14"/>
      <c r="H6" s="14"/>
      <c r="K6" s="14"/>
      <c r="L6" s="18" t="s">
        <v>28</v>
      </c>
    </row>
    <row r="7" spans="1:12" s="2" customFormat="1" x14ac:dyDescent="0.2"/>
    <row r="9" spans="1:12" ht="45.75" customHeight="1" x14ac:dyDescent="0.25">
      <c r="A9" s="397" t="s">
        <v>655</v>
      </c>
      <c r="B9" s="398"/>
      <c r="C9" s="398"/>
      <c r="D9" s="398"/>
      <c r="E9" s="398"/>
      <c r="F9" s="398"/>
      <c r="G9" s="398"/>
      <c r="H9" s="398"/>
      <c r="I9" s="398"/>
      <c r="J9" s="398"/>
      <c r="K9" s="398"/>
      <c r="L9" s="398"/>
    </row>
    <row r="10" spans="1:12" x14ac:dyDescent="0.2">
      <c r="A10" s="399" t="s">
        <v>12</v>
      </c>
      <c r="B10" s="399"/>
      <c r="C10" s="399"/>
      <c r="D10" s="399"/>
      <c r="E10" s="399"/>
      <c r="F10" s="399"/>
      <c r="G10" s="399"/>
      <c r="H10" s="399"/>
      <c r="I10" s="399"/>
      <c r="J10" s="399"/>
      <c r="K10" s="399"/>
      <c r="L10" s="399"/>
    </row>
    <row r="13" spans="1:12" ht="15.75" x14ac:dyDescent="0.25">
      <c r="A13" s="400" t="s">
        <v>653</v>
      </c>
      <c r="B13" s="400"/>
      <c r="C13" s="400"/>
      <c r="D13" s="400"/>
      <c r="E13" s="400"/>
      <c r="F13" s="400"/>
      <c r="G13" s="400"/>
      <c r="H13" s="400"/>
      <c r="I13" s="400"/>
      <c r="J13" s="400"/>
      <c r="K13" s="400"/>
      <c r="L13" s="400"/>
    </row>
    <row r="14" spans="1:12" x14ac:dyDescent="0.2">
      <c r="A14" s="401" t="s">
        <v>0</v>
      </c>
      <c r="B14" s="401"/>
      <c r="C14" s="401"/>
      <c r="D14" s="401"/>
      <c r="E14" s="401"/>
      <c r="F14" s="401"/>
      <c r="G14" s="401"/>
      <c r="H14" s="401"/>
      <c r="I14" s="401"/>
      <c r="J14" s="401"/>
      <c r="K14" s="401"/>
      <c r="L14" s="401"/>
    </row>
    <row r="16" spans="1:12" ht="18" x14ac:dyDescent="0.25">
      <c r="A16" s="402" t="s">
        <v>654</v>
      </c>
      <c r="B16" s="402"/>
      <c r="C16" s="402"/>
      <c r="D16" s="402"/>
      <c r="E16" s="402"/>
      <c r="F16" s="402"/>
      <c r="G16" s="402"/>
      <c r="H16" s="402"/>
      <c r="I16" s="402"/>
      <c r="J16" s="402"/>
      <c r="K16" s="402"/>
      <c r="L16" s="402"/>
    </row>
    <row r="17" spans="1:17" x14ac:dyDescent="0.2">
      <c r="A17" s="401" t="s">
        <v>1</v>
      </c>
      <c r="B17" s="401"/>
      <c r="C17" s="401"/>
      <c r="D17" s="401"/>
      <c r="E17" s="401"/>
      <c r="F17" s="401"/>
      <c r="G17" s="401"/>
      <c r="H17" s="401"/>
      <c r="I17" s="401"/>
      <c r="J17" s="401"/>
      <c r="K17" s="401"/>
      <c r="L17" s="401"/>
    </row>
    <row r="19" spans="1:17" s="5" customFormat="1" x14ac:dyDescent="0.2">
      <c r="A19" s="4" t="s">
        <v>618</v>
      </c>
    </row>
    <row r="20" spans="1:17" s="6" customFormat="1" x14ac:dyDescent="0.2">
      <c r="I20" s="403" t="s">
        <v>17</v>
      </c>
      <c r="J20" s="404"/>
      <c r="K20" s="403" t="s">
        <v>18</v>
      </c>
      <c r="L20" s="404"/>
    </row>
    <row r="21" spans="1:17" x14ac:dyDescent="0.2">
      <c r="E21" s="392" t="s">
        <v>2</v>
      </c>
      <c r="F21" s="392"/>
      <c r="G21" s="392"/>
      <c r="I21" s="393" t="s">
        <v>619</v>
      </c>
      <c r="J21" s="394"/>
      <c r="K21" s="494" t="s">
        <v>620</v>
      </c>
      <c r="L21" s="495"/>
    </row>
    <row r="22" spans="1:17" x14ac:dyDescent="0.2">
      <c r="E22" s="392" t="s">
        <v>3</v>
      </c>
      <c r="F22" s="392"/>
      <c r="G22" s="392"/>
      <c r="I22" s="393" t="s">
        <v>621</v>
      </c>
      <c r="J22" s="394"/>
      <c r="K22" s="492" t="s">
        <v>622</v>
      </c>
      <c r="L22" s="493"/>
    </row>
    <row r="23" spans="1:17" outlineLevel="1" x14ac:dyDescent="0.2">
      <c r="E23" s="5" t="s">
        <v>21</v>
      </c>
      <c r="F23" s="5"/>
      <c r="G23" s="5"/>
      <c r="H23" s="10"/>
      <c r="I23" s="393" t="s">
        <v>623</v>
      </c>
      <c r="J23" s="417"/>
      <c r="K23" s="417"/>
      <c r="L23" s="394"/>
    </row>
    <row r="24" spans="1:17" x14ac:dyDescent="0.2">
      <c r="A24" s="35" t="s">
        <v>613</v>
      </c>
    </row>
    <row r="25" spans="1:17" x14ac:dyDescent="0.2">
      <c r="A25" s="413" t="s">
        <v>4</v>
      </c>
      <c r="B25" s="413" t="s">
        <v>26</v>
      </c>
      <c r="C25" s="413" t="s">
        <v>5</v>
      </c>
      <c r="D25" s="413" t="s">
        <v>6</v>
      </c>
      <c r="E25" s="413" t="s">
        <v>7</v>
      </c>
      <c r="F25" s="413" t="s">
        <v>8</v>
      </c>
      <c r="G25" s="413" t="s">
        <v>23</v>
      </c>
      <c r="H25" s="413" t="s">
        <v>9</v>
      </c>
      <c r="I25" s="413" t="s">
        <v>14</v>
      </c>
      <c r="J25" s="413" t="s">
        <v>13</v>
      </c>
      <c r="K25" s="413" t="s">
        <v>10</v>
      </c>
      <c r="L25" s="27" t="s">
        <v>11</v>
      </c>
    </row>
    <row r="26" spans="1:17" ht="38.25" x14ac:dyDescent="0.2">
      <c r="A26" s="414"/>
      <c r="B26" s="414"/>
      <c r="C26" s="414"/>
      <c r="D26" s="414"/>
      <c r="E26" s="414"/>
      <c r="F26" s="414"/>
      <c r="G26" s="414"/>
      <c r="H26" s="414"/>
      <c r="I26" s="414"/>
      <c r="J26" s="414"/>
      <c r="K26" s="414"/>
      <c r="L26" s="28" t="s">
        <v>25</v>
      </c>
    </row>
    <row r="27" spans="1:17" ht="38.25" x14ac:dyDescent="0.2">
      <c r="A27" s="414"/>
      <c r="B27" s="414"/>
      <c r="C27" s="414"/>
      <c r="D27" s="414"/>
      <c r="E27" s="414"/>
      <c r="F27" s="414"/>
      <c r="G27" s="414"/>
      <c r="H27" s="414"/>
      <c r="I27" s="414"/>
      <c r="J27" s="414"/>
      <c r="K27" s="414"/>
      <c r="L27" s="28" t="s">
        <v>24</v>
      </c>
    </row>
    <row r="28" spans="1:17" x14ac:dyDescent="0.2">
      <c r="A28" s="84">
        <v>1</v>
      </c>
      <c r="B28" s="84">
        <v>2</v>
      </c>
      <c r="C28" s="84">
        <v>3</v>
      </c>
      <c r="D28" s="84">
        <v>4</v>
      </c>
      <c r="E28" s="84">
        <v>5</v>
      </c>
      <c r="F28" s="84">
        <v>6</v>
      </c>
      <c r="G28" s="84">
        <v>7</v>
      </c>
      <c r="H28" s="84">
        <v>8</v>
      </c>
      <c r="I28" s="84">
        <v>9</v>
      </c>
      <c r="J28" s="84">
        <v>10</v>
      </c>
      <c r="K28" s="84">
        <v>11</v>
      </c>
      <c r="L28" s="85">
        <v>12</v>
      </c>
    </row>
    <row r="29" spans="1:17" x14ac:dyDescent="0.2">
      <c r="A29" s="86"/>
      <c r="B29" s="86"/>
      <c r="C29" s="86"/>
      <c r="D29" s="86"/>
      <c r="E29" s="86"/>
      <c r="F29" s="86"/>
      <c r="G29" s="86"/>
      <c r="H29" s="86"/>
      <c r="I29" s="86"/>
      <c r="J29" s="86"/>
      <c r="K29" s="86"/>
      <c r="L29" s="86"/>
    </row>
    <row r="30" spans="1:17" s="7" customFormat="1" ht="16.5" x14ac:dyDescent="0.2">
      <c r="A30" s="415" t="s">
        <v>624</v>
      </c>
      <c r="B30" s="416"/>
      <c r="C30" s="416"/>
      <c r="D30" s="416"/>
      <c r="E30" s="416"/>
      <c r="F30" s="416"/>
      <c r="G30" s="416"/>
      <c r="H30" s="416"/>
      <c r="I30" s="416"/>
      <c r="J30" s="416"/>
      <c r="K30" s="416"/>
      <c r="L30" s="416"/>
    </row>
    <row r="31" spans="1:17" s="7" customFormat="1" ht="60" x14ac:dyDescent="0.2">
      <c r="A31" s="37">
        <v>1</v>
      </c>
      <c r="B31" s="38" t="s">
        <v>625</v>
      </c>
      <c r="C31" s="63" t="s">
        <v>626</v>
      </c>
      <c r="D31" s="40" t="s">
        <v>627</v>
      </c>
      <c r="E31" s="41">
        <v>4</v>
      </c>
      <c r="F31" s="42">
        <v>15.08</v>
      </c>
      <c r="G31" s="42"/>
      <c r="H31" s="87" t="s">
        <v>38</v>
      </c>
      <c r="I31" s="44" t="s">
        <v>73</v>
      </c>
      <c r="J31" s="44"/>
      <c r="K31" s="42"/>
      <c r="L31" s="45" t="s">
        <v>38</v>
      </c>
    </row>
    <row r="32" spans="1:17" outlineLevel="1" x14ac:dyDescent="0.2">
      <c r="A32" s="37" t="s">
        <v>38</v>
      </c>
      <c r="B32" s="38" t="s">
        <v>38</v>
      </c>
      <c r="C32" s="63" t="s">
        <v>39</v>
      </c>
      <c r="D32" s="40" t="s">
        <v>38</v>
      </c>
      <c r="E32" s="41" t="s">
        <v>38</v>
      </c>
      <c r="F32" s="42">
        <v>15.08</v>
      </c>
      <c r="G32" s="42"/>
      <c r="H32" s="87">
        <v>60.32</v>
      </c>
      <c r="I32" s="44"/>
      <c r="J32" s="44">
        <v>18.07</v>
      </c>
      <c r="K32" s="42">
        <v>1089.98</v>
      </c>
      <c r="L32" s="45" t="s">
        <v>38</v>
      </c>
      <c r="M32" s="7"/>
      <c r="N32" s="7"/>
      <c r="O32" s="7"/>
      <c r="P32" s="7"/>
      <c r="Q32" s="7"/>
    </row>
    <row r="33" spans="1:17" outlineLevel="1" x14ac:dyDescent="0.2">
      <c r="A33" s="37" t="s">
        <v>38</v>
      </c>
      <c r="B33" s="38" t="s">
        <v>38</v>
      </c>
      <c r="C33" s="63" t="s">
        <v>40</v>
      </c>
      <c r="D33" s="40" t="s">
        <v>38</v>
      </c>
      <c r="E33" s="41" t="s">
        <v>38</v>
      </c>
      <c r="F33" s="42"/>
      <c r="G33" s="42"/>
      <c r="H33" s="87" t="s">
        <v>38</v>
      </c>
      <c r="I33" s="44"/>
      <c r="J33" s="44"/>
      <c r="K33" s="42"/>
      <c r="L33" s="45" t="s">
        <v>38</v>
      </c>
      <c r="M33" s="7"/>
      <c r="N33" s="7"/>
      <c r="O33" s="7"/>
      <c r="P33" s="7"/>
      <c r="Q33" s="7"/>
    </row>
    <row r="34" spans="1:17" outlineLevel="1" x14ac:dyDescent="0.2">
      <c r="A34" s="37" t="s">
        <v>38</v>
      </c>
      <c r="B34" s="38" t="s">
        <v>38</v>
      </c>
      <c r="C34" s="63" t="s">
        <v>41</v>
      </c>
      <c r="D34" s="40" t="s">
        <v>38</v>
      </c>
      <c r="E34" s="41" t="s">
        <v>38</v>
      </c>
      <c r="F34" s="42"/>
      <c r="G34" s="42"/>
      <c r="H34" s="87" t="s">
        <v>38</v>
      </c>
      <c r="I34" s="44"/>
      <c r="J34" s="44"/>
      <c r="K34" s="42"/>
      <c r="L34" s="45" t="s">
        <v>38</v>
      </c>
      <c r="M34" s="7"/>
      <c r="N34" s="7"/>
      <c r="O34" s="7"/>
      <c r="P34" s="7"/>
      <c r="Q34" s="7"/>
    </row>
    <row r="35" spans="1:17" outlineLevel="1" x14ac:dyDescent="0.2">
      <c r="A35" s="37" t="s">
        <v>38</v>
      </c>
      <c r="B35" s="38" t="s">
        <v>38</v>
      </c>
      <c r="C35" s="63" t="s">
        <v>42</v>
      </c>
      <c r="D35" s="40" t="s">
        <v>38</v>
      </c>
      <c r="E35" s="41" t="s">
        <v>38</v>
      </c>
      <c r="F35" s="42"/>
      <c r="G35" s="42"/>
      <c r="H35" s="87" t="s">
        <v>38</v>
      </c>
      <c r="I35" s="44"/>
      <c r="J35" s="44"/>
      <c r="K35" s="42"/>
      <c r="L35" s="45" t="s">
        <v>38</v>
      </c>
      <c r="M35" s="7"/>
      <c r="N35" s="7"/>
      <c r="O35" s="7"/>
      <c r="P35" s="7"/>
      <c r="Q35" s="7"/>
    </row>
    <row r="36" spans="1:17" s="2" customFormat="1" outlineLevel="1" x14ac:dyDescent="0.2">
      <c r="A36" s="37" t="s">
        <v>38</v>
      </c>
      <c r="B36" s="38" t="s">
        <v>38</v>
      </c>
      <c r="C36" s="63" t="s">
        <v>43</v>
      </c>
      <c r="D36" s="40" t="s">
        <v>44</v>
      </c>
      <c r="E36" s="41">
        <v>65</v>
      </c>
      <c r="F36" s="42"/>
      <c r="G36" s="42"/>
      <c r="H36" s="87">
        <v>39.21</v>
      </c>
      <c r="I36" s="44"/>
      <c r="J36" s="44" t="s">
        <v>628</v>
      </c>
      <c r="K36" s="42">
        <v>599.49</v>
      </c>
      <c r="L36" s="45" t="s">
        <v>38</v>
      </c>
      <c r="M36" s="7"/>
      <c r="N36" s="7"/>
      <c r="O36" s="7"/>
      <c r="P36" s="7"/>
      <c r="Q36" s="7"/>
    </row>
    <row r="37" spans="1:17" s="2" customFormat="1" outlineLevel="1" x14ac:dyDescent="0.2">
      <c r="A37" s="37" t="s">
        <v>38</v>
      </c>
      <c r="B37" s="38" t="s">
        <v>38</v>
      </c>
      <c r="C37" s="63" t="s">
        <v>46</v>
      </c>
      <c r="D37" s="40" t="s">
        <v>44</v>
      </c>
      <c r="E37" s="41">
        <v>40</v>
      </c>
      <c r="F37" s="42"/>
      <c r="G37" s="42"/>
      <c r="H37" s="87">
        <v>24.13</v>
      </c>
      <c r="I37" s="44"/>
      <c r="J37" s="44" t="s">
        <v>629</v>
      </c>
      <c r="K37" s="42">
        <v>348.79</v>
      </c>
      <c r="L37" s="45" t="s">
        <v>38</v>
      </c>
      <c r="M37" s="7"/>
      <c r="N37" s="7"/>
      <c r="O37" s="7"/>
      <c r="P37" s="7"/>
      <c r="Q37" s="7"/>
    </row>
    <row r="38" spans="1:17" s="2" customFormat="1" ht="30" outlineLevel="1" x14ac:dyDescent="0.2">
      <c r="A38" s="37" t="s">
        <v>38</v>
      </c>
      <c r="B38" s="38" t="s">
        <v>38</v>
      </c>
      <c r="C38" s="63" t="s">
        <v>630</v>
      </c>
      <c r="D38" s="40" t="s">
        <v>49</v>
      </c>
      <c r="E38" s="41">
        <v>0.61</v>
      </c>
      <c r="F38" s="42"/>
      <c r="G38" s="42"/>
      <c r="H38" s="87" t="s">
        <v>38</v>
      </c>
      <c r="I38" s="44"/>
      <c r="J38" s="44"/>
      <c r="K38" s="42"/>
      <c r="L38" s="45">
        <v>2.44</v>
      </c>
      <c r="M38" s="7"/>
      <c r="N38" s="7"/>
      <c r="O38" s="7"/>
      <c r="P38" s="7"/>
      <c r="Q38" s="7"/>
    </row>
    <row r="39" spans="1:17" ht="30" outlineLevel="1" x14ac:dyDescent="0.2">
      <c r="A39" s="37" t="s">
        <v>38</v>
      </c>
      <c r="B39" s="38" t="s">
        <v>38</v>
      </c>
      <c r="C39" s="63" t="s">
        <v>631</v>
      </c>
      <c r="D39" s="40" t="s">
        <v>49</v>
      </c>
      <c r="E39" s="41">
        <v>0.61</v>
      </c>
      <c r="F39" s="42"/>
      <c r="G39" s="42"/>
      <c r="H39" s="87" t="s">
        <v>38</v>
      </c>
      <c r="I39" s="44"/>
      <c r="J39" s="44"/>
      <c r="K39" s="42"/>
      <c r="L39" s="45">
        <v>2.44</v>
      </c>
      <c r="M39" s="7"/>
      <c r="N39" s="7"/>
      <c r="O39" s="7"/>
      <c r="P39" s="7"/>
      <c r="Q39" s="7"/>
    </row>
    <row r="40" spans="1:17" ht="15.75" x14ac:dyDescent="0.2">
      <c r="A40" s="46" t="s">
        <v>38</v>
      </c>
      <c r="B40" s="47" t="s">
        <v>38</v>
      </c>
      <c r="C40" s="64" t="s">
        <v>50</v>
      </c>
      <c r="D40" s="46" t="s">
        <v>38</v>
      </c>
      <c r="E40" s="49" t="s">
        <v>38</v>
      </c>
      <c r="F40" s="50"/>
      <c r="G40" s="50"/>
      <c r="H40" s="88">
        <v>123.66</v>
      </c>
      <c r="I40" s="52"/>
      <c r="J40" s="52"/>
      <c r="K40" s="50">
        <v>2038.26</v>
      </c>
      <c r="L40" s="53">
        <v>509.57</v>
      </c>
      <c r="M40" s="7"/>
      <c r="N40" s="7"/>
      <c r="O40" s="7"/>
      <c r="P40" s="7"/>
      <c r="Q40" s="7"/>
    </row>
    <row r="41" spans="1:17" ht="60" x14ac:dyDescent="0.2">
      <c r="A41" s="37">
        <v>2</v>
      </c>
      <c r="B41" s="38" t="s">
        <v>632</v>
      </c>
      <c r="C41" s="63" t="s">
        <v>633</v>
      </c>
      <c r="D41" s="40" t="s">
        <v>634</v>
      </c>
      <c r="E41" s="41" t="s">
        <v>635</v>
      </c>
      <c r="F41" s="42">
        <v>160.19</v>
      </c>
      <c r="G41" s="42"/>
      <c r="H41" s="87" t="s">
        <v>38</v>
      </c>
      <c r="I41" s="44" t="s">
        <v>73</v>
      </c>
      <c r="J41" s="44"/>
      <c r="K41" s="42"/>
      <c r="L41" s="45" t="s">
        <v>38</v>
      </c>
      <c r="M41" s="7"/>
      <c r="N41" s="7"/>
      <c r="O41" s="7"/>
      <c r="P41" s="7"/>
      <c r="Q41" s="7"/>
    </row>
    <row r="42" spans="1:17" outlineLevel="1" x14ac:dyDescent="0.2">
      <c r="A42" s="37" t="s">
        <v>38</v>
      </c>
      <c r="B42" s="38" t="s">
        <v>38</v>
      </c>
      <c r="C42" s="63" t="s">
        <v>39</v>
      </c>
      <c r="D42" s="40" t="s">
        <v>38</v>
      </c>
      <c r="E42" s="41" t="s">
        <v>38</v>
      </c>
      <c r="F42" s="42">
        <v>160.19</v>
      </c>
      <c r="G42" s="42"/>
      <c r="H42" s="87">
        <v>6.41</v>
      </c>
      <c r="I42" s="44"/>
      <c r="J42" s="44">
        <v>18.07</v>
      </c>
      <c r="K42" s="42">
        <v>115.83</v>
      </c>
      <c r="L42" s="45" t="s">
        <v>38</v>
      </c>
      <c r="M42" s="7"/>
      <c r="N42" s="7"/>
      <c r="O42" s="7"/>
      <c r="P42" s="7"/>
      <c r="Q42" s="7"/>
    </row>
    <row r="43" spans="1:17" outlineLevel="1" x14ac:dyDescent="0.2">
      <c r="A43" s="37" t="s">
        <v>38</v>
      </c>
      <c r="B43" s="38" t="s">
        <v>38</v>
      </c>
      <c r="C43" s="63" t="s">
        <v>40</v>
      </c>
      <c r="D43" s="40" t="s">
        <v>38</v>
      </c>
      <c r="E43" s="41" t="s">
        <v>38</v>
      </c>
      <c r="F43" s="42"/>
      <c r="G43" s="42"/>
      <c r="H43" s="87" t="s">
        <v>38</v>
      </c>
      <c r="I43" s="44"/>
      <c r="J43" s="44"/>
      <c r="K43" s="42"/>
      <c r="L43" s="45" t="s">
        <v>38</v>
      </c>
      <c r="M43" s="7"/>
      <c r="N43" s="7"/>
      <c r="O43" s="7"/>
      <c r="P43" s="7"/>
      <c r="Q43" s="7"/>
    </row>
    <row r="44" spans="1:17" outlineLevel="1" x14ac:dyDescent="0.2">
      <c r="A44" s="37" t="s">
        <v>38</v>
      </c>
      <c r="B44" s="38" t="s">
        <v>38</v>
      </c>
      <c r="C44" s="63" t="s">
        <v>41</v>
      </c>
      <c r="D44" s="40" t="s">
        <v>38</v>
      </c>
      <c r="E44" s="41" t="s">
        <v>38</v>
      </c>
      <c r="F44" s="42"/>
      <c r="G44" s="42"/>
      <c r="H44" s="87" t="s">
        <v>38</v>
      </c>
      <c r="I44" s="44"/>
      <c r="J44" s="44"/>
      <c r="K44" s="42"/>
      <c r="L44" s="45" t="s">
        <v>38</v>
      </c>
      <c r="M44" s="7"/>
      <c r="N44" s="7"/>
      <c r="O44" s="7"/>
      <c r="P44" s="7"/>
      <c r="Q44" s="7"/>
    </row>
    <row r="45" spans="1:17" outlineLevel="1" x14ac:dyDescent="0.2">
      <c r="A45" s="37" t="s">
        <v>38</v>
      </c>
      <c r="B45" s="38" t="s">
        <v>38</v>
      </c>
      <c r="C45" s="63" t="s">
        <v>42</v>
      </c>
      <c r="D45" s="40" t="s">
        <v>38</v>
      </c>
      <c r="E45" s="41" t="s">
        <v>38</v>
      </c>
      <c r="F45" s="42"/>
      <c r="G45" s="42"/>
      <c r="H45" s="87" t="s">
        <v>38</v>
      </c>
      <c r="I45" s="44"/>
      <c r="J45" s="44"/>
      <c r="K45" s="42"/>
      <c r="L45" s="45" t="s">
        <v>38</v>
      </c>
      <c r="M45" s="7"/>
      <c r="N45" s="7"/>
      <c r="O45" s="7"/>
      <c r="P45" s="7"/>
      <c r="Q45" s="7"/>
    </row>
    <row r="46" spans="1:17" outlineLevel="1" x14ac:dyDescent="0.2">
      <c r="A46" s="37" t="s">
        <v>38</v>
      </c>
      <c r="B46" s="38" t="s">
        <v>38</v>
      </c>
      <c r="C46" s="63" t="s">
        <v>43</v>
      </c>
      <c r="D46" s="40" t="s">
        <v>44</v>
      </c>
      <c r="E46" s="41">
        <v>65</v>
      </c>
      <c r="F46" s="42"/>
      <c r="G46" s="42"/>
      <c r="H46" s="87">
        <v>4.17</v>
      </c>
      <c r="I46" s="44"/>
      <c r="J46" s="44" t="s">
        <v>628</v>
      </c>
      <c r="K46" s="42">
        <v>63.71</v>
      </c>
      <c r="L46" s="45" t="s">
        <v>38</v>
      </c>
      <c r="M46" s="7"/>
      <c r="N46" s="7"/>
      <c r="O46" s="7"/>
      <c r="P46" s="7"/>
      <c r="Q46" s="7"/>
    </row>
    <row r="47" spans="1:17" outlineLevel="1" x14ac:dyDescent="0.2">
      <c r="A47" s="37" t="s">
        <v>38</v>
      </c>
      <c r="B47" s="38" t="s">
        <v>38</v>
      </c>
      <c r="C47" s="63" t="s">
        <v>46</v>
      </c>
      <c r="D47" s="40" t="s">
        <v>44</v>
      </c>
      <c r="E47" s="41">
        <v>40</v>
      </c>
      <c r="F47" s="42"/>
      <c r="G47" s="42"/>
      <c r="H47" s="87">
        <v>2.56</v>
      </c>
      <c r="I47" s="44"/>
      <c r="J47" s="44" t="s">
        <v>629</v>
      </c>
      <c r="K47" s="42">
        <v>37.07</v>
      </c>
      <c r="L47" s="45" t="s">
        <v>38</v>
      </c>
      <c r="M47" s="7"/>
      <c r="N47" s="7"/>
      <c r="O47" s="7"/>
      <c r="P47" s="7"/>
      <c r="Q47" s="7"/>
    </row>
    <row r="48" spans="1:17" ht="30" outlineLevel="1" x14ac:dyDescent="0.2">
      <c r="A48" s="37" t="s">
        <v>38</v>
      </c>
      <c r="B48" s="38" t="s">
        <v>38</v>
      </c>
      <c r="C48" s="63" t="s">
        <v>630</v>
      </c>
      <c r="D48" s="40" t="s">
        <v>49</v>
      </c>
      <c r="E48" s="41">
        <v>6.48</v>
      </c>
      <c r="F48" s="42"/>
      <c r="G48" s="42"/>
      <c r="H48" s="87" t="s">
        <v>38</v>
      </c>
      <c r="I48" s="44"/>
      <c r="J48" s="44"/>
      <c r="K48" s="42"/>
      <c r="L48" s="45">
        <v>0.26</v>
      </c>
      <c r="M48" s="7"/>
      <c r="N48" s="7"/>
      <c r="O48" s="7"/>
      <c r="P48" s="7"/>
      <c r="Q48" s="7"/>
    </row>
    <row r="49" spans="1:17" ht="30" outlineLevel="1" x14ac:dyDescent="0.2">
      <c r="A49" s="37" t="s">
        <v>38</v>
      </c>
      <c r="B49" s="38" t="s">
        <v>38</v>
      </c>
      <c r="C49" s="63" t="s">
        <v>631</v>
      </c>
      <c r="D49" s="40" t="s">
        <v>49</v>
      </c>
      <c r="E49" s="41">
        <v>6.48</v>
      </c>
      <c r="F49" s="42"/>
      <c r="G49" s="42"/>
      <c r="H49" s="87" t="s">
        <v>38</v>
      </c>
      <c r="I49" s="44"/>
      <c r="J49" s="44"/>
      <c r="K49" s="42"/>
      <c r="L49" s="45">
        <v>0.26</v>
      </c>
      <c r="M49" s="7"/>
      <c r="N49" s="7"/>
      <c r="O49" s="7"/>
      <c r="P49" s="7"/>
      <c r="Q49" s="7"/>
    </row>
    <row r="50" spans="1:17" ht="15.75" x14ac:dyDescent="0.2">
      <c r="A50" s="46" t="s">
        <v>38</v>
      </c>
      <c r="B50" s="47" t="s">
        <v>38</v>
      </c>
      <c r="C50" s="64" t="s">
        <v>50</v>
      </c>
      <c r="D50" s="46" t="s">
        <v>38</v>
      </c>
      <c r="E50" s="49" t="s">
        <v>38</v>
      </c>
      <c r="F50" s="50"/>
      <c r="G50" s="50"/>
      <c r="H50" s="88">
        <v>13.14</v>
      </c>
      <c r="I50" s="52"/>
      <c r="J50" s="52"/>
      <c r="K50" s="50">
        <v>216.61</v>
      </c>
      <c r="L50" s="53">
        <v>5415.25</v>
      </c>
      <c r="M50" s="7"/>
      <c r="N50" s="7"/>
      <c r="O50" s="7"/>
      <c r="P50" s="7"/>
      <c r="Q50" s="7"/>
    </row>
    <row r="51" spans="1:17" ht="60" x14ac:dyDescent="0.2">
      <c r="A51" s="37">
        <v>3</v>
      </c>
      <c r="B51" s="38" t="s">
        <v>636</v>
      </c>
      <c r="C51" s="63" t="s">
        <v>637</v>
      </c>
      <c r="D51" s="40" t="s">
        <v>627</v>
      </c>
      <c r="E51" s="41">
        <v>1</v>
      </c>
      <c r="F51" s="42">
        <v>40.049999999999997</v>
      </c>
      <c r="G51" s="42"/>
      <c r="H51" s="87" t="s">
        <v>38</v>
      </c>
      <c r="I51" s="44" t="s">
        <v>73</v>
      </c>
      <c r="J51" s="44"/>
      <c r="K51" s="42"/>
      <c r="L51" s="45" t="s">
        <v>38</v>
      </c>
      <c r="M51" s="7"/>
      <c r="N51" s="7"/>
      <c r="O51" s="7"/>
      <c r="P51" s="7"/>
      <c r="Q51" s="7"/>
    </row>
    <row r="52" spans="1:17" outlineLevel="1" x14ac:dyDescent="0.2">
      <c r="A52" s="37" t="s">
        <v>38</v>
      </c>
      <c r="B52" s="38" t="s">
        <v>38</v>
      </c>
      <c r="C52" s="63" t="s">
        <v>39</v>
      </c>
      <c r="D52" s="40" t="s">
        <v>38</v>
      </c>
      <c r="E52" s="41" t="s">
        <v>38</v>
      </c>
      <c r="F52" s="42">
        <v>40.049999999999997</v>
      </c>
      <c r="G52" s="42"/>
      <c r="H52" s="87">
        <v>40.049999999999997</v>
      </c>
      <c r="I52" s="44"/>
      <c r="J52" s="44">
        <v>18.07</v>
      </c>
      <c r="K52" s="42">
        <v>723.7</v>
      </c>
      <c r="L52" s="45" t="s">
        <v>38</v>
      </c>
      <c r="M52" s="7"/>
      <c r="N52" s="7"/>
      <c r="O52" s="7"/>
      <c r="P52" s="7"/>
      <c r="Q52" s="7"/>
    </row>
    <row r="53" spans="1:17" outlineLevel="1" x14ac:dyDescent="0.2">
      <c r="A53" s="37" t="s">
        <v>38</v>
      </c>
      <c r="B53" s="38" t="s">
        <v>38</v>
      </c>
      <c r="C53" s="63" t="s">
        <v>40</v>
      </c>
      <c r="D53" s="40" t="s">
        <v>38</v>
      </c>
      <c r="E53" s="41" t="s">
        <v>38</v>
      </c>
      <c r="F53" s="42"/>
      <c r="G53" s="42"/>
      <c r="H53" s="87" t="s">
        <v>38</v>
      </c>
      <c r="I53" s="44"/>
      <c r="J53" s="44"/>
      <c r="K53" s="42"/>
      <c r="L53" s="45" t="s">
        <v>38</v>
      </c>
      <c r="M53" s="7"/>
      <c r="N53" s="7"/>
      <c r="O53" s="7"/>
      <c r="P53" s="7"/>
      <c r="Q53" s="7"/>
    </row>
    <row r="54" spans="1:17" outlineLevel="1" x14ac:dyDescent="0.2">
      <c r="A54" s="37" t="s">
        <v>38</v>
      </c>
      <c r="B54" s="38" t="s">
        <v>38</v>
      </c>
      <c r="C54" s="63" t="s">
        <v>41</v>
      </c>
      <c r="D54" s="40" t="s">
        <v>38</v>
      </c>
      <c r="E54" s="41" t="s">
        <v>38</v>
      </c>
      <c r="F54" s="42"/>
      <c r="G54" s="42"/>
      <c r="H54" s="87" t="s">
        <v>38</v>
      </c>
      <c r="I54" s="44"/>
      <c r="J54" s="44"/>
      <c r="K54" s="42"/>
      <c r="L54" s="45" t="s">
        <v>38</v>
      </c>
      <c r="M54" s="7"/>
      <c r="N54" s="7"/>
      <c r="O54" s="7"/>
      <c r="P54" s="7"/>
      <c r="Q54" s="7"/>
    </row>
    <row r="55" spans="1:17" outlineLevel="1" x14ac:dyDescent="0.2">
      <c r="A55" s="37" t="s">
        <v>38</v>
      </c>
      <c r="B55" s="38" t="s">
        <v>38</v>
      </c>
      <c r="C55" s="63" t="s">
        <v>42</v>
      </c>
      <c r="D55" s="40" t="s">
        <v>38</v>
      </c>
      <c r="E55" s="41" t="s">
        <v>38</v>
      </c>
      <c r="F55" s="42"/>
      <c r="G55" s="42"/>
      <c r="H55" s="87" t="s">
        <v>38</v>
      </c>
      <c r="I55" s="44"/>
      <c r="J55" s="44"/>
      <c r="K55" s="42"/>
      <c r="L55" s="45" t="s">
        <v>38</v>
      </c>
      <c r="M55" s="7"/>
      <c r="N55" s="7"/>
      <c r="O55" s="7"/>
      <c r="P55" s="7"/>
      <c r="Q55" s="7"/>
    </row>
    <row r="56" spans="1:17" outlineLevel="1" x14ac:dyDescent="0.2">
      <c r="A56" s="37" t="s">
        <v>38</v>
      </c>
      <c r="B56" s="38" t="s">
        <v>38</v>
      </c>
      <c r="C56" s="63" t="s">
        <v>43</v>
      </c>
      <c r="D56" s="40" t="s">
        <v>44</v>
      </c>
      <c r="E56" s="41">
        <v>65</v>
      </c>
      <c r="F56" s="42"/>
      <c r="G56" s="42"/>
      <c r="H56" s="87">
        <v>26.03</v>
      </c>
      <c r="I56" s="44"/>
      <c r="J56" s="44" t="s">
        <v>628</v>
      </c>
      <c r="K56" s="42">
        <v>398.04</v>
      </c>
      <c r="L56" s="45" t="s">
        <v>38</v>
      </c>
      <c r="M56" s="7"/>
      <c r="N56" s="7"/>
      <c r="O56" s="7"/>
      <c r="P56" s="7"/>
      <c r="Q56" s="7"/>
    </row>
    <row r="57" spans="1:17" outlineLevel="1" x14ac:dyDescent="0.2">
      <c r="A57" s="37" t="s">
        <v>38</v>
      </c>
      <c r="B57" s="38" t="s">
        <v>38</v>
      </c>
      <c r="C57" s="63" t="s">
        <v>46</v>
      </c>
      <c r="D57" s="40" t="s">
        <v>44</v>
      </c>
      <c r="E57" s="41">
        <v>40</v>
      </c>
      <c r="F57" s="42"/>
      <c r="G57" s="42"/>
      <c r="H57" s="87">
        <v>16.02</v>
      </c>
      <c r="I57" s="44"/>
      <c r="J57" s="44" t="s">
        <v>629</v>
      </c>
      <c r="K57" s="42">
        <v>231.58</v>
      </c>
      <c r="L57" s="45" t="s">
        <v>38</v>
      </c>
      <c r="M57" s="7"/>
      <c r="N57" s="7"/>
      <c r="O57" s="7"/>
      <c r="P57" s="7"/>
      <c r="Q57" s="7"/>
    </row>
    <row r="58" spans="1:17" ht="30" outlineLevel="1" x14ac:dyDescent="0.2">
      <c r="A58" s="37" t="s">
        <v>38</v>
      </c>
      <c r="B58" s="38" t="s">
        <v>38</v>
      </c>
      <c r="C58" s="63" t="s">
        <v>630</v>
      </c>
      <c r="D58" s="40" t="s">
        <v>49</v>
      </c>
      <c r="E58" s="41">
        <v>1.62</v>
      </c>
      <c r="F58" s="42"/>
      <c r="G58" s="42"/>
      <c r="H58" s="87" t="s">
        <v>38</v>
      </c>
      <c r="I58" s="44"/>
      <c r="J58" s="44"/>
      <c r="K58" s="42"/>
      <c r="L58" s="45">
        <v>1.62</v>
      </c>
      <c r="M58" s="7"/>
      <c r="N58" s="7"/>
      <c r="O58" s="7"/>
      <c r="P58" s="7"/>
      <c r="Q58" s="7"/>
    </row>
    <row r="59" spans="1:17" ht="30" outlineLevel="1" x14ac:dyDescent="0.2">
      <c r="A59" s="37" t="s">
        <v>38</v>
      </c>
      <c r="B59" s="38" t="s">
        <v>38</v>
      </c>
      <c r="C59" s="63" t="s">
        <v>631</v>
      </c>
      <c r="D59" s="40" t="s">
        <v>49</v>
      </c>
      <c r="E59" s="41">
        <v>1.62</v>
      </c>
      <c r="F59" s="42"/>
      <c r="G59" s="42"/>
      <c r="H59" s="87" t="s">
        <v>38</v>
      </c>
      <c r="I59" s="44"/>
      <c r="J59" s="44"/>
      <c r="K59" s="42"/>
      <c r="L59" s="45">
        <v>1.62</v>
      </c>
      <c r="M59" s="7"/>
      <c r="N59" s="7"/>
      <c r="O59" s="7"/>
      <c r="P59" s="7"/>
      <c r="Q59" s="7"/>
    </row>
    <row r="60" spans="1:17" ht="15.75" x14ac:dyDescent="0.2">
      <c r="A60" s="46" t="s">
        <v>38</v>
      </c>
      <c r="B60" s="47" t="s">
        <v>38</v>
      </c>
      <c r="C60" s="64" t="s">
        <v>50</v>
      </c>
      <c r="D60" s="46" t="s">
        <v>38</v>
      </c>
      <c r="E60" s="49" t="s">
        <v>38</v>
      </c>
      <c r="F60" s="50"/>
      <c r="G60" s="50"/>
      <c r="H60" s="88">
        <v>82.1</v>
      </c>
      <c r="I60" s="52"/>
      <c r="J60" s="52"/>
      <c r="K60" s="50">
        <v>1353.32</v>
      </c>
      <c r="L60" s="53">
        <v>1353.32</v>
      </c>
      <c r="M60" s="7"/>
      <c r="N60" s="7"/>
      <c r="O60" s="7"/>
      <c r="P60" s="7"/>
      <c r="Q60" s="7"/>
    </row>
    <row r="61" spans="1:17" ht="60" x14ac:dyDescent="0.2">
      <c r="A61" s="37">
        <v>4</v>
      </c>
      <c r="B61" s="38" t="s">
        <v>638</v>
      </c>
      <c r="C61" s="63" t="s">
        <v>639</v>
      </c>
      <c r="D61" s="40" t="s">
        <v>640</v>
      </c>
      <c r="E61" s="41">
        <v>3</v>
      </c>
      <c r="F61" s="42">
        <v>53.79</v>
      </c>
      <c r="G61" s="42"/>
      <c r="H61" s="87" t="s">
        <v>38</v>
      </c>
      <c r="I61" s="44" t="s">
        <v>73</v>
      </c>
      <c r="J61" s="44"/>
      <c r="K61" s="42"/>
      <c r="L61" s="45" t="s">
        <v>38</v>
      </c>
      <c r="M61" s="7"/>
      <c r="N61" s="7"/>
      <c r="O61" s="7"/>
      <c r="P61" s="7"/>
      <c r="Q61" s="7"/>
    </row>
    <row r="62" spans="1:17" outlineLevel="1" x14ac:dyDescent="0.2">
      <c r="A62" s="37" t="s">
        <v>38</v>
      </c>
      <c r="B62" s="38" t="s">
        <v>38</v>
      </c>
      <c r="C62" s="63" t="s">
        <v>39</v>
      </c>
      <c r="D62" s="40" t="s">
        <v>38</v>
      </c>
      <c r="E62" s="41" t="s">
        <v>38</v>
      </c>
      <c r="F62" s="42">
        <v>53.79</v>
      </c>
      <c r="G62" s="42"/>
      <c r="H62" s="87">
        <v>161.37</v>
      </c>
      <c r="I62" s="44"/>
      <c r="J62" s="44">
        <v>18.07</v>
      </c>
      <c r="K62" s="42">
        <v>2915.96</v>
      </c>
      <c r="L62" s="45" t="s">
        <v>38</v>
      </c>
      <c r="M62" s="7"/>
      <c r="N62" s="7"/>
      <c r="O62" s="7"/>
      <c r="P62" s="7"/>
      <c r="Q62" s="7"/>
    </row>
    <row r="63" spans="1:17" outlineLevel="1" x14ac:dyDescent="0.2">
      <c r="A63" s="37" t="s">
        <v>38</v>
      </c>
      <c r="B63" s="38" t="s">
        <v>38</v>
      </c>
      <c r="C63" s="63" t="s">
        <v>40</v>
      </c>
      <c r="D63" s="40" t="s">
        <v>38</v>
      </c>
      <c r="E63" s="41" t="s">
        <v>38</v>
      </c>
      <c r="F63" s="42"/>
      <c r="G63" s="42"/>
      <c r="H63" s="87" t="s">
        <v>38</v>
      </c>
      <c r="I63" s="44"/>
      <c r="J63" s="44"/>
      <c r="K63" s="42"/>
      <c r="L63" s="45" t="s">
        <v>38</v>
      </c>
      <c r="M63" s="7"/>
      <c r="N63" s="7"/>
      <c r="O63" s="7"/>
      <c r="P63" s="7"/>
      <c r="Q63" s="7"/>
    </row>
    <row r="64" spans="1:17" outlineLevel="1" x14ac:dyDescent="0.2">
      <c r="A64" s="37" t="s">
        <v>38</v>
      </c>
      <c r="B64" s="38" t="s">
        <v>38</v>
      </c>
      <c r="C64" s="63" t="s">
        <v>41</v>
      </c>
      <c r="D64" s="40" t="s">
        <v>38</v>
      </c>
      <c r="E64" s="41" t="s">
        <v>38</v>
      </c>
      <c r="F64" s="42"/>
      <c r="G64" s="42"/>
      <c r="H64" s="87" t="s">
        <v>38</v>
      </c>
      <c r="I64" s="44"/>
      <c r="J64" s="44"/>
      <c r="K64" s="42"/>
      <c r="L64" s="45" t="s">
        <v>38</v>
      </c>
      <c r="M64" s="7"/>
      <c r="N64" s="7"/>
      <c r="O64" s="7"/>
      <c r="P64" s="7"/>
      <c r="Q64" s="7"/>
    </row>
    <row r="65" spans="1:17" outlineLevel="1" x14ac:dyDescent="0.2">
      <c r="A65" s="37" t="s">
        <v>38</v>
      </c>
      <c r="B65" s="38" t="s">
        <v>38</v>
      </c>
      <c r="C65" s="63" t="s">
        <v>42</v>
      </c>
      <c r="D65" s="40" t="s">
        <v>38</v>
      </c>
      <c r="E65" s="41" t="s">
        <v>38</v>
      </c>
      <c r="F65" s="42"/>
      <c r="G65" s="42"/>
      <c r="H65" s="87" t="s">
        <v>38</v>
      </c>
      <c r="I65" s="44"/>
      <c r="J65" s="44"/>
      <c r="K65" s="42"/>
      <c r="L65" s="45" t="s">
        <v>38</v>
      </c>
      <c r="M65" s="7"/>
      <c r="N65" s="7"/>
      <c r="O65" s="7"/>
      <c r="P65" s="7"/>
      <c r="Q65" s="7"/>
    </row>
    <row r="66" spans="1:17" outlineLevel="1" x14ac:dyDescent="0.2">
      <c r="A66" s="37" t="s">
        <v>38</v>
      </c>
      <c r="B66" s="38" t="s">
        <v>38</v>
      </c>
      <c r="C66" s="63" t="s">
        <v>43</v>
      </c>
      <c r="D66" s="40" t="s">
        <v>44</v>
      </c>
      <c r="E66" s="41">
        <v>65</v>
      </c>
      <c r="F66" s="42"/>
      <c r="G66" s="42"/>
      <c r="H66" s="87">
        <v>104.89</v>
      </c>
      <c r="I66" s="44"/>
      <c r="J66" s="44" t="s">
        <v>628</v>
      </c>
      <c r="K66" s="42">
        <v>1603.78</v>
      </c>
      <c r="L66" s="45" t="s">
        <v>38</v>
      </c>
      <c r="M66" s="7"/>
      <c r="N66" s="7"/>
      <c r="O66" s="7"/>
      <c r="P66" s="7"/>
      <c r="Q66" s="7"/>
    </row>
    <row r="67" spans="1:17" outlineLevel="1" x14ac:dyDescent="0.2">
      <c r="A67" s="37" t="s">
        <v>38</v>
      </c>
      <c r="B67" s="38" t="s">
        <v>38</v>
      </c>
      <c r="C67" s="63" t="s">
        <v>46</v>
      </c>
      <c r="D67" s="40" t="s">
        <v>44</v>
      </c>
      <c r="E67" s="41">
        <v>40</v>
      </c>
      <c r="F67" s="42"/>
      <c r="G67" s="42"/>
      <c r="H67" s="87">
        <v>64.55</v>
      </c>
      <c r="I67" s="44"/>
      <c r="J67" s="44" t="s">
        <v>629</v>
      </c>
      <c r="K67" s="42">
        <v>933.11</v>
      </c>
      <c r="L67" s="45" t="s">
        <v>38</v>
      </c>
      <c r="M67" s="7"/>
      <c r="N67" s="7"/>
      <c r="O67" s="7"/>
      <c r="P67" s="7"/>
      <c r="Q67" s="7"/>
    </row>
    <row r="68" spans="1:17" ht="30" outlineLevel="1" x14ac:dyDescent="0.2">
      <c r="A68" s="37" t="s">
        <v>38</v>
      </c>
      <c r="B68" s="38" t="s">
        <v>38</v>
      </c>
      <c r="C68" s="63" t="s">
        <v>630</v>
      </c>
      <c r="D68" s="40" t="s">
        <v>49</v>
      </c>
      <c r="E68" s="41">
        <v>2.92</v>
      </c>
      <c r="F68" s="42"/>
      <c r="G68" s="42"/>
      <c r="H68" s="87" t="s">
        <v>38</v>
      </c>
      <c r="I68" s="44"/>
      <c r="J68" s="44"/>
      <c r="K68" s="42"/>
      <c r="L68" s="45">
        <v>8.76</v>
      </c>
      <c r="M68" s="7"/>
      <c r="N68" s="7"/>
      <c r="O68" s="7"/>
      <c r="P68" s="7"/>
      <c r="Q68" s="7"/>
    </row>
    <row r="69" spans="1:17" ht="30" outlineLevel="1" x14ac:dyDescent="0.2">
      <c r="A69" s="37" t="s">
        <v>38</v>
      </c>
      <c r="B69" s="38" t="s">
        <v>38</v>
      </c>
      <c r="C69" s="63" t="s">
        <v>641</v>
      </c>
      <c r="D69" s="40" t="s">
        <v>49</v>
      </c>
      <c r="E69" s="41">
        <v>1.94</v>
      </c>
      <c r="F69" s="42"/>
      <c r="G69" s="42"/>
      <c r="H69" s="87" t="s">
        <v>38</v>
      </c>
      <c r="I69" s="44"/>
      <c r="J69" s="44"/>
      <c r="K69" s="42"/>
      <c r="L69" s="45">
        <v>5.82</v>
      </c>
      <c r="M69" s="7"/>
      <c r="N69" s="7"/>
      <c r="O69" s="7"/>
      <c r="P69" s="7"/>
      <c r="Q69" s="7"/>
    </row>
    <row r="70" spans="1:17" ht="15.75" x14ac:dyDescent="0.2">
      <c r="A70" s="46" t="s">
        <v>38</v>
      </c>
      <c r="B70" s="47" t="s">
        <v>38</v>
      </c>
      <c r="C70" s="64" t="s">
        <v>50</v>
      </c>
      <c r="D70" s="46" t="s">
        <v>38</v>
      </c>
      <c r="E70" s="49" t="s">
        <v>38</v>
      </c>
      <c r="F70" s="50"/>
      <c r="G70" s="50"/>
      <c r="H70" s="88">
        <v>330.81</v>
      </c>
      <c r="I70" s="52"/>
      <c r="J70" s="52"/>
      <c r="K70" s="50">
        <v>5452.85</v>
      </c>
      <c r="L70" s="53">
        <v>1817.62</v>
      </c>
      <c r="M70" s="7"/>
      <c r="N70" s="7"/>
      <c r="O70" s="7"/>
      <c r="P70" s="7"/>
      <c r="Q70" s="7"/>
    </row>
    <row r="71" spans="1:17" ht="75" x14ac:dyDescent="0.2">
      <c r="A71" s="37">
        <v>5</v>
      </c>
      <c r="B71" s="38" t="s">
        <v>642</v>
      </c>
      <c r="C71" s="63" t="s">
        <v>643</v>
      </c>
      <c r="D71" s="40" t="s">
        <v>644</v>
      </c>
      <c r="E71" s="41" t="s">
        <v>645</v>
      </c>
      <c r="F71" s="42">
        <v>16.05</v>
      </c>
      <c r="G71" s="42"/>
      <c r="H71" s="87" t="s">
        <v>38</v>
      </c>
      <c r="I71" s="44" t="s">
        <v>73</v>
      </c>
      <c r="J71" s="44"/>
      <c r="K71" s="42"/>
      <c r="L71" s="45" t="s">
        <v>38</v>
      </c>
      <c r="M71" s="7"/>
      <c r="N71" s="7"/>
      <c r="O71" s="7"/>
      <c r="P71" s="7"/>
      <c r="Q71" s="7"/>
    </row>
    <row r="72" spans="1:17" outlineLevel="1" x14ac:dyDescent="0.2">
      <c r="A72" s="37" t="s">
        <v>38</v>
      </c>
      <c r="B72" s="38" t="s">
        <v>38</v>
      </c>
      <c r="C72" s="63" t="s">
        <v>39</v>
      </c>
      <c r="D72" s="40" t="s">
        <v>38</v>
      </c>
      <c r="E72" s="41" t="s">
        <v>38</v>
      </c>
      <c r="F72" s="42">
        <v>16.05</v>
      </c>
      <c r="G72" s="42"/>
      <c r="H72" s="87">
        <v>405.42</v>
      </c>
      <c r="I72" s="44"/>
      <c r="J72" s="44">
        <v>18.07</v>
      </c>
      <c r="K72" s="42">
        <v>7325.94</v>
      </c>
      <c r="L72" s="45" t="s">
        <v>38</v>
      </c>
      <c r="M72" s="7"/>
      <c r="N72" s="7"/>
      <c r="O72" s="7"/>
      <c r="P72" s="7"/>
      <c r="Q72" s="7"/>
    </row>
    <row r="73" spans="1:17" outlineLevel="1" x14ac:dyDescent="0.2">
      <c r="A73" s="37" t="s">
        <v>38</v>
      </c>
      <c r="B73" s="38" t="s">
        <v>38</v>
      </c>
      <c r="C73" s="63" t="s">
        <v>40</v>
      </c>
      <c r="D73" s="40" t="s">
        <v>38</v>
      </c>
      <c r="E73" s="41" t="s">
        <v>38</v>
      </c>
      <c r="F73" s="42"/>
      <c r="G73" s="42"/>
      <c r="H73" s="87" t="s">
        <v>38</v>
      </c>
      <c r="I73" s="44"/>
      <c r="J73" s="44"/>
      <c r="K73" s="42"/>
      <c r="L73" s="45" t="s">
        <v>38</v>
      </c>
      <c r="M73" s="7"/>
      <c r="N73" s="7"/>
      <c r="O73" s="7"/>
      <c r="P73" s="7"/>
      <c r="Q73" s="7"/>
    </row>
    <row r="74" spans="1:17" outlineLevel="1" x14ac:dyDescent="0.2">
      <c r="A74" s="37" t="s">
        <v>38</v>
      </c>
      <c r="B74" s="38" t="s">
        <v>38</v>
      </c>
      <c r="C74" s="63" t="s">
        <v>41</v>
      </c>
      <c r="D74" s="40" t="s">
        <v>38</v>
      </c>
      <c r="E74" s="41" t="s">
        <v>38</v>
      </c>
      <c r="F74" s="42"/>
      <c r="G74" s="42"/>
      <c r="H74" s="87" t="s">
        <v>38</v>
      </c>
      <c r="I74" s="44"/>
      <c r="J74" s="44"/>
      <c r="K74" s="42"/>
      <c r="L74" s="45" t="s">
        <v>38</v>
      </c>
      <c r="M74" s="7"/>
      <c r="N74" s="7"/>
      <c r="O74" s="7"/>
      <c r="P74" s="7"/>
      <c r="Q74" s="7"/>
    </row>
    <row r="75" spans="1:17" outlineLevel="1" x14ac:dyDescent="0.2">
      <c r="A75" s="37" t="s">
        <v>38</v>
      </c>
      <c r="B75" s="38" t="s">
        <v>38</v>
      </c>
      <c r="C75" s="63" t="s">
        <v>42</v>
      </c>
      <c r="D75" s="40" t="s">
        <v>38</v>
      </c>
      <c r="E75" s="41" t="s">
        <v>38</v>
      </c>
      <c r="F75" s="42"/>
      <c r="G75" s="42"/>
      <c r="H75" s="87" t="s">
        <v>38</v>
      </c>
      <c r="I75" s="44"/>
      <c r="J75" s="44"/>
      <c r="K75" s="42"/>
      <c r="L75" s="45" t="s">
        <v>38</v>
      </c>
      <c r="M75" s="7"/>
      <c r="N75" s="7"/>
      <c r="O75" s="7"/>
      <c r="P75" s="7"/>
      <c r="Q75" s="7"/>
    </row>
    <row r="76" spans="1:17" outlineLevel="1" x14ac:dyDescent="0.2">
      <c r="A76" s="37" t="s">
        <v>38</v>
      </c>
      <c r="B76" s="38" t="s">
        <v>38</v>
      </c>
      <c r="C76" s="63" t="s">
        <v>43</v>
      </c>
      <c r="D76" s="40" t="s">
        <v>44</v>
      </c>
      <c r="E76" s="41">
        <v>65</v>
      </c>
      <c r="F76" s="42"/>
      <c r="G76" s="42"/>
      <c r="H76" s="87">
        <v>263.52</v>
      </c>
      <c r="I76" s="44"/>
      <c r="J76" s="44" t="s">
        <v>628</v>
      </c>
      <c r="K76" s="42">
        <v>4029.27</v>
      </c>
      <c r="L76" s="45" t="s">
        <v>38</v>
      </c>
      <c r="M76" s="7"/>
      <c r="N76" s="7"/>
      <c r="O76" s="7"/>
      <c r="P76" s="7"/>
      <c r="Q76" s="7"/>
    </row>
    <row r="77" spans="1:17" outlineLevel="1" x14ac:dyDescent="0.2">
      <c r="A77" s="37" t="s">
        <v>38</v>
      </c>
      <c r="B77" s="38" t="s">
        <v>38</v>
      </c>
      <c r="C77" s="63" t="s">
        <v>46</v>
      </c>
      <c r="D77" s="40" t="s">
        <v>44</v>
      </c>
      <c r="E77" s="41">
        <v>40</v>
      </c>
      <c r="F77" s="42"/>
      <c r="G77" s="42"/>
      <c r="H77" s="87">
        <v>162.16999999999999</v>
      </c>
      <c r="I77" s="44"/>
      <c r="J77" s="44" t="s">
        <v>629</v>
      </c>
      <c r="K77" s="42">
        <v>2344.3000000000002</v>
      </c>
      <c r="L77" s="45" t="s">
        <v>38</v>
      </c>
      <c r="M77" s="7"/>
      <c r="N77" s="7"/>
      <c r="O77" s="7"/>
      <c r="P77" s="7"/>
      <c r="Q77" s="7"/>
    </row>
    <row r="78" spans="1:17" ht="30" outlineLevel="1" x14ac:dyDescent="0.2">
      <c r="A78" s="37" t="s">
        <v>38</v>
      </c>
      <c r="B78" s="38" t="s">
        <v>38</v>
      </c>
      <c r="C78" s="63" t="s">
        <v>630</v>
      </c>
      <c r="D78" s="40" t="s">
        <v>49</v>
      </c>
      <c r="E78" s="41">
        <v>0.87</v>
      </c>
      <c r="F78" s="42"/>
      <c r="G78" s="42"/>
      <c r="H78" s="87" t="s">
        <v>38</v>
      </c>
      <c r="I78" s="44"/>
      <c r="J78" s="44"/>
      <c r="K78" s="42"/>
      <c r="L78" s="45">
        <v>21.98</v>
      </c>
      <c r="M78" s="7"/>
      <c r="N78" s="7"/>
      <c r="O78" s="7"/>
      <c r="P78" s="7"/>
      <c r="Q78" s="7"/>
    </row>
    <row r="79" spans="1:17" ht="30" outlineLevel="1" x14ac:dyDescent="0.2">
      <c r="A79" s="37" t="s">
        <v>38</v>
      </c>
      <c r="B79" s="38" t="s">
        <v>38</v>
      </c>
      <c r="C79" s="63" t="s">
        <v>641</v>
      </c>
      <c r="D79" s="40" t="s">
        <v>49</v>
      </c>
      <c r="E79" s="41">
        <v>0.57999999999999996</v>
      </c>
      <c r="F79" s="42"/>
      <c r="G79" s="42"/>
      <c r="H79" s="87" t="s">
        <v>38</v>
      </c>
      <c r="I79" s="44"/>
      <c r="J79" s="44"/>
      <c r="K79" s="42"/>
      <c r="L79" s="45">
        <v>14.65</v>
      </c>
      <c r="M79" s="7"/>
      <c r="N79" s="7"/>
      <c r="O79" s="7"/>
      <c r="P79" s="7"/>
      <c r="Q79" s="7"/>
    </row>
    <row r="80" spans="1:17" ht="15.75" x14ac:dyDescent="0.2">
      <c r="A80" s="46" t="s">
        <v>38</v>
      </c>
      <c r="B80" s="47" t="s">
        <v>38</v>
      </c>
      <c r="C80" s="64" t="s">
        <v>50</v>
      </c>
      <c r="D80" s="46" t="s">
        <v>38</v>
      </c>
      <c r="E80" s="49" t="s">
        <v>38</v>
      </c>
      <c r="F80" s="50"/>
      <c r="G80" s="50"/>
      <c r="H80" s="88">
        <v>831.11</v>
      </c>
      <c r="I80" s="52"/>
      <c r="J80" s="52"/>
      <c r="K80" s="50">
        <v>13699.51</v>
      </c>
      <c r="L80" s="53">
        <v>542.34</v>
      </c>
      <c r="M80" s="7"/>
      <c r="N80" s="7"/>
      <c r="O80" s="7"/>
      <c r="P80" s="7"/>
      <c r="Q80" s="7"/>
    </row>
    <row r="81" spans="1:17" ht="75" x14ac:dyDescent="0.2">
      <c r="A81" s="37">
        <v>6</v>
      </c>
      <c r="B81" s="38" t="s">
        <v>646</v>
      </c>
      <c r="C81" s="63" t="s">
        <v>647</v>
      </c>
      <c r="D81" s="40" t="s">
        <v>627</v>
      </c>
      <c r="E81" s="41">
        <v>3</v>
      </c>
      <c r="F81" s="42">
        <v>20.02</v>
      </c>
      <c r="G81" s="42"/>
      <c r="H81" s="87" t="s">
        <v>38</v>
      </c>
      <c r="I81" s="44" t="s">
        <v>73</v>
      </c>
      <c r="J81" s="44"/>
      <c r="K81" s="42"/>
      <c r="L81" s="45" t="s">
        <v>38</v>
      </c>
      <c r="M81" s="7"/>
      <c r="N81" s="7"/>
      <c r="O81" s="7"/>
      <c r="P81" s="7"/>
      <c r="Q81" s="7"/>
    </row>
    <row r="82" spans="1:17" outlineLevel="1" x14ac:dyDescent="0.2">
      <c r="A82" s="37" t="s">
        <v>38</v>
      </c>
      <c r="B82" s="38" t="s">
        <v>38</v>
      </c>
      <c r="C82" s="63" t="s">
        <v>39</v>
      </c>
      <c r="D82" s="40" t="s">
        <v>38</v>
      </c>
      <c r="E82" s="41" t="s">
        <v>38</v>
      </c>
      <c r="F82" s="42">
        <v>20.02</v>
      </c>
      <c r="G82" s="42"/>
      <c r="H82" s="87">
        <v>60.06</v>
      </c>
      <c r="I82" s="44"/>
      <c r="J82" s="44">
        <v>18.07</v>
      </c>
      <c r="K82" s="42">
        <v>1085.28</v>
      </c>
      <c r="L82" s="45" t="s">
        <v>38</v>
      </c>
      <c r="M82" s="7"/>
      <c r="N82" s="7"/>
      <c r="O82" s="7"/>
      <c r="P82" s="7"/>
      <c r="Q82" s="7"/>
    </row>
    <row r="83" spans="1:17" outlineLevel="1" x14ac:dyDescent="0.2">
      <c r="A83" s="37" t="s">
        <v>38</v>
      </c>
      <c r="B83" s="38" t="s">
        <v>38</v>
      </c>
      <c r="C83" s="63" t="s">
        <v>40</v>
      </c>
      <c r="D83" s="40" t="s">
        <v>38</v>
      </c>
      <c r="E83" s="41" t="s">
        <v>38</v>
      </c>
      <c r="F83" s="42"/>
      <c r="G83" s="42"/>
      <c r="H83" s="87" t="s">
        <v>38</v>
      </c>
      <c r="I83" s="44"/>
      <c r="J83" s="44"/>
      <c r="K83" s="42"/>
      <c r="L83" s="45" t="s">
        <v>38</v>
      </c>
      <c r="M83" s="7"/>
      <c r="N83" s="7"/>
      <c r="O83" s="7"/>
      <c r="P83" s="7"/>
      <c r="Q83" s="7"/>
    </row>
    <row r="84" spans="1:17" outlineLevel="1" x14ac:dyDescent="0.2">
      <c r="A84" s="37" t="s">
        <v>38</v>
      </c>
      <c r="B84" s="38" t="s">
        <v>38</v>
      </c>
      <c r="C84" s="63" t="s">
        <v>41</v>
      </c>
      <c r="D84" s="40" t="s">
        <v>38</v>
      </c>
      <c r="E84" s="41" t="s">
        <v>38</v>
      </c>
      <c r="F84" s="42"/>
      <c r="G84" s="42"/>
      <c r="H84" s="87" t="s">
        <v>38</v>
      </c>
      <c r="I84" s="44"/>
      <c r="J84" s="44"/>
      <c r="K84" s="42"/>
      <c r="L84" s="45" t="s">
        <v>38</v>
      </c>
      <c r="M84" s="7"/>
      <c r="N84" s="7"/>
      <c r="O84" s="7"/>
      <c r="P84" s="7"/>
      <c r="Q84" s="7"/>
    </row>
    <row r="85" spans="1:17" outlineLevel="1" x14ac:dyDescent="0.2">
      <c r="A85" s="37" t="s">
        <v>38</v>
      </c>
      <c r="B85" s="38" t="s">
        <v>38</v>
      </c>
      <c r="C85" s="63" t="s">
        <v>42</v>
      </c>
      <c r="D85" s="40" t="s">
        <v>38</v>
      </c>
      <c r="E85" s="41" t="s">
        <v>38</v>
      </c>
      <c r="F85" s="42"/>
      <c r="G85" s="42"/>
      <c r="H85" s="87" t="s">
        <v>38</v>
      </c>
      <c r="I85" s="44"/>
      <c r="J85" s="44"/>
      <c r="K85" s="42"/>
      <c r="L85" s="45" t="s">
        <v>38</v>
      </c>
      <c r="M85" s="7"/>
      <c r="N85" s="7"/>
      <c r="O85" s="7"/>
      <c r="P85" s="7"/>
      <c r="Q85" s="7"/>
    </row>
    <row r="86" spans="1:17" outlineLevel="1" x14ac:dyDescent="0.2">
      <c r="A86" s="37" t="s">
        <v>38</v>
      </c>
      <c r="B86" s="38" t="s">
        <v>38</v>
      </c>
      <c r="C86" s="63" t="s">
        <v>43</v>
      </c>
      <c r="D86" s="40" t="s">
        <v>44</v>
      </c>
      <c r="E86" s="41">
        <v>65</v>
      </c>
      <c r="F86" s="42"/>
      <c r="G86" s="42"/>
      <c r="H86" s="87">
        <v>39.04</v>
      </c>
      <c r="I86" s="44"/>
      <c r="J86" s="44" t="s">
        <v>628</v>
      </c>
      <c r="K86" s="42">
        <v>596.9</v>
      </c>
      <c r="L86" s="45" t="s">
        <v>38</v>
      </c>
      <c r="M86" s="7"/>
      <c r="N86" s="7"/>
      <c r="O86" s="7"/>
      <c r="P86" s="7"/>
      <c r="Q86" s="7"/>
    </row>
    <row r="87" spans="1:17" outlineLevel="1" x14ac:dyDescent="0.2">
      <c r="A87" s="37" t="s">
        <v>38</v>
      </c>
      <c r="B87" s="38" t="s">
        <v>38</v>
      </c>
      <c r="C87" s="63" t="s">
        <v>46</v>
      </c>
      <c r="D87" s="40" t="s">
        <v>44</v>
      </c>
      <c r="E87" s="41">
        <v>40</v>
      </c>
      <c r="F87" s="42"/>
      <c r="G87" s="42"/>
      <c r="H87" s="87">
        <v>24.02</v>
      </c>
      <c r="I87" s="44"/>
      <c r="J87" s="44" t="s">
        <v>629</v>
      </c>
      <c r="K87" s="42">
        <v>347.29</v>
      </c>
      <c r="L87" s="45" t="s">
        <v>38</v>
      </c>
      <c r="M87" s="7"/>
      <c r="N87" s="7"/>
      <c r="O87" s="7"/>
      <c r="P87" s="7"/>
      <c r="Q87" s="7"/>
    </row>
    <row r="88" spans="1:17" ht="30" outlineLevel="1" x14ac:dyDescent="0.2">
      <c r="A88" s="37" t="s">
        <v>38</v>
      </c>
      <c r="B88" s="38" t="s">
        <v>38</v>
      </c>
      <c r="C88" s="63" t="s">
        <v>630</v>
      </c>
      <c r="D88" s="40" t="s">
        <v>49</v>
      </c>
      <c r="E88" s="41">
        <v>0.81</v>
      </c>
      <c r="F88" s="42"/>
      <c r="G88" s="42"/>
      <c r="H88" s="87" t="s">
        <v>38</v>
      </c>
      <c r="I88" s="44"/>
      <c r="J88" s="44"/>
      <c r="K88" s="42"/>
      <c r="L88" s="45">
        <v>2.4300000000000002</v>
      </c>
      <c r="M88" s="7"/>
      <c r="N88" s="7"/>
      <c r="O88" s="7"/>
      <c r="P88" s="7"/>
      <c r="Q88" s="7"/>
    </row>
    <row r="89" spans="1:17" ht="30" outlineLevel="1" x14ac:dyDescent="0.2">
      <c r="A89" s="37" t="s">
        <v>38</v>
      </c>
      <c r="B89" s="38" t="s">
        <v>38</v>
      </c>
      <c r="C89" s="63" t="s">
        <v>631</v>
      </c>
      <c r="D89" s="40" t="s">
        <v>49</v>
      </c>
      <c r="E89" s="41">
        <v>0.81</v>
      </c>
      <c r="F89" s="42"/>
      <c r="G89" s="42"/>
      <c r="H89" s="87" t="s">
        <v>38</v>
      </c>
      <c r="I89" s="44"/>
      <c r="J89" s="44"/>
      <c r="K89" s="42"/>
      <c r="L89" s="45">
        <v>2.4300000000000002</v>
      </c>
      <c r="M89" s="7"/>
      <c r="N89" s="7"/>
      <c r="O89" s="7"/>
      <c r="P89" s="7"/>
      <c r="Q89" s="7"/>
    </row>
    <row r="90" spans="1:17" ht="15.75" x14ac:dyDescent="0.2">
      <c r="A90" s="46" t="s">
        <v>38</v>
      </c>
      <c r="B90" s="47" t="s">
        <v>38</v>
      </c>
      <c r="C90" s="64" t="s">
        <v>50</v>
      </c>
      <c r="D90" s="46" t="s">
        <v>38</v>
      </c>
      <c r="E90" s="49" t="s">
        <v>38</v>
      </c>
      <c r="F90" s="50"/>
      <c r="G90" s="50"/>
      <c r="H90" s="88">
        <v>123.12</v>
      </c>
      <c r="I90" s="52"/>
      <c r="J90" s="52"/>
      <c r="K90" s="50">
        <v>2029.47</v>
      </c>
      <c r="L90" s="53">
        <v>676.49</v>
      </c>
      <c r="M90" s="7"/>
      <c r="N90" s="7"/>
      <c r="O90" s="7"/>
      <c r="P90" s="7"/>
      <c r="Q90" s="7"/>
    </row>
    <row r="91" spans="1:17" ht="60" x14ac:dyDescent="0.2">
      <c r="A91" s="37">
        <v>7</v>
      </c>
      <c r="B91" s="38" t="s">
        <v>648</v>
      </c>
      <c r="C91" s="63" t="s">
        <v>649</v>
      </c>
      <c r="D91" s="40" t="s">
        <v>627</v>
      </c>
      <c r="E91" s="41">
        <v>3</v>
      </c>
      <c r="F91" s="42">
        <v>24.97</v>
      </c>
      <c r="G91" s="42"/>
      <c r="H91" s="87" t="s">
        <v>38</v>
      </c>
      <c r="I91" s="44" t="s">
        <v>73</v>
      </c>
      <c r="J91" s="44"/>
      <c r="K91" s="42"/>
      <c r="L91" s="45" t="s">
        <v>38</v>
      </c>
      <c r="M91" s="7"/>
      <c r="N91" s="7"/>
      <c r="O91" s="7"/>
      <c r="P91" s="7"/>
      <c r="Q91" s="7"/>
    </row>
    <row r="92" spans="1:17" outlineLevel="1" x14ac:dyDescent="0.2">
      <c r="A92" s="37" t="s">
        <v>38</v>
      </c>
      <c r="B92" s="38" t="s">
        <v>38</v>
      </c>
      <c r="C92" s="63" t="s">
        <v>39</v>
      </c>
      <c r="D92" s="40" t="s">
        <v>38</v>
      </c>
      <c r="E92" s="41" t="s">
        <v>38</v>
      </c>
      <c r="F92" s="42">
        <v>24.97</v>
      </c>
      <c r="G92" s="42"/>
      <c r="H92" s="87">
        <v>74.91</v>
      </c>
      <c r="I92" s="44"/>
      <c r="J92" s="44">
        <v>18.07</v>
      </c>
      <c r="K92" s="42">
        <v>1353.62</v>
      </c>
      <c r="L92" s="45" t="s">
        <v>38</v>
      </c>
      <c r="M92" s="7"/>
      <c r="N92" s="7"/>
      <c r="O92" s="7"/>
      <c r="P92" s="7"/>
      <c r="Q92" s="7"/>
    </row>
    <row r="93" spans="1:17" outlineLevel="1" x14ac:dyDescent="0.2">
      <c r="A93" s="37" t="s">
        <v>38</v>
      </c>
      <c r="B93" s="38" t="s">
        <v>38</v>
      </c>
      <c r="C93" s="63" t="s">
        <v>40</v>
      </c>
      <c r="D93" s="40" t="s">
        <v>38</v>
      </c>
      <c r="E93" s="41" t="s">
        <v>38</v>
      </c>
      <c r="F93" s="42"/>
      <c r="G93" s="42"/>
      <c r="H93" s="87" t="s">
        <v>38</v>
      </c>
      <c r="I93" s="44"/>
      <c r="J93" s="44"/>
      <c r="K93" s="42"/>
      <c r="L93" s="45" t="s">
        <v>38</v>
      </c>
      <c r="M93" s="7"/>
      <c r="N93" s="7"/>
      <c r="O93" s="7"/>
      <c r="P93" s="7"/>
      <c r="Q93" s="7"/>
    </row>
    <row r="94" spans="1:17" outlineLevel="1" x14ac:dyDescent="0.2">
      <c r="A94" s="37" t="s">
        <v>38</v>
      </c>
      <c r="B94" s="38" t="s">
        <v>38</v>
      </c>
      <c r="C94" s="63" t="s">
        <v>41</v>
      </c>
      <c r="D94" s="40" t="s">
        <v>38</v>
      </c>
      <c r="E94" s="41" t="s">
        <v>38</v>
      </c>
      <c r="F94" s="42"/>
      <c r="G94" s="42"/>
      <c r="H94" s="87" t="s">
        <v>38</v>
      </c>
      <c r="I94" s="44"/>
      <c r="J94" s="44"/>
      <c r="K94" s="42"/>
      <c r="L94" s="45" t="s">
        <v>38</v>
      </c>
      <c r="M94" s="7"/>
      <c r="N94" s="7"/>
      <c r="O94" s="7"/>
      <c r="P94" s="7"/>
      <c r="Q94" s="7"/>
    </row>
    <row r="95" spans="1:17" outlineLevel="1" x14ac:dyDescent="0.2">
      <c r="A95" s="37" t="s">
        <v>38</v>
      </c>
      <c r="B95" s="38" t="s">
        <v>38</v>
      </c>
      <c r="C95" s="63" t="s">
        <v>42</v>
      </c>
      <c r="D95" s="40" t="s">
        <v>38</v>
      </c>
      <c r="E95" s="41" t="s">
        <v>38</v>
      </c>
      <c r="F95" s="42"/>
      <c r="G95" s="42"/>
      <c r="H95" s="87" t="s">
        <v>38</v>
      </c>
      <c r="I95" s="44"/>
      <c r="J95" s="44"/>
      <c r="K95" s="42"/>
      <c r="L95" s="45" t="s">
        <v>38</v>
      </c>
      <c r="M95" s="7"/>
      <c r="N95" s="7"/>
      <c r="O95" s="7"/>
      <c r="P95" s="7"/>
      <c r="Q95" s="7"/>
    </row>
    <row r="96" spans="1:17" outlineLevel="1" x14ac:dyDescent="0.2">
      <c r="A96" s="37" t="s">
        <v>38</v>
      </c>
      <c r="B96" s="38" t="s">
        <v>38</v>
      </c>
      <c r="C96" s="63" t="s">
        <v>43</v>
      </c>
      <c r="D96" s="40" t="s">
        <v>44</v>
      </c>
      <c r="E96" s="41">
        <v>65</v>
      </c>
      <c r="F96" s="42"/>
      <c r="G96" s="42"/>
      <c r="H96" s="87">
        <v>48.69</v>
      </c>
      <c r="I96" s="44"/>
      <c r="J96" s="44" t="s">
        <v>628</v>
      </c>
      <c r="K96" s="42">
        <v>744.49</v>
      </c>
      <c r="L96" s="45" t="s">
        <v>38</v>
      </c>
      <c r="M96" s="7"/>
      <c r="N96" s="7"/>
      <c r="O96" s="7"/>
      <c r="P96" s="7"/>
      <c r="Q96" s="7"/>
    </row>
    <row r="97" spans="1:17" outlineLevel="1" x14ac:dyDescent="0.2">
      <c r="A97" s="37" t="s">
        <v>38</v>
      </c>
      <c r="B97" s="38" t="s">
        <v>38</v>
      </c>
      <c r="C97" s="63" t="s">
        <v>46</v>
      </c>
      <c r="D97" s="40" t="s">
        <v>44</v>
      </c>
      <c r="E97" s="41">
        <v>40</v>
      </c>
      <c r="F97" s="42"/>
      <c r="G97" s="42"/>
      <c r="H97" s="87">
        <v>29.96</v>
      </c>
      <c r="I97" s="44"/>
      <c r="J97" s="44" t="s">
        <v>629</v>
      </c>
      <c r="K97" s="42">
        <v>433.16</v>
      </c>
      <c r="L97" s="45" t="s">
        <v>38</v>
      </c>
      <c r="M97" s="7"/>
      <c r="N97" s="7"/>
      <c r="O97" s="7"/>
      <c r="P97" s="7"/>
      <c r="Q97" s="7"/>
    </row>
    <row r="98" spans="1:17" ht="30" outlineLevel="1" x14ac:dyDescent="0.2">
      <c r="A98" s="37" t="s">
        <v>38</v>
      </c>
      <c r="B98" s="38" t="s">
        <v>38</v>
      </c>
      <c r="C98" s="63" t="s">
        <v>630</v>
      </c>
      <c r="D98" s="40" t="s">
        <v>49</v>
      </c>
      <c r="E98" s="41">
        <v>1.01</v>
      </c>
      <c r="F98" s="42"/>
      <c r="G98" s="42"/>
      <c r="H98" s="87" t="s">
        <v>38</v>
      </c>
      <c r="I98" s="44"/>
      <c r="J98" s="44"/>
      <c r="K98" s="42"/>
      <c r="L98" s="45">
        <v>3.03</v>
      </c>
      <c r="M98" s="7"/>
      <c r="N98" s="7"/>
      <c r="O98" s="7"/>
      <c r="P98" s="7"/>
      <c r="Q98" s="7"/>
    </row>
    <row r="99" spans="1:17" ht="30" outlineLevel="1" x14ac:dyDescent="0.2">
      <c r="A99" s="37" t="s">
        <v>38</v>
      </c>
      <c r="B99" s="38" t="s">
        <v>38</v>
      </c>
      <c r="C99" s="63" t="s">
        <v>631</v>
      </c>
      <c r="D99" s="40" t="s">
        <v>49</v>
      </c>
      <c r="E99" s="41">
        <v>1.01</v>
      </c>
      <c r="F99" s="42"/>
      <c r="G99" s="42"/>
      <c r="H99" s="87" t="s">
        <v>38</v>
      </c>
      <c r="I99" s="44"/>
      <c r="J99" s="44"/>
      <c r="K99" s="42"/>
      <c r="L99" s="45">
        <v>3.03</v>
      </c>
      <c r="M99" s="7"/>
      <c r="N99" s="7"/>
      <c r="O99" s="7"/>
      <c r="P99" s="7"/>
      <c r="Q99" s="7"/>
    </row>
    <row r="100" spans="1:17" ht="15.75" x14ac:dyDescent="0.2">
      <c r="A100" s="46" t="s">
        <v>38</v>
      </c>
      <c r="B100" s="47" t="s">
        <v>38</v>
      </c>
      <c r="C100" s="66" t="s">
        <v>50</v>
      </c>
      <c r="D100" s="57" t="s">
        <v>38</v>
      </c>
      <c r="E100" s="58" t="s">
        <v>38</v>
      </c>
      <c r="F100" s="59"/>
      <c r="G100" s="59"/>
      <c r="H100" s="89">
        <v>153.56</v>
      </c>
      <c r="I100" s="61"/>
      <c r="J100" s="61"/>
      <c r="K100" s="59">
        <v>2531.27</v>
      </c>
      <c r="L100" s="62">
        <v>843.76</v>
      </c>
      <c r="M100" s="7"/>
      <c r="N100" s="7"/>
      <c r="O100" s="7"/>
      <c r="P100" s="7"/>
      <c r="Q100" s="7"/>
    </row>
    <row r="101" spans="1:17" x14ac:dyDescent="0.2">
      <c r="A101" s="20"/>
      <c r="B101" s="21"/>
      <c r="C101" s="418" t="s">
        <v>202</v>
      </c>
      <c r="D101" s="419"/>
      <c r="E101" s="419"/>
      <c r="F101" s="419"/>
      <c r="G101" s="419"/>
      <c r="H101" s="87">
        <v>808.54</v>
      </c>
      <c r="I101" s="44"/>
      <c r="J101" s="44"/>
      <c r="K101" s="42">
        <v>808.54</v>
      </c>
      <c r="L101" s="45" t="s">
        <v>203</v>
      </c>
      <c r="M101" s="7"/>
      <c r="N101" s="7"/>
      <c r="O101" s="7"/>
      <c r="P101" s="7"/>
      <c r="Q101" s="7"/>
    </row>
    <row r="102" spans="1:17" x14ac:dyDescent="0.2">
      <c r="A102" s="20"/>
      <c r="B102" s="21"/>
      <c r="C102" s="418" t="s">
        <v>204</v>
      </c>
      <c r="D102" s="419"/>
      <c r="E102" s="419"/>
      <c r="F102" s="419"/>
      <c r="G102" s="419"/>
      <c r="H102" s="87" t="s">
        <v>38</v>
      </c>
      <c r="I102" s="44"/>
      <c r="J102" s="44"/>
      <c r="K102" s="42">
        <v>14610.32</v>
      </c>
      <c r="L102" s="45" t="s">
        <v>203</v>
      </c>
      <c r="M102" s="7"/>
      <c r="N102" s="7"/>
      <c r="O102" s="7"/>
      <c r="P102" s="7"/>
      <c r="Q102" s="7"/>
    </row>
    <row r="103" spans="1:17" x14ac:dyDescent="0.2">
      <c r="A103" s="20"/>
      <c r="B103" s="21"/>
      <c r="C103" s="418" t="s">
        <v>205</v>
      </c>
      <c r="D103" s="419"/>
      <c r="E103" s="419"/>
      <c r="F103" s="419"/>
      <c r="G103" s="419"/>
      <c r="H103" s="87" t="s">
        <v>38</v>
      </c>
      <c r="I103" s="44"/>
      <c r="J103" s="44"/>
      <c r="K103" s="42"/>
      <c r="L103" s="45" t="s">
        <v>203</v>
      </c>
      <c r="M103" s="7"/>
      <c r="N103" s="7"/>
      <c r="O103" s="7"/>
      <c r="P103" s="7"/>
      <c r="Q103" s="7"/>
    </row>
    <row r="104" spans="1:17" x14ac:dyDescent="0.2">
      <c r="A104" s="20"/>
      <c r="B104" s="21"/>
      <c r="C104" s="418" t="s">
        <v>206</v>
      </c>
      <c r="D104" s="419"/>
      <c r="E104" s="419"/>
      <c r="F104" s="419"/>
      <c r="G104" s="419"/>
      <c r="H104" s="87">
        <v>808.54</v>
      </c>
      <c r="I104" s="44"/>
      <c r="J104" s="44"/>
      <c r="K104" s="42">
        <v>14610.32</v>
      </c>
      <c r="L104" s="45" t="s">
        <v>203</v>
      </c>
      <c r="M104" s="7"/>
      <c r="N104" s="7"/>
      <c r="O104" s="7"/>
      <c r="P104" s="7"/>
      <c r="Q104" s="7"/>
    </row>
    <row r="105" spans="1:17" ht="15.75" x14ac:dyDescent="0.2">
      <c r="A105" s="20"/>
      <c r="B105" s="21"/>
      <c r="C105" s="420" t="s">
        <v>209</v>
      </c>
      <c r="D105" s="421"/>
      <c r="E105" s="421"/>
      <c r="F105" s="421"/>
      <c r="G105" s="421"/>
      <c r="H105" s="88">
        <v>525.54999999999995</v>
      </c>
      <c r="I105" s="52"/>
      <c r="J105" s="52"/>
      <c r="K105" s="50">
        <v>8035.68</v>
      </c>
      <c r="L105" s="65" t="s">
        <v>203</v>
      </c>
      <c r="M105" s="7"/>
      <c r="N105" s="7"/>
      <c r="O105" s="7"/>
      <c r="P105" s="7"/>
      <c r="Q105" s="7"/>
    </row>
    <row r="106" spans="1:17" ht="15.75" x14ac:dyDescent="0.2">
      <c r="A106" s="20"/>
      <c r="B106" s="21"/>
      <c r="C106" s="420" t="s">
        <v>210</v>
      </c>
      <c r="D106" s="421"/>
      <c r="E106" s="421"/>
      <c r="F106" s="421"/>
      <c r="G106" s="421"/>
      <c r="H106" s="88">
        <v>323.42</v>
      </c>
      <c r="I106" s="52"/>
      <c r="J106" s="52"/>
      <c r="K106" s="50">
        <v>4675.3</v>
      </c>
      <c r="L106" s="65" t="s">
        <v>203</v>
      </c>
      <c r="M106" s="7"/>
      <c r="N106" s="7"/>
      <c r="O106" s="7"/>
      <c r="P106" s="7"/>
      <c r="Q106" s="7"/>
    </row>
    <row r="107" spans="1:17" ht="15.75" x14ac:dyDescent="0.2">
      <c r="A107" s="20"/>
      <c r="B107" s="21"/>
      <c r="C107" s="420" t="s">
        <v>650</v>
      </c>
      <c r="D107" s="421"/>
      <c r="E107" s="421"/>
      <c r="F107" s="421"/>
      <c r="G107" s="421"/>
      <c r="H107" s="88" t="s">
        <v>38</v>
      </c>
      <c r="I107" s="52"/>
      <c r="J107" s="52"/>
      <c r="K107" s="50"/>
      <c r="L107" s="65" t="s">
        <v>203</v>
      </c>
      <c r="M107" s="7"/>
      <c r="N107" s="7"/>
      <c r="O107" s="7"/>
      <c r="P107" s="7"/>
      <c r="Q107" s="7"/>
    </row>
    <row r="108" spans="1:17" x14ac:dyDescent="0.2">
      <c r="A108" s="20"/>
      <c r="B108" s="21"/>
      <c r="C108" s="418" t="s">
        <v>651</v>
      </c>
      <c r="D108" s="419"/>
      <c r="E108" s="419"/>
      <c r="F108" s="419"/>
      <c r="G108" s="419"/>
      <c r="H108" s="87">
        <v>1657.51</v>
      </c>
      <c r="I108" s="44"/>
      <c r="J108" s="44"/>
      <c r="K108" s="42">
        <v>27321.3</v>
      </c>
      <c r="L108" s="45" t="s">
        <v>203</v>
      </c>
      <c r="M108" s="7"/>
      <c r="N108" s="7"/>
      <c r="O108" s="7"/>
      <c r="P108" s="7"/>
      <c r="Q108" s="7"/>
    </row>
    <row r="109" spans="1:17" x14ac:dyDescent="0.2">
      <c r="A109" s="20"/>
      <c r="B109" s="21"/>
      <c r="C109" s="418" t="s">
        <v>214</v>
      </c>
      <c r="D109" s="419"/>
      <c r="E109" s="419"/>
      <c r="F109" s="419"/>
      <c r="G109" s="419"/>
      <c r="H109" s="87">
        <v>1657.51</v>
      </c>
      <c r="I109" s="44"/>
      <c r="J109" s="44"/>
      <c r="K109" s="42">
        <v>27321.3</v>
      </c>
      <c r="L109" s="45" t="s">
        <v>203</v>
      </c>
      <c r="M109" s="7"/>
      <c r="N109" s="7"/>
      <c r="O109" s="7"/>
      <c r="P109" s="7"/>
      <c r="Q109" s="7"/>
    </row>
    <row r="110" spans="1:17" ht="15.75" x14ac:dyDescent="0.2">
      <c r="A110" s="20"/>
      <c r="B110" s="21"/>
      <c r="C110" s="422" t="s">
        <v>652</v>
      </c>
      <c r="D110" s="423"/>
      <c r="E110" s="423"/>
      <c r="F110" s="423"/>
      <c r="G110" s="423"/>
      <c r="H110" s="89">
        <v>1657.51</v>
      </c>
      <c r="I110" s="61"/>
      <c r="J110" s="61"/>
      <c r="K110" s="59">
        <v>27321.3</v>
      </c>
      <c r="L110" s="67" t="s">
        <v>203</v>
      </c>
      <c r="M110" s="7"/>
      <c r="N110" s="7"/>
      <c r="O110" s="7"/>
      <c r="P110" s="7"/>
      <c r="Q110" s="7"/>
    </row>
    <row r="111" spans="1:17" x14ac:dyDescent="0.2">
      <c r="A111" s="20"/>
      <c r="B111" s="21"/>
      <c r="C111" s="418" t="s">
        <v>418</v>
      </c>
      <c r="D111" s="419"/>
      <c r="E111" s="419"/>
      <c r="F111" s="419"/>
      <c r="G111" s="419"/>
      <c r="H111" s="87">
        <v>808.54</v>
      </c>
      <c r="I111" s="44"/>
      <c r="J111" s="44"/>
      <c r="K111" s="42">
        <v>808.54</v>
      </c>
      <c r="L111" s="45" t="s">
        <v>203</v>
      </c>
      <c r="M111" s="7"/>
      <c r="N111" s="7"/>
      <c r="O111" s="7"/>
      <c r="P111" s="7"/>
      <c r="Q111" s="7"/>
    </row>
    <row r="112" spans="1:17" x14ac:dyDescent="0.2">
      <c r="A112" s="20"/>
      <c r="B112" s="21"/>
      <c r="C112" s="418" t="s">
        <v>419</v>
      </c>
      <c r="D112" s="419"/>
      <c r="E112" s="419"/>
      <c r="F112" s="419"/>
      <c r="G112" s="419"/>
      <c r="H112" s="87" t="s">
        <v>38</v>
      </c>
      <c r="I112" s="44"/>
      <c r="J112" s="44"/>
      <c r="K112" s="42">
        <v>14610.32</v>
      </c>
      <c r="L112" s="45" t="s">
        <v>203</v>
      </c>
      <c r="M112" s="7"/>
      <c r="N112" s="7"/>
      <c r="O112" s="7"/>
      <c r="P112" s="7"/>
      <c r="Q112" s="7"/>
    </row>
    <row r="113" spans="1:17" x14ac:dyDescent="0.2">
      <c r="A113" s="20"/>
      <c r="B113" s="21"/>
      <c r="C113" s="418" t="s">
        <v>205</v>
      </c>
      <c r="D113" s="419"/>
      <c r="E113" s="419"/>
      <c r="F113" s="419"/>
      <c r="G113" s="419"/>
      <c r="H113" s="87" t="s">
        <v>38</v>
      </c>
      <c r="I113" s="44"/>
      <c r="J113" s="44"/>
      <c r="K113" s="42"/>
      <c r="L113" s="45" t="s">
        <v>203</v>
      </c>
      <c r="M113" s="7"/>
      <c r="N113" s="7"/>
      <c r="O113" s="7"/>
      <c r="P113" s="7"/>
      <c r="Q113" s="7"/>
    </row>
    <row r="114" spans="1:17" x14ac:dyDescent="0.2">
      <c r="A114" s="20"/>
      <c r="B114" s="21"/>
      <c r="C114" s="418" t="s">
        <v>206</v>
      </c>
      <c r="D114" s="419"/>
      <c r="E114" s="419"/>
      <c r="F114" s="419"/>
      <c r="G114" s="419"/>
      <c r="H114" s="87">
        <v>808.54</v>
      </c>
      <c r="I114" s="44"/>
      <c r="J114" s="44"/>
      <c r="K114" s="42">
        <v>14610.32</v>
      </c>
      <c r="L114" s="45" t="s">
        <v>203</v>
      </c>
      <c r="M114" s="7"/>
      <c r="N114" s="7"/>
      <c r="O114" s="7"/>
      <c r="P114" s="7"/>
      <c r="Q114" s="7"/>
    </row>
    <row r="115" spans="1:17" ht="15.75" x14ac:dyDescent="0.2">
      <c r="A115" s="20"/>
      <c r="B115" s="21"/>
      <c r="C115" s="420" t="s">
        <v>209</v>
      </c>
      <c r="D115" s="421"/>
      <c r="E115" s="421"/>
      <c r="F115" s="421"/>
      <c r="G115" s="421"/>
      <c r="H115" s="88">
        <v>525.54999999999995</v>
      </c>
      <c r="I115" s="52"/>
      <c r="J115" s="52"/>
      <c r="K115" s="50">
        <v>8035.68</v>
      </c>
      <c r="L115" s="65" t="s">
        <v>203</v>
      </c>
      <c r="M115" s="7"/>
      <c r="N115" s="7"/>
      <c r="O115" s="7"/>
      <c r="P115" s="7"/>
      <c r="Q115" s="7"/>
    </row>
    <row r="116" spans="1:17" ht="15.75" x14ac:dyDescent="0.2">
      <c r="A116" s="20"/>
      <c r="B116" s="21"/>
      <c r="C116" s="420" t="s">
        <v>210</v>
      </c>
      <c r="D116" s="421"/>
      <c r="E116" s="421"/>
      <c r="F116" s="421"/>
      <c r="G116" s="421"/>
      <c r="H116" s="88">
        <v>323.42</v>
      </c>
      <c r="I116" s="52"/>
      <c r="J116" s="52"/>
      <c r="K116" s="50">
        <v>4675.3</v>
      </c>
      <c r="L116" s="65" t="s">
        <v>203</v>
      </c>
      <c r="M116" s="7"/>
      <c r="N116" s="7"/>
      <c r="O116" s="7"/>
      <c r="P116" s="7"/>
      <c r="Q116" s="7"/>
    </row>
    <row r="117" spans="1:17" ht="15.75" x14ac:dyDescent="0.2">
      <c r="A117" s="20"/>
      <c r="B117" s="21"/>
      <c r="C117" s="420" t="s">
        <v>420</v>
      </c>
      <c r="D117" s="421"/>
      <c r="E117" s="421"/>
      <c r="F117" s="421"/>
      <c r="G117" s="421"/>
      <c r="H117" s="88" t="s">
        <v>38</v>
      </c>
      <c r="I117" s="52"/>
      <c r="J117" s="52"/>
      <c r="K117" s="50"/>
      <c r="L117" s="65" t="s">
        <v>203</v>
      </c>
      <c r="M117" s="7"/>
      <c r="N117" s="7"/>
      <c r="O117" s="7"/>
      <c r="P117" s="7"/>
      <c r="Q117" s="7"/>
    </row>
    <row r="118" spans="1:17" x14ac:dyDescent="0.2">
      <c r="A118" s="20"/>
      <c r="B118" s="21"/>
      <c r="C118" s="418" t="s">
        <v>651</v>
      </c>
      <c r="D118" s="419"/>
      <c r="E118" s="419"/>
      <c r="F118" s="419"/>
      <c r="G118" s="419"/>
      <c r="H118" s="87">
        <v>1657.51</v>
      </c>
      <c r="I118" s="44"/>
      <c r="J118" s="44"/>
      <c r="K118" s="42">
        <v>27321.3</v>
      </c>
      <c r="L118" s="45" t="s">
        <v>203</v>
      </c>
      <c r="M118" s="7"/>
      <c r="N118" s="7"/>
      <c r="O118" s="7"/>
      <c r="P118" s="7"/>
      <c r="Q118" s="7"/>
    </row>
    <row r="119" spans="1:17" x14ac:dyDescent="0.2">
      <c r="A119" s="20"/>
      <c r="B119" s="21"/>
      <c r="C119" s="418" t="s">
        <v>214</v>
      </c>
      <c r="D119" s="419"/>
      <c r="E119" s="419"/>
      <c r="F119" s="419"/>
      <c r="G119" s="419"/>
      <c r="H119" s="87">
        <v>1657.51</v>
      </c>
      <c r="I119" s="44"/>
      <c r="J119" s="44"/>
      <c r="K119" s="42">
        <v>27321.3</v>
      </c>
      <c r="L119" s="45" t="s">
        <v>203</v>
      </c>
      <c r="M119" s="7"/>
      <c r="N119" s="7"/>
      <c r="O119" s="7"/>
      <c r="P119" s="7"/>
      <c r="Q119" s="7"/>
    </row>
    <row r="120" spans="1:17" ht="15.75" x14ac:dyDescent="0.2">
      <c r="A120" s="20"/>
      <c r="B120" s="21"/>
      <c r="C120" s="420" t="s">
        <v>421</v>
      </c>
      <c r="D120" s="421"/>
      <c r="E120" s="421"/>
      <c r="F120" s="421"/>
      <c r="G120" s="421"/>
      <c r="H120" s="88">
        <v>1657.51</v>
      </c>
      <c r="I120" s="52"/>
      <c r="J120" s="52"/>
      <c r="K120" s="50">
        <v>27321.3</v>
      </c>
      <c r="L120" s="65" t="s">
        <v>203</v>
      </c>
      <c r="M120" s="7"/>
      <c r="N120" s="7"/>
      <c r="O120" s="7"/>
      <c r="P120" s="7"/>
      <c r="Q120" s="7"/>
    </row>
    <row r="121" spans="1:17" x14ac:dyDescent="0.2">
      <c r="A121" s="20"/>
      <c r="B121" s="21"/>
      <c r="C121" s="22"/>
      <c r="D121" s="23"/>
      <c r="E121" s="24"/>
      <c r="F121" s="25"/>
      <c r="G121" s="25"/>
      <c r="H121" s="90"/>
      <c r="I121" s="26"/>
      <c r="J121" s="26"/>
      <c r="K121" s="25"/>
      <c r="L121" s="36"/>
      <c r="M121" s="7"/>
      <c r="N121" s="7"/>
      <c r="O121" s="7"/>
      <c r="P121" s="7"/>
      <c r="Q121" s="7"/>
    </row>
    <row r="122" spans="1:17" ht="15.75" x14ac:dyDescent="0.2">
      <c r="A122" s="7"/>
      <c r="B122" s="33"/>
      <c r="C122" s="424"/>
      <c r="D122" s="424"/>
      <c r="E122" s="424"/>
      <c r="F122" s="424"/>
      <c r="G122" s="424"/>
      <c r="H122" s="32"/>
      <c r="I122" s="7"/>
      <c r="J122" s="7"/>
      <c r="K122" s="8"/>
      <c r="L122" s="30"/>
      <c r="M122" s="7"/>
      <c r="N122" s="7"/>
      <c r="O122" s="7"/>
      <c r="P122" s="7"/>
      <c r="Q122" s="7"/>
    </row>
    <row r="123" spans="1:17" x14ac:dyDescent="0.2">
      <c r="M123" s="7"/>
      <c r="N123" s="7"/>
      <c r="O123" s="7"/>
      <c r="P123" s="7"/>
      <c r="Q123" s="7"/>
    </row>
    <row r="127" spans="1:17" x14ac:dyDescent="0.2">
      <c r="A127" s="2"/>
      <c r="B127" s="9" t="s">
        <v>19</v>
      </c>
      <c r="C127" s="2"/>
      <c r="D127" s="2"/>
      <c r="E127" s="2"/>
      <c r="F127" s="2"/>
      <c r="G127" s="2"/>
      <c r="H127" s="2"/>
      <c r="I127" s="2"/>
      <c r="J127" s="2"/>
      <c r="K127" s="2"/>
      <c r="L127" s="2"/>
    </row>
    <row r="128" spans="1:17" x14ac:dyDescent="0.2">
      <c r="A128" s="2"/>
      <c r="B128" s="3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</row>
    <row r="129" spans="1:17" x14ac:dyDescent="0.2">
      <c r="A129" s="2"/>
      <c r="B129" s="9" t="s">
        <v>20</v>
      </c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</row>
    <row r="130" spans="1:17" x14ac:dyDescent="0.2">
      <c r="M130" s="2"/>
      <c r="N130" s="2"/>
      <c r="O130" s="2"/>
      <c r="P130" s="2"/>
      <c r="Q130" s="2"/>
    </row>
  </sheetData>
  <mergeCells count="48">
    <mergeCell ref="E22:G22"/>
    <mergeCell ref="I22:J22"/>
    <mergeCell ref="K22:L22"/>
    <mergeCell ref="A9:L9"/>
    <mergeCell ref="A10:L10"/>
    <mergeCell ref="A13:L13"/>
    <mergeCell ref="A14:L14"/>
    <mergeCell ref="A16:L16"/>
    <mergeCell ref="A17:L17"/>
    <mergeCell ref="I20:J20"/>
    <mergeCell ref="K20:L20"/>
    <mergeCell ref="E21:G21"/>
    <mergeCell ref="I21:J21"/>
    <mergeCell ref="K21:L21"/>
    <mergeCell ref="I23:L23"/>
    <mergeCell ref="A25:A27"/>
    <mergeCell ref="B25:B27"/>
    <mergeCell ref="C25:C27"/>
    <mergeCell ref="D25:D27"/>
    <mergeCell ref="E25:E27"/>
    <mergeCell ref="F25:F27"/>
    <mergeCell ref="G25:G27"/>
    <mergeCell ref="H25:H27"/>
    <mergeCell ref="I25:I27"/>
    <mergeCell ref="C109:G109"/>
    <mergeCell ref="J25:J27"/>
    <mergeCell ref="K25:K27"/>
    <mergeCell ref="A30:L30"/>
    <mergeCell ref="C101:G101"/>
    <mergeCell ref="C102:G102"/>
    <mergeCell ref="C103:G103"/>
    <mergeCell ref="C104:G104"/>
    <mergeCell ref="C105:G105"/>
    <mergeCell ref="C106:G106"/>
    <mergeCell ref="C107:G107"/>
    <mergeCell ref="C108:G108"/>
    <mergeCell ref="C122:G122"/>
    <mergeCell ref="C110:G110"/>
    <mergeCell ref="C111:G111"/>
    <mergeCell ref="C112:G112"/>
    <mergeCell ref="C113:G113"/>
    <mergeCell ref="C114:G114"/>
    <mergeCell ref="C115:G115"/>
    <mergeCell ref="C116:G116"/>
    <mergeCell ref="C117:G117"/>
    <mergeCell ref="C118:G118"/>
    <mergeCell ref="C119:G119"/>
    <mergeCell ref="C120:G120"/>
  </mergeCells>
  <pageMargins left="0.78740157480314965" right="0.19685039370078741" top="0.39370078740157483" bottom="0.39370078740157483" header="0.23622047244094491" footer="0.23622047244094491"/>
  <pageSetup paperSize="9" fitToHeight="30000" orientation="portrait" r:id="rId1"/>
  <headerFooter alignWithMargins="0">
    <oddHeader>&amp;LГранд-СМЕТА</oddHeader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J62"/>
  <sheetViews>
    <sheetView showGridLines="0" topLeftCell="A34" workbookViewId="0">
      <selection activeCell="H45" sqref="H45"/>
    </sheetView>
  </sheetViews>
  <sheetFormatPr defaultRowHeight="12.75" x14ac:dyDescent="0.2"/>
  <cols>
    <col min="1" max="1" width="5" style="102" customWidth="1"/>
    <col min="2" max="2" width="19.28515625" style="91" customWidth="1"/>
    <col min="3" max="3" width="51.28515625" style="91" customWidth="1"/>
    <col min="4" max="4" width="15.42578125" style="96" customWidth="1"/>
    <col min="5" max="5" width="14.85546875" style="96" customWidth="1"/>
    <col min="6" max="6" width="13.42578125" style="96" customWidth="1"/>
    <col min="7" max="7" width="12.5703125" style="96" customWidth="1"/>
    <col min="8" max="8" width="15.7109375" style="96" customWidth="1"/>
    <col min="9" max="9" width="12.7109375" style="83" bestFit="1" customWidth="1"/>
    <col min="10" max="10" width="12.28515625" style="83" bestFit="1" customWidth="1"/>
    <col min="11" max="16384" width="9.140625" style="83"/>
  </cols>
  <sheetData>
    <row r="1" spans="2:8" x14ac:dyDescent="0.2">
      <c r="D1" s="92"/>
      <c r="E1" s="92"/>
      <c r="F1" s="92"/>
      <c r="G1" s="92"/>
      <c r="H1" s="93" t="s">
        <v>656</v>
      </c>
    </row>
    <row r="2" spans="2:8" x14ac:dyDescent="0.2">
      <c r="B2" s="91" t="s">
        <v>657</v>
      </c>
      <c r="C2" s="94"/>
      <c r="D2" s="374"/>
      <c r="E2" s="374"/>
      <c r="F2" s="374"/>
      <c r="G2" s="374"/>
      <c r="H2" s="92"/>
    </row>
    <row r="3" spans="2:8" x14ac:dyDescent="0.2">
      <c r="D3" s="95" t="s">
        <v>658</v>
      </c>
      <c r="F3" s="92"/>
      <c r="G3" s="92"/>
      <c r="H3" s="92"/>
    </row>
    <row r="4" spans="2:8" x14ac:dyDescent="0.2">
      <c r="B4" s="91" t="s">
        <v>659</v>
      </c>
      <c r="C4" s="97"/>
      <c r="D4" s="92"/>
      <c r="E4" s="95"/>
      <c r="F4" s="92"/>
      <c r="G4" s="92"/>
      <c r="H4" s="92"/>
    </row>
    <row r="5" spans="2:8" x14ac:dyDescent="0.2">
      <c r="D5" s="92"/>
      <c r="E5" s="95"/>
      <c r="F5" s="92"/>
      <c r="G5" s="92"/>
      <c r="H5" s="92"/>
    </row>
    <row r="6" spans="2:8" x14ac:dyDescent="0.2">
      <c r="B6" s="91" t="s">
        <v>836</v>
      </c>
      <c r="C6" s="288">
        <f>H60</f>
        <v>12288834.400000002</v>
      </c>
      <c r="D6" s="289" t="s">
        <v>837</v>
      </c>
      <c r="E6" s="95"/>
      <c r="F6" s="92"/>
      <c r="G6" s="92"/>
      <c r="H6" s="92"/>
    </row>
    <row r="7" spans="2:8" x14ac:dyDescent="0.2">
      <c r="B7" s="91" t="s">
        <v>660</v>
      </c>
      <c r="D7" s="92"/>
      <c r="E7" s="92"/>
      <c r="F7" s="92"/>
      <c r="G7" s="92"/>
      <c r="H7" s="92"/>
    </row>
    <row r="8" spans="2:8" x14ac:dyDescent="0.2">
      <c r="C8" s="94"/>
      <c r="D8" s="374"/>
      <c r="E8" s="98"/>
      <c r="F8" s="374"/>
      <c r="G8" s="374"/>
      <c r="H8" s="92"/>
    </row>
    <row r="9" spans="2:8" x14ac:dyDescent="0.2">
      <c r="D9" s="95" t="s">
        <v>661</v>
      </c>
      <c r="F9" s="92"/>
      <c r="G9" s="92"/>
      <c r="H9" s="92"/>
    </row>
    <row r="10" spans="2:8" x14ac:dyDescent="0.2">
      <c r="D10" s="92"/>
      <c r="E10" s="95"/>
      <c r="F10" s="92"/>
      <c r="G10" s="92"/>
      <c r="H10" s="92"/>
    </row>
    <row r="11" spans="2:8" x14ac:dyDescent="0.2">
      <c r="B11" s="91" t="s">
        <v>662</v>
      </c>
      <c r="H11" s="92"/>
    </row>
    <row r="12" spans="2:8" x14ac:dyDescent="0.2">
      <c r="G12" s="92"/>
      <c r="H12" s="92"/>
    </row>
    <row r="13" spans="2:8" x14ac:dyDescent="0.2">
      <c r="D13" s="99" t="s">
        <v>663</v>
      </c>
      <c r="F13" s="92"/>
      <c r="G13" s="92"/>
      <c r="H13" s="92"/>
    </row>
    <row r="14" spans="2:8" x14ac:dyDescent="0.2">
      <c r="D14" s="100"/>
      <c r="F14" s="92"/>
      <c r="G14" s="92"/>
      <c r="H14" s="92"/>
    </row>
    <row r="15" spans="2:8" ht="41.25" customHeight="1" x14ac:dyDescent="0.2">
      <c r="B15" s="387" t="s">
        <v>838</v>
      </c>
      <c r="C15" s="388"/>
      <c r="D15" s="388"/>
      <c r="E15" s="388"/>
      <c r="F15" s="388"/>
      <c r="G15" s="388"/>
      <c r="H15" s="388"/>
    </row>
    <row r="16" spans="2:8" x14ac:dyDescent="0.2">
      <c r="D16" s="101" t="s">
        <v>12</v>
      </c>
      <c r="F16" s="92"/>
      <c r="G16" s="92"/>
      <c r="H16" s="92"/>
    </row>
    <row r="17" spans="1:10" x14ac:dyDescent="0.2">
      <c r="H17" s="92"/>
    </row>
    <row r="18" spans="1:10" x14ac:dyDescent="0.2">
      <c r="B18" s="91" t="s">
        <v>712</v>
      </c>
      <c r="D18" s="100"/>
      <c r="E18" s="92"/>
      <c r="F18" s="92"/>
      <c r="G18" s="92"/>
      <c r="H18" s="92"/>
    </row>
    <row r="19" spans="1:10" x14ac:dyDescent="0.2">
      <c r="D19" s="100"/>
      <c r="E19" s="92"/>
      <c r="F19" s="92"/>
      <c r="G19" s="92"/>
      <c r="H19" s="92"/>
    </row>
    <row r="20" spans="1:10" x14ac:dyDescent="0.2">
      <c r="D20" s="92"/>
      <c r="E20" s="92"/>
      <c r="F20" s="92"/>
      <c r="G20" s="92"/>
      <c r="H20" s="92"/>
    </row>
    <row r="21" spans="1:10" ht="12.75" customHeight="1" x14ac:dyDescent="0.2">
      <c r="A21" s="389" t="s">
        <v>664</v>
      </c>
      <c r="B21" s="390" t="s">
        <v>665</v>
      </c>
      <c r="C21" s="390" t="s">
        <v>666</v>
      </c>
      <c r="D21" s="391" t="s">
        <v>667</v>
      </c>
      <c r="E21" s="391"/>
      <c r="F21" s="391"/>
      <c r="G21" s="391"/>
      <c r="H21" s="389" t="s">
        <v>668</v>
      </c>
    </row>
    <row r="22" spans="1:10" x14ac:dyDescent="0.2">
      <c r="A22" s="389"/>
      <c r="B22" s="390"/>
      <c r="C22" s="390"/>
      <c r="D22" s="389" t="s">
        <v>669</v>
      </c>
      <c r="E22" s="389" t="s">
        <v>670</v>
      </c>
      <c r="F22" s="389" t="s">
        <v>671</v>
      </c>
      <c r="G22" s="389" t="s">
        <v>672</v>
      </c>
      <c r="H22" s="389"/>
    </row>
    <row r="23" spans="1:10" x14ac:dyDescent="0.2">
      <c r="A23" s="389"/>
      <c r="B23" s="390"/>
      <c r="C23" s="390"/>
      <c r="D23" s="389"/>
      <c r="E23" s="389"/>
      <c r="F23" s="389"/>
      <c r="G23" s="389"/>
      <c r="H23" s="389"/>
    </row>
    <row r="24" spans="1:10" x14ac:dyDescent="0.2">
      <c r="A24" s="389"/>
      <c r="B24" s="390"/>
      <c r="C24" s="390"/>
      <c r="D24" s="389"/>
      <c r="E24" s="389"/>
      <c r="F24" s="389"/>
      <c r="G24" s="389"/>
      <c r="H24" s="389"/>
    </row>
    <row r="25" spans="1:10" x14ac:dyDescent="0.2">
      <c r="A25" s="103">
        <v>1</v>
      </c>
      <c r="B25" s="104">
        <v>2</v>
      </c>
      <c r="C25" s="104">
        <v>3</v>
      </c>
      <c r="D25" s="103">
        <v>4</v>
      </c>
      <c r="E25" s="103">
        <v>5</v>
      </c>
      <c r="F25" s="103">
        <v>6</v>
      </c>
      <c r="G25" s="103">
        <v>7</v>
      </c>
      <c r="H25" s="103">
        <v>8</v>
      </c>
    </row>
    <row r="26" spans="1:10" x14ac:dyDescent="0.2">
      <c r="A26" s="380" t="s">
        <v>673</v>
      </c>
      <c r="B26" s="381"/>
      <c r="C26" s="381"/>
      <c r="D26" s="381"/>
      <c r="E26" s="381"/>
      <c r="F26" s="381"/>
      <c r="G26" s="381"/>
      <c r="H26" s="381"/>
    </row>
    <row r="27" spans="1:10" x14ac:dyDescent="0.2">
      <c r="A27" s="105">
        <v>1</v>
      </c>
      <c r="B27" s="106" t="s">
        <v>674</v>
      </c>
      <c r="C27" s="106" t="s">
        <v>675</v>
      </c>
      <c r="D27" s="286">
        <v>991595.16</v>
      </c>
      <c r="E27" s="287"/>
      <c r="F27" s="287"/>
      <c r="G27" s="287"/>
      <c r="H27" s="286">
        <f>SUM(D27:G27)</f>
        <v>991595.16</v>
      </c>
    </row>
    <row r="28" spans="1:10" x14ac:dyDescent="0.2">
      <c r="A28" s="105">
        <v>2</v>
      </c>
      <c r="B28" s="106" t="s">
        <v>832</v>
      </c>
      <c r="C28" s="106" t="s">
        <v>831</v>
      </c>
      <c r="D28" s="286"/>
      <c r="E28" s="287"/>
      <c r="F28" s="287"/>
      <c r="G28" s="287"/>
      <c r="H28" s="286">
        <f>SUM(D28:G28)</f>
        <v>0</v>
      </c>
    </row>
    <row r="29" spans="1:10" ht="27.95" customHeight="1" x14ac:dyDescent="0.2">
      <c r="A29" s="107"/>
      <c r="B29" s="382" t="s">
        <v>676</v>
      </c>
      <c r="C29" s="383"/>
      <c r="D29" s="286">
        <f>SUM(D27:D28)</f>
        <v>991595.16</v>
      </c>
      <c r="E29" s="286">
        <f t="shared" ref="E29:H29" si="0">SUM(E27:E28)</f>
        <v>0</v>
      </c>
      <c r="F29" s="286">
        <f t="shared" si="0"/>
        <v>0</v>
      </c>
      <c r="G29" s="286">
        <f t="shared" si="0"/>
        <v>0</v>
      </c>
      <c r="H29" s="286">
        <f t="shared" si="0"/>
        <v>991595.16</v>
      </c>
    </row>
    <row r="30" spans="1:10" ht="12.75" customHeight="1" x14ac:dyDescent="0.2">
      <c r="A30" s="384" t="s">
        <v>677</v>
      </c>
      <c r="B30" s="385"/>
      <c r="C30" s="385"/>
      <c r="D30" s="385"/>
      <c r="E30" s="385"/>
      <c r="F30" s="385"/>
      <c r="G30" s="385"/>
      <c r="H30" s="386"/>
    </row>
    <row r="31" spans="1:10" x14ac:dyDescent="0.2">
      <c r="A31" s="105">
        <v>3</v>
      </c>
      <c r="B31" s="106" t="s">
        <v>871</v>
      </c>
      <c r="C31" s="106" t="s">
        <v>678</v>
      </c>
      <c r="D31" s="286"/>
      <c r="E31" s="286"/>
      <c r="F31" s="286"/>
      <c r="G31" s="286"/>
      <c r="H31" s="286"/>
      <c r="J31" s="298"/>
    </row>
    <row r="32" spans="1:10" x14ac:dyDescent="0.2">
      <c r="A32" s="105">
        <v>4</v>
      </c>
      <c r="B32" s="106" t="s">
        <v>872</v>
      </c>
      <c r="C32" s="106" t="s">
        <v>869</v>
      </c>
      <c r="D32" s="286">
        <f>'ЛН 02-01-01.2'!K330</f>
        <v>6081736.4900000002</v>
      </c>
      <c r="E32" s="286">
        <f>'ЛН 02-01-01.2'!K331</f>
        <v>36837.480000000003</v>
      </c>
      <c r="F32" s="286"/>
      <c r="G32" s="286"/>
      <c r="H32" s="286">
        <f>SUM(D32:G32)</f>
        <v>6118573.9700000007</v>
      </c>
    </row>
    <row r="33" spans="1:9" x14ac:dyDescent="0.2">
      <c r="A33" s="105">
        <v>5</v>
      </c>
      <c r="B33" s="106" t="s">
        <v>873</v>
      </c>
      <c r="C33" s="106" t="s">
        <v>679</v>
      </c>
      <c r="D33" s="286"/>
      <c r="E33" s="286"/>
      <c r="F33" s="286"/>
      <c r="G33" s="286"/>
      <c r="H33" s="286"/>
    </row>
    <row r="34" spans="1:9" x14ac:dyDescent="0.2">
      <c r="A34" s="105">
        <v>6</v>
      </c>
      <c r="B34" s="106" t="s">
        <v>874</v>
      </c>
      <c r="C34" s="106" t="s">
        <v>870</v>
      </c>
      <c r="D34" s="286">
        <f>'ЛН 02-01-02.2'!K193</f>
        <v>2509496.2400000002</v>
      </c>
      <c r="E34" s="286">
        <f>'ЛН 02-01-02.2'!K194</f>
        <v>34579.1</v>
      </c>
      <c r="F34" s="286"/>
      <c r="G34" s="286"/>
      <c r="H34" s="286">
        <f>SUM(D34:G34)</f>
        <v>2544075.3400000003</v>
      </c>
    </row>
    <row r="35" spans="1:9" ht="27.95" customHeight="1" x14ac:dyDescent="0.2">
      <c r="A35" s="107"/>
      <c r="B35" s="382" t="s">
        <v>680</v>
      </c>
      <c r="C35" s="383"/>
      <c r="D35" s="286">
        <f>SUM(D31:D34)</f>
        <v>8591232.7300000004</v>
      </c>
      <c r="E35" s="286">
        <f>SUM(E31:E34)</f>
        <v>71416.58</v>
      </c>
      <c r="F35" s="286">
        <f t="shared" ref="F35:H35" si="1">SUM(F31:F34)</f>
        <v>0</v>
      </c>
      <c r="G35" s="286">
        <f t="shared" si="1"/>
        <v>0</v>
      </c>
      <c r="H35" s="286">
        <f t="shared" si="1"/>
        <v>8662649.3100000005</v>
      </c>
    </row>
    <row r="36" spans="1:9" x14ac:dyDescent="0.2">
      <c r="A36" s="380" t="s">
        <v>681</v>
      </c>
      <c r="B36" s="381"/>
      <c r="C36" s="381"/>
      <c r="D36" s="381"/>
      <c r="E36" s="381"/>
      <c r="F36" s="381"/>
      <c r="G36" s="381"/>
      <c r="H36" s="381"/>
    </row>
    <row r="37" spans="1:9" x14ac:dyDescent="0.2">
      <c r="A37" s="107"/>
      <c r="B37" s="382" t="s">
        <v>682</v>
      </c>
      <c r="C37" s="383"/>
      <c r="D37" s="286">
        <f>D35+D29</f>
        <v>9582827.8900000006</v>
      </c>
      <c r="E37" s="286">
        <f t="shared" ref="E37:H37" si="2">E35+E29</f>
        <v>71416.58</v>
      </c>
      <c r="F37" s="286">
        <f t="shared" si="2"/>
        <v>0</v>
      </c>
      <c r="G37" s="286">
        <f t="shared" si="2"/>
        <v>0</v>
      </c>
      <c r="H37" s="286">
        <f t="shared" si="2"/>
        <v>9654244.4700000007</v>
      </c>
      <c r="I37" s="298">
        <f>D37+E37</f>
        <v>9654244.4700000007</v>
      </c>
    </row>
    <row r="38" spans="1:9" x14ac:dyDescent="0.2">
      <c r="A38" s="380" t="s">
        <v>683</v>
      </c>
      <c r="B38" s="381"/>
      <c r="C38" s="381"/>
      <c r="D38" s="381"/>
      <c r="E38" s="381"/>
      <c r="F38" s="381"/>
      <c r="G38" s="381"/>
      <c r="H38" s="381"/>
    </row>
    <row r="39" spans="1:9" ht="25.5" x14ac:dyDescent="0.2">
      <c r="A39" s="105">
        <v>7</v>
      </c>
      <c r="B39" s="106" t="s">
        <v>684</v>
      </c>
      <c r="C39" s="106" t="s">
        <v>685</v>
      </c>
      <c r="D39" s="286">
        <f>ROUND(D37*2.5%,2)</f>
        <v>239570.7</v>
      </c>
      <c r="E39" s="286">
        <f>ROUND(E37*2.5%,2)</f>
        <v>1785.41</v>
      </c>
      <c r="F39" s="286"/>
      <c r="G39" s="286"/>
      <c r="H39" s="286">
        <f>SUM(D39:G39)</f>
        <v>241356.11000000002</v>
      </c>
    </row>
    <row r="40" spans="1:9" x14ac:dyDescent="0.2">
      <c r="A40" s="107"/>
      <c r="B40" s="382" t="s">
        <v>686</v>
      </c>
      <c r="C40" s="383"/>
      <c r="D40" s="286">
        <f>D39</f>
        <v>239570.7</v>
      </c>
      <c r="E40" s="286">
        <f t="shared" ref="E40:H40" si="3">E39</f>
        <v>1785.41</v>
      </c>
      <c r="F40" s="286">
        <f t="shared" si="3"/>
        <v>0</v>
      </c>
      <c r="G40" s="286">
        <f t="shared" si="3"/>
        <v>0</v>
      </c>
      <c r="H40" s="286">
        <f t="shared" si="3"/>
        <v>241356.11000000002</v>
      </c>
      <c r="I40" s="298">
        <f>D40+E40</f>
        <v>241356.11000000002</v>
      </c>
    </row>
    <row r="41" spans="1:9" x14ac:dyDescent="0.2">
      <c r="A41" s="107"/>
      <c r="B41" s="382" t="s">
        <v>687</v>
      </c>
      <c r="C41" s="383"/>
      <c r="D41" s="286">
        <f>D40+D37</f>
        <v>9822398.5899999999</v>
      </c>
      <c r="E41" s="286">
        <f t="shared" ref="E41:H41" si="4">E40+E37</f>
        <v>73201.990000000005</v>
      </c>
      <c r="F41" s="286">
        <f t="shared" si="4"/>
        <v>0</v>
      </c>
      <c r="G41" s="286">
        <f t="shared" si="4"/>
        <v>0</v>
      </c>
      <c r="H41" s="286">
        <f t="shared" si="4"/>
        <v>9895600.5800000001</v>
      </c>
      <c r="I41" s="298">
        <f>I37+I40</f>
        <v>9895600.5800000001</v>
      </c>
    </row>
    <row r="42" spans="1:9" x14ac:dyDescent="0.2">
      <c r="A42" s="380" t="s">
        <v>688</v>
      </c>
      <c r="B42" s="381"/>
      <c r="C42" s="381"/>
      <c r="D42" s="381"/>
      <c r="E42" s="381"/>
      <c r="F42" s="381"/>
      <c r="G42" s="381"/>
      <c r="H42" s="381"/>
    </row>
    <row r="43" spans="1:9" ht="25.5" x14ac:dyDescent="0.2">
      <c r="A43" s="105">
        <v>8</v>
      </c>
      <c r="B43" s="106" t="s">
        <v>689</v>
      </c>
      <c r="C43" s="106" t="s">
        <v>690</v>
      </c>
      <c r="D43" s="286">
        <f>ROUND(D41*1.9%,2)</f>
        <v>186625.57</v>
      </c>
      <c r="E43" s="286">
        <f>ROUND(E41*1.9%,2)</f>
        <v>1390.84</v>
      </c>
      <c r="F43" s="286"/>
      <c r="G43" s="286"/>
      <c r="H43" s="286">
        <f>SUM(D43:G43)</f>
        <v>188016.41</v>
      </c>
    </row>
    <row r="44" spans="1:9" x14ac:dyDescent="0.2">
      <c r="A44" s="105">
        <v>9</v>
      </c>
      <c r="B44" s="106" t="s">
        <v>691</v>
      </c>
      <c r="C44" s="106" t="s">
        <v>692</v>
      </c>
      <c r="D44" s="286"/>
      <c r="E44" s="286"/>
      <c r="F44" s="286"/>
      <c r="G44" s="286">
        <f>'ЛС 09-01-01'!K120</f>
        <v>27321.3</v>
      </c>
      <c r="H44" s="286">
        <v>27321.3</v>
      </c>
    </row>
    <row r="45" spans="1:9" x14ac:dyDescent="0.2">
      <c r="A45" s="105">
        <v>10</v>
      </c>
      <c r="B45" s="106" t="s">
        <v>693</v>
      </c>
      <c r="C45" s="106" t="s">
        <v>694</v>
      </c>
      <c r="D45" s="286"/>
      <c r="E45" s="286"/>
      <c r="F45" s="286"/>
      <c r="G45" s="286"/>
      <c r="H45" s="286"/>
    </row>
    <row r="46" spans="1:9" x14ac:dyDescent="0.2">
      <c r="A46" s="107"/>
      <c r="B46" s="382" t="s">
        <v>695</v>
      </c>
      <c r="C46" s="383"/>
      <c r="D46" s="286">
        <f>SUM(D43:D45)</f>
        <v>186625.57</v>
      </c>
      <c r="E46" s="286">
        <f t="shared" ref="E46:H46" si="5">SUM(E43:E45)</f>
        <v>1390.84</v>
      </c>
      <c r="F46" s="286">
        <f t="shared" si="5"/>
        <v>0</v>
      </c>
      <c r="G46" s="286">
        <f t="shared" si="5"/>
        <v>27321.3</v>
      </c>
      <c r="H46" s="286">
        <f t="shared" si="5"/>
        <v>215337.71</v>
      </c>
    </row>
    <row r="47" spans="1:9" x14ac:dyDescent="0.2">
      <c r="A47" s="107"/>
      <c r="B47" s="382" t="s">
        <v>696</v>
      </c>
      <c r="C47" s="383"/>
      <c r="D47" s="286">
        <f>D46+D41</f>
        <v>10009024.16</v>
      </c>
      <c r="E47" s="286">
        <f t="shared" ref="E47:H47" si="6">E46+E41</f>
        <v>74592.83</v>
      </c>
      <c r="F47" s="286">
        <f t="shared" si="6"/>
        <v>0</v>
      </c>
      <c r="G47" s="286">
        <f t="shared" si="6"/>
        <v>27321.3</v>
      </c>
      <c r="H47" s="286">
        <f t="shared" si="6"/>
        <v>10110938.290000001</v>
      </c>
    </row>
    <row r="48" spans="1:9" x14ac:dyDescent="0.2">
      <c r="A48" s="380" t="s">
        <v>697</v>
      </c>
      <c r="B48" s="381"/>
      <c r="C48" s="381"/>
      <c r="D48" s="381"/>
      <c r="E48" s="381"/>
      <c r="F48" s="381"/>
      <c r="G48" s="381"/>
      <c r="H48" s="381"/>
    </row>
    <row r="49" spans="1:9" ht="51" x14ac:dyDescent="0.2">
      <c r="A49" s="105">
        <v>11</v>
      </c>
      <c r="B49" s="106" t="s">
        <v>698</v>
      </c>
      <c r="C49" s="106" t="s">
        <v>699</v>
      </c>
      <c r="D49" s="286"/>
      <c r="E49" s="286"/>
      <c r="F49" s="286"/>
      <c r="G49" s="286"/>
      <c r="H49" s="286">
        <f>G49</f>
        <v>0</v>
      </c>
    </row>
    <row r="50" spans="1:9" x14ac:dyDescent="0.2">
      <c r="A50" s="105">
        <v>12</v>
      </c>
      <c r="B50" s="106" t="s">
        <v>700</v>
      </c>
      <c r="C50" s="106" t="s">
        <v>834</v>
      </c>
      <c r="D50" s="286"/>
      <c r="E50" s="286"/>
      <c r="F50" s="286"/>
      <c r="G50" s="286"/>
      <c r="H50" s="286">
        <f>G50</f>
        <v>0</v>
      </c>
    </row>
    <row r="51" spans="1:9" ht="27.95" customHeight="1" x14ac:dyDescent="0.2">
      <c r="A51" s="107"/>
      <c r="B51" s="382" t="s">
        <v>701</v>
      </c>
      <c r="C51" s="383"/>
      <c r="D51" s="286"/>
      <c r="E51" s="286"/>
      <c r="F51" s="286"/>
      <c r="G51" s="286">
        <f>SUM(G49:G50)</f>
        <v>0</v>
      </c>
      <c r="H51" s="286">
        <f>SUM(H49:H50)</f>
        <v>0</v>
      </c>
    </row>
    <row r="52" spans="1:9" x14ac:dyDescent="0.2">
      <c r="A52" s="380" t="s">
        <v>702</v>
      </c>
      <c r="B52" s="381"/>
      <c r="C52" s="381"/>
      <c r="D52" s="381"/>
      <c r="E52" s="381"/>
      <c r="F52" s="381"/>
      <c r="G52" s="381"/>
      <c r="H52" s="381"/>
    </row>
    <row r="53" spans="1:9" x14ac:dyDescent="0.2">
      <c r="A53" s="107"/>
      <c r="B53" s="382" t="s">
        <v>703</v>
      </c>
      <c r="C53" s="383"/>
      <c r="D53" s="286">
        <f>D47+D51</f>
        <v>10009024.16</v>
      </c>
      <c r="E53" s="286">
        <f t="shared" ref="E53:H53" si="7">E47+E51</f>
        <v>74592.83</v>
      </c>
      <c r="F53" s="286">
        <f t="shared" si="7"/>
        <v>0</v>
      </c>
      <c r="G53" s="286">
        <f t="shared" si="7"/>
        <v>27321.3</v>
      </c>
      <c r="H53" s="286">
        <f t="shared" si="7"/>
        <v>10110938.290000001</v>
      </c>
    </row>
    <row r="54" spans="1:9" x14ac:dyDescent="0.2">
      <c r="A54" s="380" t="s">
        <v>704</v>
      </c>
      <c r="B54" s="381"/>
      <c r="C54" s="381"/>
      <c r="D54" s="381"/>
      <c r="E54" s="381"/>
      <c r="F54" s="381"/>
      <c r="G54" s="381"/>
      <c r="H54" s="381"/>
    </row>
    <row r="55" spans="1:9" ht="25.5" x14ac:dyDescent="0.2">
      <c r="A55" s="105">
        <v>13</v>
      </c>
      <c r="B55" s="106" t="s">
        <v>705</v>
      </c>
      <c r="C55" s="106" t="s">
        <v>706</v>
      </c>
      <c r="D55" s="286">
        <f>ROUND(D53*3%,2)</f>
        <v>300270.71999999997</v>
      </c>
      <c r="E55" s="286">
        <f t="shared" ref="E55:H55" si="8">ROUND(E53*3%,2)</f>
        <v>2237.7800000000002</v>
      </c>
      <c r="F55" s="286">
        <f t="shared" si="8"/>
        <v>0</v>
      </c>
      <c r="G55" s="286">
        <f t="shared" si="8"/>
        <v>819.64</v>
      </c>
      <c r="H55" s="286">
        <f t="shared" si="8"/>
        <v>303328.15000000002</v>
      </c>
    </row>
    <row r="56" spans="1:9" x14ac:dyDescent="0.2">
      <c r="A56" s="107"/>
      <c r="B56" s="382" t="s">
        <v>835</v>
      </c>
      <c r="C56" s="383"/>
      <c r="D56" s="286">
        <f>D53+D55</f>
        <v>10309294.880000001</v>
      </c>
      <c r="E56" s="286">
        <f t="shared" ref="E56:H56" si="9">E53+E55</f>
        <v>76830.61</v>
      </c>
      <c r="F56" s="286">
        <f t="shared" si="9"/>
        <v>0</v>
      </c>
      <c r="G56" s="286">
        <f t="shared" si="9"/>
        <v>28140.94</v>
      </c>
      <c r="H56" s="286">
        <f t="shared" si="9"/>
        <v>10414266.440000001</v>
      </c>
      <c r="I56" s="298">
        <f>D56+E56+G56</f>
        <v>10414266.43</v>
      </c>
    </row>
    <row r="57" spans="1:9" x14ac:dyDescent="0.2">
      <c r="A57" s="380" t="s">
        <v>707</v>
      </c>
      <c r="B57" s="381"/>
      <c r="C57" s="381"/>
      <c r="D57" s="381"/>
      <c r="E57" s="381"/>
      <c r="F57" s="381"/>
      <c r="G57" s="381"/>
      <c r="H57" s="381"/>
    </row>
    <row r="58" spans="1:9" ht="25.5" x14ac:dyDescent="0.2">
      <c r="A58" s="105">
        <v>14</v>
      </c>
      <c r="B58" s="106" t="s">
        <v>708</v>
      </c>
      <c r="C58" s="106" t="s">
        <v>709</v>
      </c>
      <c r="D58" s="286">
        <f>ROUND(D56*0.18,2)</f>
        <v>1855673.08</v>
      </c>
      <c r="E58" s="286">
        <f t="shared" ref="E58:H58" si="10">ROUND(E56*0.18,2)</f>
        <v>13829.51</v>
      </c>
      <c r="F58" s="286">
        <f t="shared" si="10"/>
        <v>0</v>
      </c>
      <c r="G58" s="286">
        <f t="shared" si="10"/>
        <v>5065.37</v>
      </c>
      <c r="H58" s="286">
        <f t="shared" si="10"/>
        <v>1874567.96</v>
      </c>
    </row>
    <row r="59" spans="1:9" x14ac:dyDescent="0.2">
      <c r="A59" s="107"/>
      <c r="B59" s="382" t="s">
        <v>710</v>
      </c>
      <c r="C59" s="383"/>
      <c r="D59" s="286">
        <f>D58</f>
        <v>1855673.08</v>
      </c>
      <c r="E59" s="286">
        <f t="shared" ref="E59:H59" si="11">E58</f>
        <v>13829.51</v>
      </c>
      <c r="F59" s="286">
        <f t="shared" si="11"/>
        <v>0</v>
      </c>
      <c r="G59" s="286">
        <f t="shared" si="11"/>
        <v>5065.37</v>
      </c>
      <c r="H59" s="286">
        <f t="shared" si="11"/>
        <v>1874567.96</v>
      </c>
    </row>
    <row r="60" spans="1:9" x14ac:dyDescent="0.2">
      <c r="A60" s="107"/>
      <c r="B60" s="382" t="s">
        <v>711</v>
      </c>
      <c r="C60" s="383"/>
      <c r="D60" s="286">
        <f>D59+D56</f>
        <v>12164967.960000001</v>
      </c>
      <c r="E60" s="286">
        <f t="shared" ref="E60:H60" si="12">E59+E56</f>
        <v>90660.12</v>
      </c>
      <c r="F60" s="286">
        <f t="shared" si="12"/>
        <v>0</v>
      </c>
      <c r="G60" s="286">
        <f t="shared" si="12"/>
        <v>33206.31</v>
      </c>
      <c r="H60" s="286">
        <f t="shared" si="12"/>
        <v>12288834.400000002</v>
      </c>
    </row>
    <row r="62" spans="1:9" x14ac:dyDescent="0.2">
      <c r="D62" s="379">
        <f>D56+E56</f>
        <v>10386125.49</v>
      </c>
    </row>
  </sheetData>
  <mergeCells count="31">
    <mergeCell ref="B15:H15"/>
    <mergeCell ref="A21:A24"/>
    <mergeCell ref="B21:B24"/>
    <mergeCell ref="C21:C24"/>
    <mergeCell ref="D21:G21"/>
    <mergeCell ref="H21:H24"/>
    <mergeCell ref="D22:D24"/>
    <mergeCell ref="E22:E24"/>
    <mergeCell ref="F22:F24"/>
    <mergeCell ref="G22:G24"/>
    <mergeCell ref="B47:C47"/>
    <mergeCell ref="A26:H26"/>
    <mergeCell ref="B29:C29"/>
    <mergeCell ref="A30:H30"/>
    <mergeCell ref="B35:C35"/>
    <mergeCell ref="A36:H36"/>
    <mergeCell ref="B37:C37"/>
    <mergeCell ref="A38:H38"/>
    <mergeCell ref="B40:C40"/>
    <mergeCell ref="B41:C41"/>
    <mergeCell ref="A42:H42"/>
    <mergeCell ref="B46:C46"/>
    <mergeCell ref="A57:H57"/>
    <mergeCell ref="B59:C59"/>
    <mergeCell ref="B60:C60"/>
    <mergeCell ref="A48:H48"/>
    <mergeCell ref="B51:C51"/>
    <mergeCell ref="A52:H52"/>
    <mergeCell ref="B53:C53"/>
    <mergeCell ref="A54:H54"/>
    <mergeCell ref="B56:C56"/>
  </mergeCells>
  <pageMargins left="0.42" right="0.25" top="0.5" bottom="0.52" header="0.3" footer="0.3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J67"/>
  <sheetViews>
    <sheetView showGridLines="0" tabSelected="1" topLeftCell="A22" workbookViewId="0">
      <selection activeCell="D55" sqref="D55"/>
    </sheetView>
  </sheetViews>
  <sheetFormatPr defaultRowHeight="12.75" x14ac:dyDescent="0.2"/>
  <cols>
    <col min="1" max="1" width="5" style="102" customWidth="1"/>
    <col min="2" max="2" width="19.28515625" style="91" customWidth="1"/>
    <col min="3" max="3" width="51.28515625" style="91" customWidth="1"/>
    <col min="4" max="4" width="15.42578125" style="96" customWidth="1"/>
    <col min="5" max="5" width="14.85546875" style="96" customWidth="1"/>
    <col min="6" max="6" width="13.42578125" style="96" customWidth="1"/>
    <col min="7" max="7" width="12.5703125" style="96" customWidth="1"/>
    <col min="8" max="8" width="15.7109375" style="96" customWidth="1"/>
    <col min="9" max="9" width="12.7109375" style="83" bestFit="1" customWidth="1"/>
    <col min="10" max="10" width="12.28515625" style="83" bestFit="1" customWidth="1"/>
    <col min="11" max="16384" width="9.140625" style="83"/>
  </cols>
  <sheetData>
    <row r="1" spans="1:8" x14ac:dyDescent="0.2">
      <c r="A1" s="497"/>
      <c r="B1" s="97"/>
      <c r="C1" s="97"/>
      <c r="D1" s="498"/>
      <c r="E1" s="498"/>
      <c r="F1" s="498"/>
      <c r="G1" s="498"/>
      <c r="H1" s="499"/>
    </row>
    <row r="2" spans="1:8" x14ac:dyDescent="0.2">
      <c r="A2" s="497"/>
      <c r="B2" s="97"/>
      <c r="C2" s="97"/>
      <c r="D2" s="498"/>
      <c r="E2" s="498"/>
      <c r="F2" s="498"/>
      <c r="G2" s="498"/>
      <c r="H2" s="498"/>
    </row>
    <row r="3" spans="1:8" x14ac:dyDescent="0.2">
      <c r="A3" s="497"/>
      <c r="B3" s="97"/>
      <c r="C3" s="97"/>
      <c r="D3" s="502" t="s">
        <v>879</v>
      </c>
      <c r="E3" s="502"/>
      <c r="F3" s="502"/>
      <c r="G3" s="502"/>
      <c r="H3" s="498"/>
    </row>
    <row r="4" spans="1:8" x14ac:dyDescent="0.2">
      <c r="A4" s="497"/>
      <c r="B4" s="97"/>
      <c r="C4" s="97"/>
      <c r="D4" s="502" t="s">
        <v>880</v>
      </c>
      <c r="E4" s="502"/>
      <c r="F4" s="502"/>
      <c r="G4" s="502"/>
      <c r="H4" s="498"/>
    </row>
    <row r="5" spans="1:8" x14ac:dyDescent="0.2">
      <c r="A5" s="497"/>
      <c r="B5" s="97"/>
      <c r="C5" s="97"/>
      <c r="D5" s="503" t="s">
        <v>881</v>
      </c>
      <c r="E5" s="503"/>
      <c r="F5" s="503"/>
      <c r="G5" s="503"/>
      <c r="H5" s="498"/>
    </row>
    <row r="6" spans="1:8" x14ac:dyDescent="0.2">
      <c r="A6" s="497"/>
      <c r="B6" s="97"/>
      <c r="C6" s="501"/>
      <c r="D6" s="502" t="s">
        <v>882</v>
      </c>
      <c r="E6" s="502"/>
      <c r="F6" s="502"/>
      <c r="G6" s="502"/>
      <c r="H6" s="498"/>
    </row>
    <row r="7" spans="1:8" x14ac:dyDescent="0.2">
      <c r="A7" s="497"/>
      <c r="B7" s="97"/>
      <c r="C7" s="97"/>
      <c r="D7" s="502" t="s">
        <v>883</v>
      </c>
      <c r="E7" s="502"/>
      <c r="F7" s="502"/>
      <c r="G7" s="502"/>
      <c r="H7" s="498"/>
    </row>
    <row r="8" spans="1:8" x14ac:dyDescent="0.2">
      <c r="A8" s="497"/>
      <c r="B8" s="97"/>
      <c r="C8" s="97"/>
      <c r="D8" s="498"/>
      <c r="E8" s="500"/>
      <c r="F8" s="498"/>
      <c r="G8" s="498"/>
      <c r="H8" s="498"/>
    </row>
    <row r="9" spans="1:8" x14ac:dyDescent="0.2">
      <c r="A9" s="497"/>
      <c r="B9" s="97"/>
      <c r="C9" s="97"/>
      <c r="D9" s="378"/>
      <c r="E9" s="500"/>
      <c r="F9" s="498"/>
      <c r="G9" s="498"/>
      <c r="H9" s="498"/>
    </row>
    <row r="10" spans="1:8" x14ac:dyDescent="0.2">
      <c r="A10" s="497"/>
      <c r="B10" s="97"/>
      <c r="C10" s="97"/>
      <c r="D10" s="498"/>
      <c r="E10" s="378"/>
      <c r="F10" s="498"/>
      <c r="G10" s="498"/>
      <c r="H10" s="498"/>
    </row>
    <row r="11" spans="1:8" x14ac:dyDescent="0.2">
      <c r="A11" s="497"/>
      <c r="B11" s="97"/>
      <c r="C11" s="97"/>
      <c r="D11" s="500"/>
      <c r="E11" s="500"/>
      <c r="F11" s="500"/>
      <c r="G11" s="500"/>
      <c r="H11" s="498"/>
    </row>
    <row r="12" spans="1:8" x14ac:dyDescent="0.2">
      <c r="G12" s="92"/>
      <c r="H12" s="92"/>
    </row>
    <row r="13" spans="1:8" x14ac:dyDescent="0.2">
      <c r="D13" s="99" t="s">
        <v>663</v>
      </c>
      <c r="F13" s="92"/>
      <c r="G13" s="92"/>
      <c r="H13" s="92"/>
    </row>
    <row r="14" spans="1:8" x14ac:dyDescent="0.2">
      <c r="D14" s="100"/>
      <c r="F14" s="92"/>
      <c r="G14" s="92"/>
      <c r="H14" s="92"/>
    </row>
    <row r="15" spans="1:8" ht="41.25" customHeight="1" x14ac:dyDescent="0.2">
      <c r="B15" s="387" t="s">
        <v>838</v>
      </c>
      <c r="C15" s="388"/>
      <c r="D15" s="388"/>
      <c r="E15" s="388"/>
      <c r="F15" s="388"/>
      <c r="G15" s="388"/>
      <c r="H15" s="388"/>
    </row>
    <row r="16" spans="1:8" x14ac:dyDescent="0.2">
      <c r="D16" s="101" t="s">
        <v>12</v>
      </c>
      <c r="F16" s="92"/>
      <c r="G16" s="92"/>
      <c r="H16" s="92"/>
    </row>
    <row r="17" spans="1:10" x14ac:dyDescent="0.2">
      <c r="H17" s="92"/>
    </row>
    <row r="18" spans="1:10" x14ac:dyDescent="0.2">
      <c r="B18" s="91" t="s">
        <v>712</v>
      </c>
      <c r="D18" s="100"/>
      <c r="E18" s="92"/>
      <c r="F18" s="92"/>
      <c r="G18" s="92"/>
      <c r="H18" s="92"/>
    </row>
    <row r="19" spans="1:10" x14ac:dyDescent="0.2">
      <c r="D19" s="100"/>
      <c r="E19" s="92"/>
      <c r="F19" s="92"/>
      <c r="G19" s="92"/>
      <c r="H19" s="92"/>
    </row>
    <row r="20" spans="1:10" x14ac:dyDescent="0.2">
      <c r="D20" s="92"/>
      <c r="E20" s="92"/>
      <c r="F20" s="92"/>
      <c r="G20" s="92"/>
      <c r="H20" s="92"/>
    </row>
    <row r="21" spans="1:10" ht="12.75" customHeight="1" x14ac:dyDescent="0.2">
      <c r="A21" s="389" t="s">
        <v>664</v>
      </c>
      <c r="B21" s="390" t="s">
        <v>665</v>
      </c>
      <c r="C21" s="390" t="s">
        <v>666</v>
      </c>
      <c r="D21" s="391" t="s">
        <v>667</v>
      </c>
      <c r="E21" s="391"/>
      <c r="F21" s="391"/>
      <c r="G21" s="391"/>
      <c r="H21" s="389" t="s">
        <v>668</v>
      </c>
    </row>
    <row r="22" spans="1:10" x14ac:dyDescent="0.2">
      <c r="A22" s="389"/>
      <c r="B22" s="390"/>
      <c r="C22" s="390"/>
      <c r="D22" s="389" t="s">
        <v>669</v>
      </c>
      <c r="E22" s="389" t="s">
        <v>670</v>
      </c>
      <c r="F22" s="389" t="s">
        <v>671</v>
      </c>
      <c r="G22" s="389" t="s">
        <v>672</v>
      </c>
      <c r="H22" s="389"/>
    </row>
    <row r="23" spans="1:10" x14ac:dyDescent="0.2">
      <c r="A23" s="389"/>
      <c r="B23" s="390"/>
      <c r="C23" s="390"/>
      <c r="D23" s="389"/>
      <c r="E23" s="389"/>
      <c r="F23" s="389"/>
      <c r="G23" s="389"/>
      <c r="H23" s="389"/>
    </row>
    <row r="24" spans="1:10" x14ac:dyDescent="0.2">
      <c r="A24" s="389"/>
      <c r="B24" s="390"/>
      <c r="C24" s="390"/>
      <c r="D24" s="389"/>
      <c r="E24" s="389"/>
      <c r="F24" s="389"/>
      <c r="G24" s="389"/>
      <c r="H24" s="389"/>
    </row>
    <row r="25" spans="1:10" x14ac:dyDescent="0.2">
      <c r="A25" s="103">
        <v>1</v>
      </c>
      <c r="B25" s="104">
        <v>2</v>
      </c>
      <c r="C25" s="104">
        <v>3</v>
      </c>
      <c r="D25" s="103">
        <v>4</v>
      </c>
      <c r="E25" s="103">
        <v>5</v>
      </c>
      <c r="F25" s="103">
        <v>6</v>
      </c>
      <c r="G25" s="103">
        <v>7</v>
      </c>
      <c r="H25" s="103">
        <v>8</v>
      </c>
    </row>
    <row r="26" spans="1:10" x14ac:dyDescent="0.2">
      <c r="A26" s="380" t="s">
        <v>673</v>
      </c>
      <c r="B26" s="381"/>
      <c r="C26" s="381"/>
      <c r="D26" s="381"/>
      <c r="E26" s="381"/>
      <c r="F26" s="381"/>
      <c r="G26" s="381"/>
      <c r="H26" s="381"/>
    </row>
    <row r="27" spans="1:10" x14ac:dyDescent="0.2">
      <c r="A27" s="105">
        <v>1</v>
      </c>
      <c r="B27" s="106" t="s">
        <v>674</v>
      </c>
      <c r="C27" s="106" t="s">
        <v>675</v>
      </c>
      <c r="D27" s="286">
        <v>991595.16</v>
      </c>
      <c r="E27" s="287"/>
      <c r="F27" s="287"/>
      <c r="G27" s="287"/>
      <c r="H27" s="286">
        <f>SUM(D27:G27)</f>
        <v>991595.16</v>
      </c>
    </row>
    <row r="28" spans="1:10" x14ac:dyDescent="0.2">
      <c r="A28" s="105">
        <v>2</v>
      </c>
      <c r="B28" s="106" t="s">
        <v>832</v>
      </c>
      <c r="C28" s="106" t="s">
        <v>831</v>
      </c>
      <c r="D28" s="286"/>
      <c r="E28" s="287"/>
      <c r="F28" s="287"/>
      <c r="G28" s="287">
        <f>'земля КЛ'!H59</f>
        <v>67028.314597088</v>
      </c>
      <c r="H28" s="286">
        <f>SUM(D28:G28)</f>
        <v>67028.314597088</v>
      </c>
    </row>
    <row r="29" spans="1:10" ht="27.95" customHeight="1" x14ac:dyDescent="0.2">
      <c r="A29" s="107"/>
      <c r="B29" s="382" t="s">
        <v>676</v>
      </c>
      <c r="C29" s="383"/>
      <c r="D29" s="286">
        <f>SUM(D27:D28)</f>
        <v>991595.16</v>
      </c>
      <c r="E29" s="286">
        <f t="shared" ref="E29:H29" si="0">SUM(E27:E28)</f>
        <v>0</v>
      </c>
      <c r="F29" s="286">
        <f t="shared" si="0"/>
        <v>0</v>
      </c>
      <c r="G29" s="286">
        <f t="shared" si="0"/>
        <v>67028.314597088</v>
      </c>
      <c r="H29" s="286">
        <f t="shared" si="0"/>
        <v>1058623.4745970881</v>
      </c>
    </row>
    <row r="30" spans="1:10" ht="12.75" customHeight="1" x14ac:dyDescent="0.2">
      <c r="A30" s="384" t="s">
        <v>677</v>
      </c>
      <c r="B30" s="385"/>
      <c r="C30" s="385"/>
      <c r="D30" s="385"/>
      <c r="E30" s="385"/>
      <c r="F30" s="385"/>
      <c r="G30" s="385"/>
      <c r="H30" s="386"/>
    </row>
    <row r="31" spans="1:10" x14ac:dyDescent="0.2">
      <c r="A31" s="105">
        <v>3</v>
      </c>
      <c r="B31" s="106" t="s">
        <v>871</v>
      </c>
      <c r="C31" s="106" t="s">
        <v>678</v>
      </c>
      <c r="D31" s="286">
        <f>'ЛН 02-01-01.1'!K741</f>
        <v>13784788.449999999</v>
      </c>
      <c r="E31" s="286">
        <f>'ЛН 02-01-01.1'!K742</f>
        <v>1011248.18</v>
      </c>
      <c r="F31" s="286"/>
      <c r="G31" s="286"/>
      <c r="H31" s="286">
        <f>SUM(D31:G31)</f>
        <v>14796036.629999999</v>
      </c>
      <c r="J31" s="298"/>
    </row>
    <row r="32" spans="1:10" x14ac:dyDescent="0.2">
      <c r="A32" s="105">
        <v>4</v>
      </c>
      <c r="B32" s="106" t="s">
        <v>872</v>
      </c>
      <c r="C32" s="106" t="s">
        <v>869</v>
      </c>
      <c r="D32" s="286">
        <f>'ЛН 02-01-01.2'!K330</f>
        <v>6081736.4900000002</v>
      </c>
      <c r="E32" s="286">
        <f>'ЛН 02-01-01.2'!K331</f>
        <v>36837.480000000003</v>
      </c>
      <c r="F32" s="286"/>
      <c r="G32" s="286"/>
      <c r="H32" s="286">
        <f>SUM(D32:G32)</f>
        <v>6118573.9700000007</v>
      </c>
    </row>
    <row r="33" spans="1:9" x14ac:dyDescent="0.2">
      <c r="A33" s="105">
        <v>5</v>
      </c>
      <c r="B33" s="106" t="s">
        <v>873</v>
      </c>
      <c r="C33" s="106" t="s">
        <v>679</v>
      </c>
      <c r="D33" s="286">
        <f>'ЛН 02-01-02.1'!K698</f>
        <v>13101706.85</v>
      </c>
      <c r="E33" s="286">
        <f>'ЛН 02-01-02.1'!K699</f>
        <v>806798.33</v>
      </c>
      <c r="F33" s="286"/>
      <c r="G33" s="286"/>
      <c r="H33" s="286">
        <f>SUM(D33:G33)</f>
        <v>13908505.18</v>
      </c>
    </row>
    <row r="34" spans="1:9" x14ac:dyDescent="0.2">
      <c r="A34" s="105">
        <v>6</v>
      </c>
      <c r="B34" s="106" t="s">
        <v>874</v>
      </c>
      <c r="C34" s="106" t="s">
        <v>870</v>
      </c>
      <c r="D34" s="286">
        <f>'ЛН 02-01-02.2'!K193</f>
        <v>2509496.2400000002</v>
      </c>
      <c r="E34" s="286">
        <f>'ЛН 02-01-02.2'!K194</f>
        <v>34579.1</v>
      </c>
      <c r="F34" s="286"/>
      <c r="G34" s="286"/>
      <c r="H34" s="286">
        <f>SUM(D34:G34)</f>
        <v>2544075.3400000003</v>
      </c>
    </row>
    <row r="35" spans="1:9" ht="27.95" customHeight="1" x14ac:dyDescent="0.2">
      <c r="A35" s="107"/>
      <c r="B35" s="382" t="s">
        <v>680</v>
      </c>
      <c r="C35" s="383"/>
      <c r="D35" s="286">
        <f>SUM(D31:D34)</f>
        <v>35477728.030000001</v>
      </c>
      <c r="E35" s="286">
        <f>SUM(E31:E34)</f>
        <v>1889463.09</v>
      </c>
      <c r="F35" s="286">
        <f t="shared" ref="F35:H35" si="1">SUM(F31:F34)</f>
        <v>0</v>
      </c>
      <c r="G35" s="286">
        <f t="shared" si="1"/>
        <v>0</v>
      </c>
      <c r="H35" s="286">
        <f t="shared" si="1"/>
        <v>37367191.120000005</v>
      </c>
      <c r="I35" s="504">
        <f>ССРГНБ!H35+'ССР КЛ'!H35</f>
        <v>37367191.119999997</v>
      </c>
    </row>
    <row r="36" spans="1:9" x14ac:dyDescent="0.2">
      <c r="A36" s="380" t="s">
        <v>681</v>
      </c>
      <c r="B36" s="381"/>
      <c r="C36" s="381"/>
      <c r="D36" s="381"/>
      <c r="E36" s="381"/>
      <c r="F36" s="381"/>
      <c r="G36" s="381"/>
      <c r="H36" s="381"/>
      <c r="I36" s="505"/>
    </row>
    <row r="37" spans="1:9" x14ac:dyDescent="0.2">
      <c r="A37" s="107"/>
      <c r="B37" s="382" t="s">
        <v>682</v>
      </c>
      <c r="C37" s="383"/>
      <c r="D37" s="286">
        <f>D35+D29</f>
        <v>36469323.189999998</v>
      </c>
      <c r="E37" s="286">
        <f t="shared" ref="E37:H37" si="2">E35+E29</f>
        <v>1889463.09</v>
      </c>
      <c r="F37" s="286">
        <f t="shared" si="2"/>
        <v>0</v>
      </c>
      <c r="G37" s="286">
        <f t="shared" si="2"/>
        <v>67028.314597088</v>
      </c>
      <c r="H37" s="286">
        <f t="shared" si="2"/>
        <v>38425814.594597094</v>
      </c>
      <c r="I37" s="504">
        <f>ССРГНБ!H37+'ССР КЛ'!H37</f>
        <v>38425814.594597086</v>
      </c>
    </row>
    <row r="38" spans="1:9" x14ac:dyDescent="0.2">
      <c r="A38" s="380" t="s">
        <v>683</v>
      </c>
      <c r="B38" s="381"/>
      <c r="C38" s="381"/>
      <c r="D38" s="381"/>
      <c r="E38" s="381"/>
      <c r="F38" s="381"/>
      <c r="G38" s="381"/>
      <c r="H38" s="381"/>
      <c r="I38" s="505"/>
    </row>
    <row r="39" spans="1:9" ht="25.5" x14ac:dyDescent="0.2">
      <c r="A39" s="105">
        <v>7</v>
      </c>
      <c r="B39" s="106" t="s">
        <v>684</v>
      </c>
      <c r="C39" s="106" t="s">
        <v>685</v>
      </c>
      <c r="D39" s="286">
        <f>ROUND(D37*2.5%,2)</f>
        <v>911733.08</v>
      </c>
      <c r="E39" s="286">
        <f>ROUND(E37*2.5%,2)</f>
        <v>47236.58</v>
      </c>
      <c r="F39" s="286"/>
      <c r="G39" s="286"/>
      <c r="H39" s="286">
        <f>SUM(D39:G39)</f>
        <v>958969.65999999992</v>
      </c>
      <c r="I39" s="505"/>
    </row>
    <row r="40" spans="1:9" x14ac:dyDescent="0.2">
      <c r="A40" s="107"/>
      <c r="B40" s="382" t="s">
        <v>686</v>
      </c>
      <c r="C40" s="383"/>
      <c r="D40" s="286">
        <f>D39</f>
        <v>911733.08</v>
      </c>
      <c r="E40" s="286">
        <f t="shared" ref="E40:H40" si="3">E39</f>
        <v>47236.58</v>
      </c>
      <c r="F40" s="286">
        <f t="shared" si="3"/>
        <v>0</v>
      </c>
      <c r="G40" s="286">
        <f t="shared" si="3"/>
        <v>0</v>
      </c>
      <c r="H40" s="286">
        <f t="shared" si="3"/>
        <v>958969.65999999992</v>
      </c>
      <c r="I40" s="505"/>
    </row>
    <row r="41" spans="1:9" x14ac:dyDescent="0.2">
      <c r="A41" s="107"/>
      <c r="B41" s="382" t="s">
        <v>687</v>
      </c>
      <c r="C41" s="383"/>
      <c r="D41" s="286">
        <f>D40+D37</f>
        <v>37381056.269999996</v>
      </c>
      <c r="E41" s="286">
        <f t="shared" ref="E41:H41" si="4">E40+E37</f>
        <v>1936699.6700000002</v>
      </c>
      <c r="F41" s="286">
        <f t="shared" si="4"/>
        <v>0</v>
      </c>
      <c r="G41" s="286">
        <f t="shared" si="4"/>
        <v>67028.314597088</v>
      </c>
      <c r="H41" s="286">
        <f t="shared" si="4"/>
        <v>39384784.25459709</v>
      </c>
      <c r="I41" s="504">
        <f>ССРГНБ!H41+'ССР КЛ'!H41</f>
        <v>39384784.244597085</v>
      </c>
    </row>
    <row r="42" spans="1:9" x14ac:dyDescent="0.2">
      <c r="A42" s="380" t="s">
        <v>688</v>
      </c>
      <c r="B42" s="381"/>
      <c r="C42" s="381"/>
      <c r="D42" s="381"/>
      <c r="E42" s="381"/>
      <c r="F42" s="381"/>
      <c r="G42" s="381"/>
      <c r="H42" s="381"/>
      <c r="I42" s="505"/>
    </row>
    <row r="43" spans="1:9" ht="25.5" x14ac:dyDescent="0.2">
      <c r="A43" s="105">
        <v>8</v>
      </c>
      <c r="B43" s="106" t="s">
        <v>689</v>
      </c>
      <c r="C43" s="106" t="s">
        <v>690</v>
      </c>
      <c r="D43" s="286">
        <f>ROUND(D41*1.9%,2)</f>
        <v>710240.07</v>
      </c>
      <c r="E43" s="286">
        <f>ROUND(E41*1.9%,2)</f>
        <v>36797.29</v>
      </c>
      <c r="F43" s="286"/>
      <c r="G43" s="286"/>
      <c r="H43" s="286">
        <f>SUM(D43:G43)</f>
        <v>747037.36</v>
      </c>
      <c r="I43" s="504">
        <f>ССРГНБ!H43+'ССР КЛ'!H43</f>
        <v>747037.37</v>
      </c>
    </row>
    <row r="44" spans="1:9" x14ac:dyDescent="0.2">
      <c r="A44" s="105">
        <v>9</v>
      </c>
      <c r="B44" s="106" t="s">
        <v>691</v>
      </c>
      <c r="C44" s="106" t="s">
        <v>692</v>
      </c>
      <c r="D44" s="286"/>
      <c r="E44" s="286"/>
      <c r="F44" s="286"/>
      <c r="G44" s="286">
        <f>'ЛС 09-01-01'!K120</f>
        <v>27321.3</v>
      </c>
      <c r="H44" s="286">
        <v>27321.3</v>
      </c>
      <c r="I44" s="505"/>
    </row>
    <row r="45" spans="1:9" x14ac:dyDescent="0.2">
      <c r="A45" s="105">
        <v>10</v>
      </c>
      <c r="B45" s="106" t="s">
        <v>693</v>
      </c>
      <c r="C45" s="106" t="s">
        <v>694</v>
      </c>
      <c r="D45" s="286"/>
      <c r="E45" s="286"/>
      <c r="F45" s="286"/>
      <c r="G45" s="286">
        <f>'ЛС 09-01-02'!K120</f>
        <v>27321.3</v>
      </c>
      <c r="H45" s="286">
        <v>27321.3</v>
      </c>
      <c r="I45" s="505"/>
    </row>
    <row r="46" spans="1:9" x14ac:dyDescent="0.2">
      <c r="A46" s="107"/>
      <c r="B46" s="382" t="s">
        <v>695</v>
      </c>
      <c r="C46" s="383"/>
      <c r="D46" s="286">
        <f>SUM(D43:D45)</f>
        <v>710240.07</v>
      </c>
      <c r="E46" s="286">
        <f t="shared" ref="E46:H46" si="5">SUM(E43:E45)</f>
        <v>36797.29</v>
      </c>
      <c r="F46" s="286">
        <f t="shared" si="5"/>
        <v>0</v>
      </c>
      <c r="G46" s="286">
        <f t="shared" si="5"/>
        <v>54642.6</v>
      </c>
      <c r="H46" s="286">
        <f t="shared" si="5"/>
        <v>801679.96000000008</v>
      </c>
      <c r="I46" s="505"/>
    </row>
    <row r="47" spans="1:9" x14ac:dyDescent="0.2">
      <c r="A47" s="107"/>
      <c r="B47" s="382" t="s">
        <v>696</v>
      </c>
      <c r="C47" s="383"/>
      <c r="D47" s="286">
        <f>D46+D41</f>
        <v>38091296.339999996</v>
      </c>
      <c r="E47" s="286">
        <f t="shared" ref="E47:H47" si="6">E46+E41</f>
        <v>1973496.9600000002</v>
      </c>
      <c r="F47" s="286">
        <f t="shared" si="6"/>
        <v>0</v>
      </c>
      <c r="G47" s="286">
        <f t="shared" si="6"/>
        <v>121670.91459708801</v>
      </c>
      <c r="H47" s="286">
        <f t="shared" si="6"/>
        <v>40186464.214597091</v>
      </c>
      <c r="I47" s="504">
        <f>ССРГНБ!H47+'ССР КЛ'!H47</f>
        <v>40186464.214597091</v>
      </c>
    </row>
    <row r="48" spans="1:9" x14ac:dyDescent="0.2">
      <c r="A48" s="380" t="s">
        <v>697</v>
      </c>
      <c r="B48" s="381"/>
      <c r="C48" s="381"/>
      <c r="D48" s="381"/>
      <c r="E48" s="381"/>
      <c r="F48" s="381"/>
      <c r="G48" s="381"/>
      <c r="H48" s="381"/>
      <c r="I48" s="505"/>
    </row>
    <row r="49" spans="1:9" ht="51" x14ac:dyDescent="0.2">
      <c r="A49" s="105">
        <v>11</v>
      </c>
      <c r="B49" s="106" t="s">
        <v>698</v>
      </c>
      <c r="C49" s="106" t="s">
        <v>699</v>
      </c>
      <c r="D49" s="286"/>
      <c r="E49" s="286"/>
      <c r="F49" s="286"/>
      <c r="G49" s="286"/>
      <c r="H49" s="286">
        <f>G49</f>
        <v>0</v>
      </c>
      <c r="I49" s="505"/>
    </row>
    <row r="50" spans="1:9" x14ac:dyDescent="0.2">
      <c r="A50" s="105">
        <v>12</v>
      </c>
      <c r="B50" s="106" t="s">
        <v>700</v>
      </c>
      <c r="C50" s="106" t="s">
        <v>834</v>
      </c>
      <c r="D50" s="286"/>
      <c r="E50" s="286"/>
      <c r="F50" s="286"/>
      <c r="G50" s="286"/>
      <c r="H50" s="286">
        <f>G50</f>
        <v>0</v>
      </c>
      <c r="I50" s="505"/>
    </row>
    <row r="51" spans="1:9" ht="27.95" customHeight="1" x14ac:dyDescent="0.2">
      <c r="A51" s="107"/>
      <c r="B51" s="382" t="s">
        <v>701</v>
      </c>
      <c r="C51" s="383"/>
      <c r="D51" s="286"/>
      <c r="E51" s="286"/>
      <c r="F51" s="286"/>
      <c r="G51" s="286">
        <f>SUM(G49:G50)</f>
        <v>0</v>
      </c>
      <c r="H51" s="286">
        <f>SUM(H49:H50)</f>
        <v>0</v>
      </c>
      <c r="I51" s="505"/>
    </row>
    <row r="52" spans="1:9" x14ac:dyDescent="0.2">
      <c r="A52" s="380" t="s">
        <v>702</v>
      </c>
      <c r="B52" s="381"/>
      <c r="C52" s="381"/>
      <c r="D52" s="381"/>
      <c r="E52" s="381"/>
      <c r="F52" s="381"/>
      <c r="G52" s="381"/>
      <c r="H52" s="381"/>
      <c r="I52" s="505"/>
    </row>
    <row r="53" spans="1:9" x14ac:dyDescent="0.2">
      <c r="A53" s="107"/>
      <c r="B53" s="382" t="s">
        <v>703</v>
      </c>
      <c r="C53" s="383"/>
      <c r="D53" s="286">
        <f>D47+D51</f>
        <v>38091296.339999996</v>
      </c>
      <c r="E53" s="286">
        <f t="shared" ref="E53:H53" si="7">E47+E51</f>
        <v>1973496.9600000002</v>
      </c>
      <c r="F53" s="286">
        <f t="shared" si="7"/>
        <v>0</v>
      </c>
      <c r="G53" s="286">
        <f t="shared" si="7"/>
        <v>121670.91459708801</v>
      </c>
      <c r="H53" s="286">
        <f t="shared" si="7"/>
        <v>40186464.214597091</v>
      </c>
      <c r="I53" s="505"/>
    </row>
    <row r="54" spans="1:9" x14ac:dyDescent="0.2">
      <c r="A54" s="380" t="s">
        <v>704</v>
      </c>
      <c r="B54" s="381"/>
      <c r="C54" s="381"/>
      <c r="D54" s="381"/>
      <c r="E54" s="381"/>
      <c r="F54" s="381"/>
      <c r="G54" s="381"/>
      <c r="H54" s="381"/>
      <c r="I54" s="505"/>
    </row>
    <row r="55" spans="1:9" ht="25.5" x14ac:dyDescent="0.2">
      <c r="A55" s="105">
        <v>13</v>
      </c>
      <c r="B55" s="106" t="s">
        <v>705</v>
      </c>
      <c r="C55" s="106" t="s">
        <v>706</v>
      </c>
      <c r="D55" s="286">
        <f>ROUND(D53*3%,2)</f>
        <v>1142738.8899999999</v>
      </c>
      <c r="E55" s="286">
        <f t="shared" ref="E55:H55" si="8">ROUND(E53*3%,2)</f>
        <v>59204.91</v>
      </c>
      <c r="F55" s="286">
        <f t="shared" si="8"/>
        <v>0</v>
      </c>
      <c r="G55" s="286">
        <f t="shared" si="8"/>
        <v>3650.13</v>
      </c>
      <c r="H55" s="286">
        <f t="shared" si="8"/>
        <v>1205593.93</v>
      </c>
      <c r="I55" s="505"/>
    </row>
    <row r="56" spans="1:9" x14ac:dyDescent="0.2">
      <c r="A56" s="107"/>
      <c r="B56" s="382" t="s">
        <v>835</v>
      </c>
      <c r="C56" s="383"/>
      <c r="D56" s="286">
        <f>D53+D55</f>
        <v>39234035.229999997</v>
      </c>
      <c r="E56" s="286">
        <f t="shared" ref="E56:H56" si="9">E53+E55</f>
        <v>2032701.87</v>
      </c>
      <c r="F56" s="286">
        <f t="shared" si="9"/>
        <v>0</v>
      </c>
      <c r="G56" s="286">
        <f t="shared" si="9"/>
        <v>125321.04459708801</v>
      </c>
      <c r="H56" s="286">
        <f t="shared" si="9"/>
        <v>41392058.144597091</v>
      </c>
      <c r="I56" s="504">
        <f>ССРГНБ!H56+'ССР КЛ'!H56</f>
        <v>41392058.144597091</v>
      </c>
    </row>
    <row r="57" spans="1:9" x14ac:dyDescent="0.2">
      <c r="A57" s="380" t="s">
        <v>707</v>
      </c>
      <c r="B57" s="381"/>
      <c r="C57" s="381"/>
      <c r="D57" s="381"/>
      <c r="E57" s="381"/>
      <c r="F57" s="381"/>
      <c r="G57" s="381"/>
      <c r="H57" s="381"/>
      <c r="I57" s="505"/>
    </row>
    <row r="58" spans="1:9" ht="25.5" x14ac:dyDescent="0.2">
      <c r="A58" s="105">
        <v>14</v>
      </c>
      <c r="B58" s="106" t="s">
        <v>708</v>
      </c>
      <c r="C58" s="106" t="s">
        <v>709</v>
      </c>
      <c r="D58" s="286">
        <f>ROUND(D56*0.18,2)</f>
        <v>7062126.3399999999</v>
      </c>
      <c r="E58" s="286">
        <f t="shared" ref="E58:H58" si="10">ROUND(E56*0.18,2)</f>
        <v>365886.34</v>
      </c>
      <c r="F58" s="286">
        <f t="shared" si="10"/>
        <v>0</v>
      </c>
      <c r="G58" s="286">
        <f t="shared" si="10"/>
        <v>22557.79</v>
      </c>
      <c r="H58" s="286">
        <f t="shared" si="10"/>
        <v>7450570.4699999997</v>
      </c>
      <c r="I58" s="505"/>
    </row>
    <row r="59" spans="1:9" x14ac:dyDescent="0.2">
      <c r="A59" s="107"/>
      <c r="B59" s="382" t="s">
        <v>710</v>
      </c>
      <c r="C59" s="383"/>
      <c r="D59" s="286">
        <f>D58</f>
        <v>7062126.3399999999</v>
      </c>
      <c r="E59" s="286">
        <f t="shared" ref="E59:H59" si="11">E58</f>
        <v>365886.34</v>
      </c>
      <c r="F59" s="286">
        <f t="shared" si="11"/>
        <v>0</v>
      </c>
      <c r="G59" s="286">
        <f t="shared" si="11"/>
        <v>22557.79</v>
      </c>
      <c r="H59" s="286">
        <f t="shared" si="11"/>
        <v>7450570.4699999997</v>
      </c>
      <c r="I59" s="505"/>
    </row>
    <row r="60" spans="1:9" x14ac:dyDescent="0.2">
      <c r="A60" s="107"/>
      <c r="B60" s="382" t="s">
        <v>711</v>
      </c>
      <c r="C60" s="383"/>
      <c r="D60" s="286">
        <f>D59+D56</f>
        <v>46296161.569999993</v>
      </c>
      <c r="E60" s="286">
        <f t="shared" ref="E60:H60" si="12">E59+E56</f>
        <v>2398588.21</v>
      </c>
      <c r="F60" s="286">
        <f t="shared" si="12"/>
        <v>0</v>
      </c>
      <c r="G60" s="286">
        <f t="shared" si="12"/>
        <v>147878.83459708802</v>
      </c>
      <c r="H60" s="286">
        <f t="shared" si="12"/>
        <v>48842628.61459709</v>
      </c>
    </row>
    <row r="67" spans="1:6" x14ac:dyDescent="0.2">
      <c r="A67" s="496" t="s">
        <v>878</v>
      </c>
      <c r="B67" s="496"/>
      <c r="C67" s="496"/>
      <c r="D67" s="496"/>
      <c r="E67" s="496"/>
      <c r="F67" s="496"/>
    </row>
  </sheetData>
  <mergeCells count="36">
    <mergeCell ref="A67:F67"/>
    <mergeCell ref="D3:G3"/>
    <mergeCell ref="D4:G4"/>
    <mergeCell ref="D6:G6"/>
    <mergeCell ref="D7:G7"/>
    <mergeCell ref="B37:C37"/>
    <mergeCell ref="A21:A24"/>
    <mergeCell ref="B21:B24"/>
    <mergeCell ref="C21:C24"/>
    <mergeCell ref="D21:G21"/>
    <mergeCell ref="A26:H26"/>
    <mergeCell ref="B29:C29"/>
    <mergeCell ref="A30:H30"/>
    <mergeCell ref="B35:C35"/>
    <mergeCell ref="A36:H36"/>
    <mergeCell ref="H21:H24"/>
    <mergeCell ref="D22:D24"/>
    <mergeCell ref="E22:E24"/>
    <mergeCell ref="F22:F24"/>
    <mergeCell ref="G22:G24"/>
    <mergeCell ref="A57:H57"/>
    <mergeCell ref="B59:C59"/>
    <mergeCell ref="B60:C60"/>
    <mergeCell ref="B15:H15"/>
    <mergeCell ref="A48:H48"/>
    <mergeCell ref="B51:C51"/>
    <mergeCell ref="A52:H52"/>
    <mergeCell ref="B53:C53"/>
    <mergeCell ref="A54:H54"/>
    <mergeCell ref="B56:C56"/>
    <mergeCell ref="A38:H38"/>
    <mergeCell ref="B40:C40"/>
    <mergeCell ref="B41:C41"/>
    <mergeCell ref="A42:H42"/>
    <mergeCell ref="B46:C46"/>
    <mergeCell ref="B47:C47"/>
  </mergeCells>
  <pageMargins left="0.42" right="0.25" top="0.5" bottom="0.52" header="0.3" footer="0.3"/>
  <pageSetup paperSize="9" scale="89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 fitToPage="1"/>
  </sheetPr>
  <dimension ref="A1:Q330"/>
  <sheetViews>
    <sheetView showGridLines="0" topLeftCell="A67" zoomScaleNormal="100" workbookViewId="0">
      <selection activeCell="A24" sqref="A24"/>
    </sheetView>
  </sheetViews>
  <sheetFormatPr defaultRowHeight="15" outlineLevelRow="1" x14ac:dyDescent="0.2"/>
  <cols>
    <col min="1" max="1" width="4.7109375" style="1" customWidth="1"/>
    <col min="2" max="2" width="20" style="1" customWidth="1"/>
    <col min="3" max="3" width="33.140625" style="1" customWidth="1"/>
    <col min="4" max="4" width="10.140625" style="1" customWidth="1"/>
    <col min="5" max="5" width="10.85546875" style="1" customWidth="1"/>
    <col min="6" max="6" width="10.140625" style="1" customWidth="1"/>
    <col min="7" max="7" width="11.85546875" style="1" customWidth="1"/>
    <col min="8" max="8" width="12.7109375" style="1" customWidth="1"/>
    <col min="9" max="9" width="11.85546875" style="1" customWidth="1"/>
    <col min="10" max="10" width="15.5703125" style="1" customWidth="1"/>
    <col min="11" max="11" width="16.140625" style="1" customWidth="1"/>
    <col min="12" max="12" width="10.140625" style="1" customWidth="1"/>
    <col min="13" max="16384" width="9.140625" style="1"/>
  </cols>
  <sheetData>
    <row r="1" spans="1:12" ht="18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5" t="s">
        <v>22</v>
      </c>
    </row>
    <row r="2" spans="1:12" ht="18" x14ac:dyDescent="0.25">
      <c r="A2" s="13" t="s">
        <v>15</v>
      </c>
      <c r="B2" s="12"/>
      <c r="C2" s="12"/>
      <c r="D2" s="12"/>
      <c r="E2" s="12"/>
      <c r="F2" s="12"/>
      <c r="G2" s="12"/>
      <c r="H2" s="12"/>
      <c r="K2" s="12"/>
      <c r="L2" s="16" t="s">
        <v>16</v>
      </c>
    </row>
    <row r="3" spans="1:12" ht="18" x14ac:dyDescent="0.25">
      <c r="A3" s="19" t="s">
        <v>29</v>
      </c>
      <c r="B3" s="12"/>
      <c r="C3" s="12"/>
      <c r="D3" s="12"/>
      <c r="E3" s="12"/>
      <c r="F3" s="12"/>
      <c r="G3" s="12"/>
      <c r="H3" s="12"/>
      <c r="K3" s="12"/>
      <c r="L3" s="17" t="s">
        <v>29</v>
      </c>
    </row>
    <row r="4" spans="1:12" ht="18" x14ac:dyDescent="0.25">
      <c r="A4" s="19" t="s">
        <v>30</v>
      </c>
      <c r="B4" s="12"/>
      <c r="C4" s="12"/>
      <c r="D4" s="12"/>
      <c r="E4" s="12"/>
      <c r="F4" s="12"/>
      <c r="G4" s="12"/>
      <c r="H4" s="12"/>
      <c r="K4" s="12"/>
      <c r="L4" s="17" t="s">
        <v>30</v>
      </c>
    </row>
    <row r="5" spans="1:12" s="2" customFormat="1" ht="18" x14ac:dyDescent="0.25">
      <c r="B5" s="14"/>
      <c r="C5" s="14"/>
      <c r="D5" s="14"/>
      <c r="E5" s="14"/>
      <c r="F5" s="14"/>
      <c r="G5" s="14"/>
      <c r="H5" s="14"/>
      <c r="K5" s="14"/>
    </row>
    <row r="6" spans="1:12" s="2" customFormat="1" ht="18" x14ac:dyDescent="0.25">
      <c r="A6" s="2" t="s">
        <v>27</v>
      </c>
      <c r="B6" s="14"/>
      <c r="C6" s="14"/>
      <c r="D6" s="14"/>
      <c r="E6" s="14"/>
      <c r="F6" s="14"/>
      <c r="G6" s="14"/>
      <c r="H6" s="14"/>
      <c r="K6" s="14"/>
      <c r="L6" s="18" t="s">
        <v>28</v>
      </c>
    </row>
    <row r="7" spans="1:12" s="2" customFormat="1" x14ac:dyDescent="0.2"/>
    <row r="9" spans="1:12" ht="45.75" customHeight="1" x14ac:dyDescent="0.25">
      <c r="A9" s="397" t="s">
        <v>655</v>
      </c>
      <c r="B9" s="398"/>
      <c r="C9" s="398"/>
      <c r="D9" s="398"/>
      <c r="E9" s="398"/>
      <c r="F9" s="398"/>
      <c r="G9" s="398"/>
      <c r="H9" s="398"/>
      <c r="I9" s="398"/>
      <c r="J9" s="398"/>
      <c r="K9" s="398"/>
      <c r="L9" s="398"/>
    </row>
    <row r="10" spans="1:12" x14ac:dyDescent="0.2">
      <c r="A10" s="399" t="s">
        <v>12</v>
      </c>
      <c r="B10" s="399"/>
      <c r="C10" s="399"/>
      <c r="D10" s="399"/>
      <c r="E10" s="399"/>
      <c r="F10" s="399"/>
      <c r="G10" s="399"/>
      <c r="H10" s="399"/>
      <c r="I10" s="399"/>
      <c r="J10" s="399"/>
      <c r="K10" s="399"/>
      <c r="L10" s="399"/>
    </row>
    <row r="13" spans="1:12" ht="15.75" x14ac:dyDescent="0.25">
      <c r="A13" s="400" t="s">
        <v>502</v>
      </c>
      <c r="B13" s="400"/>
      <c r="C13" s="400"/>
      <c r="D13" s="400"/>
      <c r="E13" s="400"/>
      <c r="F13" s="400"/>
      <c r="G13" s="400"/>
      <c r="H13" s="400"/>
      <c r="I13" s="400"/>
      <c r="J13" s="400"/>
      <c r="K13" s="400"/>
      <c r="L13" s="400"/>
    </row>
    <row r="14" spans="1:12" x14ac:dyDescent="0.2">
      <c r="A14" s="401" t="s">
        <v>0</v>
      </c>
      <c r="B14" s="401"/>
      <c r="C14" s="401"/>
      <c r="D14" s="401"/>
      <c r="E14" s="401"/>
      <c r="F14" s="401"/>
      <c r="G14" s="401"/>
      <c r="H14" s="401"/>
      <c r="I14" s="401"/>
      <c r="J14" s="401"/>
      <c r="K14" s="401"/>
      <c r="L14" s="401"/>
    </row>
    <row r="16" spans="1:12" ht="18" x14ac:dyDescent="0.25">
      <c r="A16" s="402" t="s">
        <v>503</v>
      </c>
      <c r="B16" s="402"/>
      <c r="C16" s="402"/>
      <c r="D16" s="402"/>
      <c r="E16" s="402"/>
      <c r="F16" s="402"/>
      <c r="G16" s="402"/>
      <c r="H16" s="402"/>
      <c r="I16" s="402"/>
      <c r="J16" s="402"/>
      <c r="K16" s="402"/>
      <c r="L16" s="402"/>
    </row>
    <row r="17" spans="1:17" x14ac:dyDescent="0.2">
      <c r="A17" s="401" t="s">
        <v>1</v>
      </c>
      <c r="B17" s="401"/>
      <c r="C17" s="401"/>
      <c r="D17" s="401"/>
      <c r="E17" s="401"/>
      <c r="F17" s="401"/>
      <c r="G17" s="401"/>
      <c r="H17" s="401"/>
      <c r="I17" s="401"/>
      <c r="J17" s="401"/>
      <c r="K17" s="401"/>
      <c r="L17" s="401"/>
    </row>
    <row r="19" spans="1:17" s="5" customFormat="1" x14ac:dyDescent="0.2">
      <c r="A19" s="4" t="s">
        <v>504</v>
      </c>
    </row>
    <row r="20" spans="1:17" s="6" customFormat="1" x14ac:dyDescent="0.2">
      <c r="I20" s="403" t="s">
        <v>17</v>
      </c>
      <c r="J20" s="404"/>
      <c r="K20" s="403" t="s">
        <v>18</v>
      </c>
      <c r="L20" s="404"/>
    </row>
    <row r="21" spans="1:17" x14ac:dyDescent="0.2">
      <c r="E21" s="392" t="s">
        <v>2</v>
      </c>
      <c r="F21" s="392"/>
      <c r="G21" s="392"/>
      <c r="I21" s="393" t="s">
        <v>505</v>
      </c>
      <c r="J21" s="394"/>
      <c r="K21" s="405" t="s">
        <v>506</v>
      </c>
      <c r="L21" s="406"/>
    </row>
    <row r="22" spans="1:17" x14ac:dyDescent="0.2">
      <c r="E22" s="392" t="s">
        <v>3</v>
      </c>
      <c r="F22" s="392"/>
      <c r="G22" s="392"/>
      <c r="I22" s="393" t="s">
        <v>507</v>
      </c>
      <c r="J22" s="394"/>
      <c r="K22" s="395" t="s">
        <v>508</v>
      </c>
      <c r="L22" s="396"/>
    </row>
    <row r="23" spans="1:17" outlineLevel="1" x14ac:dyDescent="0.2">
      <c r="E23" s="5" t="s">
        <v>21</v>
      </c>
      <c r="F23" s="5"/>
      <c r="G23" s="5"/>
      <c r="H23" s="10"/>
      <c r="I23" s="393" t="s">
        <v>509</v>
      </c>
      <c r="J23" s="417"/>
      <c r="K23" s="417"/>
      <c r="L23" s="394"/>
    </row>
    <row r="24" spans="1:17" x14ac:dyDescent="0.2">
      <c r="A24" s="1" t="s">
        <v>613</v>
      </c>
    </row>
    <row r="25" spans="1:17" x14ac:dyDescent="0.2">
      <c r="A25" s="413" t="s">
        <v>4</v>
      </c>
      <c r="B25" s="413" t="s">
        <v>26</v>
      </c>
      <c r="C25" s="413" t="s">
        <v>5</v>
      </c>
      <c r="D25" s="413" t="s">
        <v>6</v>
      </c>
      <c r="E25" s="413" t="s">
        <v>7</v>
      </c>
      <c r="F25" s="413" t="s">
        <v>8</v>
      </c>
      <c r="G25" s="413" t="s">
        <v>23</v>
      </c>
      <c r="H25" s="413" t="s">
        <v>9</v>
      </c>
      <c r="I25" s="413" t="s">
        <v>14</v>
      </c>
      <c r="J25" s="413" t="s">
        <v>13</v>
      </c>
      <c r="K25" s="413" t="s">
        <v>10</v>
      </c>
      <c r="L25" s="27" t="s">
        <v>11</v>
      </c>
    </row>
    <row r="26" spans="1:17" ht="38.25" x14ac:dyDescent="0.2">
      <c r="A26" s="414"/>
      <c r="B26" s="414"/>
      <c r="C26" s="414"/>
      <c r="D26" s="414"/>
      <c r="E26" s="414"/>
      <c r="F26" s="414"/>
      <c r="G26" s="414"/>
      <c r="H26" s="414"/>
      <c r="I26" s="414"/>
      <c r="J26" s="414"/>
      <c r="K26" s="414"/>
      <c r="L26" s="28" t="s">
        <v>25</v>
      </c>
    </row>
    <row r="27" spans="1:17" ht="38.25" x14ac:dyDescent="0.2">
      <c r="A27" s="414"/>
      <c r="B27" s="414"/>
      <c r="C27" s="414"/>
      <c r="D27" s="414"/>
      <c r="E27" s="414"/>
      <c r="F27" s="414"/>
      <c r="G27" s="414"/>
      <c r="H27" s="414"/>
      <c r="I27" s="414"/>
      <c r="J27" s="414"/>
      <c r="K27" s="414"/>
      <c r="L27" s="28" t="s">
        <v>24</v>
      </c>
    </row>
    <row r="28" spans="1:17" x14ac:dyDescent="0.2">
      <c r="A28" s="75">
        <v>1</v>
      </c>
      <c r="B28" s="75">
        <v>2</v>
      </c>
      <c r="C28" s="75">
        <v>3</v>
      </c>
      <c r="D28" s="75">
        <v>4</v>
      </c>
      <c r="E28" s="75">
        <v>5</v>
      </c>
      <c r="F28" s="75">
        <v>6</v>
      </c>
      <c r="G28" s="75">
        <v>7</v>
      </c>
      <c r="H28" s="75">
        <v>8</v>
      </c>
      <c r="I28" s="75">
        <v>9</v>
      </c>
      <c r="J28" s="75">
        <v>10</v>
      </c>
      <c r="K28" s="75">
        <v>11</v>
      </c>
      <c r="L28" s="76">
        <v>12</v>
      </c>
    </row>
    <row r="29" spans="1:17" x14ac:dyDescent="0.2">
      <c r="A29" s="77"/>
      <c r="B29" s="77"/>
      <c r="C29" s="77"/>
      <c r="D29" s="77"/>
      <c r="E29" s="77"/>
      <c r="F29" s="77"/>
      <c r="G29" s="77"/>
      <c r="H29" s="77"/>
      <c r="I29" s="77"/>
      <c r="J29" s="77"/>
      <c r="K29" s="77"/>
      <c r="L29" s="77"/>
    </row>
    <row r="30" spans="1:17" s="35" customFormat="1" ht="41.25" customHeight="1" x14ac:dyDescent="0.2">
      <c r="A30" s="407" t="s">
        <v>614</v>
      </c>
      <c r="B30" s="408"/>
      <c r="C30" s="408"/>
      <c r="D30" s="408"/>
      <c r="E30" s="408"/>
      <c r="F30" s="408"/>
      <c r="G30" s="408"/>
      <c r="H30" s="408"/>
      <c r="I30" s="408"/>
      <c r="J30" s="408"/>
      <c r="K30" s="408"/>
      <c r="L30" s="409"/>
      <c r="M30" s="83"/>
      <c r="N30" s="83"/>
      <c r="O30" s="83"/>
      <c r="P30" s="83"/>
      <c r="Q30" s="83"/>
    </row>
    <row r="31" spans="1:17" s="7" customFormat="1" ht="16.5" x14ac:dyDescent="0.2">
      <c r="A31" s="415" t="s">
        <v>510</v>
      </c>
      <c r="B31" s="416"/>
      <c r="C31" s="416"/>
      <c r="D31" s="416"/>
      <c r="E31" s="416"/>
      <c r="F31" s="416"/>
      <c r="G31" s="416"/>
      <c r="H31" s="416"/>
      <c r="I31" s="416"/>
      <c r="J31" s="416"/>
      <c r="K31" s="416"/>
      <c r="L31" s="416"/>
    </row>
    <row r="32" spans="1:17" s="7" customFormat="1" ht="60" x14ac:dyDescent="0.2">
      <c r="A32" s="37">
        <v>1</v>
      </c>
      <c r="B32" s="38" t="s">
        <v>511</v>
      </c>
      <c r="C32" s="39" t="s">
        <v>512</v>
      </c>
      <c r="D32" s="40" t="s">
        <v>513</v>
      </c>
      <c r="E32" s="41" t="s">
        <v>514</v>
      </c>
      <c r="F32" s="42">
        <v>25.43</v>
      </c>
      <c r="G32" s="42"/>
      <c r="H32" s="78" t="s">
        <v>38</v>
      </c>
      <c r="I32" s="44" t="s">
        <v>73</v>
      </c>
      <c r="J32" s="44"/>
      <c r="K32" s="42"/>
      <c r="L32" s="45" t="s">
        <v>38</v>
      </c>
    </row>
    <row r="33" spans="1:17" outlineLevel="1" x14ac:dyDescent="0.2">
      <c r="A33" s="37" t="s">
        <v>38</v>
      </c>
      <c r="B33" s="38" t="s">
        <v>38</v>
      </c>
      <c r="C33" s="39" t="s">
        <v>39</v>
      </c>
      <c r="D33" s="40" t="s">
        <v>38</v>
      </c>
      <c r="E33" s="41" t="s">
        <v>38</v>
      </c>
      <c r="F33" s="42">
        <v>25.43</v>
      </c>
      <c r="G33" s="42">
        <v>1.2</v>
      </c>
      <c r="H33" s="78">
        <v>1280.95</v>
      </c>
      <c r="I33" s="44"/>
      <c r="J33" s="44">
        <v>18.07</v>
      </c>
      <c r="K33" s="42">
        <v>23146.77</v>
      </c>
      <c r="L33" s="45" t="s">
        <v>38</v>
      </c>
      <c r="M33" s="7"/>
      <c r="N33" s="7"/>
      <c r="O33" s="7"/>
      <c r="P33" s="7"/>
      <c r="Q33" s="7"/>
    </row>
    <row r="34" spans="1:17" outlineLevel="1" x14ac:dyDescent="0.2">
      <c r="A34" s="37" t="s">
        <v>38</v>
      </c>
      <c r="B34" s="38" t="s">
        <v>38</v>
      </c>
      <c r="C34" s="39" t="s">
        <v>40</v>
      </c>
      <c r="D34" s="40" t="s">
        <v>38</v>
      </c>
      <c r="E34" s="41" t="s">
        <v>38</v>
      </c>
      <c r="F34" s="42"/>
      <c r="G34" s="42">
        <v>1.2</v>
      </c>
      <c r="H34" s="78" t="s">
        <v>38</v>
      </c>
      <c r="I34" s="44"/>
      <c r="J34" s="44"/>
      <c r="K34" s="42"/>
      <c r="L34" s="45" t="s">
        <v>38</v>
      </c>
      <c r="M34" s="7"/>
      <c r="N34" s="7"/>
      <c r="O34" s="7"/>
      <c r="P34" s="7"/>
      <c r="Q34" s="7"/>
    </row>
    <row r="35" spans="1:17" outlineLevel="1" x14ac:dyDescent="0.2">
      <c r="A35" s="37" t="s">
        <v>38</v>
      </c>
      <c r="B35" s="38" t="s">
        <v>38</v>
      </c>
      <c r="C35" s="39" t="s">
        <v>41</v>
      </c>
      <c r="D35" s="40" t="s">
        <v>38</v>
      </c>
      <c r="E35" s="41" t="s">
        <v>38</v>
      </c>
      <c r="F35" s="42"/>
      <c r="G35" s="42">
        <v>1.2</v>
      </c>
      <c r="H35" s="78" t="s">
        <v>38</v>
      </c>
      <c r="I35" s="44"/>
      <c r="J35" s="44"/>
      <c r="K35" s="42"/>
      <c r="L35" s="45" t="s">
        <v>38</v>
      </c>
      <c r="M35" s="7"/>
      <c r="N35" s="7"/>
      <c r="O35" s="7"/>
      <c r="P35" s="7"/>
      <c r="Q35" s="7"/>
    </row>
    <row r="36" spans="1:17" outlineLevel="1" x14ac:dyDescent="0.2">
      <c r="A36" s="37" t="s">
        <v>38</v>
      </c>
      <c r="B36" s="38" t="s">
        <v>38</v>
      </c>
      <c r="C36" s="39" t="s">
        <v>42</v>
      </c>
      <c r="D36" s="40" t="s">
        <v>38</v>
      </c>
      <c r="E36" s="41" t="s">
        <v>38</v>
      </c>
      <c r="F36" s="42"/>
      <c r="G36" s="42"/>
      <c r="H36" s="78" t="s">
        <v>38</v>
      </c>
      <c r="I36" s="44"/>
      <c r="J36" s="44"/>
      <c r="K36" s="42"/>
      <c r="L36" s="45" t="s">
        <v>38</v>
      </c>
      <c r="M36" s="7"/>
      <c r="N36" s="7"/>
      <c r="O36" s="7"/>
      <c r="P36" s="7"/>
      <c r="Q36" s="7"/>
    </row>
    <row r="37" spans="1:17" s="2" customFormat="1" outlineLevel="1" x14ac:dyDescent="0.2">
      <c r="A37" s="37" t="s">
        <v>38</v>
      </c>
      <c r="B37" s="38" t="s">
        <v>38</v>
      </c>
      <c r="C37" s="39" t="s">
        <v>43</v>
      </c>
      <c r="D37" s="40" t="s">
        <v>44</v>
      </c>
      <c r="E37" s="41">
        <v>80</v>
      </c>
      <c r="F37" s="42"/>
      <c r="G37" s="42"/>
      <c r="H37" s="78">
        <v>1024.76</v>
      </c>
      <c r="I37" s="44"/>
      <c r="J37" s="44" t="s">
        <v>45</v>
      </c>
      <c r="K37" s="42">
        <v>15739.8</v>
      </c>
      <c r="L37" s="45" t="s">
        <v>38</v>
      </c>
      <c r="M37" s="7"/>
      <c r="N37" s="7"/>
      <c r="O37" s="7"/>
      <c r="P37" s="7"/>
      <c r="Q37" s="7"/>
    </row>
    <row r="38" spans="1:17" s="2" customFormat="1" outlineLevel="1" x14ac:dyDescent="0.2">
      <c r="A38" s="37" t="s">
        <v>38</v>
      </c>
      <c r="B38" s="38" t="s">
        <v>38</v>
      </c>
      <c r="C38" s="39" t="s">
        <v>46</v>
      </c>
      <c r="D38" s="40" t="s">
        <v>44</v>
      </c>
      <c r="E38" s="41">
        <v>45</v>
      </c>
      <c r="F38" s="42"/>
      <c r="G38" s="42"/>
      <c r="H38" s="78">
        <v>576.42999999999995</v>
      </c>
      <c r="I38" s="44"/>
      <c r="J38" s="44" t="s">
        <v>47</v>
      </c>
      <c r="K38" s="42">
        <v>8332.84</v>
      </c>
      <c r="L38" s="45" t="s">
        <v>38</v>
      </c>
      <c r="M38" s="7"/>
      <c r="N38" s="7"/>
      <c r="O38" s="7"/>
      <c r="P38" s="7"/>
      <c r="Q38" s="7"/>
    </row>
    <row r="39" spans="1:17" s="2" customFormat="1" outlineLevel="1" x14ac:dyDescent="0.2">
      <c r="A39" s="37" t="s">
        <v>38</v>
      </c>
      <c r="B39" s="38" t="s">
        <v>38</v>
      </c>
      <c r="C39" s="39" t="s">
        <v>48</v>
      </c>
      <c r="D39" s="40" t="s">
        <v>49</v>
      </c>
      <c r="E39" s="41">
        <v>3.09</v>
      </c>
      <c r="F39" s="42"/>
      <c r="G39" s="42">
        <v>1.2</v>
      </c>
      <c r="H39" s="78" t="s">
        <v>38</v>
      </c>
      <c r="I39" s="44"/>
      <c r="J39" s="44"/>
      <c r="K39" s="42"/>
      <c r="L39" s="45">
        <v>155.63</v>
      </c>
      <c r="M39" s="7"/>
      <c r="N39" s="7"/>
      <c r="O39" s="7"/>
      <c r="P39" s="7"/>
      <c r="Q39" s="7"/>
    </row>
    <row r="40" spans="1:17" ht="15.75" x14ac:dyDescent="0.2">
      <c r="A40" s="46" t="s">
        <v>38</v>
      </c>
      <c r="B40" s="47" t="s">
        <v>38</v>
      </c>
      <c r="C40" s="48" t="s">
        <v>50</v>
      </c>
      <c r="D40" s="46" t="s">
        <v>38</v>
      </c>
      <c r="E40" s="49" t="s">
        <v>38</v>
      </c>
      <c r="F40" s="50"/>
      <c r="G40" s="50"/>
      <c r="H40" s="79">
        <v>2882.14</v>
      </c>
      <c r="I40" s="52"/>
      <c r="J40" s="52"/>
      <c r="K40" s="50">
        <v>47219.41</v>
      </c>
      <c r="L40" s="53">
        <v>1125.05</v>
      </c>
      <c r="M40" s="7"/>
      <c r="N40" s="7"/>
      <c r="O40" s="7"/>
      <c r="P40" s="7"/>
      <c r="Q40" s="7"/>
    </row>
    <row r="41" spans="1:17" ht="60" x14ac:dyDescent="0.2">
      <c r="A41" s="37">
        <v>2</v>
      </c>
      <c r="B41" s="38" t="s">
        <v>515</v>
      </c>
      <c r="C41" s="39" t="s">
        <v>516</v>
      </c>
      <c r="D41" s="40" t="s">
        <v>513</v>
      </c>
      <c r="E41" s="41" t="s">
        <v>517</v>
      </c>
      <c r="F41" s="42">
        <v>36.46</v>
      </c>
      <c r="G41" s="42"/>
      <c r="H41" s="78" t="s">
        <v>38</v>
      </c>
      <c r="I41" s="44" t="s">
        <v>73</v>
      </c>
      <c r="J41" s="44"/>
      <c r="K41" s="42"/>
      <c r="L41" s="45" t="s">
        <v>38</v>
      </c>
      <c r="M41" s="7"/>
      <c r="N41" s="7"/>
      <c r="O41" s="7"/>
      <c r="P41" s="7"/>
      <c r="Q41" s="7"/>
    </row>
    <row r="42" spans="1:17" outlineLevel="1" x14ac:dyDescent="0.2">
      <c r="A42" s="37" t="s">
        <v>38</v>
      </c>
      <c r="B42" s="38" t="s">
        <v>38</v>
      </c>
      <c r="C42" s="39" t="s">
        <v>39</v>
      </c>
      <c r="D42" s="40" t="s">
        <v>38</v>
      </c>
      <c r="E42" s="41" t="s">
        <v>38</v>
      </c>
      <c r="F42" s="42">
        <v>36.46</v>
      </c>
      <c r="G42" s="42">
        <v>1.2</v>
      </c>
      <c r="H42" s="78">
        <v>2754.35</v>
      </c>
      <c r="I42" s="44"/>
      <c r="J42" s="44">
        <v>18.07</v>
      </c>
      <c r="K42" s="42">
        <v>49771.1</v>
      </c>
      <c r="L42" s="45" t="s">
        <v>38</v>
      </c>
      <c r="M42" s="7"/>
      <c r="N42" s="7"/>
      <c r="O42" s="7"/>
      <c r="P42" s="7"/>
      <c r="Q42" s="7"/>
    </row>
    <row r="43" spans="1:17" outlineLevel="1" x14ac:dyDescent="0.2">
      <c r="A43" s="37" t="s">
        <v>38</v>
      </c>
      <c r="B43" s="38" t="s">
        <v>38</v>
      </c>
      <c r="C43" s="39" t="s">
        <v>40</v>
      </c>
      <c r="D43" s="40" t="s">
        <v>38</v>
      </c>
      <c r="E43" s="41" t="s">
        <v>38</v>
      </c>
      <c r="F43" s="42"/>
      <c r="G43" s="42">
        <v>1.2</v>
      </c>
      <c r="H43" s="78" t="s">
        <v>38</v>
      </c>
      <c r="I43" s="44"/>
      <c r="J43" s="44"/>
      <c r="K43" s="42"/>
      <c r="L43" s="45" t="s">
        <v>38</v>
      </c>
      <c r="M43" s="7"/>
      <c r="N43" s="7"/>
      <c r="O43" s="7"/>
      <c r="P43" s="7"/>
      <c r="Q43" s="7"/>
    </row>
    <row r="44" spans="1:17" outlineLevel="1" x14ac:dyDescent="0.2">
      <c r="A44" s="37" t="s">
        <v>38</v>
      </c>
      <c r="B44" s="38" t="s">
        <v>38</v>
      </c>
      <c r="C44" s="39" t="s">
        <v>41</v>
      </c>
      <c r="D44" s="40" t="s">
        <v>38</v>
      </c>
      <c r="E44" s="41" t="s">
        <v>38</v>
      </c>
      <c r="F44" s="42"/>
      <c r="G44" s="42">
        <v>1.2</v>
      </c>
      <c r="H44" s="78" t="s">
        <v>38</v>
      </c>
      <c r="I44" s="44"/>
      <c r="J44" s="44"/>
      <c r="K44" s="42"/>
      <c r="L44" s="45" t="s">
        <v>38</v>
      </c>
      <c r="M44" s="7"/>
      <c r="N44" s="7"/>
      <c r="O44" s="7"/>
      <c r="P44" s="7"/>
      <c r="Q44" s="7"/>
    </row>
    <row r="45" spans="1:17" outlineLevel="1" x14ac:dyDescent="0.2">
      <c r="A45" s="37" t="s">
        <v>38</v>
      </c>
      <c r="B45" s="38" t="s">
        <v>38</v>
      </c>
      <c r="C45" s="39" t="s">
        <v>42</v>
      </c>
      <c r="D45" s="40" t="s">
        <v>38</v>
      </c>
      <c r="E45" s="41" t="s">
        <v>38</v>
      </c>
      <c r="F45" s="42"/>
      <c r="G45" s="42"/>
      <c r="H45" s="78" t="s">
        <v>38</v>
      </c>
      <c r="I45" s="44"/>
      <c r="J45" s="44"/>
      <c r="K45" s="42"/>
      <c r="L45" s="45" t="s">
        <v>38</v>
      </c>
      <c r="M45" s="7"/>
      <c r="N45" s="7"/>
      <c r="O45" s="7"/>
      <c r="P45" s="7"/>
      <c r="Q45" s="7"/>
    </row>
    <row r="46" spans="1:17" outlineLevel="1" x14ac:dyDescent="0.2">
      <c r="A46" s="37" t="s">
        <v>38</v>
      </c>
      <c r="B46" s="38" t="s">
        <v>38</v>
      </c>
      <c r="C46" s="39" t="s">
        <v>43</v>
      </c>
      <c r="D46" s="40" t="s">
        <v>44</v>
      </c>
      <c r="E46" s="41">
        <v>80</v>
      </c>
      <c r="F46" s="42"/>
      <c r="G46" s="42"/>
      <c r="H46" s="78">
        <v>2203.48</v>
      </c>
      <c r="I46" s="44"/>
      <c r="J46" s="44" t="s">
        <v>45</v>
      </c>
      <c r="K46" s="42">
        <v>33844.35</v>
      </c>
      <c r="L46" s="45" t="s">
        <v>38</v>
      </c>
      <c r="M46" s="7"/>
      <c r="N46" s="7"/>
      <c r="O46" s="7"/>
      <c r="P46" s="7"/>
      <c r="Q46" s="7"/>
    </row>
    <row r="47" spans="1:17" outlineLevel="1" x14ac:dyDescent="0.2">
      <c r="A47" s="37" t="s">
        <v>38</v>
      </c>
      <c r="B47" s="38" t="s">
        <v>38</v>
      </c>
      <c r="C47" s="39" t="s">
        <v>46</v>
      </c>
      <c r="D47" s="40" t="s">
        <v>44</v>
      </c>
      <c r="E47" s="41">
        <v>45</v>
      </c>
      <c r="F47" s="42"/>
      <c r="G47" s="42"/>
      <c r="H47" s="78">
        <v>1239.46</v>
      </c>
      <c r="I47" s="44"/>
      <c r="J47" s="44" t="s">
        <v>47</v>
      </c>
      <c r="K47" s="42">
        <v>17917.599999999999</v>
      </c>
      <c r="L47" s="45" t="s">
        <v>38</v>
      </c>
      <c r="M47" s="7"/>
      <c r="N47" s="7"/>
      <c r="O47" s="7"/>
      <c r="P47" s="7"/>
      <c r="Q47" s="7"/>
    </row>
    <row r="48" spans="1:17" outlineLevel="1" x14ac:dyDescent="0.2">
      <c r="A48" s="37" t="s">
        <v>38</v>
      </c>
      <c r="B48" s="38" t="s">
        <v>38</v>
      </c>
      <c r="C48" s="39" t="s">
        <v>48</v>
      </c>
      <c r="D48" s="40" t="s">
        <v>49</v>
      </c>
      <c r="E48" s="41">
        <v>4.43</v>
      </c>
      <c r="F48" s="42"/>
      <c r="G48" s="42">
        <v>1.2</v>
      </c>
      <c r="H48" s="78" t="s">
        <v>38</v>
      </c>
      <c r="I48" s="44"/>
      <c r="J48" s="44"/>
      <c r="K48" s="42"/>
      <c r="L48" s="45">
        <v>334.68</v>
      </c>
      <c r="M48" s="7"/>
      <c r="N48" s="7"/>
      <c r="O48" s="7"/>
      <c r="P48" s="7"/>
      <c r="Q48" s="7"/>
    </row>
    <row r="49" spans="1:17" ht="15.75" x14ac:dyDescent="0.2">
      <c r="A49" s="46" t="s">
        <v>38</v>
      </c>
      <c r="B49" s="47" t="s">
        <v>38</v>
      </c>
      <c r="C49" s="48" t="s">
        <v>50</v>
      </c>
      <c r="D49" s="46" t="s">
        <v>38</v>
      </c>
      <c r="E49" s="49" t="s">
        <v>38</v>
      </c>
      <c r="F49" s="50"/>
      <c r="G49" s="50"/>
      <c r="H49" s="79">
        <v>6197.29</v>
      </c>
      <c r="I49" s="52"/>
      <c r="J49" s="52"/>
      <c r="K49" s="50">
        <v>101533.05</v>
      </c>
      <c r="L49" s="53">
        <v>1612.75</v>
      </c>
      <c r="M49" s="7"/>
      <c r="N49" s="7"/>
      <c r="O49" s="7"/>
      <c r="P49" s="7"/>
      <c r="Q49" s="7"/>
    </row>
    <row r="50" spans="1:17" ht="60" x14ac:dyDescent="0.2">
      <c r="A50" s="37">
        <v>3</v>
      </c>
      <c r="B50" s="38" t="s">
        <v>518</v>
      </c>
      <c r="C50" s="39" t="s">
        <v>519</v>
      </c>
      <c r="D50" s="40" t="s">
        <v>513</v>
      </c>
      <c r="E50" s="41" t="s">
        <v>520</v>
      </c>
      <c r="F50" s="42">
        <v>74.56</v>
      </c>
      <c r="G50" s="42"/>
      <c r="H50" s="78" t="s">
        <v>38</v>
      </c>
      <c r="I50" s="44" t="s">
        <v>73</v>
      </c>
      <c r="J50" s="44"/>
      <c r="K50" s="42"/>
      <c r="L50" s="45" t="s">
        <v>38</v>
      </c>
      <c r="M50" s="7"/>
      <c r="N50" s="7"/>
      <c r="O50" s="7"/>
      <c r="P50" s="7"/>
      <c r="Q50" s="7"/>
    </row>
    <row r="51" spans="1:17" outlineLevel="1" x14ac:dyDescent="0.2">
      <c r="A51" s="37" t="s">
        <v>38</v>
      </c>
      <c r="B51" s="38" t="s">
        <v>38</v>
      </c>
      <c r="C51" s="39" t="s">
        <v>39</v>
      </c>
      <c r="D51" s="40" t="s">
        <v>38</v>
      </c>
      <c r="E51" s="41" t="s">
        <v>38</v>
      </c>
      <c r="F51" s="42">
        <v>74.56</v>
      </c>
      <c r="G51" s="42">
        <v>1.2</v>
      </c>
      <c r="H51" s="78">
        <v>9387.86</v>
      </c>
      <c r="I51" s="44"/>
      <c r="J51" s="44">
        <v>18.07</v>
      </c>
      <c r="K51" s="42">
        <v>169638.63</v>
      </c>
      <c r="L51" s="45" t="s">
        <v>38</v>
      </c>
      <c r="M51" s="7"/>
      <c r="N51" s="7"/>
      <c r="O51" s="7"/>
      <c r="P51" s="7"/>
      <c r="Q51" s="7"/>
    </row>
    <row r="52" spans="1:17" outlineLevel="1" x14ac:dyDescent="0.2">
      <c r="A52" s="37" t="s">
        <v>38</v>
      </c>
      <c r="B52" s="38" t="s">
        <v>38</v>
      </c>
      <c r="C52" s="39" t="s">
        <v>40</v>
      </c>
      <c r="D52" s="40" t="s">
        <v>38</v>
      </c>
      <c r="E52" s="41" t="s">
        <v>38</v>
      </c>
      <c r="F52" s="42"/>
      <c r="G52" s="42">
        <v>1.2</v>
      </c>
      <c r="H52" s="78" t="s">
        <v>38</v>
      </c>
      <c r="I52" s="44"/>
      <c r="J52" s="44"/>
      <c r="K52" s="42"/>
      <c r="L52" s="45" t="s">
        <v>38</v>
      </c>
      <c r="M52" s="7"/>
      <c r="N52" s="7"/>
      <c r="O52" s="7"/>
      <c r="P52" s="7"/>
      <c r="Q52" s="7"/>
    </row>
    <row r="53" spans="1:17" outlineLevel="1" x14ac:dyDescent="0.2">
      <c r="A53" s="37" t="s">
        <v>38</v>
      </c>
      <c r="B53" s="38" t="s">
        <v>38</v>
      </c>
      <c r="C53" s="39" t="s">
        <v>41</v>
      </c>
      <c r="D53" s="40" t="s">
        <v>38</v>
      </c>
      <c r="E53" s="41" t="s">
        <v>38</v>
      </c>
      <c r="F53" s="42"/>
      <c r="G53" s="42">
        <v>1.2</v>
      </c>
      <c r="H53" s="78" t="s">
        <v>38</v>
      </c>
      <c r="I53" s="44"/>
      <c r="J53" s="44"/>
      <c r="K53" s="42"/>
      <c r="L53" s="45" t="s">
        <v>38</v>
      </c>
      <c r="M53" s="7"/>
      <c r="N53" s="7"/>
      <c r="O53" s="7"/>
      <c r="P53" s="7"/>
      <c r="Q53" s="7"/>
    </row>
    <row r="54" spans="1:17" outlineLevel="1" x14ac:dyDescent="0.2">
      <c r="A54" s="37" t="s">
        <v>38</v>
      </c>
      <c r="B54" s="38" t="s">
        <v>38</v>
      </c>
      <c r="C54" s="39" t="s">
        <v>42</v>
      </c>
      <c r="D54" s="40" t="s">
        <v>38</v>
      </c>
      <c r="E54" s="41" t="s">
        <v>38</v>
      </c>
      <c r="F54" s="42"/>
      <c r="G54" s="42"/>
      <c r="H54" s="78" t="s">
        <v>38</v>
      </c>
      <c r="I54" s="44"/>
      <c r="J54" s="44"/>
      <c r="K54" s="42"/>
      <c r="L54" s="45" t="s">
        <v>38</v>
      </c>
      <c r="M54" s="7"/>
      <c r="N54" s="7"/>
      <c r="O54" s="7"/>
      <c r="P54" s="7"/>
      <c r="Q54" s="7"/>
    </row>
    <row r="55" spans="1:17" outlineLevel="1" x14ac:dyDescent="0.2">
      <c r="A55" s="37" t="s">
        <v>38</v>
      </c>
      <c r="B55" s="38" t="s">
        <v>38</v>
      </c>
      <c r="C55" s="39" t="s">
        <v>43</v>
      </c>
      <c r="D55" s="40" t="s">
        <v>44</v>
      </c>
      <c r="E55" s="41">
        <v>80</v>
      </c>
      <c r="F55" s="42"/>
      <c r="G55" s="42"/>
      <c r="H55" s="78">
        <v>7510.29</v>
      </c>
      <c r="I55" s="44"/>
      <c r="J55" s="44" t="s">
        <v>45</v>
      </c>
      <c r="K55" s="42">
        <v>115354.27</v>
      </c>
      <c r="L55" s="45" t="s">
        <v>38</v>
      </c>
      <c r="M55" s="7"/>
      <c r="N55" s="7"/>
      <c r="O55" s="7"/>
      <c r="P55" s="7"/>
      <c r="Q55" s="7"/>
    </row>
    <row r="56" spans="1:17" outlineLevel="1" x14ac:dyDescent="0.2">
      <c r="A56" s="37" t="s">
        <v>38</v>
      </c>
      <c r="B56" s="38" t="s">
        <v>38</v>
      </c>
      <c r="C56" s="39" t="s">
        <v>46</v>
      </c>
      <c r="D56" s="40" t="s">
        <v>44</v>
      </c>
      <c r="E56" s="41">
        <v>45</v>
      </c>
      <c r="F56" s="42"/>
      <c r="G56" s="42"/>
      <c r="H56" s="78">
        <v>4224.54</v>
      </c>
      <c r="I56" s="44"/>
      <c r="J56" s="44" t="s">
        <v>47</v>
      </c>
      <c r="K56" s="42">
        <v>61069.91</v>
      </c>
      <c r="L56" s="45" t="s">
        <v>38</v>
      </c>
      <c r="M56" s="7"/>
      <c r="N56" s="7"/>
      <c r="O56" s="7"/>
      <c r="P56" s="7"/>
      <c r="Q56" s="7"/>
    </row>
    <row r="57" spans="1:17" outlineLevel="1" x14ac:dyDescent="0.2">
      <c r="A57" s="37" t="s">
        <v>38</v>
      </c>
      <c r="B57" s="38" t="s">
        <v>38</v>
      </c>
      <c r="C57" s="39" t="s">
        <v>48</v>
      </c>
      <c r="D57" s="40" t="s">
        <v>49</v>
      </c>
      <c r="E57" s="41">
        <v>9.06</v>
      </c>
      <c r="F57" s="42"/>
      <c r="G57" s="42">
        <v>1.2</v>
      </c>
      <c r="H57" s="78" t="s">
        <v>38</v>
      </c>
      <c r="I57" s="44"/>
      <c r="J57" s="44"/>
      <c r="K57" s="42"/>
      <c r="L57" s="45">
        <v>1140.77</v>
      </c>
      <c r="M57" s="7"/>
      <c r="N57" s="7"/>
      <c r="O57" s="7"/>
      <c r="P57" s="7"/>
      <c r="Q57" s="7"/>
    </row>
    <row r="58" spans="1:17" ht="15.75" x14ac:dyDescent="0.2">
      <c r="A58" s="46" t="s">
        <v>38</v>
      </c>
      <c r="B58" s="47" t="s">
        <v>38</v>
      </c>
      <c r="C58" s="48" t="s">
        <v>50</v>
      </c>
      <c r="D58" s="46" t="s">
        <v>38</v>
      </c>
      <c r="E58" s="49" t="s">
        <v>38</v>
      </c>
      <c r="F58" s="50"/>
      <c r="G58" s="50"/>
      <c r="H58" s="79">
        <v>21122.69</v>
      </c>
      <c r="I58" s="52"/>
      <c r="J58" s="52"/>
      <c r="K58" s="50">
        <v>346062.81</v>
      </c>
      <c r="L58" s="53">
        <v>3298.11</v>
      </c>
      <c r="M58" s="7"/>
      <c r="N58" s="7"/>
      <c r="O58" s="7"/>
      <c r="P58" s="7"/>
      <c r="Q58" s="7"/>
    </row>
    <row r="59" spans="1:17" ht="45" x14ac:dyDescent="0.2">
      <c r="A59" s="37">
        <v>4</v>
      </c>
      <c r="B59" s="38" t="s">
        <v>521</v>
      </c>
      <c r="C59" s="39" t="s">
        <v>522</v>
      </c>
      <c r="D59" s="40" t="s">
        <v>523</v>
      </c>
      <c r="E59" s="41" t="s">
        <v>524</v>
      </c>
      <c r="F59" s="42">
        <v>55.78</v>
      </c>
      <c r="G59" s="42"/>
      <c r="H59" s="78" t="s">
        <v>38</v>
      </c>
      <c r="I59" s="44" t="s">
        <v>73</v>
      </c>
      <c r="J59" s="44"/>
      <c r="K59" s="42"/>
      <c r="L59" s="45" t="s">
        <v>38</v>
      </c>
      <c r="M59" s="7"/>
      <c r="N59" s="7"/>
      <c r="O59" s="7"/>
      <c r="P59" s="7"/>
      <c r="Q59" s="7"/>
    </row>
    <row r="60" spans="1:17" ht="30" outlineLevel="1" x14ac:dyDescent="0.2">
      <c r="A60" s="37" t="s">
        <v>38</v>
      </c>
      <c r="B60" s="38">
        <v>331601</v>
      </c>
      <c r="C60" s="39" t="s">
        <v>525</v>
      </c>
      <c r="D60" s="40" t="s">
        <v>56</v>
      </c>
      <c r="E60" s="41">
        <v>17.350000000000001</v>
      </c>
      <c r="F60" s="42">
        <v>4.87</v>
      </c>
      <c r="G60" s="42"/>
      <c r="H60" s="78">
        <v>84.49</v>
      </c>
      <c r="I60" s="44"/>
      <c r="J60" s="44">
        <v>6.02</v>
      </c>
      <c r="K60" s="42">
        <v>508.63</v>
      </c>
      <c r="L60" s="45" t="s">
        <v>38</v>
      </c>
      <c r="M60" s="7"/>
      <c r="N60" s="7"/>
      <c r="O60" s="7"/>
      <c r="P60" s="7"/>
      <c r="Q60" s="7"/>
    </row>
    <row r="61" spans="1:17" outlineLevel="1" x14ac:dyDescent="0.2">
      <c r="A61" s="37" t="s">
        <v>38</v>
      </c>
      <c r="B61" s="38" t="s">
        <v>38</v>
      </c>
      <c r="C61" s="39" t="s">
        <v>39</v>
      </c>
      <c r="D61" s="40" t="s">
        <v>38</v>
      </c>
      <c r="E61" s="41" t="s">
        <v>38</v>
      </c>
      <c r="F61" s="42">
        <v>47.31</v>
      </c>
      <c r="G61" s="42">
        <v>1.2</v>
      </c>
      <c r="H61" s="78">
        <v>471.84</v>
      </c>
      <c r="I61" s="44"/>
      <c r="J61" s="44">
        <v>18.07</v>
      </c>
      <c r="K61" s="42">
        <v>8526.15</v>
      </c>
      <c r="L61" s="45" t="s">
        <v>38</v>
      </c>
      <c r="M61" s="7"/>
      <c r="N61" s="7"/>
      <c r="O61" s="7"/>
      <c r="P61" s="7"/>
      <c r="Q61" s="7"/>
    </row>
    <row r="62" spans="1:17" outlineLevel="1" x14ac:dyDescent="0.2">
      <c r="A62" s="37" t="s">
        <v>38</v>
      </c>
      <c r="B62" s="38" t="s">
        <v>38</v>
      </c>
      <c r="C62" s="39" t="s">
        <v>40</v>
      </c>
      <c r="D62" s="40" t="s">
        <v>38</v>
      </c>
      <c r="E62" s="41" t="s">
        <v>38</v>
      </c>
      <c r="F62" s="42">
        <v>8.4700000000000006</v>
      </c>
      <c r="G62" s="42">
        <v>1.2</v>
      </c>
      <c r="H62" s="78">
        <v>84.43</v>
      </c>
      <c r="I62" s="44"/>
      <c r="J62" s="44">
        <v>6.02</v>
      </c>
      <c r="K62" s="42">
        <v>508.27</v>
      </c>
      <c r="L62" s="45" t="s">
        <v>38</v>
      </c>
      <c r="M62" s="7"/>
      <c r="N62" s="7"/>
      <c r="O62" s="7"/>
      <c r="P62" s="7"/>
      <c r="Q62" s="7"/>
    </row>
    <row r="63" spans="1:17" outlineLevel="1" x14ac:dyDescent="0.2">
      <c r="A63" s="37" t="s">
        <v>38</v>
      </c>
      <c r="B63" s="38" t="s">
        <v>38</v>
      </c>
      <c r="C63" s="39" t="s">
        <v>41</v>
      </c>
      <c r="D63" s="40" t="s">
        <v>38</v>
      </c>
      <c r="E63" s="41" t="s">
        <v>38</v>
      </c>
      <c r="F63" s="42"/>
      <c r="G63" s="42">
        <v>1.2</v>
      </c>
      <c r="H63" s="78" t="s">
        <v>38</v>
      </c>
      <c r="I63" s="44"/>
      <c r="J63" s="44"/>
      <c r="K63" s="42"/>
      <c r="L63" s="45" t="s">
        <v>38</v>
      </c>
      <c r="M63" s="7"/>
      <c r="N63" s="7"/>
      <c r="O63" s="7"/>
      <c r="P63" s="7"/>
      <c r="Q63" s="7"/>
    </row>
    <row r="64" spans="1:17" outlineLevel="1" x14ac:dyDescent="0.2">
      <c r="A64" s="37" t="s">
        <v>38</v>
      </c>
      <c r="B64" s="38" t="s">
        <v>38</v>
      </c>
      <c r="C64" s="39" t="s">
        <v>42</v>
      </c>
      <c r="D64" s="40" t="s">
        <v>38</v>
      </c>
      <c r="E64" s="41" t="s">
        <v>38</v>
      </c>
      <c r="F64" s="42"/>
      <c r="G64" s="42"/>
      <c r="H64" s="78" t="s">
        <v>38</v>
      </c>
      <c r="I64" s="44"/>
      <c r="J64" s="44"/>
      <c r="K64" s="42"/>
      <c r="L64" s="45" t="s">
        <v>38</v>
      </c>
      <c r="M64" s="7"/>
      <c r="N64" s="7"/>
      <c r="O64" s="7"/>
      <c r="P64" s="7"/>
      <c r="Q64" s="7"/>
    </row>
    <row r="65" spans="1:17" outlineLevel="1" x14ac:dyDescent="0.2">
      <c r="A65" s="37" t="s">
        <v>38</v>
      </c>
      <c r="B65" s="38" t="s">
        <v>38</v>
      </c>
      <c r="C65" s="39" t="s">
        <v>43</v>
      </c>
      <c r="D65" s="40" t="s">
        <v>44</v>
      </c>
      <c r="E65" s="41">
        <v>80</v>
      </c>
      <c r="F65" s="42"/>
      <c r="G65" s="42"/>
      <c r="H65" s="78">
        <v>377.47</v>
      </c>
      <c r="I65" s="44"/>
      <c r="J65" s="44" t="s">
        <v>45</v>
      </c>
      <c r="K65" s="42">
        <v>5797.78</v>
      </c>
      <c r="L65" s="45" t="s">
        <v>38</v>
      </c>
      <c r="M65" s="7"/>
      <c r="N65" s="7"/>
      <c r="O65" s="7"/>
      <c r="P65" s="7"/>
      <c r="Q65" s="7"/>
    </row>
    <row r="66" spans="1:17" outlineLevel="1" x14ac:dyDescent="0.2">
      <c r="A66" s="37" t="s">
        <v>38</v>
      </c>
      <c r="B66" s="38" t="s">
        <v>38</v>
      </c>
      <c r="C66" s="39" t="s">
        <v>46</v>
      </c>
      <c r="D66" s="40" t="s">
        <v>44</v>
      </c>
      <c r="E66" s="41">
        <v>45</v>
      </c>
      <c r="F66" s="42"/>
      <c r="G66" s="42"/>
      <c r="H66" s="78">
        <v>212.33</v>
      </c>
      <c r="I66" s="44"/>
      <c r="J66" s="44" t="s">
        <v>47</v>
      </c>
      <c r="K66" s="42">
        <v>3069.41</v>
      </c>
      <c r="L66" s="45" t="s">
        <v>38</v>
      </c>
      <c r="M66" s="7"/>
      <c r="N66" s="7"/>
      <c r="O66" s="7"/>
      <c r="P66" s="7"/>
      <c r="Q66" s="7"/>
    </row>
    <row r="67" spans="1:17" outlineLevel="1" x14ac:dyDescent="0.2">
      <c r="A67" s="37" t="s">
        <v>38</v>
      </c>
      <c r="B67" s="38" t="s">
        <v>38</v>
      </c>
      <c r="C67" s="39" t="s">
        <v>48</v>
      </c>
      <c r="D67" s="40" t="s">
        <v>49</v>
      </c>
      <c r="E67" s="41">
        <v>5.21</v>
      </c>
      <c r="F67" s="42"/>
      <c r="G67" s="42">
        <v>1.2</v>
      </c>
      <c r="H67" s="78" t="s">
        <v>38</v>
      </c>
      <c r="I67" s="44"/>
      <c r="J67" s="44"/>
      <c r="K67" s="42"/>
      <c r="L67" s="45">
        <v>51.95</v>
      </c>
      <c r="M67" s="7"/>
      <c r="N67" s="7"/>
      <c r="O67" s="7"/>
      <c r="P67" s="7"/>
      <c r="Q67" s="7"/>
    </row>
    <row r="68" spans="1:17" ht="15.75" x14ac:dyDescent="0.2">
      <c r="A68" s="46" t="s">
        <v>38</v>
      </c>
      <c r="B68" s="47" t="s">
        <v>38</v>
      </c>
      <c r="C68" s="48" t="s">
        <v>50</v>
      </c>
      <c r="D68" s="46" t="s">
        <v>38</v>
      </c>
      <c r="E68" s="49" t="s">
        <v>38</v>
      </c>
      <c r="F68" s="50"/>
      <c r="G68" s="50"/>
      <c r="H68" s="79">
        <v>1146.07</v>
      </c>
      <c r="I68" s="52"/>
      <c r="J68" s="52"/>
      <c r="K68" s="50">
        <v>17901.61</v>
      </c>
      <c r="L68" s="53">
        <v>2154.23</v>
      </c>
      <c r="M68" s="7"/>
      <c r="N68" s="7"/>
      <c r="O68" s="7"/>
      <c r="P68" s="7"/>
      <c r="Q68" s="7"/>
    </row>
    <row r="69" spans="1:17" ht="45" x14ac:dyDescent="0.2">
      <c r="A69" s="37">
        <v>5</v>
      </c>
      <c r="B69" s="38" t="s">
        <v>526</v>
      </c>
      <c r="C69" s="39" t="s">
        <v>527</v>
      </c>
      <c r="D69" s="40" t="s">
        <v>523</v>
      </c>
      <c r="E69" s="41" t="s">
        <v>528</v>
      </c>
      <c r="F69" s="42">
        <v>69.77</v>
      </c>
      <c r="G69" s="42"/>
      <c r="H69" s="78" t="s">
        <v>38</v>
      </c>
      <c r="I69" s="44" t="s">
        <v>73</v>
      </c>
      <c r="J69" s="44"/>
      <c r="K69" s="42"/>
      <c r="L69" s="45" t="s">
        <v>38</v>
      </c>
      <c r="M69" s="7"/>
      <c r="N69" s="7"/>
      <c r="O69" s="7"/>
      <c r="P69" s="7"/>
      <c r="Q69" s="7"/>
    </row>
    <row r="70" spans="1:17" ht="30" outlineLevel="1" x14ac:dyDescent="0.2">
      <c r="A70" s="37" t="s">
        <v>38</v>
      </c>
      <c r="B70" s="38">
        <v>331601</v>
      </c>
      <c r="C70" s="39" t="s">
        <v>525</v>
      </c>
      <c r="D70" s="40" t="s">
        <v>56</v>
      </c>
      <c r="E70" s="41">
        <v>5.73</v>
      </c>
      <c r="F70" s="42">
        <v>4.87</v>
      </c>
      <c r="G70" s="42"/>
      <c r="H70" s="78">
        <v>27.91</v>
      </c>
      <c r="I70" s="44"/>
      <c r="J70" s="44">
        <v>6.02</v>
      </c>
      <c r="K70" s="42">
        <v>168.02</v>
      </c>
      <c r="L70" s="45" t="s">
        <v>38</v>
      </c>
      <c r="M70" s="7"/>
      <c r="N70" s="7"/>
      <c r="O70" s="7"/>
      <c r="P70" s="7"/>
      <c r="Q70" s="7"/>
    </row>
    <row r="71" spans="1:17" outlineLevel="1" x14ac:dyDescent="0.2">
      <c r="A71" s="37" t="s">
        <v>38</v>
      </c>
      <c r="B71" s="38" t="s">
        <v>38</v>
      </c>
      <c r="C71" s="39" t="s">
        <v>39</v>
      </c>
      <c r="D71" s="40" t="s">
        <v>38</v>
      </c>
      <c r="E71" s="41" t="s">
        <v>38</v>
      </c>
      <c r="F71" s="42">
        <v>59.2</v>
      </c>
      <c r="G71" s="42">
        <v>1.2</v>
      </c>
      <c r="H71" s="78">
        <v>156.29</v>
      </c>
      <c r="I71" s="44"/>
      <c r="J71" s="44">
        <v>18.07</v>
      </c>
      <c r="K71" s="42">
        <v>2824.16</v>
      </c>
      <c r="L71" s="45" t="s">
        <v>38</v>
      </c>
      <c r="M71" s="7"/>
      <c r="N71" s="7"/>
      <c r="O71" s="7"/>
      <c r="P71" s="7"/>
      <c r="Q71" s="7"/>
    </row>
    <row r="72" spans="1:17" outlineLevel="1" x14ac:dyDescent="0.2">
      <c r="A72" s="37" t="s">
        <v>38</v>
      </c>
      <c r="B72" s="38" t="s">
        <v>38</v>
      </c>
      <c r="C72" s="39" t="s">
        <v>40</v>
      </c>
      <c r="D72" s="40" t="s">
        <v>38</v>
      </c>
      <c r="E72" s="41" t="s">
        <v>38</v>
      </c>
      <c r="F72" s="42">
        <v>10.57</v>
      </c>
      <c r="G72" s="42">
        <v>1.2</v>
      </c>
      <c r="H72" s="78">
        <v>27.89</v>
      </c>
      <c r="I72" s="44"/>
      <c r="J72" s="44">
        <v>6.02</v>
      </c>
      <c r="K72" s="42">
        <v>167.9</v>
      </c>
      <c r="L72" s="45" t="s">
        <v>38</v>
      </c>
      <c r="M72" s="7"/>
      <c r="N72" s="7"/>
      <c r="O72" s="7"/>
      <c r="P72" s="7"/>
      <c r="Q72" s="7"/>
    </row>
    <row r="73" spans="1:17" outlineLevel="1" x14ac:dyDescent="0.2">
      <c r="A73" s="37" t="s">
        <v>38</v>
      </c>
      <c r="B73" s="38" t="s">
        <v>38</v>
      </c>
      <c r="C73" s="39" t="s">
        <v>41</v>
      </c>
      <c r="D73" s="40" t="s">
        <v>38</v>
      </c>
      <c r="E73" s="41" t="s">
        <v>38</v>
      </c>
      <c r="F73" s="42"/>
      <c r="G73" s="42">
        <v>1.2</v>
      </c>
      <c r="H73" s="78" t="s">
        <v>38</v>
      </c>
      <c r="I73" s="44"/>
      <c r="J73" s="44"/>
      <c r="K73" s="42"/>
      <c r="L73" s="45" t="s">
        <v>38</v>
      </c>
      <c r="M73" s="7"/>
      <c r="N73" s="7"/>
      <c r="O73" s="7"/>
      <c r="P73" s="7"/>
      <c r="Q73" s="7"/>
    </row>
    <row r="74" spans="1:17" outlineLevel="1" x14ac:dyDescent="0.2">
      <c r="A74" s="37" t="s">
        <v>38</v>
      </c>
      <c r="B74" s="38" t="s">
        <v>38</v>
      </c>
      <c r="C74" s="39" t="s">
        <v>42</v>
      </c>
      <c r="D74" s="40" t="s">
        <v>38</v>
      </c>
      <c r="E74" s="41" t="s">
        <v>38</v>
      </c>
      <c r="F74" s="42"/>
      <c r="G74" s="42"/>
      <c r="H74" s="78" t="s">
        <v>38</v>
      </c>
      <c r="I74" s="44"/>
      <c r="J74" s="44"/>
      <c r="K74" s="42"/>
      <c r="L74" s="45" t="s">
        <v>38</v>
      </c>
      <c r="M74" s="7"/>
      <c r="N74" s="7"/>
      <c r="O74" s="7"/>
      <c r="P74" s="7"/>
      <c r="Q74" s="7"/>
    </row>
    <row r="75" spans="1:17" outlineLevel="1" x14ac:dyDescent="0.2">
      <c r="A75" s="37" t="s">
        <v>38</v>
      </c>
      <c r="B75" s="38" t="s">
        <v>38</v>
      </c>
      <c r="C75" s="39" t="s">
        <v>43</v>
      </c>
      <c r="D75" s="40" t="s">
        <v>44</v>
      </c>
      <c r="E75" s="41">
        <v>80</v>
      </c>
      <c r="F75" s="42"/>
      <c r="G75" s="42"/>
      <c r="H75" s="78">
        <v>125.03</v>
      </c>
      <c r="I75" s="44"/>
      <c r="J75" s="44" t="s">
        <v>45</v>
      </c>
      <c r="K75" s="42">
        <v>1920.43</v>
      </c>
      <c r="L75" s="45" t="s">
        <v>38</v>
      </c>
      <c r="M75" s="7"/>
      <c r="N75" s="7"/>
      <c r="O75" s="7"/>
      <c r="P75" s="7"/>
      <c r="Q75" s="7"/>
    </row>
    <row r="76" spans="1:17" outlineLevel="1" x14ac:dyDescent="0.2">
      <c r="A76" s="37" t="s">
        <v>38</v>
      </c>
      <c r="B76" s="38" t="s">
        <v>38</v>
      </c>
      <c r="C76" s="39" t="s">
        <v>46</v>
      </c>
      <c r="D76" s="40" t="s">
        <v>44</v>
      </c>
      <c r="E76" s="41">
        <v>45</v>
      </c>
      <c r="F76" s="42"/>
      <c r="G76" s="42"/>
      <c r="H76" s="78">
        <v>70.33</v>
      </c>
      <c r="I76" s="44"/>
      <c r="J76" s="44" t="s">
        <v>47</v>
      </c>
      <c r="K76" s="42">
        <v>1016.7</v>
      </c>
      <c r="L76" s="45" t="s">
        <v>38</v>
      </c>
      <c r="M76" s="7"/>
      <c r="N76" s="7"/>
      <c r="O76" s="7"/>
      <c r="P76" s="7"/>
      <c r="Q76" s="7"/>
    </row>
    <row r="77" spans="1:17" outlineLevel="1" x14ac:dyDescent="0.2">
      <c r="A77" s="37" t="s">
        <v>38</v>
      </c>
      <c r="B77" s="38" t="s">
        <v>38</v>
      </c>
      <c r="C77" s="39" t="s">
        <v>48</v>
      </c>
      <c r="D77" s="40" t="s">
        <v>49</v>
      </c>
      <c r="E77" s="41">
        <v>6.52</v>
      </c>
      <c r="F77" s="42"/>
      <c r="G77" s="42">
        <v>1.2</v>
      </c>
      <c r="H77" s="78" t="s">
        <v>38</v>
      </c>
      <c r="I77" s="44"/>
      <c r="J77" s="44"/>
      <c r="K77" s="42"/>
      <c r="L77" s="45">
        <v>17.21</v>
      </c>
      <c r="M77" s="7"/>
      <c r="N77" s="7"/>
      <c r="O77" s="7"/>
      <c r="P77" s="7"/>
      <c r="Q77" s="7"/>
    </row>
    <row r="78" spans="1:17" ht="15.75" x14ac:dyDescent="0.2">
      <c r="A78" s="46" t="s">
        <v>38</v>
      </c>
      <c r="B78" s="47" t="s">
        <v>38</v>
      </c>
      <c r="C78" s="48" t="s">
        <v>50</v>
      </c>
      <c r="D78" s="46" t="s">
        <v>38</v>
      </c>
      <c r="E78" s="49" t="s">
        <v>38</v>
      </c>
      <c r="F78" s="50"/>
      <c r="G78" s="50"/>
      <c r="H78" s="79">
        <v>379.54</v>
      </c>
      <c r="I78" s="52"/>
      <c r="J78" s="52"/>
      <c r="K78" s="50">
        <v>5929.19</v>
      </c>
      <c r="L78" s="53">
        <v>2695.09</v>
      </c>
      <c r="M78" s="7"/>
      <c r="N78" s="7"/>
      <c r="O78" s="7"/>
      <c r="P78" s="7"/>
      <c r="Q78" s="7"/>
    </row>
    <row r="79" spans="1:17" ht="45" x14ac:dyDescent="0.2">
      <c r="A79" s="37">
        <v>6</v>
      </c>
      <c r="B79" s="38" t="s">
        <v>529</v>
      </c>
      <c r="C79" s="39" t="s">
        <v>530</v>
      </c>
      <c r="D79" s="40" t="s">
        <v>523</v>
      </c>
      <c r="E79" s="41" t="s">
        <v>531</v>
      </c>
      <c r="F79" s="42">
        <v>90.55</v>
      </c>
      <c r="G79" s="42"/>
      <c r="H79" s="78" t="s">
        <v>38</v>
      </c>
      <c r="I79" s="44" t="s">
        <v>73</v>
      </c>
      <c r="J79" s="44"/>
      <c r="K79" s="42"/>
      <c r="L79" s="45" t="s">
        <v>38</v>
      </c>
      <c r="M79" s="7"/>
      <c r="N79" s="7"/>
      <c r="O79" s="7"/>
      <c r="P79" s="7"/>
      <c r="Q79" s="7"/>
    </row>
    <row r="80" spans="1:17" ht="30" outlineLevel="1" x14ac:dyDescent="0.2">
      <c r="A80" s="37" t="s">
        <v>38</v>
      </c>
      <c r="B80" s="38">
        <v>331601</v>
      </c>
      <c r="C80" s="39" t="s">
        <v>525</v>
      </c>
      <c r="D80" s="40" t="s">
        <v>56</v>
      </c>
      <c r="E80" s="41">
        <v>9.07</v>
      </c>
      <c r="F80" s="42">
        <v>4.87</v>
      </c>
      <c r="G80" s="42"/>
      <c r="H80" s="78">
        <v>44.17</v>
      </c>
      <c r="I80" s="44"/>
      <c r="J80" s="44">
        <v>6.02</v>
      </c>
      <c r="K80" s="42">
        <v>265.89999999999998</v>
      </c>
      <c r="L80" s="45" t="s">
        <v>38</v>
      </c>
      <c r="M80" s="7"/>
      <c r="N80" s="7"/>
      <c r="O80" s="7"/>
      <c r="P80" s="7"/>
      <c r="Q80" s="7"/>
    </row>
    <row r="81" spans="1:17" outlineLevel="1" x14ac:dyDescent="0.2">
      <c r="A81" s="37" t="s">
        <v>38</v>
      </c>
      <c r="B81" s="38" t="s">
        <v>38</v>
      </c>
      <c r="C81" s="39" t="s">
        <v>39</v>
      </c>
      <c r="D81" s="40" t="s">
        <v>38</v>
      </c>
      <c r="E81" s="41" t="s">
        <v>38</v>
      </c>
      <c r="F81" s="42">
        <v>76.819999999999993</v>
      </c>
      <c r="G81" s="42">
        <v>1.2</v>
      </c>
      <c r="H81" s="78">
        <v>247.04</v>
      </c>
      <c r="I81" s="44"/>
      <c r="J81" s="44">
        <v>18.07</v>
      </c>
      <c r="K81" s="42">
        <v>4464.01</v>
      </c>
      <c r="L81" s="45" t="s">
        <v>38</v>
      </c>
      <c r="M81" s="7"/>
      <c r="N81" s="7"/>
      <c r="O81" s="7"/>
      <c r="P81" s="7"/>
      <c r="Q81" s="7"/>
    </row>
    <row r="82" spans="1:17" outlineLevel="1" x14ac:dyDescent="0.2">
      <c r="A82" s="37" t="s">
        <v>38</v>
      </c>
      <c r="B82" s="38" t="s">
        <v>38</v>
      </c>
      <c r="C82" s="39" t="s">
        <v>40</v>
      </c>
      <c r="D82" s="40" t="s">
        <v>38</v>
      </c>
      <c r="E82" s="41" t="s">
        <v>38</v>
      </c>
      <c r="F82" s="42">
        <v>13.73</v>
      </c>
      <c r="G82" s="42">
        <v>1.2</v>
      </c>
      <c r="H82" s="78">
        <v>44.17</v>
      </c>
      <c r="I82" s="44"/>
      <c r="J82" s="44">
        <v>6.02</v>
      </c>
      <c r="K82" s="42">
        <v>265.89999999999998</v>
      </c>
      <c r="L82" s="45" t="s">
        <v>38</v>
      </c>
      <c r="M82" s="7"/>
      <c r="N82" s="7"/>
      <c r="O82" s="7"/>
      <c r="P82" s="7"/>
      <c r="Q82" s="7"/>
    </row>
    <row r="83" spans="1:17" outlineLevel="1" x14ac:dyDescent="0.2">
      <c r="A83" s="37" t="s">
        <v>38</v>
      </c>
      <c r="B83" s="38" t="s">
        <v>38</v>
      </c>
      <c r="C83" s="39" t="s">
        <v>41</v>
      </c>
      <c r="D83" s="40" t="s">
        <v>38</v>
      </c>
      <c r="E83" s="41" t="s">
        <v>38</v>
      </c>
      <c r="F83" s="42"/>
      <c r="G83" s="42">
        <v>1.2</v>
      </c>
      <c r="H83" s="78" t="s">
        <v>38</v>
      </c>
      <c r="I83" s="44"/>
      <c r="J83" s="44"/>
      <c r="K83" s="42"/>
      <c r="L83" s="45" t="s">
        <v>38</v>
      </c>
      <c r="M83" s="7"/>
      <c r="N83" s="7"/>
      <c r="O83" s="7"/>
      <c r="P83" s="7"/>
      <c r="Q83" s="7"/>
    </row>
    <row r="84" spans="1:17" outlineLevel="1" x14ac:dyDescent="0.2">
      <c r="A84" s="37" t="s">
        <v>38</v>
      </c>
      <c r="B84" s="38" t="s">
        <v>38</v>
      </c>
      <c r="C84" s="39" t="s">
        <v>42</v>
      </c>
      <c r="D84" s="40" t="s">
        <v>38</v>
      </c>
      <c r="E84" s="41" t="s">
        <v>38</v>
      </c>
      <c r="F84" s="42"/>
      <c r="G84" s="42"/>
      <c r="H84" s="78" t="s">
        <v>38</v>
      </c>
      <c r="I84" s="44"/>
      <c r="J84" s="44"/>
      <c r="K84" s="42"/>
      <c r="L84" s="45" t="s">
        <v>38</v>
      </c>
      <c r="M84" s="7"/>
      <c r="N84" s="7"/>
      <c r="O84" s="7"/>
      <c r="P84" s="7"/>
      <c r="Q84" s="7"/>
    </row>
    <row r="85" spans="1:17" outlineLevel="1" x14ac:dyDescent="0.2">
      <c r="A85" s="37" t="s">
        <v>38</v>
      </c>
      <c r="B85" s="38" t="s">
        <v>38</v>
      </c>
      <c r="C85" s="39" t="s">
        <v>43</v>
      </c>
      <c r="D85" s="40" t="s">
        <v>44</v>
      </c>
      <c r="E85" s="41">
        <v>80</v>
      </c>
      <c r="F85" s="42"/>
      <c r="G85" s="42"/>
      <c r="H85" s="78">
        <v>197.63</v>
      </c>
      <c r="I85" s="44"/>
      <c r="J85" s="44" t="s">
        <v>45</v>
      </c>
      <c r="K85" s="42">
        <v>3035.53</v>
      </c>
      <c r="L85" s="45" t="s">
        <v>38</v>
      </c>
      <c r="M85" s="7"/>
      <c r="N85" s="7"/>
      <c r="O85" s="7"/>
      <c r="P85" s="7"/>
      <c r="Q85" s="7"/>
    </row>
    <row r="86" spans="1:17" outlineLevel="1" x14ac:dyDescent="0.2">
      <c r="A86" s="37" t="s">
        <v>38</v>
      </c>
      <c r="B86" s="38" t="s">
        <v>38</v>
      </c>
      <c r="C86" s="39" t="s">
        <v>46</v>
      </c>
      <c r="D86" s="40" t="s">
        <v>44</v>
      </c>
      <c r="E86" s="41">
        <v>45</v>
      </c>
      <c r="F86" s="42"/>
      <c r="G86" s="42"/>
      <c r="H86" s="78">
        <v>111.17</v>
      </c>
      <c r="I86" s="44"/>
      <c r="J86" s="44" t="s">
        <v>47</v>
      </c>
      <c r="K86" s="42">
        <v>1607.04</v>
      </c>
      <c r="L86" s="45" t="s">
        <v>38</v>
      </c>
      <c r="M86" s="7"/>
      <c r="N86" s="7"/>
      <c r="O86" s="7"/>
      <c r="P86" s="7"/>
      <c r="Q86" s="7"/>
    </row>
    <row r="87" spans="1:17" outlineLevel="1" x14ac:dyDescent="0.2">
      <c r="A87" s="37" t="s">
        <v>38</v>
      </c>
      <c r="B87" s="38" t="s">
        <v>38</v>
      </c>
      <c r="C87" s="39" t="s">
        <v>48</v>
      </c>
      <c r="D87" s="40" t="s">
        <v>49</v>
      </c>
      <c r="E87" s="41">
        <v>8.4600000000000009</v>
      </c>
      <c r="F87" s="42"/>
      <c r="G87" s="42">
        <v>1.2</v>
      </c>
      <c r="H87" s="78" t="s">
        <v>38</v>
      </c>
      <c r="I87" s="44"/>
      <c r="J87" s="44"/>
      <c r="K87" s="42"/>
      <c r="L87" s="45">
        <v>27.21</v>
      </c>
      <c r="M87" s="7"/>
      <c r="N87" s="7"/>
      <c r="O87" s="7"/>
      <c r="P87" s="7"/>
      <c r="Q87" s="7"/>
    </row>
    <row r="88" spans="1:17" ht="15.75" x14ac:dyDescent="0.2">
      <c r="A88" s="46" t="s">
        <v>38</v>
      </c>
      <c r="B88" s="47" t="s">
        <v>38</v>
      </c>
      <c r="C88" s="48" t="s">
        <v>50</v>
      </c>
      <c r="D88" s="46" t="s">
        <v>38</v>
      </c>
      <c r="E88" s="49" t="s">
        <v>38</v>
      </c>
      <c r="F88" s="50"/>
      <c r="G88" s="50"/>
      <c r="H88" s="79">
        <v>600.01</v>
      </c>
      <c r="I88" s="52"/>
      <c r="J88" s="52"/>
      <c r="K88" s="50">
        <v>9372.48</v>
      </c>
      <c r="L88" s="53">
        <v>3497.19</v>
      </c>
      <c r="M88" s="7"/>
      <c r="N88" s="7"/>
      <c r="O88" s="7"/>
      <c r="P88" s="7"/>
      <c r="Q88" s="7"/>
    </row>
    <row r="89" spans="1:17" ht="45" x14ac:dyDescent="0.2">
      <c r="A89" s="37">
        <v>7</v>
      </c>
      <c r="B89" s="38" t="s">
        <v>532</v>
      </c>
      <c r="C89" s="39" t="s">
        <v>533</v>
      </c>
      <c r="D89" s="40" t="s">
        <v>523</v>
      </c>
      <c r="E89" s="41" t="s">
        <v>534</v>
      </c>
      <c r="F89" s="42">
        <v>108.12</v>
      </c>
      <c r="G89" s="42"/>
      <c r="H89" s="78" t="s">
        <v>38</v>
      </c>
      <c r="I89" s="44" t="s">
        <v>73</v>
      </c>
      <c r="J89" s="44"/>
      <c r="K89" s="42"/>
      <c r="L89" s="45" t="s">
        <v>38</v>
      </c>
      <c r="M89" s="7"/>
      <c r="N89" s="7"/>
      <c r="O89" s="7"/>
      <c r="P89" s="7"/>
      <c r="Q89" s="7"/>
    </row>
    <row r="90" spans="1:17" ht="30" outlineLevel="1" x14ac:dyDescent="0.2">
      <c r="A90" s="37" t="s">
        <v>38</v>
      </c>
      <c r="B90" s="38">
        <v>331601</v>
      </c>
      <c r="C90" s="39" t="s">
        <v>525</v>
      </c>
      <c r="D90" s="40" t="s">
        <v>56</v>
      </c>
      <c r="E90" s="41">
        <v>3.96</v>
      </c>
      <c r="F90" s="42">
        <v>4.87</v>
      </c>
      <c r="G90" s="42"/>
      <c r="H90" s="78">
        <v>19.29</v>
      </c>
      <c r="I90" s="44"/>
      <c r="J90" s="44">
        <v>6.02</v>
      </c>
      <c r="K90" s="42">
        <v>116.13</v>
      </c>
      <c r="L90" s="45" t="s">
        <v>38</v>
      </c>
      <c r="M90" s="7"/>
      <c r="N90" s="7"/>
      <c r="O90" s="7"/>
      <c r="P90" s="7"/>
      <c r="Q90" s="7"/>
    </row>
    <row r="91" spans="1:17" outlineLevel="1" x14ac:dyDescent="0.2">
      <c r="A91" s="37" t="s">
        <v>38</v>
      </c>
      <c r="B91" s="38" t="s">
        <v>38</v>
      </c>
      <c r="C91" s="39" t="s">
        <v>39</v>
      </c>
      <c r="D91" s="40" t="s">
        <v>38</v>
      </c>
      <c r="E91" s="41" t="s">
        <v>38</v>
      </c>
      <c r="F91" s="42">
        <v>91.71</v>
      </c>
      <c r="G91" s="42">
        <v>1.2</v>
      </c>
      <c r="H91" s="78">
        <v>107.85</v>
      </c>
      <c r="I91" s="44"/>
      <c r="J91" s="44">
        <v>18.07</v>
      </c>
      <c r="K91" s="42">
        <v>1948.85</v>
      </c>
      <c r="L91" s="45" t="s">
        <v>38</v>
      </c>
      <c r="M91" s="7"/>
      <c r="N91" s="7"/>
      <c r="O91" s="7"/>
      <c r="P91" s="7"/>
      <c r="Q91" s="7"/>
    </row>
    <row r="92" spans="1:17" outlineLevel="1" x14ac:dyDescent="0.2">
      <c r="A92" s="37" t="s">
        <v>38</v>
      </c>
      <c r="B92" s="38" t="s">
        <v>38</v>
      </c>
      <c r="C92" s="39" t="s">
        <v>40</v>
      </c>
      <c r="D92" s="40" t="s">
        <v>38</v>
      </c>
      <c r="E92" s="41" t="s">
        <v>38</v>
      </c>
      <c r="F92" s="42">
        <v>16.41</v>
      </c>
      <c r="G92" s="42">
        <v>1.2</v>
      </c>
      <c r="H92" s="78">
        <v>19.3</v>
      </c>
      <c r="I92" s="44"/>
      <c r="J92" s="44">
        <v>6.02</v>
      </c>
      <c r="K92" s="42">
        <v>116.19</v>
      </c>
      <c r="L92" s="45" t="s">
        <v>38</v>
      </c>
      <c r="M92" s="7"/>
      <c r="N92" s="7"/>
      <c r="O92" s="7"/>
      <c r="P92" s="7"/>
      <c r="Q92" s="7"/>
    </row>
    <row r="93" spans="1:17" outlineLevel="1" x14ac:dyDescent="0.2">
      <c r="A93" s="37" t="s">
        <v>38</v>
      </c>
      <c r="B93" s="38" t="s">
        <v>38</v>
      </c>
      <c r="C93" s="39" t="s">
        <v>41</v>
      </c>
      <c r="D93" s="40" t="s">
        <v>38</v>
      </c>
      <c r="E93" s="41" t="s">
        <v>38</v>
      </c>
      <c r="F93" s="42"/>
      <c r="G93" s="42">
        <v>1.2</v>
      </c>
      <c r="H93" s="78" t="s">
        <v>38</v>
      </c>
      <c r="I93" s="44"/>
      <c r="J93" s="44"/>
      <c r="K93" s="42"/>
      <c r="L93" s="45" t="s">
        <v>38</v>
      </c>
      <c r="M93" s="7"/>
      <c r="N93" s="7"/>
      <c r="O93" s="7"/>
      <c r="P93" s="7"/>
      <c r="Q93" s="7"/>
    </row>
    <row r="94" spans="1:17" outlineLevel="1" x14ac:dyDescent="0.2">
      <c r="A94" s="37" t="s">
        <v>38</v>
      </c>
      <c r="B94" s="38" t="s">
        <v>38</v>
      </c>
      <c r="C94" s="39" t="s">
        <v>42</v>
      </c>
      <c r="D94" s="40" t="s">
        <v>38</v>
      </c>
      <c r="E94" s="41" t="s">
        <v>38</v>
      </c>
      <c r="F94" s="42"/>
      <c r="G94" s="42"/>
      <c r="H94" s="78" t="s">
        <v>38</v>
      </c>
      <c r="I94" s="44"/>
      <c r="J94" s="44"/>
      <c r="K94" s="42"/>
      <c r="L94" s="45" t="s">
        <v>38</v>
      </c>
      <c r="M94" s="7"/>
      <c r="N94" s="7"/>
      <c r="O94" s="7"/>
      <c r="P94" s="7"/>
      <c r="Q94" s="7"/>
    </row>
    <row r="95" spans="1:17" outlineLevel="1" x14ac:dyDescent="0.2">
      <c r="A95" s="37" t="s">
        <v>38</v>
      </c>
      <c r="B95" s="38" t="s">
        <v>38</v>
      </c>
      <c r="C95" s="39" t="s">
        <v>43</v>
      </c>
      <c r="D95" s="40" t="s">
        <v>44</v>
      </c>
      <c r="E95" s="41">
        <v>80</v>
      </c>
      <c r="F95" s="42"/>
      <c r="G95" s="42"/>
      <c r="H95" s="78">
        <v>86.28</v>
      </c>
      <c r="I95" s="44"/>
      <c r="J95" s="44" t="s">
        <v>45</v>
      </c>
      <c r="K95" s="42">
        <v>1325.22</v>
      </c>
      <c r="L95" s="45" t="s">
        <v>38</v>
      </c>
      <c r="M95" s="7"/>
      <c r="N95" s="7"/>
      <c r="O95" s="7"/>
      <c r="P95" s="7"/>
      <c r="Q95" s="7"/>
    </row>
    <row r="96" spans="1:17" outlineLevel="1" x14ac:dyDescent="0.2">
      <c r="A96" s="37" t="s">
        <v>38</v>
      </c>
      <c r="B96" s="38" t="s">
        <v>38</v>
      </c>
      <c r="C96" s="39" t="s">
        <v>46</v>
      </c>
      <c r="D96" s="40" t="s">
        <v>44</v>
      </c>
      <c r="E96" s="41">
        <v>45</v>
      </c>
      <c r="F96" s="42"/>
      <c r="G96" s="42"/>
      <c r="H96" s="78">
        <v>48.53</v>
      </c>
      <c r="I96" s="44"/>
      <c r="J96" s="44" t="s">
        <v>47</v>
      </c>
      <c r="K96" s="42">
        <v>701.59</v>
      </c>
      <c r="L96" s="45" t="s">
        <v>38</v>
      </c>
      <c r="M96" s="7"/>
      <c r="N96" s="7"/>
      <c r="O96" s="7"/>
      <c r="P96" s="7"/>
      <c r="Q96" s="7"/>
    </row>
    <row r="97" spans="1:17" outlineLevel="1" x14ac:dyDescent="0.2">
      <c r="A97" s="37" t="s">
        <v>38</v>
      </c>
      <c r="B97" s="38" t="s">
        <v>38</v>
      </c>
      <c r="C97" s="39" t="s">
        <v>48</v>
      </c>
      <c r="D97" s="40" t="s">
        <v>49</v>
      </c>
      <c r="E97" s="41">
        <v>10.1</v>
      </c>
      <c r="F97" s="42"/>
      <c r="G97" s="42">
        <v>1.2</v>
      </c>
      <c r="H97" s="78" t="s">
        <v>38</v>
      </c>
      <c r="I97" s="44"/>
      <c r="J97" s="44"/>
      <c r="K97" s="42"/>
      <c r="L97" s="45">
        <v>11.88</v>
      </c>
      <c r="M97" s="7"/>
      <c r="N97" s="7"/>
      <c r="O97" s="7"/>
      <c r="P97" s="7"/>
      <c r="Q97" s="7"/>
    </row>
    <row r="98" spans="1:17" ht="15.75" x14ac:dyDescent="0.2">
      <c r="A98" s="46" t="s">
        <v>38</v>
      </c>
      <c r="B98" s="47" t="s">
        <v>38</v>
      </c>
      <c r="C98" s="48" t="s">
        <v>50</v>
      </c>
      <c r="D98" s="46" t="s">
        <v>38</v>
      </c>
      <c r="E98" s="49" t="s">
        <v>38</v>
      </c>
      <c r="F98" s="50"/>
      <c r="G98" s="50"/>
      <c r="H98" s="79">
        <v>261.95999999999998</v>
      </c>
      <c r="I98" s="52"/>
      <c r="J98" s="52"/>
      <c r="K98" s="50">
        <v>4091.85</v>
      </c>
      <c r="L98" s="53">
        <v>4175.3599999999997</v>
      </c>
      <c r="M98" s="7"/>
      <c r="N98" s="7"/>
      <c r="O98" s="7"/>
      <c r="P98" s="7"/>
      <c r="Q98" s="7"/>
    </row>
    <row r="99" spans="1:17" ht="45" x14ac:dyDescent="0.2">
      <c r="A99" s="37">
        <v>8</v>
      </c>
      <c r="B99" s="38" t="s">
        <v>535</v>
      </c>
      <c r="C99" s="39" t="s">
        <v>536</v>
      </c>
      <c r="D99" s="40" t="s">
        <v>523</v>
      </c>
      <c r="E99" s="41" t="s">
        <v>537</v>
      </c>
      <c r="F99" s="42">
        <v>144.41</v>
      </c>
      <c r="G99" s="42"/>
      <c r="H99" s="78" t="s">
        <v>38</v>
      </c>
      <c r="I99" s="44" t="s">
        <v>73</v>
      </c>
      <c r="J99" s="44"/>
      <c r="K99" s="42"/>
      <c r="L99" s="45" t="s">
        <v>38</v>
      </c>
      <c r="M99" s="7"/>
      <c r="N99" s="7"/>
      <c r="O99" s="7"/>
      <c r="P99" s="7"/>
      <c r="Q99" s="7"/>
    </row>
    <row r="100" spans="1:17" ht="30" outlineLevel="1" x14ac:dyDescent="0.2">
      <c r="A100" s="37" t="s">
        <v>38</v>
      </c>
      <c r="B100" s="38">
        <v>331601</v>
      </c>
      <c r="C100" s="39" t="s">
        <v>525</v>
      </c>
      <c r="D100" s="40" t="s">
        <v>56</v>
      </c>
      <c r="E100" s="41">
        <v>5.83</v>
      </c>
      <c r="F100" s="42">
        <v>4.87</v>
      </c>
      <c r="G100" s="42"/>
      <c r="H100" s="78">
        <v>28.39</v>
      </c>
      <c r="I100" s="44"/>
      <c r="J100" s="44">
        <v>6.02</v>
      </c>
      <c r="K100" s="42">
        <v>170.91</v>
      </c>
      <c r="L100" s="45" t="s">
        <v>38</v>
      </c>
      <c r="M100" s="7"/>
      <c r="N100" s="7"/>
      <c r="O100" s="7"/>
      <c r="P100" s="7"/>
      <c r="Q100" s="7"/>
    </row>
    <row r="101" spans="1:17" outlineLevel="1" x14ac:dyDescent="0.2">
      <c r="A101" s="37" t="s">
        <v>38</v>
      </c>
      <c r="B101" s="38" t="s">
        <v>38</v>
      </c>
      <c r="C101" s="39" t="s">
        <v>39</v>
      </c>
      <c r="D101" s="40" t="s">
        <v>38</v>
      </c>
      <c r="E101" s="41" t="s">
        <v>38</v>
      </c>
      <c r="F101" s="42">
        <v>121.67</v>
      </c>
      <c r="G101" s="42">
        <v>1.2</v>
      </c>
      <c r="H101" s="78">
        <v>151.84</v>
      </c>
      <c r="I101" s="44"/>
      <c r="J101" s="44">
        <v>18.07</v>
      </c>
      <c r="K101" s="42">
        <v>2743.75</v>
      </c>
      <c r="L101" s="45" t="s">
        <v>38</v>
      </c>
      <c r="M101" s="7"/>
      <c r="N101" s="7"/>
      <c r="O101" s="7"/>
      <c r="P101" s="7"/>
      <c r="Q101" s="7"/>
    </row>
    <row r="102" spans="1:17" outlineLevel="1" x14ac:dyDescent="0.2">
      <c r="A102" s="37" t="s">
        <v>38</v>
      </c>
      <c r="B102" s="38" t="s">
        <v>38</v>
      </c>
      <c r="C102" s="39" t="s">
        <v>40</v>
      </c>
      <c r="D102" s="40" t="s">
        <v>38</v>
      </c>
      <c r="E102" s="41" t="s">
        <v>38</v>
      </c>
      <c r="F102" s="42">
        <v>22.74</v>
      </c>
      <c r="G102" s="42">
        <v>1.2</v>
      </c>
      <c r="H102" s="78">
        <v>28.38</v>
      </c>
      <c r="I102" s="44"/>
      <c r="J102" s="44">
        <v>6.02</v>
      </c>
      <c r="K102" s="42">
        <v>170.85</v>
      </c>
      <c r="L102" s="45" t="s">
        <v>38</v>
      </c>
      <c r="M102" s="7"/>
      <c r="N102" s="7"/>
      <c r="O102" s="7"/>
      <c r="P102" s="7"/>
      <c r="Q102" s="7"/>
    </row>
    <row r="103" spans="1:17" outlineLevel="1" x14ac:dyDescent="0.2">
      <c r="A103" s="37" t="s">
        <v>38</v>
      </c>
      <c r="B103" s="38" t="s">
        <v>38</v>
      </c>
      <c r="C103" s="39" t="s">
        <v>41</v>
      </c>
      <c r="D103" s="40" t="s">
        <v>38</v>
      </c>
      <c r="E103" s="41" t="s">
        <v>38</v>
      </c>
      <c r="F103" s="42"/>
      <c r="G103" s="42">
        <v>1.2</v>
      </c>
      <c r="H103" s="78" t="s">
        <v>38</v>
      </c>
      <c r="I103" s="44"/>
      <c r="J103" s="44"/>
      <c r="K103" s="42"/>
      <c r="L103" s="45" t="s">
        <v>38</v>
      </c>
      <c r="M103" s="7"/>
      <c r="N103" s="7"/>
      <c r="O103" s="7"/>
      <c r="P103" s="7"/>
      <c r="Q103" s="7"/>
    </row>
    <row r="104" spans="1:17" outlineLevel="1" x14ac:dyDescent="0.2">
      <c r="A104" s="37" t="s">
        <v>38</v>
      </c>
      <c r="B104" s="38" t="s">
        <v>38</v>
      </c>
      <c r="C104" s="39" t="s">
        <v>42</v>
      </c>
      <c r="D104" s="40" t="s">
        <v>38</v>
      </c>
      <c r="E104" s="41" t="s">
        <v>38</v>
      </c>
      <c r="F104" s="42"/>
      <c r="G104" s="42"/>
      <c r="H104" s="78" t="s">
        <v>38</v>
      </c>
      <c r="I104" s="44"/>
      <c r="J104" s="44"/>
      <c r="K104" s="42"/>
      <c r="L104" s="45" t="s">
        <v>38</v>
      </c>
      <c r="M104" s="7"/>
      <c r="N104" s="7"/>
      <c r="O104" s="7"/>
      <c r="P104" s="7"/>
      <c r="Q104" s="7"/>
    </row>
    <row r="105" spans="1:17" outlineLevel="1" x14ac:dyDescent="0.2">
      <c r="A105" s="37" t="s">
        <v>38</v>
      </c>
      <c r="B105" s="38" t="s">
        <v>38</v>
      </c>
      <c r="C105" s="39" t="s">
        <v>43</v>
      </c>
      <c r="D105" s="40" t="s">
        <v>44</v>
      </c>
      <c r="E105" s="41">
        <v>80</v>
      </c>
      <c r="F105" s="42"/>
      <c r="G105" s="42"/>
      <c r="H105" s="78">
        <v>121.47</v>
      </c>
      <c r="I105" s="44"/>
      <c r="J105" s="44" t="s">
        <v>45</v>
      </c>
      <c r="K105" s="42">
        <v>1865.75</v>
      </c>
      <c r="L105" s="45" t="s">
        <v>38</v>
      </c>
      <c r="M105" s="7"/>
      <c r="N105" s="7"/>
      <c r="O105" s="7"/>
      <c r="P105" s="7"/>
      <c r="Q105" s="7"/>
    </row>
    <row r="106" spans="1:17" outlineLevel="1" x14ac:dyDescent="0.2">
      <c r="A106" s="37" t="s">
        <v>38</v>
      </c>
      <c r="B106" s="38" t="s">
        <v>38</v>
      </c>
      <c r="C106" s="39" t="s">
        <v>46</v>
      </c>
      <c r="D106" s="40" t="s">
        <v>44</v>
      </c>
      <c r="E106" s="41">
        <v>45</v>
      </c>
      <c r="F106" s="42"/>
      <c r="G106" s="42"/>
      <c r="H106" s="78">
        <v>68.33</v>
      </c>
      <c r="I106" s="44"/>
      <c r="J106" s="44" t="s">
        <v>47</v>
      </c>
      <c r="K106" s="42">
        <v>987.75</v>
      </c>
      <c r="L106" s="45" t="s">
        <v>38</v>
      </c>
      <c r="M106" s="7"/>
      <c r="N106" s="7"/>
      <c r="O106" s="7"/>
      <c r="P106" s="7"/>
      <c r="Q106" s="7"/>
    </row>
    <row r="107" spans="1:17" outlineLevel="1" x14ac:dyDescent="0.2">
      <c r="A107" s="37" t="s">
        <v>38</v>
      </c>
      <c r="B107" s="38" t="s">
        <v>38</v>
      </c>
      <c r="C107" s="39" t="s">
        <v>48</v>
      </c>
      <c r="D107" s="40" t="s">
        <v>49</v>
      </c>
      <c r="E107" s="41">
        <v>13.4</v>
      </c>
      <c r="F107" s="42"/>
      <c r="G107" s="42">
        <v>1.2</v>
      </c>
      <c r="H107" s="78" t="s">
        <v>38</v>
      </c>
      <c r="I107" s="44"/>
      <c r="J107" s="44"/>
      <c r="K107" s="42"/>
      <c r="L107" s="45">
        <v>16.72</v>
      </c>
      <c r="M107" s="7"/>
      <c r="N107" s="7"/>
      <c r="O107" s="7"/>
      <c r="P107" s="7"/>
      <c r="Q107" s="7"/>
    </row>
    <row r="108" spans="1:17" ht="15.75" x14ac:dyDescent="0.2">
      <c r="A108" s="46" t="s">
        <v>38</v>
      </c>
      <c r="B108" s="47" t="s">
        <v>38</v>
      </c>
      <c r="C108" s="48" t="s">
        <v>50</v>
      </c>
      <c r="D108" s="46" t="s">
        <v>38</v>
      </c>
      <c r="E108" s="49" t="s">
        <v>38</v>
      </c>
      <c r="F108" s="50"/>
      <c r="G108" s="50"/>
      <c r="H108" s="79">
        <v>370.02</v>
      </c>
      <c r="I108" s="52"/>
      <c r="J108" s="52"/>
      <c r="K108" s="50">
        <v>5768.1</v>
      </c>
      <c r="L108" s="53">
        <v>5546.25</v>
      </c>
      <c r="M108" s="7"/>
      <c r="N108" s="7"/>
      <c r="O108" s="7"/>
      <c r="P108" s="7"/>
      <c r="Q108" s="7"/>
    </row>
    <row r="109" spans="1:17" ht="45" x14ac:dyDescent="0.2">
      <c r="A109" s="37">
        <v>9</v>
      </c>
      <c r="B109" s="38" t="s">
        <v>538</v>
      </c>
      <c r="C109" s="39" t="s">
        <v>539</v>
      </c>
      <c r="D109" s="40" t="s">
        <v>523</v>
      </c>
      <c r="E109" s="41" t="s">
        <v>540</v>
      </c>
      <c r="F109" s="42">
        <v>219.4</v>
      </c>
      <c r="G109" s="42"/>
      <c r="H109" s="78" t="s">
        <v>38</v>
      </c>
      <c r="I109" s="44" t="s">
        <v>73</v>
      </c>
      <c r="J109" s="44"/>
      <c r="K109" s="42"/>
      <c r="L109" s="45" t="s">
        <v>38</v>
      </c>
      <c r="M109" s="7"/>
      <c r="N109" s="7"/>
      <c r="O109" s="7"/>
      <c r="P109" s="7"/>
      <c r="Q109" s="7"/>
    </row>
    <row r="110" spans="1:17" ht="30" outlineLevel="1" x14ac:dyDescent="0.2">
      <c r="A110" s="37" t="s">
        <v>38</v>
      </c>
      <c r="B110" s="38">
        <v>331601</v>
      </c>
      <c r="C110" s="39" t="s">
        <v>525</v>
      </c>
      <c r="D110" s="40" t="s">
        <v>56</v>
      </c>
      <c r="E110" s="41">
        <v>1.07</v>
      </c>
      <c r="F110" s="42">
        <v>4.87</v>
      </c>
      <c r="G110" s="42"/>
      <c r="H110" s="78">
        <v>5.21</v>
      </c>
      <c r="I110" s="44"/>
      <c r="J110" s="44">
        <v>6.02</v>
      </c>
      <c r="K110" s="42">
        <v>31.36</v>
      </c>
      <c r="L110" s="45" t="s">
        <v>38</v>
      </c>
      <c r="M110" s="7"/>
      <c r="N110" s="7"/>
      <c r="O110" s="7"/>
      <c r="P110" s="7"/>
      <c r="Q110" s="7"/>
    </row>
    <row r="111" spans="1:17" outlineLevel="1" x14ac:dyDescent="0.2">
      <c r="A111" s="37" t="s">
        <v>38</v>
      </c>
      <c r="B111" s="38" t="s">
        <v>38</v>
      </c>
      <c r="C111" s="39" t="s">
        <v>39</v>
      </c>
      <c r="D111" s="40" t="s">
        <v>38</v>
      </c>
      <c r="E111" s="41" t="s">
        <v>38</v>
      </c>
      <c r="F111" s="42">
        <v>186.14</v>
      </c>
      <c r="G111" s="42">
        <v>1.2</v>
      </c>
      <c r="H111" s="78">
        <v>29.04</v>
      </c>
      <c r="I111" s="44"/>
      <c r="J111" s="44">
        <v>18.07</v>
      </c>
      <c r="K111" s="42">
        <v>524.75</v>
      </c>
      <c r="L111" s="45" t="s">
        <v>38</v>
      </c>
      <c r="M111" s="7"/>
      <c r="N111" s="7"/>
      <c r="O111" s="7"/>
      <c r="P111" s="7"/>
      <c r="Q111" s="7"/>
    </row>
    <row r="112" spans="1:17" outlineLevel="1" x14ac:dyDescent="0.2">
      <c r="A112" s="37" t="s">
        <v>38</v>
      </c>
      <c r="B112" s="38" t="s">
        <v>38</v>
      </c>
      <c r="C112" s="39" t="s">
        <v>40</v>
      </c>
      <c r="D112" s="40" t="s">
        <v>38</v>
      </c>
      <c r="E112" s="41" t="s">
        <v>38</v>
      </c>
      <c r="F112" s="42">
        <v>33.26</v>
      </c>
      <c r="G112" s="42">
        <v>1.2</v>
      </c>
      <c r="H112" s="78">
        <v>5.19</v>
      </c>
      <c r="I112" s="44"/>
      <c r="J112" s="44">
        <v>6.02</v>
      </c>
      <c r="K112" s="42">
        <v>31.24</v>
      </c>
      <c r="L112" s="45" t="s">
        <v>38</v>
      </c>
      <c r="M112" s="7"/>
      <c r="N112" s="7"/>
      <c r="O112" s="7"/>
      <c r="P112" s="7"/>
      <c r="Q112" s="7"/>
    </row>
    <row r="113" spans="1:17" outlineLevel="1" x14ac:dyDescent="0.2">
      <c r="A113" s="37" t="s">
        <v>38</v>
      </c>
      <c r="B113" s="38" t="s">
        <v>38</v>
      </c>
      <c r="C113" s="39" t="s">
        <v>41</v>
      </c>
      <c r="D113" s="40" t="s">
        <v>38</v>
      </c>
      <c r="E113" s="41" t="s">
        <v>38</v>
      </c>
      <c r="F113" s="42"/>
      <c r="G113" s="42">
        <v>1.2</v>
      </c>
      <c r="H113" s="78" t="s">
        <v>38</v>
      </c>
      <c r="I113" s="44"/>
      <c r="J113" s="44"/>
      <c r="K113" s="42"/>
      <c r="L113" s="45" t="s">
        <v>38</v>
      </c>
      <c r="M113" s="7"/>
      <c r="N113" s="7"/>
      <c r="O113" s="7"/>
      <c r="P113" s="7"/>
      <c r="Q113" s="7"/>
    </row>
    <row r="114" spans="1:17" outlineLevel="1" x14ac:dyDescent="0.2">
      <c r="A114" s="37" t="s">
        <v>38</v>
      </c>
      <c r="B114" s="38" t="s">
        <v>38</v>
      </c>
      <c r="C114" s="39" t="s">
        <v>42</v>
      </c>
      <c r="D114" s="40" t="s">
        <v>38</v>
      </c>
      <c r="E114" s="41" t="s">
        <v>38</v>
      </c>
      <c r="F114" s="42"/>
      <c r="G114" s="42"/>
      <c r="H114" s="78" t="s">
        <v>38</v>
      </c>
      <c r="I114" s="44"/>
      <c r="J114" s="44"/>
      <c r="K114" s="42"/>
      <c r="L114" s="45" t="s">
        <v>38</v>
      </c>
      <c r="M114" s="7"/>
      <c r="N114" s="7"/>
      <c r="O114" s="7"/>
      <c r="P114" s="7"/>
      <c r="Q114" s="7"/>
    </row>
    <row r="115" spans="1:17" outlineLevel="1" x14ac:dyDescent="0.2">
      <c r="A115" s="37" t="s">
        <v>38</v>
      </c>
      <c r="B115" s="38" t="s">
        <v>38</v>
      </c>
      <c r="C115" s="39" t="s">
        <v>43</v>
      </c>
      <c r="D115" s="40" t="s">
        <v>44</v>
      </c>
      <c r="E115" s="41">
        <v>80</v>
      </c>
      <c r="F115" s="42"/>
      <c r="G115" s="42"/>
      <c r="H115" s="78">
        <v>23.23</v>
      </c>
      <c r="I115" s="44"/>
      <c r="J115" s="44" t="s">
        <v>45</v>
      </c>
      <c r="K115" s="42">
        <v>356.83</v>
      </c>
      <c r="L115" s="45" t="s">
        <v>38</v>
      </c>
      <c r="M115" s="7"/>
      <c r="N115" s="7"/>
      <c r="O115" s="7"/>
      <c r="P115" s="7"/>
      <c r="Q115" s="7"/>
    </row>
    <row r="116" spans="1:17" outlineLevel="1" x14ac:dyDescent="0.2">
      <c r="A116" s="37" t="s">
        <v>38</v>
      </c>
      <c r="B116" s="38" t="s">
        <v>38</v>
      </c>
      <c r="C116" s="39" t="s">
        <v>46</v>
      </c>
      <c r="D116" s="40" t="s">
        <v>44</v>
      </c>
      <c r="E116" s="41">
        <v>45</v>
      </c>
      <c r="F116" s="42"/>
      <c r="G116" s="42"/>
      <c r="H116" s="78">
        <v>13.07</v>
      </c>
      <c r="I116" s="44"/>
      <c r="J116" s="44" t="s">
        <v>47</v>
      </c>
      <c r="K116" s="42">
        <v>188.91</v>
      </c>
      <c r="L116" s="45" t="s">
        <v>38</v>
      </c>
      <c r="M116" s="7"/>
      <c r="N116" s="7"/>
      <c r="O116" s="7"/>
      <c r="P116" s="7"/>
      <c r="Q116" s="7"/>
    </row>
    <row r="117" spans="1:17" outlineLevel="1" x14ac:dyDescent="0.2">
      <c r="A117" s="37" t="s">
        <v>38</v>
      </c>
      <c r="B117" s="38" t="s">
        <v>38</v>
      </c>
      <c r="C117" s="39" t="s">
        <v>48</v>
      </c>
      <c r="D117" s="40" t="s">
        <v>49</v>
      </c>
      <c r="E117" s="41">
        <v>20.5</v>
      </c>
      <c r="F117" s="42"/>
      <c r="G117" s="42">
        <v>1.2</v>
      </c>
      <c r="H117" s="78" t="s">
        <v>38</v>
      </c>
      <c r="I117" s="44"/>
      <c r="J117" s="44"/>
      <c r="K117" s="42"/>
      <c r="L117" s="45">
        <v>3.2</v>
      </c>
      <c r="M117" s="7"/>
      <c r="N117" s="7"/>
      <c r="O117" s="7"/>
      <c r="P117" s="7"/>
      <c r="Q117" s="7"/>
    </row>
    <row r="118" spans="1:17" ht="15.75" x14ac:dyDescent="0.2">
      <c r="A118" s="46" t="s">
        <v>38</v>
      </c>
      <c r="B118" s="47" t="s">
        <v>38</v>
      </c>
      <c r="C118" s="48" t="s">
        <v>50</v>
      </c>
      <c r="D118" s="46" t="s">
        <v>38</v>
      </c>
      <c r="E118" s="49" t="s">
        <v>38</v>
      </c>
      <c r="F118" s="50"/>
      <c r="G118" s="50"/>
      <c r="H118" s="79">
        <v>70.53</v>
      </c>
      <c r="I118" s="52"/>
      <c r="J118" s="52"/>
      <c r="K118" s="50">
        <v>1101.73</v>
      </c>
      <c r="L118" s="53">
        <v>8474.85</v>
      </c>
      <c r="M118" s="7"/>
      <c r="N118" s="7"/>
      <c r="O118" s="7"/>
      <c r="P118" s="7"/>
      <c r="Q118" s="7"/>
    </row>
    <row r="119" spans="1:17" ht="75" x14ac:dyDescent="0.2">
      <c r="A119" s="37">
        <v>10</v>
      </c>
      <c r="B119" s="38" t="s">
        <v>541</v>
      </c>
      <c r="C119" s="39" t="s">
        <v>542</v>
      </c>
      <c r="D119" s="40" t="s">
        <v>543</v>
      </c>
      <c r="E119" s="41" t="s">
        <v>544</v>
      </c>
      <c r="F119" s="42">
        <v>808.71</v>
      </c>
      <c r="G119" s="42"/>
      <c r="H119" s="78" t="s">
        <v>38</v>
      </c>
      <c r="I119" s="44" t="s">
        <v>73</v>
      </c>
      <c r="J119" s="44"/>
      <c r="K119" s="42"/>
      <c r="L119" s="45" t="s">
        <v>38</v>
      </c>
      <c r="M119" s="7"/>
      <c r="N119" s="7"/>
      <c r="O119" s="7"/>
      <c r="P119" s="7"/>
      <c r="Q119" s="7"/>
    </row>
    <row r="120" spans="1:17" ht="45" outlineLevel="1" x14ac:dyDescent="0.2">
      <c r="A120" s="37" t="s">
        <v>38</v>
      </c>
      <c r="B120" s="38">
        <v>10311</v>
      </c>
      <c r="C120" s="39" t="s">
        <v>545</v>
      </c>
      <c r="D120" s="40" t="s">
        <v>56</v>
      </c>
      <c r="E120" s="41">
        <v>117.8</v>
      </c>
      <c r="F120" s="42">
        <v>73.459999999999994</v>
      </c>
      <c r="G120" s="42"/>
      <c r="H120" s="78">
        <v>8653.59</v>
      </c>
      <c r="I120" s="44"/>
      <c r="J120" s="44">
        <v>9.99</v>
      </c>
      <c r="K120" s="42">
        <v>86449.36</v>
      </c>
      <c r="L120" s="45" t="s">
        <v>38</v>
      </c>
      <c r="M120" s="7"/>
      <c r="N120" s="7"/>
      <c r="O120" s="7"/>
      <c r="P120" s="7"/>
      <c r="Q120" s="7"/>
    </row>
    <row r="121" spans="1:17" outlineLevel="1" x14ac:dyDescent="0.2">
      <c r="A121" s="37" t="s">
        <v>38</v>
      </c>
      <c r="B121" s="38" t="s">
        <v>38</v>
      </c>
      <c r="C121" s="39" t="s">
        <v>39</v>
      </c>
      <c r="D121" s="40" t="s">
        <v>38</v>
      </c>
      <c r="E121" s="41" t="s">
        <v>38</v>
      </c>
      <c r="F121" s="42">
        <v>122.59</v>
      </c>
      <c r="G121" s="42">
        <v>1.2</v>
      </c>
      <c r="H121" s="78">
        <v>1546.13</v>
      </c>
      <c r="I121" s="44"/>
      <c r="J121" s="44">
        <v>18.07</v>
      </c>
      <c r="K121" s="42">
        <v>27938.57</v>
      </c>
      <c r="L121" s="45" t="s">
        <v>38</v>
      </c>
      <c r="M121" s="7"/>
      <c r="N121" s="7"/>
      <c r="O121" s="7"/>
      <c r="P121" s="7"/>
      <c r="Q121" s="7"/>
    </row>
    <row r="122" spans="1:17" outlineLevel="1" x14ac:dyDescent="0.2">
      <c r="A122" s="37" t="s">
        <v>38</v>
      </c>
      <c r="B122" s="38" t="s">
        <v>38</v>
      </c>
      <c r="C122" s="39" t="s">
        <v>40</v>
      </c>
      <c r="D122" s="40" t="s">
        <v>38</v>
      </c>
      <c r="E122" s="41" t="s">
        <v>38</v>
      </c>
      <c r="F122" s="42">
        <v>686.12</v>
      </c>
      <c r="G122" s="42">
        <v>1.2</v>
      </c>
      <c r="H122" s="78">
        <v>8653.2999999999993</v>
      </c>
      <c r="I122" s="44"/>
      <c r="J122" s="44">
        <v>9.99</v>
      </c>
      <c r="K122" s="42">
        <v>86446.47</v>
      </c>
      <c r="L122" s="45" t="s">
        <v>38</v>
      </c>
      <c r="M122" s="7"/>
      <c r="N122" s="7"/>
      <c r="O122" s="7"/>
      <c r="P122" s="7"/>
      <c r="Q122" s="7"/>
    </row>
    <row r="123" spans="1:17" outlineLevel="1" x14ac:dyDescent="0.2">
      <c r="A123" s="37" t="s">
        <v>38</v>
      </c>
      <c r="B123" s="38" t="s">
        <v>38</v>
      </c>
      <c r="C123" s="39" t="s">
        <v>41</v>
      </c>
      <c r="D123" s="40" t="s">
        <v>38</v>
      </c>
      <c r="E123" s="41" t="s">
        <v>38</v>
      </c>
      <c r="F123" s="54" t="s">
        <v>546</v>
      </c>
      <c r="G123" s="42">
        <v>1.2</v>
      </c>
      <c r="H123" s="80" t="s">
        <v>547</v>
      </c>
      <c r="I123" s="44"/>
      <c r="J123" s="44">
        <v>18.07</v>
      </c>
      <c r="K123" s="54" t="s">
        <v>548</v>
      </c>
      <c r="L123" s="45" t="s">
        <v>38</v>
      </c>
      <c r="M123" s="7"/>
      <c r="N123" s="7"/>
      <c r="O123" s="7"/>
      <c r="P123" s="7"/>
      <c r="Q123" s="7"/>
    </row>
    <row r="124" spans="1:17" outlineLevel="1" x14ac:dyDescent="0.2">
      <c r="A124" s="37" t="s">
        <v>38</v>
      </c>
      <c r="B124" s="38" t="s">
        <v>38</v>
      </c>
      <c r="C124" s="39" t="s">
        <v>42</v>
      </c>
      <c r="D124" s="40" t="s">
        <v>38</v>
      </c>
      <c r="E124" s="41" t="s">
        <v>38</v>
      </c>
      <c r="F124" s="42"/>
      <c r="G124" s="42"/>
      <c r="H124" s="78" t="s">
        <v>38</v>
      </c>
      <c r="I124" s="44"/>
      <c r="J124" s="44"/>
      <c r="K124" s="42"/>
      <c r="L124" s="45" t="s">
        <v>38</v>
      </c>
      <c r="M124" s="7"/>
      <c r="N124" s="7"/>
      <c r="O124" s="7"/>
      <c r="P124" s="7"/>
      <c r="Q124" s="7"/>
    </row>
    <row r="125" spans="1:17" outlineLevel="1" x14ac:dyDescent="0.2">
      <c r="A125" s="37" t="s">
        <v>38</v>
      </c>
      <c r="B125" s="38" t="s">
        <v>38</v>
      </c>
      <c r="C125" s="39" t="s">
        <v>43</v>
      </c>
      <c r="D125" s="40" t="s">
        <v>44</v>
      </c>
      <c r="E125" s="41">
        <v>80</v>
      </c>
      <c r="F125" s="42"/>
      <c r="G125" s="42"/>
      <c r="H125" s="78">
        <v>2464.81</v>
      </c>
      <c r="I125" s="44"/>
      <c r="J125" s="44" t="s">
        <v>45</v>
      </c>
      <c r="K125" s="42">
        <v>37858.22</v>
      </c>
      <c r="L125" s="45" t="s">
        <v>38</v>
      </c>
      <c r="M125" s="7"/>
      <c r="N125" s="7"/>
      <c r="O125" s="7"/>
      <c r="P125" s="7"/>
      <c r="Q125" s="7"/>
    </row>
    <row r="126" spans="1:17" outlineLevel="1" x14ac:dyDescent="0.2">
      <c r="A126" s="37" t="s">
        <v>38</v>
      </c>
      <c r="B126" s="38" t="s">
        <v>38</v>
      </c>
      <c r="C126" s="39" t="s">
        <v>46</v>
      </c>
      <c r="D126" s="40" t="s">
        <v>44</v>
      </c>
      <c r="E126" s="41">
        <v>45</v>
      </c>
      <c r="F126" s="42"/>
      <c r="G126" s="42"/>
      <c r="H126" s="78">
        <v>1386.45</v>
      </c>
      <c r="I126" s="44"/>
      <c r="J126" s="44" t="s">
        <v>47</v>
      </c>
      <c r="K126" s="42">
        <v>20042.59</v>
      </c>
      <c r="L126" s="45" t="s">
        <v>38</v>
      </c>
      <c r="M126" s="7"/>
      <c r="N126" s="7"/>
      <c r="O126" s="7"/>
      <c r="P126" s="7"/>
      <c r="Q126" s="7"/>
    </row>
    <row r="127" spans="1:17" outlineLevel="1" x14ac:dyDescent="0.2">
      <c r="A127" s="37" t="s">
        <v>38</v>
      </c>
      <c r="B127" s="38" t="s">
        <v>38</v>
      </c>
      <c r="C127" s="39" t="s">
        <v>48</v>
      </c>
      <c r="D127" s="40" t="s">
        <v>49</v>
      </c>
      <c r="E127" s="41">
        <v>16.28</v>
      </c>
      <c r="F127" s="42"/>
      <c r="G127" s="42">
        <v>1.2</v>
      </c>
      <c r="H127" s="78" t="s">
        <v>38</v>
      </c>
      <c r="I127" s="44"/>
      <c r="J127" s="44"/>
      <c r="K127" s="42"/>
      <c r="L127" s="45">
        <v>205.32</v>
      </c>
      <c r="M127" s="7"/>
      <c r="N127" s="7"/>
      <c r="O127" s="7"/>
      <c r="P127" s="7"/>
      <c r="Q127" s="7"/>
    </row>
    <row r="128" spans="1:17" outlineLevel="1" x14ac:dyDescent="0.2">
      <c r="A128" s="37" t="s">
        <v>38</v>
      </c>
      <c r="B128" s="38" t="s">
        <v>38</v>
      </c>
      <c r="C128" s="39" t="s">
        <v>94</v>
      </c>
      <c r="D128" s="40" t="s">
        <v>49</v>
      </c>
      <c r="E128" s="41">
        <v>9.34</v>
      </c>
      <c r="F128" s="42"/>
      <c r="G128" s="42">
        <v>1.2</v>
      </c>
      <c r="H128" s="78" t="s">
        <v>38</v>
      </c>
      <c r="I128" s="44"/>
      <c r="J128" s="44"/>
      <c r="K128" s="42"/>
      <c r="L128" s="45">
        <v>117.8</v>
      </c>
      <c r="M128" s="7"/>
      <c r="N128" s="7"/>
      <c r="O128" s="7"/>
      <c r="P128" s="7"/>
      <c r="Q128" s="7"/>
    </row>
    <row r="129" spans="1:17" ht="15.75" x14ac:dyDescent="0.2">
      <c r="A129" s="46" t="s">
        <v>38</v>
      </c>
      <c r="B129" s="47" t="s">
        <v>38</v>
      </c>
      <c r="C129" s="48" t="s">
        <v>50</v>
      </c>
      <c r="D129" s="46" t="s">
        <v>38</v>
      </c>
      <c r="E129" s="49" t="s">
        <v>38</v>
      </c>
      <c r="F129" s="50"/>
      <c r="G129" s="50"/>
      <c r="H129" s="79">
        <v>14050.69</v>
      </c>
      <c r="I129" s="52"/>
      <c r="J129" s="52"/>
      <c r="K129" s="50">
        <v>172285.85</v>
      </c>
      <c r="L129" s="53">
        <v>16392.560000000001</v>
      </c>
      <c r="M129" s="7"/>
      <c r="N129" s="7"/>
      <c r="O129" s="7"/>
      <c r="P129" s="7"/>
      <c r="Q129" s="7"/>
    </row>
    <row r="130" spans="1:17" ht="75" x14ac:dyDescent="0.2">
      <c r="A130" s="37">
        <v>11</v>
      </c>
      <c r="B130" s="38" t="s">
        <v>549</v>
      </c>
      <c r="C130" s="39" t="s">
        <v>550</v>
      </c>
      <c r="D130" s="40" t="s">
        <v>543</v>
      </c>
      <c r="E130" s="41" t="s">
        <v>551</v>
      </c>
      <c r="F130" s="42">
        <v>1409.63</v>
      </c>
      <c r="G130" s="42"/>
      <c r="H130" s="78" t="s">
        <v>38</v>
      </c>
      <c r="I130" s="44" t="s">
        <v>73</v>
      </c>
      <c r="J130" s="44"/>
      <c r="K130" s="42"/>
      <c r="L130" s="45" t="s">
        <v>38</v>
      </c>
      <c r="M130" s="7"/>
      <c r="N130" s="7"/>
      <c r="O130" s="7"/>
      <c r="P130" s="7"/>
      <c r="Q130" s="7"/>
    </row>
    <row r="131" spans="1:17" ht="45" outlineLevel="1" x14ac:dyDescent="0.2">
      <c r="A131" s="37" t="s">
        <v>38</v>
      </c>
      <c r="B131" s="38">
        <v>10311</v>
      </c>
      <c r="C131" s="39" t="s">
        <v>545</v>
      </c>
      <c r="D131" s="40" t="s">
        <v>56</v>
      </c>
      <c r="E131" s="41">
        <v>71.5</v>
      </c>
      <c r="F131" s="42">
        <v>73.459999999999994</v>
      </c>
      <c r="G131" s="42"/>
      <c r="H131" s="78">
        <v>5252.39</v>
      </c>
      <c r="I131" s="44"/>
      <c r="J131" s="44">
        <v>9.99</v>
      </c>
      <c r="K131" s="42">
        <v>52471.38</v>
      </c>
      <c r="L131" s="45" t="s">
        <v>38</v>
      </c>
      <c r="M131" s="7"/>
      <c r="N131" s="7"/>
      <c r="O131" s="7"/>
      <c r="P131" s="7"/>
      <c r="Q131" s="7"/>
    </row>
    <row r="132" spans="1:17" outlineLevel="1" x14ac:dyDescent="0.2">
      <c r="A132" s="37" t="s">
        <v>38</v>
      </c>
      <c r="B132" s="38" t="s">
        <v>38</v>
      </c>
      <c r="C132" s="39" t="s">
        <v>39</v>
      </c>
      <c r="D132" s="40" t="s">
        <v>38</v>
      </c>
      <c r="E132" s="41" t="s">
        <v>38</v>
      </c>
      <c r="F132" s="42">
        <v>213.7</v>
      </c>
      <c r="G132" s="42">
        <v>1.2</v>
      </c>
      <c r="H132" s="78">
        <v>938.57</v>
      </c>
      <c r="I132" s="44"/>
      <c r="J132" s="44">
        <v>18.07</v>
      </c>
      <c r="K132" s="42">
        <v>16959.96</v>
      </c>
      <c r="L132" s="45" t="s">
        <v>38</v>
      </c>
      <c r="M132" s="7"/>
      <c r="N132" s="7"/>
      <c r="O132" s="7"/>
      <c r="P132" s="7"/>
      <c r="Q132" s="7"/>
    </row>
    <row r="133" spans="1:17" outlineLevel="1" x14ac:dyDescent="0.2">
      <c r="A133" s="37" t="s">
        <v>38</v>
      </c>
      <c r="B133" s="38" t="s">
        <v>38</v>
      </c>
      <c r="C133" s="39" t="s">
        <v>40</v>
      </c>
      <c r="D133" s="40" t="s">
        <v>38</v>
      </c>
      <c r="E133" s="41" t="s">
        <v>38</v>
      </c>
      <c r="F133" s="42">
        <v>1195.93</v>
      </c>
      <c r="G133" s="42">
        <v>1.2</v>
      </c>
      <c r="H133" s="78">
        <v>5252.54</v>
      </c>
      <c r="I133" s="44"/>
      <c r="J133" s="44">
        <v>9.99</v>
      </c>
      <c r="K133" s="42">
        <v>52472.87</v>
      </c>
      <c r="L133" s="45" t="s">
        <v>38</v>
      </c>
      <c r="M133" s="7"/>
      <c r="N133" s="7"/>
      <c r="O133" s="7"/>
      <c r="P133" s="7"/>
      <c r="Q133" s="7"/>
    </row>
    <row r="134" spans="1:17" outlineLevel="1" x14ac:dyDescent="0.2">
      <c r="A134" s="37" t="s">
        <v>38</v>
      </c>
      <c r="B134" s="38" t="s">
        <v>38</v>
      </c>
      <c r="C134" s="39" t="s">
        <v>41</v>
      </c>
      <c r="D134" s="40" t="s">
        <v>38</v>
      </c>
      <c r="E134" s="41" t="s">
        <v>38</v>
      </c>
      <c r="F134" s="54" t="s">
        <v>552</v>
      </c>
      <c r="G134" s="42">
        <v>1.2</v>
      </c>
      <c r="H134" s="80" t="s">
        <v>553</v>
      </c>
      <c r="I134" s="44"/>
      <c r="J134" s="44">
        <v>18.07</v>
      </c>
      <c r="K134" s="54" t="s">
        <v>554</v>
      </c>
      <c r="L134" s="45" t="s">
        <v>38</v>
      </c>
      <c r="M134" s="7"/>
      <c r="N134" s="7"/>
      <c r="O134" s="7"/>
      <c r="P134" s="7"/>
      <c r="Q134" s="7"/>
    </row>
    <row r="135" spans="1:17" outlineLevel="1" x14ac:dyDescent="0.2">
      <c r="A135" s="37" t="s">
        <v>38</v>
      </c>
      <c r="B135" s="38" t="s">
        <v>38</v>
      </c>
      <c r="C135" s="39" t="s">
        <v>42</v>
      </c>
      <c r="D135" s="40" t="s">
        <v>38</v>
      </c>
      <c r="E135" s="41" t="s">
        <v>38</v>
      </c>
      <c r="F135" s="42"/>
      <c r="G135" s="42"/>
      <c r="H135" s="78" t="s">
        <v>38</v>
      </c>
      <c r="I135" s="44"/>
      <c r="J135" s="44"/>
      <c r="K135" s="42"/>
      <c r="L135" s="45" t="s">
        <v>38</v>
      </c>
      <c r="M135" s="7"/>
      <c r="N135" s="7"/>
      <c r="O135" s="7"/>
      <c r="P135" s="7"/>
      <c r="Q135" s="7"/>
    </row>
    <row r="136" spans="1:17" outlineLevel="1" x14ac:dyDescent="0.2">
      <c r="A136" s="37" t="s">
        <v>38</v>
      </c>
      <c r="B136" s="38" t="s">
        <v>38</v>
      </c>
      <c r="C136" s="39" t="s">
        <v>43</v>
      </c>
      <c r="D136" s="40" t="s">
        <v>44</v>
      </c>
      <c r="E136" s="41">
        <v>80</v>
      </c>
      <c r="F136" s="42"/>
      <c r="G136" s="42"/>
      <c r="H136" s="78">
        <v>1496.21</v>
      </c>
      <c r="I136" s="44"/>
      <c r="J136" s="44" t="s">
        <v>45</v>
      </c>
      <c r="K136" s="42">
        <v>22981.01</v>
      </c>
      <c r="L136" s="45" t="s">
        <v>38</v>
      </c>
      <c r="M136" s="7"/>
      <c r="N136" s="7"/>
      <c r="O136" s="7"/>
      <c r="P136" s="7"/>
      <c r="Q136" s="7"/>
    </row>
    <row r="137" spans="1:17" outlineLevel="1" x14ac:dyDescent="0.2">
      <c r="A137" s="37" t="s">
        <v>38</v>
      </c>
      <c r="B137" s="38" t="s">
        <v>38</v>
      </c>
      <c r="C137" s="39" t="s">
        <v>46</v>
      </c>
      <c r="D137" s="40" t="s">
        <v>44</v>
      </c>
      <c r="E137" s="41">
        <v>45</v>
      </c>
      <c r="F137" s="42"/>
      <c r="G137" s="42"/>
      <c r="H137" s="78">
        <v>841.62</v>
      </c>
      <c r="I137" s="44"/>
      <c r="J137" s="44" t="s">
        <v>47</v>
      </c>
      <c r="K137" s="42">
        <v>12166.42</v>
      </c>
      <c r="L137" s="45" t="s">
        <v>38</v>
      </c>
      <c r="M137" s="7"/>
      <c r="N137" s="7"/>
      <c r="O137" s="7"/>
      <c r="P137" s="7"/>
      <c r="Q137" s="7"/>
    </row>
    <row r="138" spans="1:17" outlineLevel="1" x14ac:dyDescent="0.2">
      <c r="A138" s="37" t="s">
        <v>38</v>
      </c>
      <c r="B138" s="38" t="s">
        <v>38</v>
      </c>
      <c r="C138" s="39" t="s">
        <v>48</v>
      </c>
      <c r="D138" s="40" t="s">
        <v>49</v>
      </c>
      <c r="E138" s="41">
        <v>28.38</v>
      </c>
      <c r="F138" s="42"/>
      <c r="G138" s="42">
        <v>1.2</v>
      </c>
      <c r="H138" s="78" t="s">
        <v>38</v>
      </c>
      <c r="I138" s="44"/>
      <c r="J138" s="44"/>
      <c r="K138" s="42"/>
      <c r="L138" s="45">
        <v>124.65</v>
      </c>
      <c r="M138" s="7"/>
      <c r="N138" s="7"/>
      <c r="O138" s="7"/>
      <c r="P138" s="7"/>
      <c r="Q138" s="7"/>
    </row>
    <row r="139" spans="1:17" outlineLevel="1" x14ac:dyDescent="0.2">
      <c r="A139" s="37" t="s">
        <v>38</v>
      </c>
      <c r="B139" s="38" t="s">
        <v>38</v>
      </c>
      <c r="C139" s="39" t="s">
        <v>94</v>
      </c>
      <c r="D139" s="40" t="s">
        <v>49</v>
      </c>
      <c r="E139" s="41">
        <v>16.28</v>
      </c>
      <c r="F139" s="42"/>
      <c r="G139" s="42">
        <v>1.2</v>
      </c>
      <c r="H139" s="78" t="s">
        <v>38</v>
      </c>
      <c r="I139" s="44"/>
      <c r="J139" s="44"/>
      <c r="K139" s="42"/>
      <c r="L139" s="45">
        <v>71.5</v>
      </c>
      <c r="M139" s="7"/>
      <c r="N139" s="7"/>
      <c r="O139" s="7"/>
      <c r="P139" s="7"/>
      <c r="Q139" s="7"/>
    </row>
    <row r="140" spans="1:17" ht="15.75" x14ac:dyDescent="0.2">
      <c r="A140" s="46" t="s">
        <v>38</v>
      </c>
      <c r="B140" s="47" t="s">
        <v>38</v>
      </c>
      <c r="C140" s="48" t="s">
        <v>50</v>
      </c>
      <c r="D140" s="46" t="s">
        <v>38</v>
      </c>
      <c r="E140" s="49" t="s">
        <v>38</v>
      </c>
      <c r="F140" s="50"/>
      <c r="G140" s="50"/>
      <c r="H140" s="79">
        <v>8528.94</v>
      </c>
      <c r="I140" s="52"/>
      <c r="J140" s="52"/>
      <c r="K140" s="50">
        <v>104580.26</v>
      </c>
      <c r="L140" s="53">
        <v>28573.84</v>
      </c>
      <c r="M140" s="7"/>
      <c r="N140" s="7"/>
      <c r="O140" s="7"/>
      <c r="P140" s="7"/>
      <c r="Q140" s="7"/>
    </row>
    <row r="141" spans="1:17" ht="75" x14ac:dyDescent="0.2">
      <c r="A141" s="37">
        <v>12</v>
      </c>
      <c r="B141" s="38" t="s">
        <v>555</v>
      </c>
      <c r="C141" s="39" t="s">
        <v>556</v>
      </c>
      <c r="D141" s="40" t="s">
        <v>543</v>
      </c>
      <c r="E141" s="41" t="s">
        <v>557</v>
      </c>
      <c r="F141" s="42">
        <v>2286.4</v>
      </c>
      <c r="G141" s="42"/>
      <c r="H141" s="78" t="s">
        <v>38</v>
      </c>
      <c r="I141" s="44" t="s">
        <v>73</v>
      </c>
      <c r="J141" s="44"/>
      <c r="K141" s="42"/>
      <c r="L141" s="45" t="s">
        <v>38</v>
      </c>
      <c r="M141" s="7"/>
      <c r="N141" s="7"/>
      <c r="O141" s="7"/>
      <c r="P141" s="7"/>
      <c r="Q141" s="7"/>
    </row>
    <row r="142" spans="1:17" ht="45" outlineLevel="1" x14ac:dyDescent="0.2">
      <c r="A142" s="37" t="s">
        <v>38</v>
      </c>
      <c r="B142" s="38">
        <v>10311</v>
      </c>
      <c r="C142" s="39" t="s">
        <v>545</v>
      </c>
      <c r="D142" s="40" t="s">
        <v>56</v>
      </c>
      <c r="E142" s="41">
        <v>37.07</v>
      </c>
      <c r="F142" s="42">
        <v>73.459999999999994</v>
      </c>
      <c r="G142" s="42"/>
      <c r="H142" s="78">
        <v>2723.16</v>
      </c>
      <c r="I142" s="44"/>
      <c r="J142" s="44">
        <v>9.99</v>
      </c>
      <c r="K142" s="42">
        <v>27204.37</v>
      </c>
      <c r="L142" s="45" t="s">
        <v>38</v>
      </c>
      <c r="M142" s="7"/>
      <c r="N142" s="7"/>
      <c r="O142" s="7"/>
      <c r="P142" s="7"/>
      <c r="Q142" s="7"/>
    </row>
    <row r="143" spans="1:17" outlineLevel="1" x14ac:dyDescent="0.2">
      <c r="A143" s="37" t="s">
        <v>38</v>
      </c>
      <c r="B143" s="38" t="s">
        <v>38</v>
      </c>
      <c r="C143" s="39" t="s">
        <v>39</v>
      </c>
      <c r="D143" s="40" t="s">
        <v>38</v>
      </c>
      <c r="E143" s="41" t="s">
        <v>38</v>
      </c>
      <c r="F143" s="42">
        <v>347.06</v>
      </c>
      <c r="G143" s="42">
        <v>1.2</v>
      </c>
      <c r="H143" s="78">
        <v>487.27</v>
      </c>
      <c r="I143" s="44"/>
      <c r="J143" s="44">
        <v>18.07</v>
      </c>
      <c r="K143" s="42">
        <v>8804.9699999999993</v>
      </c>
      <c r="L143" s="45" t="s">
        <v>38</v>
      </c>
      <c r="M143" s="7"/>
      <c r="N143" s="7"/>
      <c r="O143" s="7"/>
      <c r="P143" s="7"/>
      <c r="Q143" s="7"/>
    </row>
    <row r="144" spans="1:17" outlineLevel="1" x14ac:dyDescent="0.2">
      <c r="A144" s="37" t="s">
        <v>38</v>
      </c>
      <c r="B144" s="38" t="s">
        <v>38</v>
      </c>
      <c r="C144" s="39" t="s">
        <v>40</v>
      </c>
      <c r="D144" s="40" t="s">
        <v>38</v>
      </c>
      <c r="E144" s="41" t="s">
        <v>38</v>
      </c>
      <c r="F144" s="42">
        <v>1939.34</v>
      </c>
      <c r="G144" s="42">
        <v>1.2</v>
      </c>
      <c r="H144" s="78">
        <v>2722.84</v>
      </c>
      <c r="I144" s="44"/>
      <c r="J144" s="44">
        <v>9.99</v>
      </c>
      <c r="K144" s="42">
        <v>27201.17</v>
      </c>
      <c r="L144" s="45" t="s">
        <v>38</v>
      </c>
      <c r="M144" s="7"/>
      <c r="N144" s="7"/>
      <c r="O144" s="7"/>
      <c r="P144" s="7"/>
      <c r="Q144" s="7"/>
    </row>
    <row r="145" spans="1:17" outlineLevel="1" x14ac:dyDescent="0.2">
      <c r="A145" s="37" t="s">
        <v>38</v>
      </c>
      <c r="B145" s="38" t="s">
        <v>38</v>
      </c>
      <c r="C145" s="39" t="s">
        <v>41</v>
      </c>
      <c r="D145" s="40" t="s">
        <v>38</v>
      </c>
      <c r="E145" s="41" t="s">
        <v>38</v>
      </c>
      <c r="F145" s="54" t="s">
        <v>558</v>
      </c>
      <c r="G145" s="42">
        <v>1.2</v>
      </c>
      <c r="H145" s="80" t="s">
        <v>559</v>
      </c>
      <c r="I145" s="44"/>
      <c r="J145" s="44">
        <v>18.07</v>
      </c>
      <c r="K145" s="54" t="s">
        <v>560</v>
      </c>
      <c r="L145" s="45" t="s">
        <v>38</v>
      </c>
      <c r="M145" s="7"/>
      <c r="N145" s="7"/>
      <c r="O145" s="7"/>
      <c r="P145" s="7"/>
      <c r="Q145" s="7"/>
    </row>
    <row r="146" spans="1:17" outlineLevel="1" x14ac:dyDescent="0.2">
      <c r="A146" s="37" t="s">
        <v>38</v>
      </c>
      <c r="B146" s="38" t="s">
        <v>38</v>
      </c>
      <c r="C146" s="39" t="s">
        <v>42</v>
      </c>
      <c r="D146" s="40" t="s">
        <v>38</v>
      </c>
      <c r="E146" s="41" t="s">
        <v>38</v>
      </c>
      <c r="F146" s="42"/>
      <c r="G146" s="42"/>
      <c r="H146" s="78" t="s">
        <v>38</v>
      </c>
      <c r="I146" s="44"/>
      <c r="J146" s="44"/>
      <c r="K146" s="42"/>
      <c r="L146" s="45" t="s">
        <v>38</v>
      </c>
      <c r="M146" s="7"/>
      <c r="N146" s="7"/>
      <c r="O146" s="7"/>
      <c r="P146" s="7"/>
      <c r="Q146" s="7"/>
    </row>
    <row r="147" spans="1:17" outlineLevel="1" x14ac:dyDescent="0.2">
      <c r="A147" s="37" t="s">
        <v>38</v>
      </c>
      <c r="B147" s="38" t="s">
        <v>38</v>
      </c>
      <c r="C147" s="39" t="s">
        <v>43</v>
      </c>
      <c r="D147" s="40" t="s">
        <v>44</v>
      </c>
      <c r="E147" s="41">
        <v>80</v>
      </c>
      <c r="F147" s="42"/>
      <c r="G147" s="42"/>
      <c r="H147" s="78">
        <v>776.18</v>
      </c>
      <c r="I147" s="44"/>
      <c r="J147" s="44" t="s">
        <v>45</v>
      </c>
      <c r="K147" s="42">
        <v>11921.8</v>
      </c>
      <c r="L147" s="45" t="s">
        <v>38</v>
      </c>
      <c r="M147" s="7"/>
      <c r="N147" s="7"/>
      <c r="O147" s="7"/>
      <c r="P147" s="7"/>
      <c r="Q147" s="7"/>
    </row>
    <row r="148" spans="1:17" outlineLevel="1" x14ac:dyDescent="0.2">
      <c r="A148" s="37" t="s">
        <v>38</v>
      </c>
      <c r="B148" s="38" t="s">
        <v>38</v>
      </c>
      <c r="C148" s="39" t="s">
        <v>46</v>
      </c>
      <c r="D148" s="40" t="s">
        <v>44</v>
      </c>
      <c r="E148" s="41">
        <v>45</v>
      </c>
      <c r="F148" s="42"/>
      <c r="G148" s="42"/>
      <c r="H148" s="78">
        <v>436.6</v>
      </c>
      <c r="I148" s="44"/>
      <c r="J148" s="44" t="s">
        <v>47</v>
      </c>
      <c r="K148" s="42">
        <v>6311.54</v>
      </c>
      <c r="L148" s="45" t="s">
        <v>38</v>
      </c>
      <c r="M148" s="7"/>
      <c r="N148" s="7"/>
      <c r="O148" s="7"/>
      <c r="P148" s="7"/>
      <c r="Q148" s="7"/>
    </row>
    <row r="149" spans="1:17" outlineLevel="1" x14ac:dyDescent="0.2">
      <c r="A149" s="37" t="s">
        <v>38</v>
      </c>
      <c r="B149" s="38" t="s">
        <v>38</v>
      </c>
      <c r="C149" s="39" t="s">
        <v>48</v>
      </c>
      <c r="D149" s="40" t="s">
        <v>49</v>
      </c>
      <c r="E149" s="41">
        <v>46.09</v>
      </c>
      <c r="F149" s="42"/>
      <c r="G149" s="42">
        <v>1.2</v>
      </c>
      <c r="H149" s="78" t="s">
        <v>38</v>
      </c>
      <c r="I149" s="44"/>
      <c r="J149" s="44"/>
      <c r="K149" s="42"/>
      <c r="L149" s="45">
        <v>64.709999999999994</v>
      </c>
      <c r="M149" s="7"/>
      <c r="N149" s="7"/>
      <c r="O149" s="7"/>
      <c r="P149" s="7"/>
      <c r="Q149" s="7"/>
    </row>
    <row r="150" spans="1:17" outlineLevel="1" x14ac:dyDescent="0.2">
      <c r="A150" s="37" t="s">
        <v>38</v>
      </c>
      <c r="B150" s="38" t="s">
        <v>38</v>
      </c>
      <c r="C150" s="39" t="s">
        <v>94</v>
      </c>
      <c r="D150" s="40" t="s">
        <v>49</v>
      </c>
      <c r="E150" s="41">
        <v>26.4</v>
      </c>
      <c r="F150" s="42"/>
      <c r="G150" s="42">
        <v>1.2</v>
      </c>
      <c r="H150" s="78" t="s">
        <v>38</v>
      </c>
      <c r="I150" s="44"/>
      <c r="J150" s="44"/>
      <c r="K150" s="42"/>
      <c r="L150" s="45">
        <v>37.07</v>
      </c>
      <c r="M150" s="7"/>
      <c r="N150" s="7"/>
      <c r="O150" s="7"/>
      <c r="P150" s="7"/>
      <c r="Q150" s="7"/>
    </row>
    <row r="151" spans="1:17" ht="15.75" x14ac:dyDescent="0.2">
      <c r="A151" s="46" t="s">
        <v>38</v>
      </c>
      <c r="B151" s="47" t="s">
        <v>38</v>
      </c>
      <c r="C151" s="48" t="s">
        <v>50</v>
      </c>
      <c r="D151" s="46" t="s">
        <v>38</v>
      </c>
      <c r="E151" s="49" t="s">
        <v>38</v>
      </c>
      <c r="F151" s="50"/>
      <c r="G151" s="50"/>
      <c r="H151" s="79">
        <v>4422.8900000000003</v>
      </c>
      <c r="I151" s="52"/>
      <c r="J151" s="52"/>
      <c r="K151" s="50">
        <v>54239.48</v>
      </c>
      <c r="L151" s="53">
        <v>46358.53</v>
      </c>
      <c r="M151" s="7"/>
      <c r="N151" s="7"/>
      <c r="O151" s="7"/>
      <c r="P151" s="7"/>
      <c r="Q151" s="7"/>
    </row>
    <row r="152" spans="1:17" ht="45" x14ac:dyDescent="0.2">
      <c r="A152" s="37">
        <v>13</v>
      </c>
      <c r="B152" s="38" t="s">
        <v>561</v>
      </c>
      <c r="C152" s="39" t="s">
        <v>562</v>
      </c>
      <c r="D152" s="40" t="s">
        <v>523</v>
      </c>
      <c r="E152" s="41">
        <v>8.31</v>
      </c>
      <c r="F152" s="42">
        <v>66.7</v>
      </c>
      <c r="G152" s="42"/>
      <c r="H152" s="78" t="s">
        <v>38</v>
      </c>
      <c r="I152" s="44" t="s">
        <v>73</v>
      </c>
      <c r="J152" s="44"/>
      <c r="K152" s="42"/>
      <c r="L152" s="45" t="s">
        <v>38</v>
      </c>
      <c r="M152" s="7"/>
      <c r="N152" s="7"/>
      <c r="O152" s="7"/>
      <c r="P152" s="7"/>
      <c r="Q152" s="7"/>
    </row>
    <row r="153" spans="1:17" ht="30" outlineLevel="1" x14ac:dyDescent="0.2">
      <c r="A153" s="37" t="s">
        <v>38</v>
      </c>
      <c r="B153" s="38">
        <v>10201</v>
      </c>
      <c r="C153" s="39" t="s">
        <v>221</v>
      </c>
      <c r="D153" s="40" t="s">
        <v>56</v>
      </c>
      <c r="E153" s="41">
        <v>0.9</v>
      </c>
      <c r="F153" s="42">
        <v>4.01</v>
      </c>
      <c r="G153" s="42"/>
      <c r="H153" s="78">
        <v>3.61</v>
      </c>
      <c r="I153" s="44"/>
      <c r="J153" s="44">
        <v>3.62</v>
      </c>
      <c r="K153" s="42">
        <v>13.07</v>
      </c>
      <c r="L153" s="45" t="s">
        <v>38</v>
      </c>
      <c r="M153" s="7"/>
      <c r="N153" s="7"/>
      <c r="O153" s="7"/>
      <c r="P153" s="7"/>
      <c r="Q153" s="7"/>
    </row>
    <row r="154" spans="1:17" ht="60" outlineLevel="1" x14ac:dyDescent="0.2">
      <c r="A154" s="37" t="s">
        <v>38</v>
      </c>
      <c r="B154" s="38">
        <v>10312</v>
      </c>
      <c r="C154" s="39" t="s">
        <v>563</v>
      </c>
      <c r="D154" s="40" t="s">
        <v>56</v>
      </c>
      <c r="E154" s="41">
        <v>0.9</v>
      </c>
      <c r="F154" s="42">
        <v>78.86</v>
      </c>
      <c r="G154" s="42"/>
      <c r="H154" s="78">
        <v>70.97</v>
      </c>
      <c r="I154" s="44"/>
      <c r="J154" s="44">
        <v>3.62</v>
      </c>
      <c r="K154" s="42">
        <v>256.91000000000003</v>
      </c>
      <c r="L154" s="45" t="s">
        <v>38</v>
      </c>
      <c r="M154" s="7"/>
      <c r="N154" s="7"/>
      <c r="O154" s="7"/>
      <c r="P154" s="7"/>
      <c r="Q154" s="7"/>
    </row>
    <row r="155" spans="1:17" ht="30" outlineLevel="1" x14ac:dyDescent="0.2">
      <c r="A155" s="37" t="s">
        <v>38</v>
      </c>
      <c r="B155" s="38">
        <v>132605</v>
      </c>
      <c r="C155" s="39" t="s">
        <v>564</v>
      </c>
      <c r="D155" s="40" t="s">
        <v>56</v>
      </c>
      <c r="E155" s="41">
        <v>32.409999999999997</v>
      </c>
      <c r="F155" s="42">
        <v>13</v>
      </c>
      <c r="G155" s="42"/>
      <c r="H155" s="78">
        <v>421.33</v>
      </c>
      <c r="I155" s="44"/>
      <c r="J155" s="44">
        <v>3.62</v>
      </c>
      <c r="K155" s="42">
        <v>1525.21</v>
      </c>
      <c r="L155" s="45" t="s">
        <v>38</v>
      </c>
      <c r="M155" s="7"/>
      <c r="N155" s="7"/>
      <c r="O155" s="7"/>
      <c r="P155" s="7"/>
      <c r="Q155" s="7"/>
    </row>
    <row r="156" spans="1:17" ht="60" outlineLevel="1" x14ac:dyDescent="0.2">
      <c r="A156" s="37" t="s">
        <v>38</v>
      </c>
      <c r="B156" s="38" t="s">
        <v>565</v>
      </c>
      <c r="C156" s="39" t="s">
        <v>566</v>
      </c>
      <c r="D156" s="40" t="s">
        <v>121</v>
      </c>
      <c r="E156" s="41">
        <v>1.2500000000000001E-2</v>
      </c>
      <c r="F156" s="42">
        <v>803.98</v>
      </c>
      <c r="G156" s="42"/>
      <c r="H156" s="78">
        <v>10.050000000000001</v>
      </c>
      <c r="I156" s="44"/>
      <c r="J156" s="44">
        <v>3.33</v>
      </c>
      <c r="K156" s="42">
        <v>33.47</v>
      </c>
      <c r="L156" s="45" t="s">
        <v>38</v>
      </c>
      <c r="M156" s="7"/>
      <c r="N156" s="7"/>
      <c r="O156" s="7"/>
      <c r="P156" s="7"/>
      <c r="Q156" s="7"/>
    </row>
    <row r="157" spans="1:17" outlineLevel="1" x14ac:dyDescent="0.2">
      <c r="A157" s="37" t="s">
        <v>38</v>
      </c>
      <c r="B157" s="38" t="s">
        <v>38</v>
      </c>
      <c r="C157" s="39" t="s">
        <v>39</v>
      </c>
      <c r="D157" s="40" t="s">
        <v>38</v>
      </c>
      <c r="E157" s="41" t="s">
        <v>38</v>
      </c>
      <c r="F157" s="42">
        <v>15.78</v>
      </c>
      <c r="G157" s="42">
        <v>1.2</v>
      </c>
      <c r="H157" s="78">
        <v>157.38999999999999</v>
      </c>
      <c r="I157" s="44"/>
      <c r="J157" s="44">
        <v>18.07</v>
      </c>
      <c r="K157" s="42">
        <v>2844.04</v>
      </c>
      <c r="L157" s="45" t="s">
        <v>38</v>
      </c>
      <c r="M157" s="7"/>
      <c r="N157" s="7"/>
      <c r="O157" s="7"/>
      <c r="P157" s="7"/>
      <c r="Q157" s="7"/>
    </row>
    <row r="158" spans="1:17" outlineLevel="1" x14ac:dyDescent="0.2">
      <c r="A158" s="37" t="s">
        <v>38</v>
      </c>
      <c r="B158" s="38" t="s">
        <v>38</v>
      </c>
      <c r="C158" s="39" t="s">
        <v>40</v>
      </c>
      <c r="D158" s="40" t="s">
        <v>38</v>
      </c>
      <c r="E158" s="41" t="s">
        <v>38</v>
      </c>
      <c r="F158" s="42">
        <v>49.71</v>
      </c>
      <c r="G158" s="42">
        <v>1.2</v>
      </c>
      <c r="H158" s="78">
        <v>495.69</v>
      </c>
      <c r="I158" s="44"/>
      <c r="J158" s="44">
        <v>3.62</v>
      </c>
      <c r="K158" s="42">
        <v>1794.4</v>
      </c>
      <c r="L158" s="45" t="s">
        <v>38</v>
      </c>
      <c r="M158" s="7"/>
      <c r="N158" s="7"/>
      <c r="O158" s="7"/>
      <c r="P158" s="7"/>
      <c r="Q158" s="7"/>
    </row>
    <row r="159" spans="1:17" outlineLevel="1" x14ac:dyDescent="0.2">
      <c r="A159" s="37" t="s">
        <v>38</v>
      </c>
      <c r="B159" s="38" t="s">
        <v>38</v>
      </c>
      <c r="C159" s="39" t="s">
        <v>41</v>
      </c>
      <c r="D159" s="40" t="s">
        <v>38</v>
      </c>
      <c r="E159" s="41" t="s">
        <v>38</v>
      </c>
      <c r="F159" s="54" t="s">
        <v>567</v>
      </c>
      <c r="G159" s="42">
        <v>1.2</v>
      </c>
      <c r="H159" s="80" t="s">
        <v>568</v>
      </c>
      <c r="I159" s="44"/>
      <c r="J159" s="44">
        <v>18.07</v>
      </c>
      <c r="K159" s="54" t="s">
        <v>569</v>
      </c>
      <c r="L159" s="45" t="s">
        <v>38</v>
      </c>
      <c r="M159" s="7"/>
      <c r="N159" s="7"/>
      <c r="O159" s="7"/>
      <c r="P159" s="7"/>
      <c r="Q159" s="7"/>
    </row>
    <row r="160" spans="1:17" outlineLevel="1" x14ac:dyDescent="0.2">
      <c r="A160" s="37" t="s">
        <v>38</v>
      </c>
      <c r="B160" s="38" t="s">
        <v>38</v>
      </c>
      <c r="C160" s="39" t="s">
        <v>42</v>
      </c>
      <c r="D160" s="40" t="s">
        <v>38</v>
      </c>
      <c r="E160" s="41" t="s">
        <v>38</v>
      </c>
      <c r="F160" s="42">
        <v>1.21</v>
      </c>
      <c r="G160" s="42"/>
      <c r="H160" s="78">
        <v>10.06</v>
      </c>
      <c r="I160" s="44"/>
      <c r="J160" s="44">
        <v>3.33</v>
      </c>
      <c r="K160" s="42">
        <v>33.5</v>
      </c>
      <c r="L160" s="45" t="s">
        <v>38</v>
      </c>
      <c r="M160" s="7"/>
      <c r="N160" s="7"/>
      <c r="O160" s="7"/>
      <c r="P160" s="7"/>
      <c r="Q160" s="7"/>
    </row>
    <row r="161" spans="1:17" outlineLevel="1" x14ac:dyDescent="0.2">
      <c r="A161" s="37" t="s">
        <v>38</v>
      </c>
      <c r="B161" s="38" t="s">
        <v>38</v>
      </c>
      <c r="C161" s="39" t="s">
        <v>43</v>
      </c>
      <c r="D161" s="40" t="s">
        <v>44</v>
      </c>
      <c r="E161" s="41">
        <v>80</v>
      </c>
      <c r="F161" s="42"/>
      <c r="G161" s="42"/>
      <c r="H161" s="78">
        <v>135.88999999999999</v>
      </c>
      <c r="I161" s="44"/>
      <c r="J161" s="44" t="s">
        <v>45</v>
      </c>
      <c r="K161" s="42">
        <v>2087.17</v>
      </c>
      <c r="L161" s="45" t="s">
        <v>38</v>
      </c>
      <c r="M161" s="7"/>
      <c r="N161" s="7"/>
      <c r="O161" s="7"/>
      <c r="P161" s="7"/>
      <c r="Q161" s="7"/>
    </row>
    <row r="162" spans="1:17" outlineLevel="1" x14ac:dyDescent="0.2">
      <c r="A162" s="37" t="s">
        <v>38</v>
      </c>
      <c r="B162" s="38" t="s">
        <v>38</v>
      </c>
      <c r="C162" s="39" t="s">
        <v>46</v>
      </c>
      <c r="D162" s="40" t="s">
        <v>44</v>
      </c>
      <c r="E162" s="41">
        <v>45</v>
      </c>
      <c r="F162" s="42"/>
      <c r="G162" s="42"/>
      <c r="H162" s="78">
        <v>76.44</v>
      </c>
      <c r="I162" s="44"/>
      <c r="J162" s="44" t="s">
        <v>47</v>
      </c>
      <c r="K162" s="42">
        <v>1104.97</v>
      </c>
      <c r="L162" s="45" t="s">
        <v>38</v>
      </c>
      <c r="M162" s="7"/>
      <c r="N162" s="7"/>
      <c r="O162" s="7"/>
      <c r="P162" s="7"/>
      <c r="Q162" s="7"/>
    </row>
    <row r="163" spans="1:17" outlineLevel="1" x14ac:dyDescent="0.2">
      <c r="A163" s="37" t="s">
        <v>38</v>
      </c>
      <c r="B163" s="38" t="s">
        <v>38</v>
      </c>
      <c r="C163" s="39" t="s">
        <v>48</v>
      </c>
      <c r="D163" s="40" t="s">
        <v>49</v>
      </c>
      <c r="E163" s="41">
        <v>2.02</v>
      </c>
      <c r="F163" s="42"/>
      <c r="G163" s="42">
        <v>1.2</v>
      </c>
      <c r="H163" s="78" t="s">
        <v>38</v>
      </c>
      <c r="I163" s="44"/>
      <c r="J163" s="44"/>
      <c r="K163" s="42"/>
      <c r="L163" s="45">
        <v>20.14</v>
      </c>
      <c r="M163" s="7"/>
      <c r="N163" s="7"/>
      <c r="O163" s="7"/>
      <c r="P163" s="7"/>
      <c r="Q163" s="7"/>
    </row>
    <row r="164" spans="1:17" outlineLevel="1" x14ac:dyDescent="0.2">
      <c r="A164" s="37" t="s">
        <v>38</v>
      </c>
      <c r="B164" s="38" t="s">
        <v>38</v>
      </c>
      <c r="C164" s="39" t="s">
        <v>94</v>
      </c>
      <c r="D164" s="40" t="s">
        <v>49</v>
      </c>
      <c r="E164" s="41">
        <v>0.09</v>
      </c>
      <c r="F164" s="42"/>
      <c r="G164" s="42">
        <v>1.2</v>
      </c>
      <c r="H164" s="78" t="s">
        <v>38</v>
      </c>
      <c r="I164" s="44"/>
      <c r="J164" s="44"/>
      <c r="K164" s="42"/>
      <c r="L164" s="45">
        <v>0.9</v>
      </c>
      <c r="M164" s="7"/>
      <c r="N164" s="7"/>
      <c r="O164" s="7"/>
      <c r="P164" s="7"/>
      <c r="Q164" s="7"/>
    </row>
    <row r="165" spans="1:17" ht="15.75" x14ac:dyDescent="0.2">
      <c r="A165" s="46" t="s">
        <v>38</v>
      </c>
      <c r="B165" s="47" t="s">
        <v>38</v>
      </c>
      <c r="C165" s="48" t="s">
        <v>50</v>
      </c>
      <c r="D165" s="46" t="s">
        <v>38</v>
      </c>
      <c r="E165" s="49" t="s">
        <v>38</v>
      </c>
      <c r="F165" s="50"/>
      <c r="G165" s="50"/>
      <c r="H165" s="79">
        <v>875.47</v>
      </c>
      <c r="I165" s="52"/>
      <c r="J165" s="52"/>
      <c r="K165" s="50">
        <v>7864.08</v>
      </c>
      <c r="L165" s="53">
        <v>946.34</v>
      </c>
      <c r="M165" s="7"/>
      <c r="N165" s="7"/>
      <c r="O165" s="7"/>
      <c r="P165" s="7"/>
      <c r="Q165" s="7"/>
    </row>
    <row r="166" spans="1:17" ht="45" x14ac:dyDescent="0.2">
      <c r="A166" s="37">
        <v>14</v>
      </c>
      <c r="B166" s="38" t="s">
        <v>570</v>
      </c>
      <c r="C166" s="39" t="s">
        <v>571</v>
      </c>
      <c r="D166" s="40" t="s">
        <v>523</v>
      </c>
      <c r="E166" s="41">
        <v>2.2000000000000002</v>
      </c>
      <c r="F166" s="42">
        <v>124.79</v>
      </c>
      <c r="G166" s="42"/>
      <c r="H166" s="78" t="s">
        <v>38</v>
      </c>
      <c r="I166" s="44" t="s">
        <v>73</v>
      </c>
      <c r="J166" s="44"/>
      <c r="K166" s="42"/>
      <c r="L166" s="45" t="s">
        <v>38</v>
      </c>
      <c r="M166" s="7"/>
      <c r="N166" s="7"/>
      <c r="O166" s="7"/>
      <c r="P166" s="7"/>
      <c r="Q166" s="7"/>
    </row>
    <row r="167" spans="1:17" ht="30" outlineLevel="1" x14ac:dyDescent="0.2">
      <c r="A167" s="37" t="s">
        <v>38</v>
      </c>
      <c r="B167" s="38">
        <v>10201</v>
      </c>
      <c r="C167" s="39" t="s">
        <v>221</v>
      </c>
      <c r="D167" s="40" t="s">
        <v>56</v>
      </c>
      <c r="E167" s="41">
        <v>0.37</v>
      </c>
      <c r="F167" s="42">
        <v>4.01</v>
      </c>
      <c r="G167" s="42"/>
      <c r="H167" s="78">
        <v>1.48</v>
      </c>
      <c r="I167" s="44"/>
      <c r="J167" s="44">
        <v>3.39</v>
      </c>
      <c r="K167" s="42">
        <v>5.0199999999999996</v>
      </c>
      <c r="L167" s="45" t="s">
        <v>38</v>
      </c>
      <c r="M167" s="7"/>
      <c r="N167" s="7"/>
      <c r="O167" s="7"/>
      <c r="P167" s="7"/>
      <c r="Q167" s="7"/>
    </row>
    <row r="168" spans="1:17" ht="60" outlineLevel="1" x14ac:dyDescent="0.2">
      <c r="A168" s="37" t="s">
        <v>38</v>
      </c>
      <c r="B168" s="38">
        <v>10312</v>
      </c>
      <c r="C168" s="39" t="s">
        <v>563</v>
      </c>
      <c r="D168" s="40" t="s">
        <v>56</v>
      </c>
      <c r="E168" s="41">
        <v>0.37</v>
      </c>
      <c r="F168" s="42">
        <v>78.86</v>
      </c>
      <c r="G168" s="42"/>
      <c r="H168" s="78">
        <v>29.18</v>
      </c>
      <c r="I168" s="44"/>
      <c r="J168" s="44">
        <v>3.39</v>
      </c>
      <c r="K168" s="42">
        <v>98.92</v>
      </c>
      <c r="L168" s="45" t="s">
        <v>38</v>
      </c>
      <c r="M168" s="7"/>
      <c r="N168" s="7"/>
      <c r="O168" s="7"/>
      <c r="P168" s="7"/>
      <c r="Q168" s="7"/>
    </row>
    <row r="169" spans="1:17" ht="30" outlineLevel="1" x14ac:dyDescent="0.2">
      <c r="A169" s="37" t="s">
        <v>38</v>
      </c>
      <c r="B169" s="38">
        <v>132605</v>
      </c>
      <c r="C169" s="39" t="s">
        <v>564</v>
      </c>
      <c r="D169" s="40" t="s">
        <v>56</v>
      </c>
      <c r="E169" s="41">
        <v>17.420000000000002</v>
      </c>
      <c r="F169" s="42">
        <v>13</v>
      </c>
      <c r="G169" s="42"/>
      <c r="H169" s="78">
        <v>226.46</v>
      </c>
      <c r="I169" s="44"/>
      <c r="J169" s="44">
        <v>3.39</v>
      </c>
      <c r="K169" s="42">
        <v>767.7</v>
      </c>
      <c r="L169" s="45" t="s">
        <v>38</v>
      </c>
      <c r="M169" s="7"/>
      <c r="N169" s="7"/>
      <c r="O169" s="7"/>
      <c r="P169" s="7"/>
      <c r="Q169" s="7"/>
    </row>
    <row r="170" spans="1:17" ht="60" outlineLevel="1" x14ac:dyDescent="0.2">
      <c r="A170" s="37" t="s">
        <v>38</v>
      </c>
      <c r="B170" s="38" t="s">
        <v>565</v>
      </c>
      <c r="C170" s="39" t="s">
        <v>566</v>
      </c>
      <c r="D170" s="40" t="s">
        <v>121</v>
      </c>
      <c r="E170" s="41">
        <v>5.3E-3</v>
      </c>
      <c r="F170" s="42">
        <v>803.98</v>
      </c>
      <c r="G170" s="42"/>
      <c r="H170" s="78">
        <v>4.26</v>
      </c>
      <c r="I170" s="44"/>
      <c r="J170" s="44">
        <v>3.34</v>
      </c>
      <c r="K170" s="42">
        <v>14.23</v>
      </c>
      <c r="L170" s="45" t="s">
        <v>38</v>
      </c>
      <c r="M170" s="7"/>
      <c r="N170" s="7"/>
      <c r="O170" s="7"/>
      <c r="P170" s="7"/>
      <c r="Q170" s="7"/>
    </row>
    <row r="171" spans="1:17" outlineLevel="1" x14ac:dyDescent="0.2">
      <c r="A171" s="37" t="s">
        <v>38</v>
      </c>
      <c r="B171" s="38" t="s">
        <v>38</v>
      </c>
      <c r="C171" s="39" t="s">
        <v>39</v>
      </c>
      <c r="D171" s="40" t="s">
        <v>38</v>
      </c>
      <c r="E171" s="41" t="s">
        <v>38</v>
      </c>
      <c r="F171" s="42">
        <v>25.46</v>
      </c>
      <c r="G171" s="42">
        <v>1.2</v>
      </c>
      <c r="H171" s="78">
        <v>67.209999999999994</v>
      </c>
      <c r="I171" s="44"/>
      <c r="J171" s="44">
        <v>18.07</v>
      </c>
      <c r="K171" s="42">
        <v>1214.48</v>
      </c>
      <c r="L171" s="45" t="s">
        <v>38</v>
      </c>
      <c r="M171" s="7"/>
      <c r="N171" s="7"/>
      <c r="O171" s="7"/>
      <c r="P171" s="7"/>
      <c r="Q171" s="7"/>
    </row>
    <row r="172" spans="1:17" outlineLevel="1" x14ac:dyDescent="0.2">
      <c r="A172" s="37" t="s">
        <v>38</v>
      </c>
      <c r="B172" s="38" t="s">
        <v>38</v>
      </c>
      <c r="C172" s="39" t="s">
        <v>40</v>
      </c>
      <c r="D172" s="40" t="s">
        <v>38</v>
      </c>
      <c r="E172" s="41" t="s">
        <v>38</v>
      </c>
      <c r="F172" s="42">
        <v>97.4</v>
      </c>
      <c r="G172" s="42">
        <v>1.2</v>
      </c>
      <c r="H172" s="78">
        <v>257.14</v>
      </c>
      <c r="I172" s="44"/>
      <c r="J172" s="44">
        <v>3.39</v>
      </c>
      <c r="K172" s="42">
        <v>871.7</v>
      </c>
      <c r="L172" s="45" t="s">
        <v>38</v>
      </c>
      <c r="M172" s="7"/>
      <c r="N172" s="7"/>
      <c r="O172" s="7"/>
      <c r="P172" s="7"/>
      <c r="Q172" s="7"/>
    </row>
    <row r="173" spans="1:17" outlineLevel="1" x14ac:dyDescent="0.2">
      <c r="A173" s="37" t="s">
        <v>38</v>
      </c>
      <c r="B173" s="38" t="s">
        <v>38</v>
      </c>
      <c r="C173" s="39" t="s">
        <v>41</v>
      </c>
      <c r="D173" s="40" t="s">
        <v>38</v>
      </c>
      <c r="E173" s="41" t="s">
        <v>38</v>
      </c>
      <c r="F173" s="54" t="s">
        <v>572</v>
      </c>
      <c r="G173" s="42">
        <v>1.2</v>
      </c>
      <c r="H173" s="80" t="s">
        <v>573</v>
      </c>
      <c r="I173" s="44"/>
      <c r="J173" s="44">
        <v>18.07</v>
      </c>
      <c r="K173" s="54" t="s">
        <v>574</v>
      </c>
      <c r="L173" s="45" t="s">
        <v>38</v>
      </c>
      <c r="M173" s="7"/>
      <c r="N173" s="7"/>
      <c r="O173" s="7"/>
      <c r="P173" s="7"/>
      <c r="Q173" s="7"/>
    </row>
    <row r="174" spans="1:17" outlineLevel="1" x14ac:dyDescent="0.2">
      <c r="A174" s="37" t="s">
        <v>38</v>
      </c>
      <c r="B174" s="38" t="s">
        <v>38</v>
      </c>
      <c r="C174" s="39" t="s">
        <v>42</v>
      </c>
      <c r="D174" s="40" t="s">
        <v>38</v>
      </c>
      <c r="E174" s="41" t="s">
        <v>38</v>
      </c>
      <c r="F174" s="42">
        <v>1.93</v>
      </c>
      <c r="G174" s="42"/>
      <c r="H174" s="78">
        <v>4.24</v>
      </c>
      <c r="I174" s="44"/>
      <c r="J174" s="44">
        <v>3.34</v>
      </c>
      <c r="K174" s="42">
        <v>14.16</v>
      </c>
      <c r="L174" s="45" t="s">
        <v>38</v>
      </c>
      <c r="M174" s="7"/>
      <c r="N174" s="7"/>
      <c r="O174" s="7"/>
      <c r="P174" s="7"/>
      <c r="Q174" s="7"/>
    </row>
    <row r="175" spans="1:17" outlineLevel="1" x14ac:dyDescent="0.2">
      <c r="A175" s="37" t="s">
        <v>38</v>
      </c>
      <c r="B175" s="38" t="s">
        <v>38</v>
      </c>
      <c r="C175" s="39" t="s">
        <v>43</v>
      </c>
      <c r="D175" s="40" t="s">
        <v>44</v>
      </c>
      <c r="E175" s="41">
        <v>80</v>
      </c>
      <c r="F175" s="42"/>
      <c r="G175" s="42"/>
      <c r="H175" s="78">
        <v>57.89</v>
      </c>
      <c r="I175" s="44"/>
      <c r="J175" s="44" t="s">
        <v>45</v>
      </c>
      <c r="K175" s="42">
        <v>889.13</v>
      </c>
      <c r="L175" s="45" t="s">
        <v>38</v>
      </c>
      <c r="M175" s="7"/>
      <c r="N175" s="7"/>
      <c r="O175" s="7"/>
      <c r="P175" s="7"/>
      <c r="Q175" s="7"/>
    </row>
    <row r="176" spans="1:17" outlineLevel="1" x14ac:dyDescent="0.2">
      <c r="A176" s="37" t="s">
        <v>38</v>
      </c>
      <c r="B176" s="38" t="s">
        <v>38</v>
      </c>
      <c r="C176" s="39" t="s">
        <v>46</v>
      </c>
      <c r="D176" s="40" t="s">
        <v>44</v>
      </c>
      <c r="E176" s="41">
        <v>45</v>
      </c>
      <c r="F176" s="42"/>
      <c r="G176" s="42"/>
      <c r="H176" s="78">
        <v>32.56</v>
      </c>
      <c r="I176" s="44"/>
      <c r="J176" s="44" t="s">
        <v>47</v>
      </c>
      <c r="K176" s="42">
        <v>470.71</v>
      </c>
      <c r="L176" s="45" t="s">
        <v>38</v>
      </c>
      <c r="M176" s="7"/>
      <c r="N176" s="7"/>
      <c r="O176" s="7"/>
      <c r="P176" s="7"/>
      <c r="Q176" s="7"/>
    </row>
    <row r="177" spans="1:17" outlineLevel="1" x14ac:dyDescent="0.2">
      <c r="A177" s="37" t="s">
        <v>38</v>
      </c>
      <c r="B177" s="38" t="s">
        <v>38</v>
      </c>
      <c r="C177" s="39" t="s">
        <v>48</v>
      </c>
      <c r="D177" s="40" t="s">
        <v>49</v>
      </c>
      <c r="E177" s="41">
        <v>3.26</v>
      </c>
      <c r="F177" s="42"/>
      <c r="G177" s="42">
        <v>1.2</v>
      </c>
      <c r="H177" s="78" t="s">
        <v>38</v>
      </c>
      <c r="I177" s="44"/>
      <c r="J177" s="44"/>
      <c r="K177" s="42"/>
      <c r="L177" s="45">
        <v>8.61</v>
      </c>
      <c r="M177" s="7"/>
      <c r="N177" s="7"/>
      <c r="O177" s="7"/>
      <c r="P177" s="7"/>
      <c r="Q177" s="7"/>
    </row>
    <row r="178" spans="1:17" outlineLevel="1" x14ac:dyDescent="0.2">
      <c r="A178" s="37" t="s">
        <v>38</v>
      </c>
      <c r="B178" s="38" t="s">
        <v>38</v>
      </c>
      <c r="C178" s="39" t="s">
        <v>94</v>
      </c>
      <c r="D178" s="40" t="s">
        <v>49</v>
      </c>
      <c r="E178" s="41">
        <v>0.14000000000000001</v>
      </c>
      <c r="F178" s="42"/>
      <c r="G178" s="42">
        <v>1.2</v>
      </c>
      <c r="H178" s="78" t="s">
        <v>38</v>
      </c>
      <c r="I178" s="44"/>
      <c r="J178" s="44"/>
      <c r="K178" s="42"/>
      <c r="L178" s="45">
        <v>0.37</v>
      </c>
      <c r="M178" s="7"/>
      <c r="N178" s="7"/>
      <c r="O178" s="7"/>
      <c r="P178" s="7"/>
      <c r="Q178" s="7"/>
    </row>
    <row r="179" spans="1:17" ht="15.75" x14ac:dyDescent="0.2">
      <c r="A179" s="46" t="s">
        <v>38</v>
      </c>
      <c r="B179" s="47" t="s">
        <v>38</v>
      </c>
      <c r="C179" s="48" t="s">
        <v>50</v>
      </c>
      <c r="D179" s="46" t="s">
        <v>38</v>
      </c>
      <c r="E179" s="49" t="s">
        <v>38</v>
      </c>
      <c r="F179" s="50"/>
      <c r="G179" s="50"/>
      <c r="H179" s="79">
        <v>419.04</v>
      </c>
      <c r="I179" s="52"/>
      <c r="J179" s="52"/>
      <c r="K179" s="50">
        <v>3460.18</v>
      </c>
      <c r="L179" s="53">
        <v>1572.81</v>
      </c>
      <c r="M179" s="7"/>
      <c r="N179" s="7"/>
      <c r="O179" s="7"/>
      <c r="P179" s="7"/>
      <c r="Q179" s="7"/>
    </row>
    <row r="180" spans="1:17" ht="45" x14ac:dyDescent="0.2">
      <c r="A180" s="37">
        <v>15</v>
      </c>
      <c r="B180" s="38" t="s">
        <v>575</v>
      </c>
      <c r="C180" s="39" t="s">
        <v>576</v>
      </c>
      <c r="D180" s="40" t="s">
        <v>523</v>
      </c>
      <c r="E180" s="41">
        <v>2.68</v>
      </c>
      <c r="F180" s="42">
        <v>153.59</v>
      </c>
      <c r="G180" s="42"/>
      <c r="H180" s="78" t="s">
        <v>38</v>
      </c>
      <c r="I180" s="44" t="s">
        <v>73</v>
      </c>
      <c r="J180" s="44"/>
      <c r="K180" s="42"/>
      <c r="L180" s="45" t="s">
        <v>38</v>
      </c>
      <c r="M180" s="7"/>
      <c r="N180" s="7"/>
      <c r="O180" s="7"/>
      <c r="P180" s="7"/>
      <c r="Q180" s="7"/>
    </row>
    <row r="181" spans="1:17" ht="30" outlineLevel="1" x14ac:dyDescent="0.2">
      <c r="A181" s="37" t="s">
        <v>38</v>
      </c>
      <c r="B181" s="38">
        <v>10201</v>
      </c>
      <c r="C181" s="39" t="s">
        <v>221</v>
      </c>
      <c r="D181" s="40" t="s">
        <v>56</v>
      </c>
      <c r="E181" s="41">
        <v>0.57999999999999996</v>
      </c>
      <c r="F181" s="42">
        <v>4.01</v>
      </c>
      <c r="G181" s="42"/>
      <c r="H181" s="78">
        <v>2.33</v>
      </c>
      <c r="I181" s="44"/>
      <c r="J181" s="44">
        <v>3.43</v>
      </c>
      <c r="K181" s="42">
        <v>7.99</v>
      </c>
      <c r="L181" s="45" t="s">
        <v>38</v>
      </c>
      <c r="M181" s="7"/>
      <c r="N181" s="7"/>
      <c r="O181" s="7"/>
      <c r="P181" s="7"/>
      <c r="Q181" s="7"/>
    </row>
    <row r="182" spans="1:17" ht="60" outlineLevel="1" x14ac:dyDescent="0.2">
      <c r="A182" s="37" t="s">
        <v>38</v>
      </c>
      <c r="B182" s="38">
        <v>10312</v>
      </c>
      <c r="C182" s="39" t="s">
        <v>563</v>
      </c>
      <c r="D182" s="40" t="s">
        <v>56</v>
      </c>
      <c r="E182" s="41">
        <v>0.57999999999999996</v>
      </c>
      <c r="F182" s="42">
        <v>78.86</v>
      </c>
      <c r="G182" s="42"/>
      <c r="H182" s="78">
        <v>45.74</v>
      </c>
      <c r="I182" s="44"/>
      <c r="J182" s="44">
        <v>3.43</v>
      </c>
      <c r="K182" s="42">
        <v>156.88999999999999</v>
      </c>
      <c r="L182" s="45" t="s">
        <v>38</v>
      </c>
      <c r="M182" s="7"/>
      <c r="N182" s="7"/>
      <c r="O182" s="7"/>
      <c r="P182" s="7"/>
      <c r="Q182" s="7"/>
    </row>
    <row r="183" spans="1:17" ht="30" outlineLevel="1" x14ac:dyDescent="0.2">
      <c r="A183" s="37" t="s">
        <v>38</v>
      </c>
      <c r="B183" s="38">
        <v>132605</v>
      </c>
      <c r="C183" s="39" t="s">
        <v>564</v>
      </c>
      <c r="D183" s="40" t="s">
        <v>56</v>
      </c>
      <c r="E183" s="41">
        <v>25.82</v>
      </c>
      <c r="F183" s="42">
        <v>13</v>
      </c>
      <c r="G183" s="42"/>
      <c r="H183" s="78">
        <v>335.66</v>
      </c>
      <c r="I183" s="44"/>
      <c r="J183" s="44">
        <v>3.43</v>
      </c>
      <c r="K183" s="42">
        <v>1151.31</v>
      </c>
      <c r="L183" s="45" t="s">
        <v>38</v>
      </c>
      <c r="M183" s="7"/>
      <c r="N183" s="7"/>
      <c r="O183" s="7"/>
      <c r="P183" s="7"/>
      <c r="Q183" s="7"/>
    </row>
    <row r="184" spans="1:17" ht="60" outlineLevel="1" x14ac:dyDescent="0.2">
      <c r="A184" s="37" t="s">
        <v>38</v>
      </c>
      <c r="B184" s="38" t="s">
        <v>565</v>
      </c>
      <c r="C184" s="39" t="s">
        <v>566</v>
      </c>
      <c r="D184" s="40" t="s">
        <v>121</v>
      </c>
      <c r="E184" s="41">
        <v>8.6E-3</v>
      </c>
      <c r="F184" s="42">
        <v>803.98</v>
      </c>
      <c r="G184" s="42"/>
      <c r="H184" s="78">
        <v>6.91</v>
      </c>
      <c r="I184" s="44"/>
      <c r="J184" s="44">
        <v>3.35</v>
      </c>
      <c r="K184" s="42">
        <v>23.15</v>
      </c>
      <c r="L184" s="45" t="s">
        <v>38</v>
      </c>
      <c r="M184" s="7"/>
      <c r="N184" s="7"/>
      <c r="O184" s="7"/>
      <c r="P184" s="7"/>
      <c r="Q184" s="7"/>
    </row>
    <row r="185" spans="1:17" outlineLevel="1" x14ac:dyDescent="0.2">
      <c r="A185" s="37" t="s">
        <v>38</v>
      </c>
      <c r="B185" s="38" t="s">
        <v>38</v>
      </c>
      <c r="C185" s="39" t="s">
        <v>39</v>
      </c>
      <c r="D185" s="40" t="s">
        <v>38</v>
      </c>
      <c r="E185" s="41" t="s">
        <v>38</v>
      </c>
      <c r="F185" s="42">
        <v>31.71</v>
      </c>
      <c r="G185" s="42">
        <v>1.2</v>
      </c>
      <c r="H185" s="78">
        <v>101.97</v>
      </c>
      <c r="I185" s="44"/>
      <c r="J185" s="44">
        <v>18.07</v>
      </c>
      <c r="K185" s="42">
        <v>1842.6</v>
      </c>
      <c r="L185" s="45" t="s">
        <v>38</v>
      </c>
      <c r="M185" s="7"/>
      <c r="N185" s="7"/>
      <c r="O185" s="7"/>
      <c r="P185" s="7"/>
      <c r="Q185" s="7"/>
    </row>
    <row r="186" spans="1:17" outlineLevel="1" x14ac:dyDescent="0.2">
      <c r="A186" s="37" t="s">
        <v>38</v>
      </c>
      <c r="B186" s="38" t="s">
        <v>38</v>
      </c>
      <c r="C186" s="39" t="s">
        <v>40</v>
      </c>
      <c r="D186" s="40" t="s">
        <v>38</v>
      </c>
      <c r="E186" s="41" t="s">
        <v>38</v>
      </c>
      <c r="F186" s="42">
        <v>119.31</v>
      </c>
      <c r="G186" s="42">
        <v>1.2</v>
      </c>
      <c r="H186" s="78">
        <v>383.7</v>
      </c>
      <c r="I186" s="44"/>
      <c r="J186" s="44">
        <v>3.43</v>
      </c>
      <c r="K186" s="42">
        <v>1316.09</v>
      </c>
      <c r="L186" s="45" t="s">
        <v>38</v>
      </c>
      <c r="M186" s="7"/>
      <c r="N186" s="7"/>
      <c r="O186" s="7"/>
      <c r="P186" s="7"/>
      <c r="Q186" s="7"/>
    </row>
    <row r="187" spans="1:17" outlineLevel="1" x14ac:dyDescent="0.2">
      <c r="A187" s="37" t="s">
        <v>38</v>
      </c>
      <c r="B187" s="38" t="s">
        <v>38</v>
      </c>
      <c r="C187" s="39" t="s">
        <v>41</v>
      </c>
      <c r="D187" s="40" t="s">
        <v>38</v>
      </c>
      <c r="E187" s="41" t="s">
        <v>38</v>
      </c>
      <c r="F187" s="54" t="s">
        <v>577</v>
      </c>
      <c r="G187" s="42">
        <v>1.2</v>
      </c>
      <c r="H187" s="80" t="s">
        <v>578</v>
      </c>
      <c r="I187" s="44"/>
      <c r="J187" s="44">
        <v>18.07</v>
      </c>
      <c r="K187" s="54" t="s">
        <v>579</v>
      </c>
      <c r="L187" s="45" t="s">
        <v>38</v>
      </c>
      <c r="M187" s="7"/>
      <c r="N187" s="7"/>
      <c r="O187" s="7"/>
      <c r="P187" s="7"/>
      <c r="Q187" s="7"/>
    </row>
    <row r="188" spans="1:17" outlineLevel="1" x14ac:dyDescent="0.2">
      <c r="A188" s="37" t="s">
        <v>38</v>
      </c>
      <c r="B188" s="38" t="s">
        <v>38</v>
      </c>
      <c r="C188" s="39" t="s">
        <v>42</v>
      </c>
      <c r="D188" s="40" t="s">
        <v>38</v>
      </c>
      <c r="E188" s="41" t="s">
        <v>38</v>
      </c>
      <c r="F188" s="42">
        <v>2.57</v>
      </c>
      <c r="G188" s="42"/>
      <c r="H188" s="78">
        <v>6.89</v>
      </c>
      <c r="I188" s="44"/>
      <c r="J188" s="44">
        <v>3.35</v>
      </c>
      <c r="K188" s="42">
        <v>23.08</v>
      </c>
      <c r="L188" s="45" t="s">
        <v>38</v>
      </c>
      <c r="M188" s="7"/>
      <c r="N188" s="7"/>
      <c r="O188" s="7"/>
      <c r="P188" s="7"/>
      <c r="Q188" s="7"/>
    </row>
    <row r="189" spans="1:17" outlineLevel="1" x14ac:dyDescent="0.2">
      <c r="A189" s="37" t="s">
        <v>38</v>
      </c>
      <c r="B189" s="38" t="s">
        <v>38</v>
      </c>
      <c r="C189" s="39" t="s">
        <v>43</v>
      </c>
      <c r="D189" s="40" t="s">
        <v>44</v>
      </c>
      <c r="E189" s="41">
        <v>80</v>
      </c>
      <c r="F189" s="42"/>
      <c r="G189" s="42"/>
      <c r="H189" s="78">
        <v>88.01</v>
      </c>
      <c r="I189" s="44"/>
      <c r="J189" s="44" t="s">
        <v>45</v>
      </c>
      <c r="K189" s="42">
        <v>1351.76</v>
      </c>
      <c r="L189" s="45" t="s">
        <v>38</v>
      </c>
      <c r="M189" s="7"/>
      <c r="N189" s="7"/>
      <c r="O189" s="7"/>
      <c r="P189" s="7"/>
      <c r="Q189" s="7"/>
    </row>
    <row r="190" spans="1:17" outlineLevel="1" x14ac:dyDescent="0.2">
      <c r="A190" s="37" t="s">
        <v>38</v>
      </c>
      <c r="B190" s="38" t="s">
        <v>38</v>
      </c>
      <c r="C190" s="39" t="s">
        <v>46</v>
      </c>
      <c r="D190" s="40" t="s">
        <v>44</v>
      </c>
      <c r="E190" s="41">
        <v>45</v>
      </c>
      <c r="F190" s="42"/>
      <c r="G190" s="42"/>
      <c r="H190" s="78">
        <v>49.5</v>
      </c>
      <c r="I190" s="44"/>
      <c r="J190" s="44" t="s">
        <v>47</v>
      </c>
      <c r="K190" s="42">
        <v>715.64</v>
      </c>
      <c r="L190" s="45" t="s">
        <v>38</v>
      </c>
      <c r="M190" s="7"/>
      <c r="N190" s="7"/>
      <c r="O190" s="7"/>
      <c r="P190" s="7"/>
      <c r="Q190" s="7"/>
    </row>
    <row r="191" spans="1:17" outlineLevel="1" x14ac:dyDescent="0.2">
      <c r="A191" s="37" t="s">
        <v>38</v>
      </c>
      <c r="B191" s="38" t="s">
        <v>38</v>
      </c>
      <c r="C191" s="39" t="s">
        <v>48</v>
      </c>
      <c r="D191" s="40" t="s">
        <v>49</v>
      </c>
      <c r="E191" s="41">
        <v>4.0599999999999996</v>
      </c>
      <c r="F191" s="42"/>
      <c r="G191" s="42">
        <v>1.2</v>
      </c>
      <c r="H191" s="78" t="s">
        <v>38</v>
      </c>
      <c r="I191" s="44"/>
      <c r="J191" s="44"/>
      <c r="K191" s="42"/>
      <c r="L191" s="45">
        <v>13.06</v>
      </c>
      <c r="M191" s="7"/>
      <c r="N191" s="7"/>
      <c r="O191" s="7"/>
      <c r="P191" s="7"/>
      <c r="Q191" s="7"/>
    </row>
    <row r="192" spans="1:17" outlineLevel="1" x14ac:dyDescent="0.2">
      <c r="A192" s="37" t="s">
        <v>38</v>
      </c>
      <c r="B192" s="38" t="s">
        <v>38</v>
      </c>
      <c r="C192" s="39" t="s">
        <v>94</v>
      </c>
      <c r="D192" s="40" t="s">
        <v>49</v>
      </c>
      <c r="E192" s="41">
        <v>0.18</v>
      </c>
      <c r="F192" s="42"/>
      <c r="G192" s="42">
        <v>1.2</v>
      </c>
      <c r="H192" s="78" t="s">
        <v>38</v>
      </c>
      <c r="I192" s="44"/>
      <c r="J192" s="44"/>
      <c r="K192" s="42"/>
      <c r="L192" s="45">
        <v>0.57999999999999996</v>
      </c>
      <c r="M192" s="7"/>
      <c r="N192" s="7"/>
      <c r="O192" s="7"/>
      <c r="P192" s="7"/>
      <c r="Q192" s="7"/>
    </row>
    <row r="193" spans="1:17" ht="15.75" x14ac:dyDescent="0.2">
      <c r="A193" s="46" t="s">
        <v>38</v>
      </c>
      <c r="B193" s="47" t="s">
        <v>38</v>
      </c>
      <c r="C193" s="48" t="s">
        <v>50</v>
      </c>
      <c r="D193" s="46" t="s">
        <v>38</v>
      </c>
      <c r="E193" s="49" t="s">
        <v>38</v>
      </c>
      <c r="F193" s="50"/>
      <c r="G193" s="50"/>
      <c r="H193" s="79">
        <v>630.07000000000005</v>
      </c>
      <c r="I193" s="52"/>
      <c r="J193" s="52"/>
      <c r="K193" s="50">
        <v>5249.17</v>
      </c>
      <c r="L193" s="53">
        <v>1958.65</v>
      </c>
      <c r="M193" s="7"/>
      <c r="N193" s="7"/>
      <c r="O193" s="7"/>
      <c r="P193" s="7"/>
      <c r="Q193" s="7"/>
    </row>
    <row r="194" spans="1:17" ht="45" x14ac:dyDescent="0.2">
      <c r="A194" s="37">
        <v>16</v>
      </c>
      <c r="B194" s="38" t="s">
        <v>580</v>
      </c>
      <c r="C194" s="39" t="s">
        <v>581</v>
      </c>
      <c r="D194" s="40" t="s">
        <v>523</v>
      </c>
      <c r="E194" s="41">
        <v>0.98</v>
      </c>
      <c r="F194" s="42">
        <v>215.1</v>
      </c>
      <c r="G194" s="42"/>
      <c r="H194" s="78" t="s">
        <v>38</v>
      </c>
      <c r="I194" s="44" t="s">
        <v>73</v>
      </c>
      <c r="J194" s="44"/>
      <c r="K194" s="42"/>
      <c r="L194" s="45" t="s">
        <v>38</v>
      </c>
      <c r="M194" s="7"/>
      <c r="N194" s="7"/>
      <c r="O194" s="7"/>
      <c r="P194" s="7"/>
      <c r="Q194" s="7"/>
    </row>
    <row r="195" spans="1:17" ht="30" outlineLevel="1" x14ac:dyDescent="0.2">
      <c r="A195" s="37" t="s">
        <v>38</v>
      </c>
      <c r="B195" s="38">
        <v>10201</v>
      </c>
      <c r="C195" s="39" t="s">
        <v>221</v>
      </c>
      <c r="D195" s="40" t="s">
        <v>56</v>
      </c>
      <c r="E195" s="41">
        <v>0.27</v>
      </c>
      <c r="F195" s="42">
        <v>4.01</v>
      </c>
      <c r="G195" s="42"/>
      <c r="H195" s="78">
        <v>1.08</v>
      </c>
      <c r="I195" s="44"/>
      <c r="J195" s="44">
        <v>3.33</v>
      </c>
      <c r="K195" s="42">
        <v>3.6</v>
      </c>
      <c r="L195" s="45" t="s">
        <v>38</v>
      </c>
      <c r="M195" s="7"/>
      <c r="N195" s="7"/>
      <c r="O195" s="7"/>
      <c r="P195" s="7"/>
      <c r="Q195" s="7"/>
    </row>
    <row r="196" spans="1:17" ht="60" outlineLevel="1" x14ac:dyDescent="0.2">
      <c r="A196" s="37" t="s">
        <v>38</v>
      </c>
      <c r="B196" s="38">
        <v>10312</v>
      </c>
      <c r="C196" s="39" t="s">
        <v>563</v>
      </c>
      <c r="D196" s="40" t="s">
        <v>56</v>
      </c>
      <c r="E196" s="41">
        <v>0.27</v>
      </c>
      <c r="F196" s="42">
        <v>78.86</v>
      </c>
      <c r="G196" s="42"/>
      <c r="H196" s="78">
        <v>21.29</v>
      </c>
      <c r="I196" s="44"/>
      <c r="J196" s="44">
        <v>3.33</v>
      </c>
      <c r="K196" s="42">
        <v>70.900000000000006</v>
      </c>
      <c r="L196" s="45" t="s">
        <v>38</v>
      </c>
      <c r="M196" s="7"/>
      <c r="N196" s="7"/>
      <c r="O196" s="7"/>
      <c r="P196" s="7"/>
      <c r="Q196" s="7"/>
    </row>
    <row r="197" spans="1:17" ht="30" outlineLevel="1" x14ac:dyDescent="0.2">
      <c r="A197" s="37" t="s">
        <v>38</v>
      </c>
      <c r="B197" s="38">
        <v>132605</v>
      </c>
      <c r="C197" s="39" t="s">
        <v>564</v>
      </c>
      <c r="D197" s="40" t="s">
        <v>56</v>
      </c>
      <c r="E197" s="41">
        <v>13.71</v>
      </c>
      <c r="F197" s="42">
        <v>13</v>
      </c>
      <c r="G197" s="42"/>
      <c r="H197" s="78">
        <v>178.23</v>
      </c>
      <c r="I197" s="44"/>
      <c r="J197" s="44">
        <v>3.33</v>
      </c>
      <c r="K197" s="42">
        <v>593.51</v>
      </c>
      <c r="L197" s="45" t="s">
        <v>38</v>
      </c>
      <c r="M197" s="7"/>
      <c r="N197" s="7"/>
      <c r="O197" s="7"/>
      <c r="P197" s="7"/>
      <c r="Q197" s="7"/>
    </row>
    <row r="198" spans="1:17" ht="60" outlineLevel="1" x14ac:dyDescent="0.2">
      <c r="A198" s="37" t="s">
        <v>38</v>
      </c>
      <c r="B198" s="38" t="s">
        <v>565</v>
      </c>
      <c r="C198" s="39" t="s">
        <v>566</v>
      </c>
      <c r="D198" s="40" t="s">
        <v>121</v>
      </c>
      <c r="E198" s="41">
        <v>3.8999999999999998E-3</v>
      </c>
      <c r="F198" s="42">
        <v>803.98</v>
      </c>
      <c r="G198" s="42"/>
      <c r="H198" s="78">
        <v>3.14</v>
      </c>
      <c r="I198" s="44"/>
      <c r="J198" s="44">
        <v>3.34</v>
      </c>
      <c r="K198" s="42">
        <v>10.49</v>
      </c>
      <c r="L198" s="45" t="s">
        <v>38</v>
      </c>
      <c r="M198" s="7"/>
      <c r="N198" s="7"/>
      <c r="O198" s="7"/>
      <c r="P198" s="7"/>
      <c r="Q198" s="7"/>
    </row>
    <row r="199" spans="1:17" outlineLevel="1" x14ac:dyDescent="0.2">
      <c r="A199" s="37" t="s">
        <v>38</v>
      </c>
      <c r="B199" s="38" t="s">
        <v>38</v>
      </c>
      <c r="C199" s="39" t="s">
        <v>39</v>
      </c>
      <c r="D199" s="40" t="s">
        <v>38</v>
      </c>
      <c r="E199" s="41" t="s">
        <v>38</v>
      </c>
      <c r="F199" s="42">
        <v>41.24</v>
      </c>
      <c r="G199" s="42">
        <v>1.2</v>
      </c>
      <c r="H199" s="78">
        <v>48.5</v>
      </c>
      <c r="I199" s="44"/>
      <c r="J199" s="44">
        <v>18.07</v>
      </c>
      <c r="K199" s="42">
        <v>876.4</v>
      </c>
      <c r="L199" s="45" t="s">
        <v>38</v>
      </c>
      <c r="M199" s="7"/>
      <c r="N199" s="7"/>
      <c r="O199" s="7"/>
      <c r="P199" s="7"/>
      <c r="Q199" s="7"/>
    </row>
    <row r="200" spans="1:17" outlineLevel="1" x14ac:dyDescent="0.2">
      <c r="A200" s="37" t="s">
        <v>38</v>
      </c>
      <c r="B200" s="38" t="s">
        <v>38</v>
      </c>
      <c r="C200" s="39" t="s">
        <v>40</v>
      </c>
      <c r="D200" s="40" t="s">
        <v>38</v>
      </c>
      <c r="E200" s="41" t="s">
        <v>38</v>
      </c>
      <c r="F200" s="42">
        <v>170.64</v>
      </c>
      <c r="G200" s="42">
        <v>1.2</v>
      </c>
      <c r="H200" s="78">
        <v>200.67</v>
      </c>
      <c r="I200" s="44"/>
      <c r="J200" s="44">
        <v>3.33</v>
      </c>
      <c r="K200" s="42">
        <v>668.23</v>
      </c>
      <c r="L200" s="45" t="s">
        <v>38</v>
      </c>
      <c r="M200" s="7"/>
      <c r="N200" s="7"/>
      <c r="O200" s="7"/>
      <c r="P200" s="7"/>
      <c r="Q200" s="7"/>
    </row>
    <row r="201" spans="1:17" outlineLevel="1" x14ac:dyDescent="0.2">
      <c r="A201" s="37" t="s">
        <v>38</v>
      </c>
      <c r="B201" s="38" t="s">
        <v>38</v>
      </c>
      <c r="C201" s="39" t="s">
        <v>41</v>
      </c>
      <c r="D201" s="40" t="s">
        <v>38</v>
      </c>
      <c r="E201" s="41" t="s">
        <v>38</v>
      </c>
      <c r="F201" s="54" t="s">
        <v>582</v>
      </c>
      <c r="G201" s="42">
        <v>1.2</v>
      </c>
      <c r="H201" s="80" t="s">
        <v>583</v>
      </c>
      <c r="I201" s="44"/>
      <c r="J201" s="44">
        <v>18.07</v>
      </c>
      <c r="K201" s="54" t="s">
        <v>584</v>
      </c>
      <c r="L201" s="45" t="s">
        <v>38</v>
      </c>
      <c r="M201" s="7"/>
      <c r="N201" s="7"/>
      <c r="O201" s="7"/>
      <c r="P201" s="7"/>
      <c r="Q201" s="7"/>
    </row>
    <row r="202" spans="1:17" outlineLevel="1" x14ac:dyDescent="0.2">
      <c r="A202" s="37" t="s">
        <v>38</v>
      </c>
      <c r="B202" s="38" t="s">
        <v>38</v>
      </c>
      <c r="C202" s="39" t="s">
        <v>42</v>
      </c>
      <c r="D202" s="40" t="s">
        <v>38</v>
      </c>
      <c r="E202" s="41" t="s">
        <v>38</v>
      </c>
      <c r="F202" s="42">
        <v>3.22</v>
      </c>
      <c r="G202" s="42"/>
      <c r="H202" s="78">
        <v>3.16</v>
      </c>
      <c r="I202" s="44"/>
      <c r="J202" s="44">
        <v>3.34</v>
      </c>
      <c r="K202" s="42">
        <v>10.55</v>
      </c>
      <c r="L202" s="45" t="s">
        <v>38</v>
      </c>
      <c r="M202" s="7"/>
      <c r="N202" s="7"/>
      <c r="O202" s="7"/>
      <c r="P202" s="7"/>
      <c r="Q202" s="7"/>
    </row>
    <row r="203" spans="1:17" outlineLevel="1" x14ac:dyDescent="0.2">
      <c r="A203" s="37" t="s">
        <v>38</v>
      </c>
      <c r="B203" s="38" t="s">
        <v>38</v>
      </c>
      <c r="C203" s="39" t="s">
        <v>43</v>
      </c>
      <c r="D203" s="40" t="s">
        <v>44</v>
      </c>
      <c r="E203" s="41">
        <v>80</v>
      </c>
      <c r="F203" s="42"/>
      <c r="G203" s="42"/>
      <c r="H203" s="78">
        <v>41.81</v>
      </c>
      <c r="I203" s="44"/>
      <c r="J203" s="44" t="s">
        <v>45</v>
      </c>
      <c r="K203" s="42">
        <v>642.15</v>
      </c>
      <c r="L203" s="45" t="s">
        <v>38</v>
      </c>
      <c r="M203" s="7"/>
      <c r="N203" s="7"/>
      <c r="O203" s="7"/>
      <c r="P203" s="7"/>
      <c r="Q203" s="7"/>
    </row>
    <row r="204" spans="1:17" outlineLevel="1" x14ac:dyDescent="0.2">
      <c r="A204" s="37" t="s">
        <v>38</v>
      </c>
      <c r="B204" s="38" t="s">
        <v>38</v>
      </c>
      <c r="C204" s="39" t="s">
        <v>46</v>
      </c>
      <c r="D204" s="40" t="s">
        <v>44</v>
      </c>
      <c r="E204" s="41">
        <v>45</v>
      </c>
      <c r="F204" s="42"/>
      <c r="G204" s="42"/>
      <c r="H204" s="78">
        <v>23.52</v>
      </c>
      <c r="I204" s="44"/>
      <c r="J204" s="44" t="s">
        <v>47</v>
      </c>
      <c r="K204" s="42">
        <v>339.96</v>
      </c>
      <c r="L204" s="45" t="s">
        <v>38</v>
      </c>
      <c r="M204" s="7"/>
      <c r="N204" s="7"/>
      <c r="O204" s="7"/>
      <c r="P204" s="7"/>
      <c r="Q204" s="7"/>
    </row>
    <row r="205" spans="1:17" outlineLevel="1" x14ac:dyDescent="0.2">
      <c r="A205" s="37" t="s">
        <v>38</v>
      </c>
      <c r="B205" s="38" t="s">
        <v>38</v>
      </c>
      <c r="C205" s="39" t="s">
        <v>48</v>
      </c>
      <c r="D205" s="40" t="s">
        <v>49</v>
      </c>
      <c r="E205" s="41">
        <v>5.28</v>
      </c>
      <c r="F205" s="42"/>
      <c r="G205" s="42">
        <v>1.2</v>
      </c>
      <c r="H205" s="78" t="s">
        <v>38</v>
      </c>
      <c r="I205" s="44"/>
      <c r="J205" s="44"/>
      <c r="K205" s="42"/>
      <c r="L205" s="45">
        <v>6.21</v>
      </c>
      <c r="M205" s="7"/>
      <c r="N205" s="7"/>
      <c r="O205" s="7"/>
      <c r="P205" s="7"/>
      <c r="Q205" s="7"/>
    </row>
    <row r="206" spans="1:17" outlineLevel="1" x14ac:dyDescent="0.2">
      <c r="A206" s="37" t="s">
        <v>38</v>
      </c>
      <c r="B206" s="38" t="s">
        <v>38</v>
      </c>
      <c r="C206" s="39" t="s">
        <v>94</v>
      </c>
      <c r="D206" s="40" t="s">
        <v>49</v>
      </c>
      <c r="E206" s="41">
        <v>0.23</v>
      </c>
      <c r="F206" s="42"/>
      <c r="G206" s="42">
        <v>1.2</v>
      </c>
      <c r="H206" s="78" t="s">
        <v>38</v>
      </c>
      <c r="I206" s="44"/>
      <c r="J206" s="44"/>
      <c r="K206" s="42"/>
      <c r="L206" s="45">
        <v>0.27</v>
      </c>
      <c r="M206" s="7"/>
      <c r="N206" s="7"/>
      <c r="O206" s="7"/>
      <c r="P206" s="7"/>
      <c r="Q206" s="7"/>
    </row>
    <row r="207" spans="1:17" ht="15.75" x14ac:dyDescent="0.2">
      <c r="A207" s="46" t="s">
        <v>38</v>
      </c>
      <c r="B207" s="47" t="s">
        <v>38</v>
      </c>
      <c r="C207" s="48" t="s">
        <v>50</v>
      </c>
      <c r="D207" s="46" t="s">
        <v>38</v>
      </c>
      <c r="E207" s="49" t="s">
        <v>38</v>
      </c>
      <c r="F207" s="50"/>
      <c r="G207" s="50"/>
      <c r="H207" s="79">
        <v>317.66000000000003</v>
      </c>
      <c r="I207" s="52"/>
      <c r="J207" s="52"/>
      <c r="K207" s="50">
        <v>2537.29</v>
      </c>
      <c r="L207" s="53">
        <v>2589.0700000000002</v>
      </c>
      <c r="M207" s="7"/>
      <c r="N207" s="7"/>
      <c r="O207" s="7"/>
      <c r="P207" s="7"/>
      <c r="Q207" s="7"/>
    </row>
    <row r="208" spans="1:17" ht="45" x14ac:dyDescent="0.2">
      <c r="A208" s="37">
        <v>17</v>
      </c>
      <c r="B208" s="38" t="s">
        <v>585</v>
      </c>
      <c r="C208" s="39" t="s">
        <v>586</v>
      </c>
      <c r="D208" s="40" t="s">
        <v>523</v>
      </c>
      <c r="E208" s="41">
        <v>1.04</v>
      </c>
      <c r="F208" s="42">
        <v>248.94</v>
      </c>
      <c r="G208" s="42"/>
      <c r="H208" s="78" t="s">
        <v>38</v>
      </c>
      <c r="I208" s="44" t="s">
        <v>73</v>
      </c>
      <c r="J208" s="44"/>
      <c r="K208" s="42"/>
      <c r="L208" s="45" t="s">
        <v>38</v>
      </c>
      <c r="M208" s="7"/>
      <c r="N208" s="7"/>
      <c r="O208" s="7"/>
      <c r="P208" s="7"/>
      <c r="Q208" s="7"/>
    </row>
    <row r="209" spans="1:17" ht="30" outlineLevel="1" x14ac:dyDescent="0.2">
      <c r="A209" s="37" t="s">
        <v>38</v>
      </c>
      <c r="B209" s="38">
        <v>10201</v>
      </c>
      <c r="C209" s="39" t="s">
        <v>221</v>
      </c>
      <c r="D209" s="40" t="s">
        <v>56</v>
      </c>
      <c r="E209" s="41">
        <v>0.32</v>
      </c>
      <c r="F209" s="42">
        <v>4.01</v>
      </c>
      <c r="G209" s="42"/>
      <c r="H209" s="78">
        <v>1.28</v>
      </c>
      <c r="I209" s="44"/>
      <c r="J209" s="44">
        <v>3.31</v>
      </c>
      <c r="K209" s="42">
        <v>4.24</v>
      </c>
      <c r="L209" s="45" t="s">
        <v>38</v>
      </c>
      <c r="M209" s="7"/>
      <c r="N209" s="7"/>
      <c r="O209" s="7"/>
      <c r="P209" s="7"/>
      <c r="Q209" s="7"/>
    </row>
    <row r="210" spans="1:17" ht="60" outlineLevel="1" x14ac:dyDescent="0.2">
      <c r="A210" s="37" t="s">
        <v>38</v>
      </c>
      <c r="B210" s="38">
        <v>10312</v>
      </c>
      <c r="C210" s="39" t="s">
        <v>563</v>
      </c>
      <c r="D210" s="40" t="s">
        <v>56</v>
      </c>
      <c r="E210" s="41">
        <v>0.32</v>
      </c>
      <c r="F210" s="42">
        <v>78.86</v>
      </c>
      <c r="G210" s="42"/>
      <c r="H210" s="78">
        <v>25.24</v>
      </c>
      <c r="I210" s="44"/>
      <c r="J210" s="44">
        <v>3.31</v>
      </c>
      <c r="K210" s="42">
        <v>83.54</v>
      </c>
      <c r="L210" s="45" t="s">
        <v>38</v>
      </c>
      <c r="M210" s="7"/>
      <c r="N210" s="7"/>
      <c r="O210" s="7"/>
      <c r="P210" s="7"/>
      <c r="Q210" s="7"/>
    </row>
    <row r="211" spans="1:17" ht="30" outlineLevel="1" x14ac:dyDescent="0.2">
      <c r="A211" s="37" t="s">
        <v>38</v>
      </c>
      <c r="B211" s="38">
        <v>132605</v>
      </c>
      <c r="C211" s="39" t="s">
        <v>564</v>
      </c>
      <c r="D211" s="40" t="s">
        <v>56</v>
      </c>
      <c r="E211" s="41">
        <v>16.89</v>
      </c>
      <c r="F211" s="42">
        <v>13</v>
      </c>
      <c r="G211" s="42"/>
      <c r="H211" s="78">
        <v>219.57</v>
      </c>
      <c r="I211" s="44"/>
      <c r="J211" s="44">
        <v>3.31</v>
      </c>
      <c r="K211" s="42">
        <v>726.78</v>
      </c>
      <c r="L211" s="45" t="s">
        <v>38</v>
      </c>
      <c r="M211" s="7"/>
      <c r="N211" s="7"/>
      <c r="O211" s="7"/>
      <c r="P211" s="7"/>
      <c r="Q211" s="7"/>
    </row>
    <row r="212" spans="1:17" ht="60" outlineLevel="1" x14ac:dyDescent="0.2">
      <c r="A212" s="37" t="s">
        <v>38</v>
      </c>
      <c r="B212" s="38" t="s">
        <v>565</v>
      </c>
      <c r="C212" s="39" t="s">
        <v>566</v>
      </c>
      <c r="D212" s="40" t="s">
        <v>121</v>
      </c>
      <c r="E212" s="41">
        <v>5.1000000000000004E-3</v>
      </c>
      <c r="F212" s="42">
        <v>803.98</v>
      </c>
      <c r="G212" s="42"/>
      <c r="H212" s="78">
        <v>4.0999999999999996</v>
      </c>
      <c r="I212" s="44"/>
      <c r="J212" s="44">
        <v>3.34</v>
      </c>
      <c r="K212" s="42">
        <v>13.69</v>
      </c>
      <c r="L212" s="45" t="s">
        <v>38</v>
      </c>
      <c r="M212" s="7"/>
      <c r="N212" s="7"/>
      <c r="O212" s="7"/>
      <c r="P212" s="7"/>
      <c r="Q212" s="7"/>
    </row>
    <row r="213" spans="1:17" outlineLevel="1" x14ac:dyDescent="0.2">
      <c r="A213" s="37" t="s">
        <v>38</v>
      </c>
      <c r="B213" s="38" t="s">
        <v>38</v>
      </c>
      <c r="C213" s="39" t="s">
        <v>39</v>
      </c>
      <c r="D213" s="40" t="s">
        <v>38</v>
      </c>
      <c r="E213" s="41" t="s">
        <v>38</v>
      </c>
      <c r="F213" s="42">
        <v>47.56</v>
      </c>
      <c r="G213" s="42">
        <v>1.2</v>
      </c>
      <c r="H213" s="78">
        <v>59.35</v>
      </c>
      <c r="I213" s="44"/>
      <c r="J213" s="44">
        <v>18.07</v>
      </c>
      <c r="K213" s="42">
        <v>1072.45</v>
      </c>
      <c r="L213" s="45" t="s">
        <v>38</v>
      </c>
      <c r="M213" s="7"/>
      <c r="N213" s="7"/>
      <c r="O213" s="7"/>
      <c r="P213" s="7"/>
      <c r="Q213" s="7"/>
    </row>
    <row r="214" spans="1:17" outlineLevel="1" x14ac:dyDescent="0.2">
      <c r="A214" s="37" t="s">
        <v>38</v>
      </c>
      <c r="B214" s="38" t="s">
        <v>38</v>
      </c>
      <c r="C214" s="39" t="s">
        <v>40</v>
      </c>
      <c r="D214" s="40" t="s">
        <v>38</v>
      </c>
      <c r="E214" s="41" t="s">
        <v>38</v>
      </c>
      <c r="F214" s="42">
        <v>197.44</v>
      </c>
      <c r="G214" s="42">
        <v>1.2</v>
      </c>
      <c r="H214" s="78">
        <v>246.41</v>
      </c>
      <c r="I214" s="44"/>
      <c r="J214" s="44">
        <v>3.31</v>
      </c>
      <c r="K214" s="42">
        <v>815.62</v>
      </c>
      <c r="L214" s="45" t="s">
        <v>38</v>
      </c>
      <c r="M214" s="7"/>
      <c r="N214" s="7"/>
      <c r="O214" s="7"/>
      <c r="P214" s="7"/>
      <c r="Q214" s="7"/>
    </row>
    <row r="215" spans="1:17" outlineLevel="1" x14ac:dyDescent="0.2">
      <c r="A215" s="37" t="s">
        <v>38</v>
      </c>
      <c r="B215" s="38" t="s">
        <v>38</v>
      </c>
      <c r="C215" s="39" t="s">
        <v>41</v>
      </c>
      <c r="D215" s="40" t="s">
        <v>38</v>
      </c>
      <c r="E215" s="41" t="s">
        <v>38</v>
      </c>
      <c r="F215" s="54" t="s">
        <v>587</v>
      </c>
      <c r="G215" s="42">
        <v>1.2</v>
      </c>
      <c r="H215" s="80" t="s">
        <v>588</v>
      </c>
      <c r="I215" s="44"/>
      <c r="J215" s="44">
        <v>18.07</v>
      </c>
      <c r="K215" s="54" t="s">
        <v>589</v>
      </c>
      <c r="L215" s="45" t="s">
        <v>38</v>
      </c>
      <c r="M215" s="7"/>
      <c r="N215" s="7"/>
      <c r="O215" s="7"/>
      <c r="P215" s="7"/>
      <c r="Q215" s="7"/>
    </row>
    <row r="216" spans="1:17" outlineLevel="1" x14ac:dyDescent="0.2">
      <c r="A216" s="37" t="s">
        <v>38</v>
      </c>
      <c r="B216" s="38" t="s">
        <v>38</v>
      </c>
      <c r="C216" s="39" t="s">
        <v>42</v>
      </c>
      <c r="D216" s="40" t="s">
        <v>38</v>
      </c>
      <c r="E216" s="41" t="s">
        <v>38</v>
      </c>
      <c r="F216" s="42">
        <v>3.94</v>
      </c>
      <c r="G216" s="42"/>
      <c r="H216" s="78">
        <v>4.0999999999999996</v>
      </c>
      <c r="I216" s="44"/>
      <c r="J216" s="44">
        <v>3.34</v>
      </c>
      <c r="K216" s="42">
        <v>13.69</v>
      </c>
      <c r="L216" s="45" t="s">
        <v>38</v>
      </c>
      <c r="M216" s="7"/>
      <c r="N216" s="7"/>
      <c r="O216" s="7"/>
      <c r="P216" s="7"/>
      <c r="Q216" s="7"/>
    </row>
    <row r="217" spans="1:17" outlineLevel="1" x14ac:dyDescent="0.2">
      <c r="A217" s="37" t="s">
        <v>38</v>
      </c>
      <c r="B217" s="38" t="s">
        <v>38</v>
      </c>
      <c r="C217" s="39" t="s">
        <v>43</v>
      </c>
      <c r="D217" s="40" t="s">
        <v>44</v>
      </c>
      <c r="E217" s="41">
        <v>80</v>
      </c>
      <c r="F217" s="42"/>
      <c r="G217" s="42"/>
      <c r="H217" s="78">
        <v>51.08</v>
      </c>
      <c r="I217" s="44"/>
      <c r="J217" s="44" t="s">
        <v>45</v>
      </c>
      <c r="K217" s="42">
        <v>784.56</v>
      </c>
      <c r="L217" s="45" t="s">
        <v>38</v>
      </c>
      <c r="M217" s="7"/>
      <c r="N217" s="7"/>
      <c r="O217" s="7"/>
      <c r="P217" s="7"/>
      <c r="Q217" s="7"/>
    </row>
    <row r="218" spans="1:17" outlineLevel="1" x14ac:dyDescent="0.2">
      <c r="A218" s="37" t="s">
        <v>38</v>
      </c>
      <c r="B218" s="38" t="s">
        <v>38</v>
      </c>
      <c r="C218" s="39" t="s">
        <v>46</v>
      </c>
      <c r="D218" s="40" t="s">
        <v>44</v>
      </c>
      <c r="E218" s="41">
        <v>45</v>
      </c>
      <c r="F218" s="42"/>
      <c r="G218" s="42"/>
      <c r="H218" s="78">
        <v>28.73</v>
      </c>
      <c r="I218" s="44"/>
      <c r="J218" s="44" t="s">
        <v>47</v>
      </c>
      <c r="K218" s="42">
        <v>415.36</v>
      </c>
      <c r="L218" s="45" t="s">
        <v>38</v>
      </c>
      <c r="M218" s="7"/>
      <c r="N218" s="7"/>
      <c r="O218" s="7"/>
      <c r="P218" s="7"/>
      <c r="Q218" s="7"/>
    </row>
    <row r="219" spans="1:17" outlineLevel="1" x14ac:dyDescent="0.2">
      <c r="A219" s="37" t="s">
        <v>38</v>
      </c>
      <c r="B219" s="38" t="s">
        <v>38</v>
      </c>
      <c r="C219" s="39" t="s">
        <v>48</v>
      </c>
      <c r="D219" s="40" t="s">
        <v>49</v>
      </c>
      <c r="E219" s="41">
        <v>6.09</v>
      </c>
      <c r="F219" s="42"/>
      <c r="G219" s="42">
        <v>1.2</v>
      </c>
      <c r="H219" s="78" t="s">
        <v>38</v>
      </c>
      <c r="I219" s="44"/>
      <c r="J219" s="44"/>
      <c r="K219" s="42"/>
      <c r="L219" s="45">
        <v>7.6</v>
      </c>
      <c r="M219" s="7"/>
      <c r="N219" s="7"/>
      <c r="O219" s="7"/>
      <c r="P219" s="7"/>
      <c r="Q219" s="7"/>
    </row>
    <row r="220" spans="1:17" outlineLevel="1" x14ac:dyDescent="0.2">
      <c r="A220" s="37" t="s">
        <v>38</v>
      </c>
      <c r="B220" s="38" t="s">
        <v>38</v>
      </c>
      <c r="C220" s="39" t="s">
        <v>94</v>
      </c>
      <c r="D220" s="40" t="s">
        <v>49</v>
      </c>
      <c r="E220" s="41">
        <v>0.26</v>
      </c>
      <c r="F220" s="42"/>
      <c r="G220" s="42">
        <v>1.2</v>
      </c>
      <c r="H220" s="78" t="s">
        <v>38</v>
      </c>
      <c r="I220" s="44"/>
      <c r="J220" s="44"/>
      <c r="K220" s="42"/>
      <c r="L220" s="45">
        <v>0.32</v>
      </c>
      <c r="M220" s="7"/>
      <c r="N220" s="7"/>
      <c r="O220" s="7"/>
      <c r="P220" s="7"/>
      <c r="Q220" s="7"/>
    </row>
    <row r="221" spans="1:17" ht="15.75" x14ac:dyDescent="0.2">
      <c r="A221" s="46" t="s">
        <v>38</v>
      </c>
      <c r="B221" s="47" t="s">
        <v>38</v>
      </c>
      <c r="C221" s="48" t="s">
        <v>50</v>
      </c>
      <c r="D221" s="46" t="s">
        <v>38</v>
      </c>
      <c r="E221" s="49" t="s">
        <v>38</v>
      </c>
      <c r="F221" s="50"/>
      <c r="G221" s="50"/>
      <c r="H221" s="79">
        <v>389.67</v>
      </c>
      <c r="I221" s="52"/>
      <c r="J221" s="52"/>
      <c r="K221" s="50">
        <v>3101.68</v>
      </c>
      <c r="L221" s="53">
        <v>2982.38</v>
      </c>
      <c r="M221" s="7"/>
      <c r="N221" s="7"/>
      <c r="O221" s="7"/>
      <c r="P221" s="7"/>
      <c r="Q221" s="7"/>
    </row>
    <row r="222" spans="1:17" ht="45" x14ac:dyDescent="0.2">
      <c r="A222" s="37">
        <v>18</v>
      </c>
      <c r="B222" s="38" t="s">
        <v>590</v>
      </c>
      <c r="C222" s="39" t="s">
        <v>591</v>
      </c>
      <c r="D222" s="40" t="s">
        <v>523</v>
      </c>
      <c r="E222" s="41">
        <v>0.13</v>
      </c>
      <c r="F222" s="42">
        <v>416.74</v>
      </c>
      <c r="G222" s="42"/>
      <c r="H222" s="78" t="s">
        <v>38</v>
      </c>
      <c r="I222" s="44" t="s">
        <v>73</v>
      </c>
      <c r="J222" s="44"/>
      <c r="K222" s="42"/>
      <c r="L222" s="45" t="s">
        <v>38</v>
      </c>
      <c r="M222" s="7"/>
      <c r="N222" s="7"/>
      <c r="O222" s="7"/>
      <c r="P222" s="7"/>
      <c r="Q222" s="7"/>
    </row>
    <row r="223" spans="1:17" ht="30" outlineLevel="1" x14ac:dyDescent="0.2">
      <c r="A223" s="37" t="s">
        <v>38</v>
      </c>
      <c r="B223" s="38">
        <v>10201</v>
      </c>
      <c r="C223" s="39" t="s">
        <v>221</v>
      </c>
      <c r="D223" s="40" t="s">
        <v>56</v>
      </c>
      <c r="E223" s="41">
        <v>7.0000000000000007E-2</v>
      </c>
      <c r="F223" s="42">
        <v>4.01</v>
      </c>
      <c r="G223" s="42"/>
      <c r="H223" s="78">
        <v>0.28000000000000003</v>
      </c>
      <c r="I223" s="44"/>
      <c r="J223" s="44">
        <v>3.32</v>
      </c>
      <c r="K223" s="42">
        <v>0.93</v>
      </c>
      <c r="L223" s="45" t="s">
        <v>38</v>
      </c>
      <c r="M223" s="7"/>
      <c r="N223" s="7"/>
      <c r="O223" s="7"/>
      <c r="P223" s="7"/>
      <c r="Q223" s="7"/>
    </row>
    <row r="224" spans="1:17" ht="60" outlineLevel="1" x14ac:dyDescent="0.2">
      <c r="A224" s="37" t="s">
        <v>38</v>
      </c>
      <c r="B224" s="38">
        <v>10312</v>
      </c>
      <c r="C224" s="39" t="s">
        <v>563</v>
      </c>
      <c r="D224" s="40" t="s">
        <v>56</v>
      </c>
      <c r="E224" s="41">
        <v>7.0000000000000007E-2</v>
      </c>
      <c r="F224" s="42">
        <v>78.86</v>
      </c>
      <c r="G224" s="42"/>
      <c r="H224" s="78">
        <v>5.52</v>
      </c>
      <c r="I224" s="44"/>
      <c r="J224" s="44">
        <v>3.32</v>
      </c>
      <c r="K224" s="42">
        <v>18.329999999999998</v>
      </c>
      <c r="L224" s="45" t="s">
        <v>38</v>
      </c>
      <c r="M224" s="7"/>
      <c r="N224" s="7"/>
      <c r="O224" s="7"/>
      <c r="P224" s="7"/>
      <c r="Q224" s="7"/>
    </row>
    <row r="225" spans="1:17" ht="30" outlineLevel="1" x14ac:dyDescent="0.2">
      <c r="A225" s="37" t="s">
        <v>38</v>
      </c>
      <c r="B225" s="38">
        <v>132605</v>
      </c>
      <c r="C225" s="39" t="s">
        <v>564</v>
      </c>
      <c r="D225" s="40" t="s">
        <v>56</v>
      </c>
      <c r="E225" s="41">
        <v>3.53</v>
      </c>
      <c r="F225" s="42">
        <v>13</v>
      </c>
      <c r="G225" s="42"/>
      <c r="H225" s="78">
        <v>45.89</v>
      </c>
      <c r="I225" s="44"/>
      <c r="J225" s="44">
        <v>3.32</v>
      </c>
      <c r="K225" s="42">
        <v>152.35</v>
      </c>
      <c r="L225" s="45" t="s">
        <v>38</v>
      </c>
      <c r="M225" s="7"/>
      <c r="N225" s="7"/>
      <c r="O225" s="7"/>
      <c r="P225" s="7"/>
      <c r="Q225" s="7"/>
    </row>
    <row r="226" spans="1:17" ht="60" outlineLevel="1" x14ac:dyDescent="0.2">
      <c r="A226" s="37" t="s">
        <v>38</v>
      </c>
      <c r="B226" s="38" t="s">
        <v>565</v>
      </c>
      <c r="C226" s="39" t="s">
        <v>566</v>
      </c>
      <c r="D226" s="40" t="s">
        <v>121</v>
      </c>
      <c r="E226" s="41">
        <v>1E-3</v>
      </c>
      <c r="F226" s="42">
        <v>803.98</v>
      </c>
      <c r="G226" s="42"/>
      <c r="H226" s="78">
        <v>0.8</v>
      </c>
      <c r="I226" s="44"/>
      <c r="J226" s="44">
        <v>3.34</v>
      </c>
      <c r="K226" s="42">
        <v>2.67</v>
      </c>
      <c r="L226" s="45" t="s">
        <v>38</v>
      </c>
      <c r="M226" s="7"/>
      <c r="N226" s="7"/>
      <c r="O226" s="7"/>
      <c r="P226" s="7"/>
      <c r="Q226" s="7"/>
    </row>
    <row r="227" spans="1:17" outlineLevel="1" x14ac:dyDescent="0.2">
      <c r="A227" s="37" t="s">
        <v>38</v>
      </c>
      <c r="B227" s="38" t="s">
        <v>38</v>
      </c>
      <c r="C227" s="39" t="s">
        <v>39</v>
      </c>
      <c r="D227" s="40" t="s">
        <v>38</v>
      </c>
      <c r="E227" s="41" t="s">
        <v>38</v>
      </c>
      <c r="F227" s="42">
        <v>79.349999999999994</v>
      </c>
      <c r="G227" s="42">
        <v>1.2</v>
      </c>
      <c r="H227" s="78">
        <v>12.38</v>
      </c>
      <c r="I227" s="44"/>
      <c r="J227" s="44">
        <v>18.07</v>
      </c>
      <c r="K227" s="42">
        <v>223.71</v>
      </c>
      <c r="L227" s="45" t="s">
        <v>38</v>
      </c>
      <c r="M227" s="7"/>
      <c r="N227" s="7"/>
      <c r="O227" s="7"/>
      <c r="P227" s="7"/>
      <c r="Q227" s="7"/>
    </row>
    <row r="228" spans="1:17" outlineLevel="1" x14ac:dyDescent="0.2">
      <c r="A228" s="37" t="s">
        <v>38</v>
      </c>
      <c r="B228" s="38" t="s">
        <v>38</v>
      </c>
      <c r="C228" s="39" t="s">
        <v>40</v>
      </c>
      <c r="D228" s="40" t="s">
        <v>38</v>
      </c>
      <c r="E228" s="41" t="s">
        <v>38</v>
      </c>
      <c r="F228" s="42">
        <v>331.04</v>
      </c>
      <c r="G228" s="42">
        <v>1.2</v>
      </c>
      <c r="H228" s="78">
        <v>51.64</v>
      </c>
      <c r="I228" s="44"/>
      <c r="J228" s="44">
        <v>3.32</v>
      </c>
      <c r="K228" s="42">
        <v>171.44</v>
      </c>
      <c r="L228" s="45" t="s">
        <v>38</v>
      </c>
      <c r="M228" s="7"/>
      <c r="N228" s="7"/>
      <c r="O228" s="7"/>
      <c r="P228" s="7"/>
      <c r="Q228" s="7"/>
    </row>
    <row r="229" spans="1:17" outlineLevel="1" x14ac:dyDescent="0.2">
      <c r="A229" s="37" t="s">
        <v>38</v>
      </c>
      <c r="B229" s="38" t="s">
        <v>38</v>
      </c>
      <c r="C229" s="39" t="s">
        <v>41</v>
      </c>
      <c r="D229" s="40" t="s">
        <v>38</v>
      </c>
      <c r="E229" s="41" t="s">
        <v>38</v>
      </c>
      <c r="F229" s="54" t="s">
        <v>592</v>
      </c>
      <c r="G229" s="42">
        <v>1.2</v>
      </c>
      <c r="H229" s="80" t="s">
        <v>593</v>
      </c>
      <c r="I229" s="44"/>
      <c r="J229" s="44">
        <v>18.07</v>
      </c>
      <c r="K229" s="54" t="s">
        <v>594</v>
      </c>
      <c r="L229" s="45" t="s">
        <v>38</v>
      </c>
      <c r="M229" s="7"/>
      <c r="N229" s="7"/>
      <c r="O229" s="7"/>
      <c r="P229" s="7"/>
      <c r="Q229" s="7"/>
    </row>
    <row r="230" spans="1:17" outlineLevel="1" x14ac:dyDescent="0.2">
      <c r="A230" s="37" t="s">
        <v>38</v>
      </c>
      <c r="B230" s="38" t="s">
        <v>38</v>
      </c>
      <c r="C230" s="39" t="s">
        <v>42</v>
      </c>
      <c r="D230" s="40" t="s">
        <v>38</v>
      </c>
      <c r="E230" s="41" t="s">
        <v>38</v>
      </c>
      <c r="F230" s="42">
        <v>6.35</v>
      </c>
      <c r="G230" s="42"/>
      <c r="H230" s="78">
        <v>0.83</v>
      </c>
      <c r="I230" s="44"/>
      <c r="J230" s="44">
        <v>3.34</v>
      </c>
      <c r="K230" s="42">
        <v>2.77</v>
      </c>
      <c r="L230" s="45" t="s">
        <v>38</v>
      </c>
      <c r="M230" s="7"/>
      <c r="N230" s="7"/>
      <c r="O230" s="7"/>
      <c r="P230" s="7"/>
      <c r="Q230" s="7"/>
    </row>
    <row r="231" spans="1:17" outlineLevel="1" x14ac:dyDescent="0.2">
      <c r="A231" s="37" t="s">
        <v>38</v>
      </c>
      <c r="B231" s="38" t="s">
        <v>38</v>
      </c>
      <c r="C231" s="39" t="s">
        <v>43</v>
      </c>
      <c r="D231" s="40" t="s">
        <v>44</v>
      </c>
      <c r="E231" s="41">
        <v>80</v>
      </c>
      <c r="F231" s="42"/>
      <c r="G231" s="42"/>
      <c r="H231" s="78">
        <v>10.66</v>
      </c>
      <c r="I231" s="44"/>
      <c r="J231" s="44" t="s">
        <v>45</v>
      </c>
      <c r="K231" s="42">
        <v>163.80000000000001</v>
      </c>
      <c r="L231" s="45" t="s">
        <v>38</v>
      </c>
      <c r="M231" s="7"/>
      <c r="N231" s="7"/>
      <c r="O231" s="7"/>
      <c r="P231" s="7"/>
      <c r="Q231" s="7"/>
    </row>
    <row r="232" spans="1:17" outlineLevel="1" x14ac:dyDescent="0.2">
      <c r="A232" s="37" t="s">
        <v>38</v>
      </c>
      <c r="B232" s="38" t="s">
        <v>38</v>
      </c>
      <c r="C232" s="39" t="s">
        <v>46</v>
      </c>
      <c r="D232" s="40" t="s">
        <v>44</v>
      </c>
      <c r="E232" s="41">
        <v>45</v>
      </c>
      <c r="F232" s="42"/>
      <c r="G232" s="42"/>
      <c r="H232" s="78">
        <v>6</v>
      </c>
      <c r="I232" s="44"/>
      <c r="J232" s="44" t="s">
        <v>47</v>
      </c>
      <c r="K232" s="42">
        <v>86.72</v>
      </c>
      <c r="L232" s="45" t="s">
        <v>38</v>
      </c>
      <c r="M232" s="7"/>
      <c r="N232" s="7"/>
      <c r="O232" s="7"/>
      <c r="P232" s="7"/>
      <c r="Q232" s="7"/>
    </row>
    <row r="233" spans="1:17" outlineLevel="1" x14ac:dyDescent="0.2">
      <c r="A233" s="37" t="s">
        <v>38</v>
      </c>
      <c r="B233" s="38" t="s">
        <v>38</v>
      </c>
      <c r="C233" s="39" t="s">
        <v>48</v>
      </c>
      <c r="D233" s="40" t="s">
        <v>49</v>
      </c>
      <c r="E233" s="41">
        <v>10.16</v>
      </c>
      <c r="F233" s="42"/>
      <c r="G233" s="42">
        <v>1.2</v>
      </c>
      <c r="H233" s="78" t="s">
        <v>38</v>
      </c>
      <c r="I233" s="44"/>
      <c r="J233" s="44"/>
      <c r="K233" s="42"/>
      <c r="L233" s="45">
        <v>1.59</v>
      </c>
      <c r="M233" s="7"/>
      <c r="N233" s="7"/>
      <c r="O233" s="7"/>
      <c r="P233" s="7"/>
      <c r="Q233" s="7"/>
    </row>
    <row r="234" spans="1:17" outlineLevel="1" x14ac:dyDescent="0.2">
      <c r="A234" s="37" t="s">
        <v>38</v>
      </c>
      <c r="B234" s="38" t="s">
        <v>38</v>
      </c>
      <c r="C234" s="39" t="s">
        <v>94</v>
      </c>
      <c r="D234" s="40" t="s">
        <v>49</v>
      </c>
      <c r="E234" s="41">
        <v>0.44</v>
      </c>
      <c r="F234" s="42"/>
      <c r="G234" s="42">
        <v>1.2</v>
      </c>
      <c r="H234" s="78" t="s">
        <v>38</v>
      </c>
      <c r="I234" s="44"/>
      <c r="J234" s="44"/>
      <c r="K234" s="42"/>
      <c r="L234" s="45">
        <v>7.0000000000000007E-2</v>
      </c>
      <c r="M234" s="7"/>
      <c r="N234" s="7"/>
      <c r="O234" s="7"/>
      <c r="P234" s="7"/>
      <c r="Q234" s="7"/>
    </row>
    <row r="235" spans="1:17" ht="15.75" x14ac:dyDescent="0.2">
      <c r="A235" s="46" t="s">
        <v>38</v>
      </c>
      <c r="B235" s="47" t="s">
        <v>38</v>
      </c>
      <c r="C235" s="48" t="s">
        <v>50</v>
      </c>
      <c r="D235" s="46" t="s">
        <v>38</v>
      </c>
      <c r="E235" s="49" t="s">
        <v>38</v>
      </c>
      <c r="F235" s="50"/>
      <c r="G235" s="50"/>
      <c r="H235" s="79">
        <v>81.510000000000005</v>
      </c>
      <c r="I235" s="52"/>
      <c r="J235" s="52"/>
      <c r="K235" s="50">
        <v>648.44000000000005</v>
      </c>
      <c r="L235" s="53">
        <v>4988</v>
      </c>
      <c r="M235" s="7"/>
      <c r="N235" s="7"/>
      <c r="O235" s="7"/>
      <c r="P235" s="7"/>
      <c r="Q235" s="7"/>
    </row>
    <row r="236" spans="1:17" s="35" customFormat="1" ht="34.5" customHeight="1" x14ac:dyDescent="0.2">
      <c r="A236" s="410" t="s">
        <v>615</v>
      </c>
      <c r="B236" s="411"/>
      <c r="C236" s="411"/>
      <c r="D236" s="411"/>
      <c r="E236" s="411"/>
      <c r="F236" s="411"/>
      <c r="G236" s="411"/>
      <c r="H236" s="411"/>
      <c r="I236" s="411"/>
      <c r="J236" s="411"/>
      <c r="K236" s="411"/>
      <c r="L236" s="412"/>
      <c r="M236" s="7"/>
      <c r="N236" s="7"/>
      <c r="O236" s="7"/>
      <c r="P236" s="7"/>
      <c r="Q236" s="7"/>
    </row>
    <row r="237" spans="1:17" ht="60" x14ac:dyDescent="0.2">
      <c r="A237" s="37">
        <v>19</v>
      </c>
      <c r="B237" s="38" t="s">
        <v>595</v>
      </c>
      <c r="C237" s="39" t="s">
        <v>596</v>
      </c>
      <c r="D237" s="40" t="s">
        <v>523</v>
      </c>
      <c r="E237" s="41">
        <v>8.31</v>
      </c>
      <c r="F237" s="42">
        <v>130.18</v>
      </c>
      <c r="G237" s="42"/>
      <c r="H237" s="78" t="s">
        <v>38</v>
      </c>
      <c r="I237" s="44" t="s">
        <v>73</v>
      </c>
      <c r="J237" s="44"/>
      <c r="K237" s="42"/>
      <c r="L237" s="45" t="s">
        <v>38</v>
      </c>
      <c r="M237" s="7"/>
      <c r="N237" s="7"/>
      <c r="O237" s="7"/>
      <c r="P237" s="7"/>
      <c r="Q237" s="7"/>
    </row>
    <row r="238" spans="1:17" ht="30" outlineLevel="1" x14ac:dyDescent="0.2">
      <c r="A238" s="37" t="s">
        <v>38</v>
      </c>
      <c r="B238" s="38">
        <v>331601</v>
      </c>
      <c r="C238" s="39" t="s">
        <v>525</v>
      </c>
      <c r="D238" s="40" t="s">
        <v>56</v>
      </c>
      <c r="E238" s="41">
        <v>31.2</v>
      </c>
      <c r="F238" s="42">
        <v>4.87</v>
      </c>
      <c r="G238" s="42"/>
      <c r="H238" s="78">
        <v>151.94</v>
      </c>
      <c r="I238" s="44"/>
      <c r="J238" s="44">
        <v>6.02</v>
      </c>
      <c r="K238" s="42">
        <v>914.68</v>
      </c>
      <c r="L238" s="45" t="s">
        <v>38</v>
      </c>
      <c r="M238" s="7"/>
      <c r="N238" s="7"/>
      <c r="O238" s="7"/>
      <c r="P238" s="7"/>
      <c r="Q238" s="7"/>
    </row>
    <row r="239" spans="1:17" outlineLevel="1" x14ac:dyDescent="0.2">
      <c r="A239" s="37" t="s">
        <v>38</v>
      </c>
      <c r="B239" s="38" t="s">
        <v>38</v>
      </c>
      <c r="C239" s="39" t="s">
        <v>39</v>
      </c>
      <c r="D239" s="40" t="s">
        <v>38</v>
      </c>
      <c r="E239" s="41" t="s">
        <v>38</v>
      </c>
      <c r="F239" s="42">
        <v>108.41</v>
      </c>
      <c r="G239" s="42" t="s">
        <v>597</v>
      </c>
      <c r="H239" s="78">
        <v>864.82</v>
      </c>
      <c r="I239" s="44"/>
      <c r="J239" s="44">
        <v>18.07</v>
      </c>
      <c r="K239" s="42">
        <v>15627.3</v>
      </c>
      <c r="L239" s="45" t="s">
        <v>38</v>
      </c>
      <c r="M239" s="7"/>
      <c r="N239" s="7"/>
      <c r="O239" s="7"/>
      <c r="P239" s="7"/>
      <c r="Q239" s="7"/>
    </row>
    <row r="240" spans="1:17" outlineLevel="1" x14ac:dyDescent="0.2">
      <c r="A240" s="37" t="s">
        <v>38</v>
      </c>
      <c r="B240" s="38" t="s">
        <v>38</v>
      </c>
      <c r="C240" s="39" t="s">
        <v>40</v>
      </c>
      <c r="D240" s="40" t="s">
        <v>38</v>
      </c>
      <c r="E240" s="41" t="s">
        <v>38</v>
      </c>
      <c r="F240" s="42">
        <v>21.77</v>
      </c>
      <c r="G240" s="42" t="s">
        <v>598</v>
      </c>
      <c r="H240" s="78">
        <v>151.99</v>
      </c>
      <c r="I240" s="44"/>
      <c r="J240" s="44">
        <v>6.02</v>
      </c>
      <c r="K240" s="42">
        <v>914.98</v>
      </c>
      <c r="L240" s="45" t="s">
        <v>38</v>
      </c>
      <c r="M240" s="7"/>
      <c r="N240" s="7"/>
      <c r="O240" s="7"/>
      <c r="P240" s="7"/>
      <c r="Q240" s="7"/>
    </row>
    <row r="241" spans="1:17" outlineLevel="1" x14ac:dyDescent="0.2">
      <c r="A241" s="37" t="s">
        <v>38</v>
      </c>
      <c r="B241" s="38" t="s">
        <v>38</v>
      </c>
      <c r="C241" s="39" t="s">
        <v>41</v>
      </c>
      <c r="D241" s="40" t="s">
        <v>38</v>
      </c>
      <c r="E241" s="41" t="s">
        <v>38</v>
      </c>
      <c r="F241" s="42"/>
      <c r="G241" s="42" t="s">
        <v>598</v>
      </c>
      <c r="H241" s="78" t="s">
        <v>38</v>
      </c>
      <c r="I241" s="44"/>
      <c r="J241" s="44"/>
      <c r="K241" s="42"/>
      <c r="L241" s="45" t="s">
        <v>38</v>
      </c>
      <c r="M241" s="7"/>
      <c r="N241" s="7"/>
      <c r="O241" s="7"/>
      <c r="P241" s="7"/>
      <c r="Q241" s="7"/>
    </row>
    <row r="242" spans="1:17" outlineLevel="1" x14ac:dyDescent="0.2">
      <c r="A242" s="37" t="s">
        <v>38</v>
      </c>
      <c r="B242" s="38" t="s">
        <v>38</v>
      </c>
      <c r="C242" s="39" t="s">
        <v>42</v>
      </c>
      <c r="D242" s="40" t="s">
        <v>38</v>
      </c>
      <c r="E242" s="41" t="s">
        <v>38</v>
      </c>
      <c r="F242" s="42"/>
      <c r="G242" s="42"/>
      <c r="H242" s="78" t="s">
        <v>38</v>
      </c>
      <c r="I242" s="44"/>
      <c r="J242" s="44"/>
      <c r="K242" s="42"/>
      <c r="L242" s="45" t="s">
        <v>38</v>
      </c>
      <c r="M242" s="7"/>
      <c r="N242" s="7"/>
      <c r="O242" s="7"/>
      <c r="P242" s="7"/>
      <c r="Q242" s="7"/>
    </row>
    <row r="243" spans="1:17" outlineLevel="1" x14ac:dyDescent="0.2">
      <c r="A243" s="37" t="s">
        <v>38</v>
      </c>
      <c r="B243" s="38" t="s">
        <v>38</v>
      </c>
      <c r="C243" s="39" t="s">
        <v>43</v>
      </c>
      <c r="D243" s="40" t="s">
        <v>44</v>
      </c>
      <c r="E243" s="41">
        <v>80</v>
      </c>
      <c r="F243" s="42"/>
      <c r="G243" s="42"/>
      <c r="H243" s="78">
        <v>691.86</v>
      </c>
      <c r="I243" s="44"/>
      <c r="J243" s="44" t="s">
        <v>45</v>
      </c>
      <c r="K243" s="42">
        <v>10626.56</v>
      </c>
      <c r="L243" s="45" t="s">
        <v>38</v>
      </c>
      <c r="M243" s="7"/>
      <c r="N243" s="7"/>
      <c r="O243" s="7"/>
      <c r="P243" s="7"/>
      <c r="Q243" s="7"/>
    </row>
    <row r="244" spans="1:17" outlineLevel="1" x14ac:dyDescent="0.2">
      <c r="A244" s="37" t="s">
        <v>38</v>
      </c>
      <c r="B244" s="38" t="s">
        <v>38</v>
      </c>
      <c r="C244" s="39" t="s">
        <v>46</v>
      </c>
      <c r="D244" s="40" t="s">
        <v>44</v>
      </c>
      <c r="E244" s="41">
        <v>45</v>
      </c>
      <c r="F244" s="42"/>
      <c r="G244" s="42"/>
      <c r="H244" s="78">
        <v>389.17</v>
      </c>
      <c r="I244" s="44"/>
      <c r="J244" s="44" t="s">
        <v>47</v>
      </c>
      <c r="K244" s="42">
        <v>5625.83</v>
      </c>
      <c r="L244" s="45" t="s">
        <v>38</v>
      </c>
      <c r="M244" s="7"/>
      <c r="N244" s="7"/>
      <c r="O244" s="7"/>
      <c r="P244" s="7"/>
      <c r="Q244" s="7"/>
    </row>
    <row r="245" spans="1:17" outlineLevel="1" x14ac:dyDescent="0.2">
      <c r="A245" s="37" t="s">
        <v>38</v>
      </c>
      <c r="B245" s="38" t="s">
        <v>38</v>
      </c>
      <c r="C245" s="39" t="s">
        <v>48</v>
      </c>
      <c r="D245" s="40" t="s">
        <v>49</v>
      </c>
      <c r="E245" s="41">
        <v>13.4</v>
      </c>
      <c r="F245" s="42"/>
      <c r="G245" s="42" t="s">
        <v>597</v>
      </c>
      <c r="H245" s="78" t="s">
        <v>38</v>
      </c>
      <c r="I245" s="44"/>
      <c r="J245" s="44"/>
      <c r="K245" s="42"/>
      <c r="L245" s="45">
        <v>106.9</v>
      </c>
      <c r="M245" s="7"/>
      <c r="N245" s="7"/>
      <c r="O245" s="7"/>
      <c r="P245" s="7"/>
      <c r="Q245" s="7"/>
    </row>
    <row r="246" spans="1:17" ht="15.75" x14ac:dyDescent="0.2">
      <c r="A246" s="46" t="s">
        <v>38</v>
      </c>
      <c r="B246" s="47" t="s">
        <v>38</v>
      </c>
      <c r="C246" s="48" t="s">
        <v>50</v>
      </c>
      <c r="D246" s="46" t="s">
        <v>38</v>
      </c>
      <c r="E246" s="49" t="s">
        <v>38</v>
      </c>
      <c r="F246" s="50"/>
      <c r="G246" s="50"/>
      <c r="H246" s="79">
        <v>2097.84</v>
      </c>
      <c r="I246" s="52"/>
      <c r="J246" s="52"/>
      <c r="K246" s="50">
        <v>32794.67</v>
      </c>
      <c r="L246" s="53">
        <v>3946.41</v>
      </c>
      <c r="M246" s="7"/>
      <c r="N246" s="7"/>
      <c r="O246" s="7"/>
      <c r="P246" s="7"/>
      <c r="Q246" s="7"/>
    </row>
    <row r="247" spans="1:17" ht="60" x14ac:dyDescent="0.2">
      <c r="A247" s="37">
        <v>20</v>
      </c>
      <c r="B247" s="38" t="s">
        <v>599</v>
      </c>
      <c r="C247" s="39" t="s">
        <v>600</v>
      </c>
      <c r="D247" s="40" t="s">
        <v>523</v>
      </c>
      <c r="E247" s="41">
        <v>2.2000000000000002</v>
      </c>
      <c r="F247" s="42">
        <v>209.8</v>
      </c>
      <c r="G247" s="42"/>
      <c r="H247" s="78" t="s">
        <v>38</v>
      </c>
      <c r="I247" s="44" t="s">
        <v>73</v>
      </c>
      <c r="J247" s="44"/>
      <c r="K247" s="42"/>
      <c r="L247" s="45" t="s">
        <v>38</v>
      </c>
      <c r="M247" s="7"/>
      <c r="N247" s="7"/>
      <c r="O247" s="7"/>
      <c r="P247" s="7"/>
      <c r="Q247" s="7"/>
    </row>
    <row r="248" spans="1:17" ht="30" outlineLevel="1" x14ac:dyDescent="0.2">
      <c r="A248" s="37" t="s">
        <v>38</v>
      </c>
      <c r="B248" s="38">
        <v>331601</v>
      </c>
      <c r="C248" s="39" t="s">
        <v>525</v>
      </c>
      <c r="D248" s="40" t="s">
        <v>56</v>
      </c>
      <c r="E248" s="41">
        <v>13.31</v>
      </c>
      <c r="F248" s="42">
        <v>4.87</v>
      </c>
      <c r="G248" s="42"/>
      <c r="H248" s="78">
        <v>64.819999999999993</v>
      </c>
      <c r="I248" s="44"/>
      <c r="J248" s="44">
        <v>6.02</v>
      </c>
      <c r="K248" s="42">
        <v>390.22</v>
      </c>
      <c r="L248" s="45" t="s">
        <v>38</v>
      </c>
      <c r="M248" s="7"/>
      <c r="N248" s="7"/>
      <c r="O248" s="7"/>
      <c r="P248" s="7"/>
      <c r="Q248" s="7"/>
    </row>
    <row r="249" spans="1:17" outlineLevel="1" x14ac:dyDescent="0.2">
      <c r="A249" s="37" t="s">
        <v>38</v>
      </c>
      <c r="B249" s="38" t="s">
        <v>38</v>
      </c>
      <c r="C249" s="39" t="s">
        <v>39</v>
      </c>
      <c r="D249" s="40" t="s">
        <v>38</v>
      </c>
      <c r="E249" s="41" t="s">
        <v>38</v>
      </c>
      <c r="F249" s="42">
        <v>174.74</v>
      </c>
      <c r="G249" s="42" t="s">
        <v>597</v>
      </c>
      <c r="H249" s="78">
        <v>369.05</v>
      </c>
      <c r="I249" s="44"/>
      <c r="J249" s="44">
        <v>18.07</v>
      </c>
      <c r="K249" s="42">
        <v>6668.73</v>
      </c>
      <c r="L249" s="45" t="s">
        <v>38</v>
      </c>
      <c r="M249" s="7"/>
      <c r="N249" s="7"/>
      <c r="O249" s="7"/>
      <c r="P249" s="7"/>
      <c r="Q249" s="7"/>
    </row>
    <row r="250" spans="1:17" outlineLevel="1" x14ac:dyDescent="0.2">
      <c r="A250" s="37" t="s">
        <v>38</v>
      </c>
      <c r="B250" s="38" t="s">
        <v>38</v>
      </c>
      <c r="C250" s="39" t="s">
        <v>40</v>
      </c>
      <c r="D250" s="40" t="s">
        <v>38</v>
      </c>
      <c r="E250" s="41" t="s">
        <v>38</v>
      </c>
      <c r="F250" s="42">
        <v>35.06</v>
      </c>
      <c r="G250" s="42" t="s">
        <v>598</v>
      </c>
      <c r="H250" s="78">
        <v>64.790000000000006</v>
      </c>
      <c r="I250" s="44"/>
      <c r="J250" s="44">
        <v>6.02</v>
      </c>
      <c r="K250" s="42">
        <v>390.04</v>
      </c>
      <c r="L250" s="45" t="s">
        <v>38</v>
      </c>
      <c r="M250" s="7"/>
      <c r="N250" s="7"/>
      <c r="O250" s="7"/>
      <c r="P250" s="7"/>
      <c r="Q250" s="7"/>
    </row>
    <row r="251" spans="1:17" outlineLevel="1" x14ac:dyDescent="0.2">
      <c r="A251" s="37" t="s">
        <v>38</v>
      </c>
      <c r="B251" s="38" t="s">
        <v>38</v>
      </c>
      <c r="C251" s="39" t="s">
        <v>41</v>
      </c>
      <c r="D251" s="40" t="s">
        <v>38</v>
      </c>
      <c r="E251" s="41" t="s">
        <v>38</v>
      </c>
      <c r="F251" s="42"/>
      <c r="G251" s="42" t="s">
        <v>598</v>
      </c>
      <c r="H251" s="78" t="s">
        <v>38</v>
      </c>
      <c r="I251" s="44"/>
      <c r="J251" s="44"/>
      <c r="K251" s="42"/>
      <c r="L251" s="45" t="s">
        <v>38</v>
      </c>
      <c r="M251" s="7"/>
      <c r="N251" s="7"/>
      <c r="O251" s="7"/>
      <c r="P251" s="7"/>
      <c r="Q251" s="7"/>
    </row>
    <row r="252" spans="1:17" outlineLevel="1" x14ac:dyDescent="0.2">
      <c r="A252" s="37" t="s">
        <v>38</v>
      </c>
      <c r="B252" s="38" t="s">
        <v>38</v>
      </c>
      <c r="C252" s="39" t="s">
        <v>42</v>
      </c>
      <c r="D252" s="40" t="s">
        <v>38</v>
      </c>
      <c r="E252" s="41" t="s">
        <v>38</v>
      </c>
      <c r="F252" s="42"/>
      <c r="G252" s="42"/>
      <c r="H252" s="78" t="s">
        <v>38</v>
      </c>
      <c r="I252" s="44"/>
      <c r="J252" s="44"/>
      <c r="K252" s="42"/>
      <c r="L252" s="45" t="s">
        <v>38</v>
      </c>
      <c r="M252" s="7"/>
      <c r="N252" s="7"/>
      <c r="O252" s="7"/>
      <c r="P252" s="7"/>
      <c r="Q252" s="7"/>
    </row>
    <row r="253" spans="1:17" outlineLevel="1" x14ac:dyDescent="0.2">
      <c r="A253" s="37" t="s">
        <v>38</v>
      </c>
      <c r="B253" s="38" t="s">
        <v>38</v>
      </c>
      <c r="C253" s="39" t="s">
        <v>43</v>
      </c>
      <c r="D253" s="40" t="s">
        <v>44</v>
      </c>
      <c r="E253" s="41">
        <v>80</v>
      </c>
      <c r="F253" s="42"/>
      <c r="G253" s="42"/>
      <c r="H253" s="78">
        <v>295.24</v>
      </c>
      <c r="I253" s="44"/>
      <c r="J253" s="44" t="s">
        <v>45</v>
      </c>
      <c r="K253" s="42">
        <v>4534.74</v>
      </c>
      <c r="L253" s="45" t="s">
        <v>38</v>
      </c>
      <c r="M253" s="7"/>
      <c r="N253" s="7"/>
      <c r="O253" s="7"/>
      <c r="P253" s="7"/>
      <c r="Q253" s="7"/>
    </row>
    <row r="254" spans="1:17" outlineLevel="1" x14ac:dyDescent="0.2">
      <c r="A254" s="37" t="s">
        <v>38</v>
      </c>
      <c r="B254" s="38" t="s">
        <v>38</v>
      </c>
      <c r="C254" s="39" t="s">
        <v>46</v>
      </c>
      <c r="D254" s="40" t="s">
        <v>44</v>
      </c>
      <c r="E254" s="41">
        <v>45</v>
      </c>
      <c r="F254" s="42"/>
      <c r="G254" s="42"/>
      <c r="H254" s="78">
        <v>166.07</v>
      </c>
      <c r="I254" s="44"/>
      <c r="J254" s="44" t="s">
        <v>47</v>
      </c>
      <c r="K254" s="42">
        <v>2400.7399999999998</v>
      </c>
      <c r="L254" s="45" t="s">
        <v>38</v>
      </c>
      <c r="M254" s="7"/>
      <c r="N254" s="7"/>
      <c r="O254" s="7"/>
      <c r="P254" s="7"/>
      <c r="Q254" s="7"/>
    </row>
    <row r="255" spans="1:17" outlineLevel="1" x14ac:dyDescent="0.2">
      <c r="A255" s="37" t="s">
        <v>38</v>
      </c>
      <c r="B255" s="38" t="s">
        <v>38</v>
      </c>
      <c r="C255" s="39" t="s">
        <v>48</v>
      </c>
      <c r="D255" s="40" t="s">
        <v>49</v>
      </c>
      <c r="E255" s="41">
        <v>21.6</v>
      </c>
      <c r="F255" s="42"/>
      <c r="G255" s="42" t="s">
        <v>597</v>
      </c>
      <c r="H255" s="78" t="s">
        <v>38</v>
      </c>
      <c r="I255" s="44"/>
      <c r="J255" s="44"/>
      <c r="K255" s="42"/>
      <c r="L255" s="45">
        <v>45.62</v>
      </c>
      <c r="M255" s="7"/>
      <c r="N255" s="7"/>
      <c r="O255" s="7"/>
      <c r="P255" s="7"/>
      <c r="Q255" s="7"/>
    </row>
    <row r="256" spans="1:17" ht="15.75" x14ac:dyDescent="0.2">
      <c r="A256" s="46" t="s">
        <v>38</v>
      </c>
      <c r="B256" s="47" t="s">
        <v>38</v>
      </c>
      <c r="C256" s="48" t="s">
        <v>50</v>
      </c>
      <c r="D256" s="46" t="s">
        <v>38</v>
      </c>
      <c r="E256" s="49" t="s">
        <v>38</v>
      </c>
      <c r="F256" s="50"/>
      <c r="G256" s="50"/>
      <c r="H256" s="79">
        <v>895.15</v>
      </c>
      <c r="I256" s="52"/>
      <c r="J256" s="52"/>
      <c r="K256" s="50">
        <v>13994.25</v>
      </c>
      <c r="L256" s="53">
        <v>6361.02</v>
      </c>
      <c r="M256" s="7"/>
      <c r="N256" s="7"/>
      <c r="O256" s="7"/>
      <c r="P256" s="7"/>
      <c r="Q256" s="7"/>
    </row>
    <row r="257" spans="1:17" ht="60" x14ac:dyDescent="0.2">
      <c r="A257" s="37">
        <v>21</v>
      </c>
      <c r="B257" s="38" t="s">
        <v>601</v>
      </c>
      <c r="C257" s="39" t="s">
        <v>602</v>
      </c>
      <c r="D257" s="40" t="s">
        <v>523</v>
      </c>
      <c r="E257" s="41">
        <v>2.68</v>
      </c>
      <c r="F257" s="42">
        <v>279.74</v>
      </c>
      <c r="G257" s="42"/>
      <c r="H257" s="78" t="s">
        <v>38</v>
      </c>
      <c r="I257" s="44" t="s">
        <v>73</v>
      </c>
      <c r="J257" s="44"/>
      <c r="K257" s="42"/>
      <c r="L257" s="45" t="s">
        <v>38</v>
      </c>
      <c r="M257" s="7"/>
      <c r="N257" s="7"/>
      <c r="O257" s="7"/>
      <c r="P257" s="7"/>
      <c r="Q257" s="7"/>
    </row>
    <row r="258" spans="1:17" ht="30" outlineLevel="1" x14ac:dyDescent="0.2">
      <c r="A258" s="37" t="s">
        <v>38</v>
      </c>
      <c r="B258" s="38">
        <v>331601</v>
      </c>
      <c r="C258" s="39" t="s">
        <v>525</v>
      </c>
      <c r="D258" s="40" t="s">
        <v>56</v>
      </c>
      <c r="E258" s="41">
        <v>21.61</v>
      </c>
      <c r="F258" s="42">
        <v>4.87</v>
      </c>
      <c r="G258" s="42"/>
      <c r="H258" s="78">
        <v>105.24</v>
      </c>
      <c r="I258" s="44"/>
      <c r="J258" s="44">
        <v>6.02</v>
      </c>
      <c r="K258" s="42">
        <v>633.54</v>
      </c>
      <c r="L258" s="45" t="s">
        <v>38</v>
      </c>
      <c r="M258" s="7"/>
      <c r="N258" s="7"/>
      <c r="O258" s="7"/>
      <c r="P258" s="7"/>
      <c r="Q258" s="7"/>
    </row>
    <row r="259" spans="1:17" outlineLevel="1" x14ac:dyDescent="0.2">
      <c r="A259" s="37" t="s">
        <v>38</v>
      </c>
      <c r="B259" s="38" t="s">
        <v>38</v>
      </c>
      <c r="C259" s="39" t="s">
        <v>39</v>
      </c>
      <c r="D259" s="40" t="s">
        <v>38</v>
      </c>
      <c r="E259" s="41" t="s">
        <v>38</v>
      </c>
      <c r="F259" s="42">
        <v>232.99</v>
      </c>
      <c r="G259" s="42" t="s">
        <v>597</v>
      </c>
      <c r="H259" s="78">
        <v>599.44000000000005</v>
      </c>
      <c r="I259" s="44"/>
      <c r="J259" s="44">
        <v>18.07</v>
      </c>
      <c r="K259" s="42">
        <v>10831.88</v>
      </c>
      <c r="L259" s="45" t="s">
        <v>38</v>
      </c>
      <c r="M259" s="7"/>
      <c r="N259" s="7"/>
      <c r="O259" s="7"/>
      <c r="P259" s="7"/>
      <c r="Q259" s="7"/>
    </row>
    <row r="260" spans="1:17" outlineLevel="1" x14ac:dyDescent="0.2">
      <c r="A260" s="37" t="s">
        <v>38</v>
      </c>
      <c r="B260" s="38" t="s">
        <v>38</v>
      </c>
      <c r="C260" s="39" t="s">
        <v>40</v>
      </c>
      <c r="D260" s="40" t="s">
        <v>38</v>
      </c>
      <c r="E260" s="41" t="s">
        <v>38</v>
      </c>
      <c r="F260" s="42">
        <v>46.75</v>
      </c>
      <c r="G260" s="42" t="s">
        <v>598</v>
      </c>
      <c r="H260" s="78">
        <v>105.24</v>
      </c>
      <c r="I260" s="44"/>
      <c r="J260" s="44">
        <v>6.02</v>
      </c>
      <c r="K260" s="42">
        <v>633.54</v>
      </c>
      <c r="L260" s="45" t="s">
        <v>38</v>
      </c>
      <c r="M260" s="7"/>
      <c r="N260" s="7"/>
      <c r="O260" s="7"/>
      <c r="P260" s="7"/>
      <c r="Q260" s="7"/>
    </row>
    <row r="261" spans="1:17" outlineLevel="1" x14ac:dyDescent="0.2">
      <c r="A261" s="37" t="s">
        <v>38</v>
      </c>
      <c r="B261" s="38" t="s">
        <v>38</v>
      </c>
      <c r="C261" s="39" t="s">
        <v>41</v>
      </c>
      <c r="D261" s="40" t="s">
        <v>38</v>
      </c>
      <c r="E261" s="41" t="s">
        <v>38</v>
      </c>
      <c r="F261" s="42"/>
      <c r="G261" s="42" t="s">
        <v>598</v>
      </c>
      <c r="H261" s="78" t="s">
        <v>38</v>
      </c>
      <c r="I261" s="44"/>
      <c r="J261" s="44"/>
      <c r="K261" s="42"/>
      <c r="L261" s="45" t="s">
        <v>38</v>
      </c>
      <c r="M261" s="7"/>
      <c r="N261" s="7"/>
      <c r="O261" s="7"/>
      <c r="P261" s="7"/>
      <c r="Q261" s="7"/>
    </row>
    <row r="262" spans="1:17" outlineLevel="1" x14ac:dyDescent="0.2">
      <c r="A262" s="37" t="s">
        <v>38</v>
      </c>
      <c r="B262" s="38" t="s">
        <v>38</v>
      </c>
      <c r="C262" s="39" t="s">
        <v>42</v>
      </c>
      <c r="D262" s="40" t="s">
        <v>38</v>
      </c>
      <c r="E262" s="41" t="s">
        <v>38</v>
      </c>
      <c r="F262" s="42"/>
      <c r="G262" s="42"/>
      <c r="H262" s="78" t="s">
        <v>38</v>
      </c>
      <c r="I262" s="44"/>
      <c r="J262" s="44"/>
      <c r="K262" s="42"/>
      <c r="L262" s="45" t="s">
        <v>38</v>
      </c>
      <c r="M262" s="7"/>
      <c r="N262" s="7"/>
      <c r="O262" s="7"/>
      <c r="P262" s="7"/>
      <c r="Q262" s="7"/>
    </row>
    <row r="263" spans="1:17" outlineLevel="1" x14ac:dyDescent="0.2">
      <c r="A263" s="37" t="s">
        <v>38</v>
      </c>
      <c r="B263" s="38" t="s">
        <v>38</v>
      </c>
      <c r="C263" s="39" t="s">
        <v>43</v>
      </c>
      <c r="D263" s="40" t="s">
        <v>44</v>
      </c>
      <c r="E263" s="41">
        <v>80</v>
      </c>
      <c r="F263" s="42"/>
      <c r="G263" s="42"/>
      <c r="H263" s="78">
        <v>479.55</v>
      </c>
      <c r="I263" s="44"/>
      <c r="J263" s="44" t="s">
        <v>45</v>
      </c>
      <c r="K263" s="42">
        <v>7365.68</v>
      </c>
      <c r="L263" s="45" t="s">
        <v>38</v>
      </c>
      <c r="M263" s="7"/>
      <c r="N263" s="7"/>
      <c r="O263" s="7"/>
      <c r="P263" s="7"/>
      <c r="Q263" s="7"/>
    </row>
    <row r="264" spans="1:17" outlineLevel="1" x14ac:dyDescent="0.2">
      <c r="A264" s="37" t="s">
        <v>38</v>
      </c>
      <c r="B264" s="38" t="s">
        <v>38</v>
      </c>
      <c r="C264" s="39" t="s">
        <v>46</v>
      </c>
      <c r="D264" s="40" t="s">
        <v>44</v>
      </c>
      <c r="E264" s="41">
        <v>45</v>
      </c>
      <c r="F264" s="42"/>
      <c r="G264" s="42"/>
      <c r="H264" s="78">
        <v>269.75</v>
      </c>
      <c r="I264" s="44"/>
      <c r="J264" s="44" t="s">
        <v>47</v>
      </c>
      <c r="K264" s="42">
        <v>3899.48</v>
      </c>
      <c r="L264" s="45" t="s">
        <v>38</v>
      </c>
      <c r="M264" s="7"/>
      <c r="N264" s="7"/>
      <c r="O264" s="7"/>
      <c r="P264" s="7"/>
      <c r="Q264" s="7"/>
    </row>
    <row r="265" spans="1:17" outlineLevel="1" x14ac:dyDescent="0.2">
      <c r="A265" s="37" t="s">
        <v>38</v>
      </c>
      <c r="B265" s="38" t="s">
        <v>38</v>
      </c>
      <c r="C265" s="39" t="s">
        <v>48</v>
      </c>
      <c r="D265" s="40" t="s">
        <v>49</v>
      </c>
      <c r="E265" s="41">
        <v>28.8</v>
      </c>
      <c r="F265" s="42"/>
      <c r="G265" s="42" t="s">
        <v>597</v>
      </c>
      <c r="H265" s="78" t="s">
        <v>38</v>
      </c>
      <c r="I265" s="44"/>
      <c r="J265" s="44"/>
      <c r="K265" s="42"/>
      <c r="L265" s="45">
        <v>74.099999999999994</v>
      </c>
      <c r="M265" s="7"/>
      <c r="N265" s="7"/>
      <c r="O265" s="7"/>
      <c r="P265" s="7"/>
      <c r="Q265" s="7"/>
    </row>
    <row r="266" spans="1:17" ht="15.75" x14ac:dyDescent="0.2">
      <c r="A266" s="46" t="s">
        <v>38</v>
      </c>
      <c r="B266" s="47" t="s">
        <v>38</v>
      </c>
      <c r="C266" s="48" t="s">
        <v>50</v>
      </c>
      <c r="D266" s="46" t="s">
        <v>38</v>
      </c>
      <c r="E266" s="49" t="s">
        <v>38</v>
      </c>
      <c r="F266" s="50"/>
      <c r="G266" s="50"/>
      <c r="H266" s="79">
        <v>1453.98</v>
      </c>
      <c r="I266" s="52"/>
      <c r="J266" s="52"/>
      <c r="K266" s="50">
        <v>22730.58</v>
      </c>
      <c r="L266" s="53">
        <v>8481.56</v>
      </c>
      <c r="M266" s="7"/>
      <c r="N266" s="7"/>
      <c r="O266" s="7"/>
      <c r="P266" s="7"/>
      <c r="Q266" s="7"/>
    </row>
    <row r="267" spans="1:17" ht="60" x14ac:dyDescent="0.2">
      <c r="A267" s="37">
        <v>22</v>
      </c>
      <c r="B267" s="38" t="s">
        <v>603</v>
      </c>
      <c r="C267" s="39" t="s">
        <v>604</v>
      </c>
      <c r="D267" s="40" t="s">
        <v>523</v>
      </c>
      <c r="E267" s="41">
        <v>0.98</v>
      </c>
      <c r="F267" s="42">
        <v>374.95</v>
      </c>
      <c r="G267" s="42"/>
      <c r="H267" s="78" t="s">
        <v>38</v>
      </c>
      <c r="I267" s="44" t="s">
        <v>73</v>
      </c>
      <c r="J267" s="44"/>
      <c r="K267" s="42"/>
      <c r="L267" s="45" t="s">
        <v>38</v>
      </c>
      <c r="M267" s="7"/>
      <c r="N267" s="7"/>
      <c r="O267" s="7"/>
      <c r="P267" s="7"/>
      <c r="Q267" s="7"/>
    </row>
    <row r="268" spans="1:17" ht="30" outlineLevel="1" x14ac:dyDescent="0.2">
      <c r="A268" s="37" t="s">
        <v>38</v>
      </c>
      <c r="B268" s="38">
        <v>331601</v>
      </c>
      <c r="C268" s="39" t="s">
        <v>525</v>
      </c>
      <c r="D268" s="40" t="s">
        <v>56</v>
      </c>
      <c r="E268" s="41">
        <v>10.59</v>
      </c>
      <c r="F268" s="42">
        <v>4.87</v>
      </c>
      <c r="G268" s="42"/>
      <c r="H268" s="78">
        <v>51.57</v>
      </c>
      <c r="I268" s="44"/>
      <c r="J268" s="44">
        <v>6.02</v>
      </c>
      <c r="K268" s="42">
        <v>310.45</v>
      </c>
      <c r="L268" s="45" t="s">
        <v>38</v>
      </c>
      <c r="M268" s="7"/>
      <c r="N268" s="7"/>
      <c r="O268" s="7"/>
      <c r="P268" s="7"/>
      <c r="Q268" s="7"/>
    </row>
    <row r="269" spans="1:17" outlineLevel="1" x14ac:dyDescent="0.2">
      <c r="A269" s="37" t="s">
        <v>38</v>
      </c>
      <c r="B269" s="38" t="s">
        <v>38</v>
      </c>
      <c r="C269" s="39" t="s">
        <v>39</v>
      </c>
      <c r="D269" s="40" t="s">
        <v>38</v>
      </c>
      <c r="E269" s="41" t="s">
        <v>38</v>
      </c>
      <c r="F269" s="42">
        <v>312.27</v>
      </c>
      <c r="G269" s="42" t="s">
        <v>597</v>
      </c>
      <c r="H269" s="78">
        <v>293.77999999999997</v>
      </c>
      <c r="I269" s="44"/>
      <c r="J269" s="44">
        <v>18.07</v>
      </c>
      <c r="K269" s="42">
        <v>5308.6</v>
      </c>
      <c r="L269" s="45" t="s">
        <v>38</v>
      </c>
      <c r="M269" s="7"/>
      <c r="N269" s="7"/>
      <c r="O269" s="7"/>
      <c r="P269" s="7"/>
      <c r="Q269" s="7"/>
    </row>
    <row r="270" spans="1:17" outlineLevel="1" x14ac:dyDescent="0.2">
      <c r="A270" s="37" t="s">
        <v>38</v>
      </c>
      <c r="B270" s="38" t="s">
        <v>38</v>
      </c>
      <c r="C270" s="39" t="s">
        <v>40</v>
      </c>
      <c r="D270" s="40" t="s">
        <v>38</v>
      </c>
      <c r="E270" s="41" t="s">
        <v>38</v>
      </c>
      <c r="F270" s="42">
        <v>62.68</v>
      </c>
      <c r="G270" s="42" t="s">
        <v>598</v>
      </c>
      <c r="H270" s="78">
        <v>51.6</v>
      </c>
      <c r="I270" s="44"/>
      <c r="J270" s="44">
        <v>6.02</v>
      </c>
      <c r="K270" s="42">
        <v>310.63</v>
      </c>
      <c r="L270" s="45" t="s">
        <v>38</v>
      </c>
      <c r="M270" s="7"/>
      <c r="N270" s="7"/>
      <c r="O270" s="7"/>
      <c r="P270" s="7"/>
      <c r="Q270" s="7"/>
    </row>
    <row r="271" spans="1:17" outlineLevel="1" x14ac:dyDescent="0.2">
      <c r="A271" s="37" t="s">
        <v>38</v>
      </c>
      <c r="B271" s="38" t="s">
        <v>38</v>
      </c>
      <c r="C271" s="39" t="s">
        <v>41</v>
      </c>
      <c r="D271" s="40" t="s">
        <v>38</v>
      </c>
      <c r="E271" s="41" t="s">
        <v>38</v>
      </c>
      <c r="F271" s="42"/>
      <c r="G271" s="42" t="s">
        <v>598</v>
      </c>
      <c r="H271" s="78" t="s">
        <v>38</v>
      </c>
      <c r="I271" s="44"/>
      <c r="J271" s="44"/>
      <c r="K271" s="42"/>
      <c r="L271" s="45" t="s">
        <v>38</v>
      </c>
      <c r="M271" s="7"/>
      <c r="N271" s="7"/>
      <c r="O271" s="7"/>
      <c r="P271" s="7"/>
      <c r="Q271" s="7"/>
    </row>
    <row r="272" spans="1:17" outlineLevel="1" x14ac:dyDescent="0.2">
      <c r="A272" s="37" t="s">
        <v>38</v>
      </c>
      <c r="B272" s="38" t="s">
        <v>38</v>
      </c>
      <c r="C272" s="39" t="s">
        <v>42</v>
      </c>
      <c r="D272" s="40" t="s">
        <v>38</v>
      </c>
      <c r="E272" s="41" t="s">
        <v>38</v>
      </c>
      <c r="F272" s="42"/>
      <c r="G272" s="42"/>
      <c r="H272" s="78" t="s">
        <v>38</v>
      </c>
      <c r="I272" s="44"/>
      <c r="J272" s="44"/>
      <c r="K272" s="42"/>
      <c r="L272" s="45" t="s">
        <v>38</v>
      </c>
      <c r="M272" s="7"/>
      <c r="N272" s="7"/>
      <c r="O272" s="7"/>
      <c r="P272" s="7"/>
      <c r="Q272" s="7"/>
    </row>
    <row r="273" spans="1:17" outlineLevel="1" x14ac:dyDescent="0.2">
      <c r="A273" s="37" t="s">
        <v>38</v>
      </c>
      <c r="B273" s="38" t="s">
        <v>38</v>
      </c>
      <c r="C273" s="39" t="s">
        <v>43</v>
      </c>
      <c r="D273" s="40" t="s">
        <v>44</v>
      </c>
      <c r="E273" s="41">
        <v>80</v>
      </c>
      <c r="F273" s="42"/>
      <c r="G273" s="42"/>
      <c r="H273" s="78">
        <v>235.02</v>
      </c>
      <c r="I273" s="44"/>
      <c r="J273" s="44" t="s">
        <v>45</v>
      </c>
      <c r="K273" s="42">
        <v>3609.85</v>
      </c>
      <c r="L273" s="45" t="s">
        <v>38</v>
      </c>
      <c r="M273" s="7"/>
      <c r="N273" s="7"/>
      <c r="O273" s="7"/>
      <c r="P273" s="7"/>
      <c r="Q273" s="7"/>
    </row>
    <row r="274" spans="1:17" outlineLevel="1" x14ac:dyDescent="0.2">
      <c r="A274" s="37" t="s">
        <v>38</v>
      </c>
      <c r="B274" s="38" t="s">
        <v>38</v>
      </c>
      <c r="C274" s="39" t="s">
        <v>46</v>
      </c>
      <c r="D274" s="40" t="s">
        <v>44</v>
      </c>
      <c r="E274" s="41">
        <v>45</v>
      </c>
      <c r="F274" s="42"/>
      <c r="G274" s="42"/>
      <c r="H274" s="78">
        <v>132.19999999999999</v>
      </c>
      <c r="I274" s="44"/>
      <c r="J274" s="44" t="s">
        <v>47</v>
      </c>
      <c r="K274" s="42">
        <v>1911.1</v>
      </c>
      <c r="L274" s="45" t="s">
        <v>38</v>
      </c>
      <c r="M274" s="7"/>
      <c r="N274" s="7"/>
      <c r="O274" s="7"/>
      <c r="P274" s="7"/>
      <c r="Q274" s="7"/>
    </row>
    <row r="275" spans="1:17" outlineLevel="1" x14ac:dyDescent="0.2">
      <c r="A275" s="37" t="s">
        <v>38</v>
      </c>
      <c r="B275" s="38" t="s">
        <v>38</v>
      </c>
      <c r="C275" s="39" t="s">
        <v>48</v>
      </c>
      <c r="D275" s="40" t="s">
        <v>49</v>
      </c>
      <c r="E275" s="41">
        <v>38.6</v>
      </c>
      <c r="F275" s="42"/>
      <c r="G275" s="42" t="s">
        <v>597</v>
      </c>
      <c r="H275" s="78" t="s">
        <v>38</v>
      </c>
      <c r="I275" s="44"/>
      <c r="J275" s="44"/>
      <c r="K275" s="42"/>
      <c r="L275" s="45">
        <v>36.31</v>
      </c>
      <c r="M275" s="7"/>
      <c r="N275" s="7"/>
      <c r="O275" s="7"/>
      <c r="P275" s="7"/>
      <c r="Q275" s="7"/>
    </row>
    <row r="276" spans="1:17" ht="15.75" x14ac:dyDescent="0.2">
      <c r="A276" s="46" t="s">
        <v>38</v>
      </c>
      <c r="B276" s="47" t="s">
        <v>38</v>
      </c>
      <c r="C276" s="48" t="s">
        <v>50</v>
      </c>
      <c r="D276" s="46" t="s">
        <v>38</v>
      </c>
      <c r="E276" s="49" t="s">
        <v>38</v>
      </c>
      <c r="F276" s="50"/>
      <c r="G276" s="50"/>
      <c r="H276" s="79">
        <v>712.6</v>
      </c>
      <c r="I276" s="52"/>
      <c r="J276" s="52"/>
      <c r="K276" s="50">
        <v>11140.18</v>
      </c>
      <c r="L276" s="53">
        <v>11367.53</v>
      </c>
      <c r="M276" s="7"/>
      <c r="N276" s="7"/>
      <c r="O276" s="7"/>
      <c r="P276" s="7"/>
      <c r="Q276" s="7"/>
    </row>
    <row r="277" spans="1:17" ht="60" x14ac:dyDescent="0.2">
      <c r="A277" s="37">
        <v>23</v>
      </c>
      <c r="B277" s="38" t="s">
        <v>605</v>
      </c>
      <c r="C277" s="39" t="s">
        <v>606</v>
      </c>
      <c r="D277" s="40" t="s">
        <v>523</v>
      </c>
      <c r="E277" s="41">
        <v>1.04</v>
      </c>
      <c r="F277" s="42">
        <v>471.12</v>
      </c>
      <c r="G277" s="42"/>
      <c r="H277" s="78" t="s">
        <v>38</v>
      </c>
      <c r="I277" s="44" t="s">
        <v>73</v>
      </c>
      <c r="J277" s="44"/>
      <c r="K277" s="42"/>
      <c r="L277" s="45" t="s">
        <v>38</v>
      </c>
      <c r="M277" s="7"/>
      <c r="N277" s="7"/>
      <c r="O277" s="7"/>
      <c r="P277" s="7"/>
      <c r="Q277" s="7"/>
    </row>
    <row r="278" spans="1:17" ht="30" outlineLevel="1" x14ac:dyDescent="0.2">
      <c r="A278" s="37" t="s">
        <v>38</v>
      </c>
      <c r="B278" s="38">
        <v>331601</v>
      </c>
      <c r="C278" s="39" t="s">
        <v>525</v>
      </c>
      <c r="D278" s="40" t="s">
        <v>56</v>
      </c>
      <c r="E278" s="41">
        <v>14.13</v>
      </c>
      <c r="F278" s="42">
        <v>4.87</v>
      </c>
      <c r="G278" s="42"/>
      <c r="H278" s="78">
        <v>68.81</v>
      </c>
      <c r="I278" s="44"/>
      <c r="J278" s="44">
        <v>6.02</v>
      </c>
      <c r="K278" s="42">
        <v>414.24</v>
      </c>
      <c r="L278" s="45" t="s">
        <v>38</v>
      </c>
      <c r="M278" s="7"/>
      <c r="N278" s="7"/>
      <c r="O278" s="7"/>
      <c r="P278" s="7"/>
      <c r="Q278" s="7"/>
    </row>
    <row r="279" spans="1:17" outlineLevel="1" x14ac:dyDescent="0.2">
      <c r="A279" s="37" t="s">
        <v>38</v>
      </c>
      <c r="B279" s="38" t="s">
        <v>38</v>
      </c>
      <c r="C279" s="39" t="s">
        <v>39</v>
      </c>
      <c r="D279" s="40" t="s">
        <v>38</v>
      </c>
      <c r="E279" s="41" t="s">
        <v>38</v>
      </c>
      <c r="F279" s="42">
        <v>392.37</v>
      </c>
      <c r="G279" s="42" t="s">
        <v>597</v>
      </c>
      <c r="H279" s="78">
        <v>391.75</v>
      </c>
      <c r="I279" s="44"/>
      <c r="J279" s="44">
        <v>18.07</v>
      </c>
      <c r="K279" s="42">
        <v>7078.92</v>
      </c>
      <c r="L279" s="45" t="s">
        <v>38</v>
      </c>
      <c r="M279" s="7"/>
      <c r="N279" s="7"/>
      <c r="O279" s="7"/>
      <c r="P279" s="7"/>
      <c r="Q279" s="7"/>
    </row>
    <row r="280" spans="1:17" outlineLevel="1" x14ac:dyDescent="0.2">
      <c r="A280" s="37" t="s">
        <v>38</v>
      </c>
      <c r="B280" s="38" t="s">
        <v>38</v>
      </c>
      <c r="C280" s="39" t="s">
        <v>40</v>
      </c>
      <c r="D280" s="40" t="s">
        <v>38</v>
      </c>
      <c r="E280" s="41" t="s">
        <v>38</v>
      </c>
      <c r="F280" s="42">
        <v>78.75</v>
      </c>
      <c r="G280" s="42" t="s">
        <v>598</v>
      </c>
      <c r="H280" s="78">
        <v>68.790000000000006</v>
      </c>
      <c r="I280" s="44"/>
      <c r="J280" s="44">
        <v>6.02</v>
      </c>
      <c r="K280" s="42">
        <v>414.12</v>
      </c>
      <c r="L280" s="45" t="s">
        <v>38</v>
      </c>
      <c r="M280" s="7"/>
      <c r="N280" s="7"/>
      <c r="O280" s="7"/>
      <c r="P280" s="7"/>
      <c r="Q280" s="7"/>
    </row>
    <row r="281" spans="1:17" outlineLevel="1" x14ac:dyDescent="0.2">
      <c r="A281" s="37" t="s">
        <v>38</v>
      </c>
      <c r="B281" s="38" t="s">
        <v>38</v>
      </c>
      <c r="C281" s="39" t="s">
        <v>41</v>
      </c>
      <c r="D281" s="40" t="s">
        <v>38</v>
      </c>
      <c r="E281" s="41" t="s">
        <v>38</v>
      </c>
      <c r="F281" s="42"/>
      <c r="G281" s="42" t="s">
        <v>598</v>
      </c>
      <c r="H281" s="78" t="s">
        <v>38</v>
      </c>
      <c r="I281" s="44"/>
      <c r="J281" s="44"/>
      <c r="K281" s="42"/>
      <c r="L281" s="45" t="s">
        <v>38</v>
      </c>
      <c r="M281" s="7"/>
      <c r="N281" s="7"/>
      <c r="O281" s="7"/>
      <c r="P281" s="7"/>
      <c r="Q281" s="7"/>
    </row>
    <row r="282" spans="1:17" outlineLevel="1" x14ac:dyDescent="0.2">
      <c r="A282" s="37" t="s">
        <v>38</v>
      </c>
      <c r="B282" s="38" t="s">
        <v>38</v>
      </c>
      <c r="C282" s="39" t="s">
        <v>42</v>
      </c>
      <c r="D282" s="40" t="s">
        <v>38</v>
      </c>
      <c r="E282" s="41" t="s">
        <v>38</v>
      </c>
      <c r="F282" s="42"/>
      <c r="G282" s="42"/>
      <c r="H282" s="78" t="s">
        <v>38</v>
      </c>
      <c r="I282" s="44"/>
      <c r="J282" s="44"/>
      <c r="K282" s="42"/>
      <c r="L282" s="45" t="s">
        <v>38</v>
      </c>
      <c r="M282" s="7"/>
      <c r="N282" s="7"/>
      <c r="O282" s="7"/>
      <c r="P282" s="7"/>
      <c r="Q282" s="7"/>
    </row>
    <row r="283" spans="1:17" outlineLevel="1" x14ac:dyDescent="0.2">
      <c r="A283" s="37" t="s">
        <v>38</v>
      </c>
      <c r="B283" s="38" t="s">
        <v>38</v>
      </c>
      <c r="C283" s="39" t="s">
        <v>43</v>
      </c>
      <c r="D283" s="40" t="s">
        <v>44</v>
      </c>
      <c r="E283" s="41">
        <v>80</v>
      </c>
      <c r="F283" s="42"/>
      <c r="G283" s="42"/>
      <c r="H283" s="78">
        <v>313.39999999999998</v>
      </c>
      <c r="I283" s="44"/>
      <c r="J283" s="44" t="s">
        <v>45</v>
      </c>
      <c r="K283" s="42">
        <v>4813.67</v>
      </c>
      <c r="L283" s="45" t="s">
        <v>38</v>
      </c>
      <c r="M283" s="7"/>
      <c r="N283" s="7"/>
      <c r="O283" s="7"/>
      <c r="P283" s="7"/>
      <c r="Q283" s="7"/>
    </row>
    <row r="284" spans="1:17" outlineLevel="1" x14ac:dyDescent="0.2">
      <c r="A284" s="37" t="s">
        <v>38</v>
      </c>
      <c r="B284" s="38" t="s">
        <v>38</v>
      </c>
      <c r="C284" s="39" t="s">
        <v>46</v>
      </c>
      <c r="D284" s="40" t="s">
        <v>44</v>
      </c>
      <c r="E284" s="41">
        <v>45</v>
      </c>
      <c r="F284" s="42"/>
      <c r="G284" s="42"/>
      <c r="H284" s="78">
        <v>176.29</v>
      </c>
      <c r="I284" s="44"/>
      <c r="J284" s="44" t="s">
        <v>47</v>
      </c>
      <c r="K284" s="42">
        <v>2548.41</v>
      </c>
      <c r="L284" s="45" t="s">
        <v>38</v>
      </c>
      <c r="M284" s="7"/>
      <c r="N284" s="7"/>
      <c r="O284" s="7"/>
      <c r="P284" s="7"/>
      <c r="Q284" s="7"/>
    </row>
    <row r="285" spans="1:17" outlineLevel="1" x14ac:dyDescent="0.2">
      <c r="A285" s="37" t="s">
        <v>38</v>
      </c>
      <c r="B285" s="38" t="s">
        <v>38</v>
      </c>
      <c r="C285" s="39" t="s">
        <v>48</v>
      </c>
      <c r="D285" s="40" t="s">
        <v>49</v>
      </c>
      <c r="E285" s="41">
        <v>48.5</v>
      </c>
      <c r="F285" s="42"/>
      <c r="G285" s="42" t="s">
        <v>597</v>
      </c>
      <c r="H285" s="78" t="s">
        <v>38</v>
      </c>
      <c r="I285" s="44"/>
      <c r="J285" s="44"/>
      <c r="K285" s="42"/>
      <c r="L285" s="45">
        <v>48.42</v>
      </c>
      <c r="M285" s="7"/>
      <c r="N285" s="7"/>
      <c r="O285" s="7"/>
      <c r="P285" s="7"/>
      <c r="Q285" s="7"/>
    </row>
    <row r="286" spans="1:17" ht="15.75" x14ac:dyDescent="0.2">
      <c r="A286" s="46" t="s">
        <v>38</v>
      </c>
      <c r="B286" s="47" t="s">
        <v>38</v>
      </c>
      <c r="C286" s="48" t="s">
        <v>50</v>
      </c>
      <c r="D286" s="46" t="s">
        <v>38</v>
      </c>
      <c r="E286" s="49" t="s">
        <v>38</v>
      </c>
      <c r="F286" s="50"/>
      <c r="G286" s="50"/>
      <c r="H286" s="79">
        <v>950.23</v>
      </c>
      <c r="I286" s="52"/>
      <c r="J286" s="52"/>
      <c r="K286" s="50">
        <v>14855.12</v>
      </c>
      <c r="L286" s="53">
        <v>14283.77</v>
      </c>
      <c r="M286" s="7"/>
      <c r="N286" s="7"/>
      <c r="O286" s="7"/>
      <c r="P286" s="7"/>
      <c r="Q286" s="7"/>
    </row>
    <row r="287" spans="1:17" ht="60" x14ac:dyDescent="0.2">
      <c r="A287" s="37">
        <v>24</v>
      </c>
      <c r="B287" s="38" t="s">
        <v>607</v>
      </c>
      <c r="C287" s="39" t="s">
        <v>608</v>
      </c>
      <c r="D287" s="40" t="s">
        <v>523</v>
      </c>
      <c r="E287" s="41">
        <v>0.13</v>
      </c>
      <c r="F287" s="42">
        <v>793.18</v>
      </c>
      <c r="G287" s="42"/>
      <c r="H287" s="78" t="s">
        <v>38</v>
      </c>
      <c r="I287" s="44" t="s">
        <v>73</v>
      </c>
      <c r="J287" s="44"/>
      <c r="K287" s="42"/>
      <c r="L287" s="45" t="s">
        <v>38</v>
      </c>
      <c r="M287" s="7"/>
      <c r="N287" s="7"/>
      <c r="O287" s="7"/>
      <c r="P287" s="7"/>
      <c r="Q287" s="7"/>
    </row>
    <row r="288" spans="1:17" ht="30" outlineLevel="1" x14ac:dyDescent="0.2">
      <c r="A288" s="37" t="s">
        <v>38</v>
      </c>
      <c r="B288" s="38">
        <v>331601</v>
      </c>
      <c r="C288" s="39" t="s">
        <v>525</v>
      </c>
      <c r="D288" s="40" t="s">
        <v>56</v>
      </c>
      <c r="E288" s="41">
        <v>2.93</v>
      </c>
      <c r="F288" s="42">
        <v>4.87</v>
      </c>
      <c r="G288" s="42"/>
      <c r="H288" s="78">
        <v>14.27</v>
      </c>
      <c r="I288" s="44"/>
      <c r="J288" s="44">
        <v>6.02</v>
      </c>
      <c r="K288" s="42">
        <v>85.91</v>
      </c>
      <c r="L288" s="45" t="s">
        <v>38</v>
      </c>
      <c r="M288" s="7"/>
      <c r="N288" s="7"/>
      <c r="O288" s="7"/>
      <c r="P288" s="7"/>
      <c r="Q288" s="7"/>
    </row>
    <row r="289" spans="1:17" outlineLevel="1" x14ac:dyDescent="0.2">
      <c r="A289" s="37" t="s">
        <v>38</v>
      </c>
      <c r="B289" s="38" t="s">
        <v>38</v>
      </c>
      <c r="C289" s="39" t="s">
        <v>39</v>
      </c>
      <c r="D289" s="40" t="s">
        <v>38</v>
      </c>
      <c r="E289" s="41" t="s">
        <v>38</v>
      </c>
      <c r="F289" s="42">
        <v>662.52</v>
      </c>
      <c r="G289" s="42" t="s">
        <v>597</v>
      </c>
      <c r="H289" s="78">
        <v>82.68</v>
      </c>
      <c r="I289" s="44"/>
      <c r="J289" s="44">
        <v>18.07</v>
      </c>
      <c r="K289" s="42">
        <v>1494.03</v>
      </c>
      <c r="L289" s="45" t="s">
        <v>38</v>
      </c>
      <c r="M289" s="7"/>
      <c r="N289" s="7"/>
      <c r="O289" s="7"/>
      <c r="P289" s="7"/>
      <c r="Q289" s="7"/>
    </row>
    <row r="290" spans="1:17" outlineLevel="1" x14ac:dyDescent="0.2">
      <c r="A290" s="37" t="s">
        <v>38</v>
      </c>
      <c r="B290" s="38" t="s">
        <v>38</v>
      </c>
      <c r="C290" s="39" t="s">
        <v>40</v>
      </c>
      <c r="D290" s="40" t="s">
        <v>38</v>
      </c>
      <c r="E290" s="41" t="s">
        <v>38</v>
      </c>
      <c r="F290" s="42">
        <v>130.66</v>
      </c>
      <c r="G290" s="42" t="s">
        <v>598</v>
      </c>
      <c r="H290" s="78">
        <v>14.27</v>
      </c>
      <c r="I290" s="44"/>
      <c r="J290" s="44">
        <v>6.02</v>
      </c>
      <c r="K290" s="42">
        <v>85.91</v>
      </c>
      <c r="L290" s="45" t="s">
        <v>38</v>
      </c>
      <c r="M290" s="7"/>
      <c r="N290" s="7"/>
      <c r="O290" s="7"/>
      <c r="P290" s="7"/>
      <c r="Q290" s="7"/>
    </row>
    <row r="291" spans="1:17" outlineLevel="1" x14ac:dyDescent="0.2">
      <c r="A291" s="37" t="s">
        <v>38</v>
      </c>
      <c r="B291" s="38" t="s">
        <v>38</v>
      </c>
      <c r="C291" s="39" t="s">
        <v>41</v>
      </c>
      <c r="D291" s="40" t="s">
        <v>38</v>
      </c>
      <c r="E291" s="41" t="s">
        <v>38</v>
      </c>
      <c r="F291" s="42"/>
      <c r="G291" s="42" t="s">
        <v>598</v>
      </c>
      <c r="H291" s="78" t="s">
        <v>38</v>
      </c>
      <c r="I291" s="44"/>
      <c r="J291" s="44"/>
      <c r="K291" s="42"/>
      <c r="L291" s="45" t="s">
        <v>38</v>
      </c>
      <c r="M291" s="7"/>
      <c r="N291" s="7"/>
      <c r="O291" s="7"/>
      <c r="P291" s="7"/>
      <c r="Q291" s="7"/>
    </row>
    <row r="292" spans="1:17" outlineLevel="1" x14ac:dyDescent="0.2">
      <c r="A292" s="37" t="s">
        <v>38</v>
      </c>
      <c r="B292" s="38" t="s">
        <v>38</v>
      </c>
      <c r="C292" s="39" t="s">
        <v>42</v>
      </c>
      <c r="D292" s="40" t="s">
        <v>38</v>
      </c>
      <c r="E292" s="41" t="s">
        <v>38</v>
      </c>
      <c r="F292" s="42"/>
      <c r="G292" s="42"/>
      <c r="H292" s="78" t="s">
        <v>38</v>
      </c>
      <c r="I292" s="44"/>
      <c r="J292" s="44"/>
      <c r="K292" s="42"/>
      <c r="L292" s="45" t="s">
        <v>38</v>
      </c>
      <c r="M292" s="7"/>
      <c r="N292" s="7"/>
      <c r="O292" s="7"/>
      <c r="P292" s="7"/>
      <c r="Q292" s="7"/>
    </row>
    <row r="293" spans="1:17" outlineLevel="1" x14ac:dyDescent="0.2">
      <c r="A293" s="37" t="s">
        <v>38</v>
      </c>
      <c r="B293" s="38" t="s">
        <v>38</v>
      </c>
      <c r="C293" s="39" t="s">
        <v>43</v>
      </c>
      <c r="D293" s="40" t="s">
        <v>44</v>
      </c>
      <c r="E293" s="41">
        <v>80</v>
      </c>
      <c r="F293" s="42"/>
      <c r="G293" s="42"/>
      <c r="H293" s="78">
        <v>66.14</v>
      </c>
      <c r="I293" s="44"/>
      <c r="J293" s="44" t="s">
        <v>45</v>
      </c>
      <c r="K293" s="42">
        <v>1015.94</v>
      </c>
      <c r="L293" s="45" t="s">
        <v>38</v>
      </c>
      <c r="M293" s="7"/>
      <c r="N293" s="7"/>
      <c r="O293" s="7"/>
      <c r="P293" s="7"/>
      <c r="Q293" s="7"/>
    </row>
    <row r="294" spans="1:17" outlineLevel="1" x14ac:dyDescent="0.2">
      <c r="A294" s="37" t="s">
        <v>38</v>
      </c>
      <c r="B294" s="38" t="s">
        <v>38</v>
      </c>
      <c r="C294" s="39" t="s">
        <v>46</v>
      </c>
      <c r="D294" s="40" t="s">
        <v>44</v>
      </c>
      <c r="E294" s="41">
        <v>45</v>
      </c>
      <c r="F294" s="42"/>
      <c r="G294" s="42"/>
      <c r="H294" s="78">
        <v>37.21</v>
      </c>
      <c r="I294" s="44"/>
      <c r="J294" s="44" t="s">
        <v>47</v>
      </c>
      <c r="K294" s="42">
        <v>537.85</v>
      </c>
      <c r="L294" s="45" t="s">
        <v>38</v>
      </c>
      <c r="M294" s="7"/>
      <c r="N294" s="7"/>
      <c r="O294" s="7"/>
      <c r="P294" s="7"/>
      <c r="Q294" s="7"/>
    </row>
    <row r="295" spans="1:17" outlineLevel="1" x14ac:dyDescent="0.2">
      <c r="A295" s="37" t="s">
        <v>38</v>
      </c>
      <c r="B295" s="38" t="s">
        <v>38</v>
      </c>
      <c r="C295" s="39" t="s">
        <v>48</v>
      </c>
      <c r="D295" s="40" t="s">
        <v>49</v>
      </c>
      <c r="E295" s="41">
        <v>80.5</v>
      </c>
      <c r="F295" s="42"/>
      <c r="G295" s="42" t="s">
        <v>597</v>
      </c>
      <c r="H295" s="78" t="s">
        <v>38</v>
      </c>
      <c r="I295" s="44"/>
      <c r="J295" s="44"/>
      <c r="K295" s="42"/>
      <c r="L295" s="45">
        <v>10.050000000000001</v>
      </c>
      <c r="M295" s="7"/>
      <c r="N295" s="7"/>
      <c r="O295" s="7"/>
      <c r="P295" s="7"/>
      <c r="Q295" s="7"/>
    </row>
    <row r="296" spans="1:17" ht="15.75" x14ac:dyDescent="0.2">
      <c r="A296" s="46" t="s">
        <v>38</v>
      </c>
      <c r="B296" s="47" t="s">
        <v>38</v>
      </c>
      <c r="C296" s="56" t="s">
        <v>50</v>
      </c>
      <c r="D296" s="57" t="s">
        <v>38</v>
      </c>
      <c r="E296" s="58" t="s">
        <v>38</v>
      </c>
      <c r="F296" s="59"/>
      <c r="G296" s="59"/>
      <c r="H296" s="81">
        <v>200.3</v>
      </c>
      <c r="I296" s="61"/>
      <c r="J296" s="61"/>
      <c r="K296" s="59">
        <v>3133.73</v>
      </c>
      <c r="L296" s="62">
        <v>24105.62</v>
      </c>
      <c r="M296" s="7"/>
      <c r="N296" s="7"/>
      <c r="O296" s="7"/>
      <c r="P296" s="7"/>
      <c r="Q296" s="7"/>
    </row>
    <row r="297" spans="1:17" x14ac:dyDescent="0.2">
      <c r="A297" s="20"/>
      <c r="B297" s="21"/>
      <c r="C297" s="418" t="s">
        <v>202</v>
      </c>
      <c r="D297" s="419"/>
      <c r="E297" s="419"/>
      <c r="F297" s="419"/>
      <c r="G297" s="419"/>
      <c r="H297" s="78">
        <v>39566.6</v>
      </c>
      <c r="I297" s="44"/>
      <c r="J297" s="44"/>
      <c r="K297" s="42">
        <v>39566.6</v>
      </c>
      <c r="L297" s="45" t="s">
        <v>203</v>
      </c>
      <c r="M297" s="7"/>
      <c r="N297" s="7"/>
      <c r="O297" s="7"/>
      <c r="P297" s="7"/>
      <c r="Q297" s="7"/>
    </row>
    <row r="298" spans="1:17" x14ac:dyDescent="0.2">
      <c r="A298" s="20"/>
      <c r="B298" s="21"/>
      <c r="C298" s="418" t="s">
        <v>204</v>
      </c>
      <c r="D298" s="419"/>
      <c r="E298" s="419"/>
      <c r="F298" s="419"/>
      <c r="G298" s="419"/>
      <c r="H298" s="78" t="s">
        <v>38</v>
      </c>
      <c r="I298" s="44"/>
      <c r="J298" s="44"/>
      <c r="K298" s="42">
        <v>548240.12</v>
      </c>
      <c r="L298" s="45" t="s">
        <v>203</v>
      </c>
      <c r="M298" s="7"/>
      <c r="N298" s="7"/>
      <c r="O298" s="7"/>
      <c r="P298" s="7"/>
      <c r="Q298" s="7"/>
    </row>
    <row r="299" spans="1:17" x14ac:dyDescent="0.2">
      <c r="A299" s="20"/>
      <c r="B299" s="21"/>
      <c r="C299" s="418" t="s">
        <v>205</v>
      </c>
      <c r="D299" s="419"/>
      <c r="E299" s="419"/>
      <c r="F299" s="419"/>
      <c r="G299" s="419"/>
      <c r="H299" s="78" t="s">
        <v>38</v>
      </c>
      <c r="I299" s="44"/>
      <c r="J299" s="44"/>
      <c r="K299" s="42"/>
      <c r="L299" s="45" t="s">
        <v>203</v>
      </c>
      <c r="M299" s="7"/>
      <c r="N299" s="7"/>
      <c r="O299" s="7"/>
      <c r="P299" s="7"/>
      <c r="Q299" s="7"/>
    </row>
    <row r="300" spans="1:17" x14ac:dyDescent="0.2">
      <c r="A300" s="20"/>
      <c r="B300" s="21"/>
      <c r="C300" s="418" t="s">
        <v>206</v>
      </c>
      <c r="D300" s="419"/>
      <c r="E300" s="419"/>
      <c r="F300" s="419"/>
      <c r="G300" s="419"/>
      <c r="H300" s="78">
        <v>23591.75</v>
      </c>
      <c r="I300" s="44"/>
      <c r="J300" s="44"/>
      <c r="K300" s="42">
        <v>426302.92</v>
      </c>
      <c r="L300" s="45" t="s">
        <v>203</v>
      </c>
      <c r="M300" s="7"/>
      <c r="N300" s="7"/>
      <c r="O300" s="7"/>
      <c r="P300" s="7"/>
      <c r="Q300" s="7"/>
    </row>
    <row r="301" spans="1:17" x14ac:dyDescent="0.2">
      <c r="A301" s="20"/>
      <c r="B301" s="21"/>
      <c r="C301" s="418" t="s">
        <v>207</v>
      </c>
      <c r="D301" s="419"/>
      <c r="E301" s="419"/>
      <c r="F301" s="419"/>
      <c r="G301" s="419"/>
      <c r="H301" s="78">
        <v>29.28</v>
      </c>
      <c r="I301" s="44"/>
      <c r="J301" s="44"/>
      <c r="K301" s="42">
        <v>97.75</v>
      </c>
      <c r="L301" s="45" t="s">
        <v>203</v>
      </c>
      <c r="M301" s="7"/>
      <c r="N301" s="7"/>
      <c r="O301" s="7"/>
      <c r="P301" s="7"/>
      <c r="Q301" s="7"/>
    </row>
    <row r="302" spans="1:17" x14ac:dyDescent="0.2">
      <c r="A302" s="20"/>
      <c r="B302" s="21"/>
      <c r="C302" s="418" t="s">
        <v>208</v>
      </c>
      <c r="D302" s="419"/>
      <c r="E302" s="419"/>
      <c r="F302" s="419"/>
      <c r="G302" s="419"/>
      <c r="H302" s="78">
        <v>18929.97</v>
      </c>
      <c r="I302" s="44"/>
      <c r="J302" s="44"/>
      <c r="K302" s="42">
        <v>175767.56</v>
      </c>
      <c r="L302" s="45" t="s">
        <v>203</v>
      </c>
      <c r="M302" s="7"/>
      <c r="N302" s="7"/>
      <c r="O302" s="7"/>
      <c r="P302" s="7"/>
      <c r="Q302" s="7"/>
    </row>
    <row r="303" spans="1:17" ht="15.75" x14ac:dyDescent="0.2">
      <c r="A303" s="20"/>
      <c r="B303" s="21"/>
      <c r="C303" s="420" t="s">
        <v>209</v>
      </c>
      <c r="D303" s="421"/>
      <c r="E303" s="421"/>
      <c r="F303" s="421"/>
      <c r="G303" s="421"/>
      <c r="H303" s="79">
        <v>18873.400000000001</v>
      </c>
      <c r="I303" s="52"/>
      <c r="J303" s="52"/>
      <c r="K303" s="50">
        <v>289885.99</v>
      </c>
      <c r="L303" s="65" t="s">
        <v>203</v>
      </c>
      <c r="M303" s="7"/>
      <c r="N303" s="7"/>
      <c r="O303" s="7"/>
      <c r="P303" s="7"/>
      <c r="Q303" s="7"/>
    </row>
    <row r="304" spans="1:17" ht="15.75" x14ac:dyDescent="0.2">
      <c r="A304" s="20"/>
      <c r="B304" s="21"/>
      <c r="C304" s="420" t="s">
        <v>210</v>
      </c>
      <c r="D304" s="421"/>
      <c r="E304" s="421"/>
      <c r="F304" s="421"/>
      <c r="G304" s="421"/>
      <c r="H304" s="79">
        <v>10616.29</v>
      </c>
      <c r="I304" s="52"/>
      <c r="J304" s="52"/>
      <c r="K304" s="50">
        <v>153469.04999999999</v>
      </c>
      <c r="L304" s="65" t="s">
        <v>203</v>
      </c>
      <c r="M304" s="7"/>
      <c r="N304" s="7"/>
      <c r="O304" s="7"/>
      <c r="P304" s="7"/>
      <c r="Q304" s="7"/>
    </row>
    <row r="305" spans="1:17" ht="15.75" x14ac:dyDescent="0.2">
      <c r="A305" s="20"/>
      <c r="B305" s="21"/>
      <c r="C305" s="420" t="s">
        <v>609</v>
      </c>
      <c r="D305" s="421"/>
      <c r="E305" s="421"/>
      <c r="F305" s="421"/>
      <c r="G305" s="421"/>
      <c r="H305" s="79" t="s">
        <v>38</v>
      </c>
      <c r="I305" s="52"/>
      <c r="J305" s="52"/>
      <c r="K305" s="50"/>
      <c r="L305" s="65" t="s">
        <v>203</v>
      </c>
      <c r="M305" s="7"/>
      <c r="N305" s="7"/>
      <c r="O305" s="7"/>
      <c r="P305" s="7"/>
      <c r="Q305" s="7"/>
    </row>
    <row r="306" spans="1:17" x14ac:dyDescent="0.2">
      <c r="A306" s="20"/>
      <c r="B306" s="21"/>
      <c r="C306" s="418" t="s">
        <v>610</v>
      </c>
      <c r="D306" s="419"/>
      <c r="E306" s="419"/>
      <c r="F306" s="419"/>
      <c r="G306" s="419"/>
      <c r="H306" s="78">
        <v>69056.289999999994</v>
      </c>
      <c r="I306" s="44"/>
      <c r="J306" s="44"/>
      <c r="K306" s="42">
        <v>991595.16</v>
      </c>
      <c r="L306" s="45" t="s">
        <v>203</v>
      </c>
      <c r="M306" s="7"/>
      <c r="N306" s="7"/>
      <c r="O306" s="7"/>
      <c r="P306" s="7"/>
      <c r="Q306" s="7"/>
    </row>
    <row r="307" spans="1:17" x14ac:dyDescent="0.2">
      <c r="A307" s="20"/>
      <c r="B307" s="21"/>
      <c r="C307" s="418" t="s">
        <v>214</v>
      </c>
      <c r="D307" s="419"/>
      <c r="E307" s="419"/>
      <c r="F307" s="419"/>
      <c r="G307" s="419"/>
      <c r="H307" s="78">
        <v>69056.289999999994</v>
      </c>
      <c r="I307" s="44"/>
      <c r="J307" s="44"/>
      <c r="K307" s="42">
        <v>991595.16</v>
      </c>
      <c r="L307" s="45" t="s">
        <v>203</v>
      </c>
      <c r="M307" s="7"/>
      <c r="N307" s="7"/>
      <c r="O307" s="7"/>
      <c r="P307" s="7"/>
      <c r="Q307" s="7"/>
    </row>
    <row r="308" spans="1:17" ht="15.75" x14ac:dyDescent="0.2">
      <c r="A308" s="20"/>
      <c r="B308" s="21"/>
      <c r="C308" s="422" t="s">
        <v>611</v>
      </c>
      <c r="D308" s="423"/>
      <c r="E308" s="423"/>
      <c r="F308" s="423"/>
      <c r="G308" s="423"/>
      <c r="H308" s="81">
        <v>69056.289999999994</v>
      </c>
      <c r="I308" s="61"/>
      <c r="J308" s="61"/>
      <c r="K308" s="59">
        <v>991595.16</v>
      </c>
      <c r="L308" s="67" t="s">
        <v>203</v>
      </c>
      <c r="M308" s="7"/>
      <c r="N308" s="7"/>
      <c r="O308" s="7"/>
      <c r="P308" s="7"/>
      <c r="Q308" s="7"/>
    </row>
    <row r="309" spans="1:17" x14ac:dyDescent="0.2">
      <c r="A309" s="20"/>
      <c r="B309" s="21"/>
      <c r="C309" s="418" t="s">
        <v>418</v>
      </c>
      <c r="D309" s="419"/>
      <c r="E309" s="419"/>
      <c r="F309" s="419"/>
      <c r="G309" s="419"/>
      <c r="H309" s="78">
        <v>39566.6</v>
      </c>
      <c r="I309" s="44"/>
      <c r="J309" s="44"/>
      <c r="K309" s="42">
        <v>39566.6</v>
      </c>
      <c r="L309" s="45" t="s">
        <v>203</v>
      </c>
      <c r="M309" s="7"/>
      <c r="N309" s="7"/>
      <c r="O309" s="7"/>
      <c r="P309" s="7"/>
      <c r="Q309" s="7"/>
    </row>
    <row r="310" spans="1:17" x14ac:dyDescent="0.2">
      <c r="A310" s="20"/>
      <c r="B310" s="21"/>
      <c r="C310" s="418" t="s">
        <v>419</v>
      </c>
      <c r="D310" s="419"/>
      <c r="E310" s="419"/>
      <c r="F310" s="419"/>
      <c r="G310" s="419"/>
      <c r="H310" s="78" t="s">
        <v>38</v>
      </c>
      <c r="I310" s="44"/>
      <c r="J310" s="44"/>
      <c r="K310" s="42">
        <v>548240.12</v>
      </c>
      <c r="L310" s="45" t="s">
        <v>203</v>
      </c>
      <c r="M310" s="7"/>
      <c r="N310" s="7"/>
      <c r="O310" s="7"/>
      <c r="P310" s="7"/>
      <c r="Q310" s="7"/>
    </row>
    <row r="311" spans="1:17" x14ac:dyDescent="0.2">
      <c r="A311" s="20"/>
      <c r="B311" s="21"/>
      <c r="C311" s="418" t="s">
        <v>205</v>
      </c>
      <c r="D311" s="419"/>
      <c r="E311" s="419"/>
      <c r="F311" s="419"/>
      <c r="G311" s="419"/>
      <c r="H311" s="78" t="s">
        <v>38</v>
      </c>
      <c r="I311" s="44"/>
      <c r="J311" s="44"/>
      <c r="K311" s="42"/>
      <c r="L311" s="45" t="s">
        <v>203</v>
      </c>
      <c r="M311" s="7"/>
      <c r="N311" s="7"/>
      <c r="O311" s="7"/>
      <c r="P311" s="7"/>
      <c r="Q311" s="7"/>
    </row>
    <row r="312" spans="1:17" x14ac:dyDescent="0.2">
      <c r="A312" s="20"/>
      <c r="B312" s="21"/>
      <c r="C312" s="418" t="s">
        <v>206</v>
      </c>
      <c r="D312" s="419"/>
      <c r="E312" s="419"/>
      <c r="F312" s="419"/>
      <c r="G312" s="419"/>
      <c r="H312" s="78">
        <v>23591.75</v>
      </c>
      <c r="I312" s="44"/>
      <c r="J312" s="44"/>
      <c r="K312" s="42">
        <v>426302.92</v>
      </c>
      <c r="L312" s="45" t="s">
        <v>203</v>
      </c>
      <c r="M312" s="7"/>
      <c r="N312" s="7"/>
      <c r="O312" s="7"/>
      <c r="P312" s="7"/>
      <c r="Q312" s="7"/>
    </row>
    <row r="313" spans="1:17" x14ac:dyDescent="0.2">
      <c r="A313" s="20"/>
      <c r="B313" s="21"/>
      <c r="C313" s="418" t="s">
        <v>207</v>
      </c>
      <c r="D313" s="419"/>
      <c r="E313" s="419"/>
      <c r="F313" s="419"/>
      <c r="G313" s="419"/>
      <c r="H313" s="78">
        <v>29.28</v>
      </c>
      <c r="I313" s="44"/>
      <c r="J313" s="44"/>
      <c r="K313" s="42">
        <v>97.75</v>
      </c>
      <c r="L313" s="45" t="s">
        <v>203</v>
      </c>
      <c r="M313" s="7"/>
      <c r="N313" s="7"/>
      <c r="O313" s="7"/>
      <c r="P313" s="7"/>
      <c r="Q313" s="7"/>
    </row>
    <row r="314" spans="1:17" x14ac:dyDescent="0.2">
      <c r="A314" s="20"/>
      <c r="B314" s="21"/>
      <c r="C314" s="418" t="s">
        <v>208</v>
      </c>
      <c r="D314" s="419"/>
      <c r="E314" s="419"/>
      <c r="F314" s="419"/>
      <c r="G314" s="419"/>
      <c r="H314" s="78">
        <v>18929.97</v>
      </c>
      <c r="I314" s="44"/>
      <c r="J314" s="44"/>
      <c r="K314" s="42">
        <v>175767.56</v>
      </c>
      <c r="L314" s="45" t="s">
        <v>203</v>
      </c>
      <c r="M314" s="7"/>
      <c r="N314" s="7"/>
      <c r="O314" s="7"/>
      <c r="P314" s="7"/>
      <c r="Q314" s="7"/>
    </row>
    <row r="315" spans="1:17" ht="15.75" x14ac:dyDescent="0.2">
      <c r="A315" s="20"/>
      <c r="B315" s="21"/>
      <c r="C315" s="420" t="s">
        <v>209</v>
      </c>
      <c r="D315" s="421"/>
      <c r="E315" s="421"/>
      <c r="F315" s="421"/>
      <c r="G315" s="421"/>
      <c r="H315" s="79">
        <v>18873.400000000001</v>
      </c>
      <c r="I315" s="52"/>
      <c r="J315" s="52"/>
      <c r="K315" s="50">
        <v>289885.99</v>
      </c>
      <c r="L315" s="65" t="s">
        <v>203</v>
      </c>
      <c r="M315" s="7"/>
      <c r="N315" s="7"/>
      <c r="O315" s="7"/>
      <c r="P315" s="7"/>
      <c r="Q315" s="7"/>
    </row>
    <row r="316" spans="1:17" ht="15.75" x14ac:dyDescent="0.2">
      <c r="A316" s="20"/>
      <c r="B316" s="21"/>
      <c r="C316" s="420" t="s">
        <v>210</v>
      </c>
      <c r="D316" s="421"/>
      <c r="E316" s="421"/>
      <c r="F316" s="421"/>
      <c r="G316" s="421"/>
      <c r="H316" s="79">
        <v>10616.29</v>
      </c>
      <c r="I316" s="52"/>
      <c r="J316" s="52"/>
      <c r="K316" s="50">
        <v>153469.04999999999</v>
      </c>
      <c r="L316" s="65" t="s">
        <v>203</v>
      </c>
      <c r="M316" s="7"/>
      <c r="N316" s="7"/>
      <c r="O316" s="7"/>
      <c r="P316" s="7"/>
      <c r="Q316" s="7"/>
    </row>
    <row r="317" spans="1:17" ht="15.75" x14ac:dyDescent="0.2">
      <c r="A317" s="20"/>
      <c r="B317" s="21"/>
      <c r="C317" s="420" t="s">
        <v>420</v>
      </c>
      <c r="D317" s="421"/>
      <c r="E317" s="421"/>
      <c r="F317" s="421"/>
      <c r="G317" s="421"/>
      <c r="H317" s="79" t="s">
        <v>38</v>
      </c>
      <c r="I317" s="52"/>
      <c r="J317" s="52"/>
      <c r="K317" s="50"/>
      <c r="L317" s="65" t="s">
        <v>203</v>
      </c>
      <c r="M317" s="7"/>
      <c r="N317" s="7"/>
      <c r="O317" s="7"/>
      <c r="P317" s="7"/>
      <c r="Q317" s="7"/>
    </row>
    <row r="318" spans="1:17" x14ac:dyDescent="0.2">
      <c r="A318" s="20"/>
      <c r="B318" s="21"/>
      <c r="C318" s="418" t="s">
        <v>610</v>
      </c>
      <c r="D318" s="419"/>
      <c r="E318" s="419"/>
      <c r="F318" s="419"/>
      <c r="G318" s="419"/>
      <c r="H318" s="78">
        <v>69056.289999999994</v>
      </c>
      <c r="I318" s="44"/>
      <c r="J318" s="44"/>
      <c r="K318" s="42">
        <v>991595.16</v>
      </c>
      <c r="L318" s="45" t="s">
        <v>203</v>
      </c>
      <c r="M318" s="7"/>
      <c r="N318" s="7"/>
      <c r="O318" s="7"/>
      <c r="P318" s="7"/>
      <c r="Q318" s="7"/>
    </row>
    <row r="319" spans="1:17" x14ac:dyDescent="0.2">
      <c r="A319" s="20"/>
      <c r="B319" s="21"/>
      <c r="C319" s="418" t="s">
        <v>214</v>
      </c>
      <c r="D319" s="419"/>
      <c r="E319" s="419"/>
      <c r="F319" s="419"/>
      <c r="G319" s="419"/>
      <c r="H319" s="78">
        <v>69056.289999999994</v>
      </c>
      <c r="I319" s="44"/>
      <c r="J319" s="44"/>
      <c r="K319" s="42">
        <v>991595.16</v>
      </c>
      <c r="L319" s="45" t="s">
        <v>203</v>
      </c>
      <c r="M319" s="7"/>
      <c r="N319" s="7"/>
      <c r="O319" s="7"/>
      <c r="P319" s="7"/>
      <c r="Q319" s="7"/>
    </row>
    <row r="320" spans="1:17" ht="15.75" x14ac:dyDescent="0.2">
      <c r="A320" s="20"/>
      <c r="B320" s="21"/>
      <c r="C320" s="420" t="s">
        <v>421</v>
      </c>
      <c r="D320" s="421"/>
      <c r="E320" s="421"/>
      <c r="F320" s="421"/>
      <c r="G320" s="421"/>
      <c r="H320" s="79">
        <v>69056.289999999994</v>
      </c>
      <c r="I320" s="52"/>
      <c r="J320" s="52"/>
      <c r="K320" s="50">
        <v>991595.16</v>
      </c>
      <c r="L320" s="65" t="s">
        <v>203</v>
      </c>
      <c r="M320" s="7"/>
      <c r="N320" s="7"/>
      <c r="O320" s="7"/>
      <c r="P320" s="7"/>
      <c r="Q320" s="7"/>
    </row>
    <row r="321" spans="1:17" x14ac:dyDescent="0.2">
      <c r="A321" s="20"/>
      <c r="B321" s="21"/>
      <c r="C321" s="22"/>
      <c r="D321" s="23"/>
      <c r="E321" s="24"/>
      <c r="F321" s="25"/>
      <c r="G321" s="25"/>
      <c r="H321" s="82"/>
      <c r="I321" s="26"/>
      <c r="J321" s="26"/>
      <c r="K321" s="25"/>
      <c r="L321" s="36"/>
      <c r="M321" s="7"/>
      <c r="N321" s="7"/>
      <c r="O321" s="7"/>
      <c r="P321" s="7"/>
      <c r="Q321" s="7"/>
    </row>
    <row r="322" spans="1:17" ht="15.75" x14ac:dyDescent="0.2">
      <c r="A322" s="7"/>
      <c r="B322" s="33"/>
      <c r="C322" s="424"/>
      <c r="D322" s="424"/>
      <c r="E322" s="424"/>
      <c r="F322" s="424"/>
      <c r="G322" s="424"/>
      <c r="H322" s="32"/>
      <c r="I322" s="7"/>
      <c r="J322" s="7"/>
      <c r="K322" s="8"/>
      <c r="L322" s="30"/>
      <c r="M322" s="7"/>
      <c r="N322" s="7"/>
      <c r="O322" s="7"/>
      <c r="P322" s="7"/>
      <c r="Q322" s="7"/>
    </row>
    <row r="323" spans="1:17" x14ac:dyDescent="0.2">
      <c r="M323" s="7"/>
      <c r="N323" s="7"/>
      <c r="O323" s="7"/>
      <c r="P323" s="7"/>
      <c r="Q323" s="7"/>
    </row>
    <row r="327" spans="1:17" x14ac:dyDescent="0.2">
      <c r="A327" s="2"/>
      <c r="B327" s="9" t="s">
        <v>19</v>
      </c>
      <c r="C327" s="2"/>
      <c r="D327" s="2"/>
      <c r="E327" s="2"/>
      <c r="F327" s="2"/>
      <c r="G327" s="2"/>
      <c r="H327" s="2"/>
      <c r="I327" s="2"/>
      <c r="J327" s="2"/>
      <c r="K327" s="2"/>
      <c r="L327" s="2"/>
    </row>
    <row r="328" spans="1:17" x14ac:dyDescent="0.2">
      <c r="A328" s="2"/>
      <c r="B328" s="3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</row>
    <row r="329" spans="1:17" x14ac:dyDescent="0.2">
      <c r="A329" s="2"/>
      <c r="B329" s="9" t="s">
        <v>20</v>
      </c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</row>
    <row r="330" spans="1:17" x14ac:dyDescent="0.2">
      <c r="M330" s="2"/>
      <c r="N330" s="2"/>
      <c r="O330" s="2"/>
      <c r="P330" s="2"/>
      <c r="Q330" s="2"/>
    </row>
  </sheetData>
  <mergeCells count="54">
    <mergeCell ref="C318:G318"/>
    <mergeCell ref="C319:G319"/>
    <mergeCell ref="C320:G320"/>
    <mergeCell ref="C322:G322"/>
    <mergeCell ref="C312:G312"/>
    <mergeCell ref="C313:G313"/>
    <mergeCell ref="C314:G314"/>
    <mergeCell ref="C315:G315"/>
    <mergeCell ref="C316:G316"/>
    <mergeCell ref="C317:G317"/>
    <mergeCell ref="C297:G297"/>
    <mergeCell ref="C298:G298"/>
    <mergeCell ref="C311:G311"/>
    <mergeCell ref="C300:G300"/>
    <mergeCell ref="C301:G301"/>
    <mergeCell ref="C302:G302"/>
    <mergeCell ref="C303:G303"/>
    <mergeCell ref="C304:G304"/>
    <mergeCell ref="C305:G305"/>
    <mergeCell ref="C306:G306"/>
    <mergeCell ref="C307:G307"/>
    <mergeCell ref="C308:G308"/>
    <mergeCell ref="C309:G309"/>
    <mergeCell ref="C310:G310"/>
    <mergeCell ref="C299:G299"/>
    <mergeCell ref="I23:L23"/>
    <mergeCell ref="A25:A27"/>
    <mergeCell ref="B25:B27"/>
    <mergeCell ref="C25:C27"/>
    <mergeCell ref="D25:D27"/>
    <mergeCell ref="E25:E27"/>
    <mergeCell ref="F25:F27"/>
    <mergeCell ref="G25:G27"/>
    <mergeCell ref="H25:H27"/>
    <mergeCell ref="I25:I27"/>
    <mergeCell ref="A30:L30"/>
    <mergeCell ref="A236:L236"/>
    <mergeCell ref="J25:J27"/>
    <mergeCell ref="K25:K27"/>
    <mergeCell ref="A31:L31"/>
    <mergeCell ref="E22:G22"/>
    <mergeCell ref="I22:J22"/>
    <mergeCell ref="K22:L22"/>
    <mergeCell ref="A9:L9"/>
    <mergeCell ref="A10:L10"/>
    <mergeCell ref="A13:L13"/>
    <mergeCell ref="A14:L14"/>
    <mergeCell ref="A16:L16"/>
    <mergeCell ref="A17:L17"/>
    <mergeCell ref="I20:J20"/>
    <mergeCell ref="K20:L20"/>
    <mergeCell ref="E21:G21"/>
    <mergeCell ref="I21:J21"/>
    <mergeCell ref="K21:L21"/>
  </mergeCells>
  <pageMargins left="0.78740157480314965" right="0.19685039370078741" top="0.39370078740157483" bottom="0.39370078740157483" header="0.23622047244094491" footer="0.23622047244094491"/>
  <pageSetup paperSize="9" fitToHeight="30000" orientation="portrait" r:id="rId1"/>
  <headerFooter alignWithMargins="0">
    <oddHeader>&amp;LГранд-СМЕТА</oddHeader>
    <oddFooter>&amp;R&amp;P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P84"/>
  <sheetViews>
    <sheetView topLeftCell="A12" workbookViewId="0">
      <selection activeCell="A60" sqref="A60"/>
    </sheetView>
  </sheetViews>
  <sheetFormatPr defaultColWidth="19.5703125" defaultRowHeight="15.95" customHeight="1" x14ac:dyDescent="0.2"/>
  <cols>
    <col min="1" max="1" width="8.42578125" style="109" customWidth="1"/>
    <col min="2" max="2" width="20.42578125" style="109" customWidth="1"/>
    <col min="3" max="3" width="20.85546875" style="109" customWidth="1"/>
    <col min="4" max="4" width="13" style="109" customWidth="1"/>
    <col min="5" max="6" width="19.5703125" style="109"/>
    <col min="7" max="7" width="10" style="109" customWidth="1"/>
    <col min="8" max="8" width="19.5703125" style="109"/>
    <col min="9" max="9" width="7.42578125" style="109" customWidth="1"/>
    <col min="10" max="10" width="8.140625" style="109" customWidth="1"/>
    <col min="11" max="11" width="19.5703125" style="109"/>
    <col min="12" max="12" width="21.42578125" style="109" customWidth="1"/>
    <col min="13" max="16384" width="19.5703125" style="109"/>
  </cols>
  <sheetData>
    <row r="1" spans="1:16" ht="15" x14ac:dyDescent="0.25">
      <c r="A1" s="108" t="s">
        <v>16</v>
      </c>
      <c r="E1" s="110"/>
      <c r="F1" s="108" t="s">
        <v>722</v>
      </c>
    </row>
    <row r="2" spans="1:16" ht="12.75" x14ac:dyDescent="0.2">
      <c r="E2" s="110"/>
    </row>
    <row r="3" spans="1:16" ht="12.75" x14ac:dyDescent="0.2">
      <c r="A3" s="111"/>
      <c r="B3" s="111"/>
      <c r="C3" s="111"/>
      <c r="E3" s="110"/>
      <c r="F3" s="111"/>
    </row>
    <row r="4" spans="1:16" ht="12.75" x14ac:dyDescent="0.2">
      <c r="E4" s="110"/>
    </row>
    <row r="5" spans="1:16" ht="12.75" x14ac:dyDescent="0.2">
      <c r="A5" s="109" t="s">
        <v>723</v>
      </c>
      <c r="E5" s="110"/>
      <c r="F5" s="109" t="s">
        <v>723</v>
      </c>
    </row>
    <row r="6" spans="1:16" ht="12.75" x14ac:dyDescent="0.2">
      <c r="E6" s="110"/>
    </row>
    <row r="7" spans="1:16" ht="12.75" x14ac:dyDescent="0.2">
      <c r="E7" s="110"/>
    </row>
    <row r="8" spans="1:16" ht="15" x14ac:dyDescent="0.25">
      <c r="A8" s="427" t="s">
        <v>830</v>
      </c>
      <c r="B8" s="427"/>
      <c r="C8" s="427"/>
      <c r="D8" s="427"/>
      <c r="E8" s="427"/>
      <c r="F8" s="427"/>
      <c r="G8" s="427"/>
      <c r="H8" s="112"/>
      <c r="I8" s="112"/>
      <c r="J8" s="112"/>
      <c r="K8" s="112"/>
      <c r="L8" s="112"/>
    </row>
    <row r="9" spans="1:16" ht="15" x14ac:dyDescent="0.25">
      <c r="A9" s="428" t="s">
        <v>724</v>
      </c>
      <c r="B9" s="428"/>
      <c r="C9" s="428"/>
      <c r="D9" s="428"/>
      <c r="E9" s="428"/>
      <c r="F9" s="428"/>
      <c r="G9" s="428"/>
      <c r="H9" s="428"/>
      <c r="I9" s="113"/>
      <c r="J9" s="113"/>
      <c r="K9" s="113"/>
      <c r="L9" s="113"/>
    </row>
    <row r="10" spans="1:16" ht="35.25" customHeight="1" x14ac:dyDescent="0.2">
      <c r="A10" s="429" t="s">
        <v>725</v>
      </c>
      <c r="B10" s="429"/>
      <c r="C10" s="429"/>
      <c r="D10" s="429"/>
      <c r="E10" s="429"/>
      <c r="F10" s="429"/>
      <c r="G10" s="429"/>
      <c r="H10" s="429"/>
    </row>
    <row r="11" spans="1:16" ht="12.75" x14ac:dyDescent="0.2">
      <c r="A11" s="109" t="s">
        <v>726</v>
      </c>
      <c r="E11" s="110"/>
    </row>
    <row r="12" spans="1:16" ht="13.5" thickBot="1" x14ac:dyDescent="0.25">
      <c r="A12" s="109" t="s">
        <v>727</v>
      </c>
      <c r="E12" s="110"/>
    </row>
    <row r="13" spans="1:16" s="118" customFormat="1" ht="54.75" customHeight="1" thickBot="1" x14ac:dyDescent="0.3">
      <c r="A13" s="114" t="s">
        <v>4</v>
      </c>
      <c r="B13" s="115" t="s">
        <v>728</v>
      </c>
      <c r="C13" s="115" t="s">
        <v>6</v>
      </c>
      <c r="D13" s="115" t="s">
        <v>729</v>
      </c>
      <c r="E13" s="115" t="s">
        <v>730</v>
      </c>
      <c r="F13" s="430" t="s">
        <v>731</v>
      </c>
      <c r="G13" s="431"/>
      <c r="H13" s="116" t="s">
        <v>732</v>
      </c>
      <c r="I13" s="117"/>
      <c r="K13" s="119"/>
      <c r="L13" s="120"/>
      <c r="M13" s="121"/>
      <c r="N13" s="122"/>
      <c r="O13" s="122"/>
      <c r="P13" s="122"/>
    </row>
    <row r="14" spans="1:16" s="127" customFormat="1" ht="15.95" customHeight="1" thickBot="1" x14ac:dyDescent="0.3">
      <c r="A14" s="123">
        <v>1</v>
      </c>
      <c r="B14" s="124">
        <v>2</v>
      </c>
      <c r="C14" s="124">
        <v>3</v>
      </c>
      <c r="D14" s="124">
        <v>4</v>
      </c>
      <c r="E14" s="124">
        <v>5</v>
      </c>
      <c r="F14" s="432">
        <v>6</v>
      </c>
      <c r="G14" s="432"/>
      <c r="H14" s="125">
        <v>7</v>
      </c>
      <c r="I14" s="126"/>
      <c r="K14" s="128"/>
      <c r="L14" s="120"/>
      <c r="M14" s="121"/>
      <c r="N14" s="122"/>
      <c r="O14" s="122"/>
      <c r="P14" s="122"/>
    </row>
    <row r="15" spans="1:16" s="139" customFormat="1" ht="15.95" customHeight="1" x14ac:dyDescent="0.25">
      <c r="A15" s="425">
        <v>1</v>
      </c>
      <c r="B15" s="426" t="s">
        <v>675</v>
      </c>
      <c r="C15" s="129" t="s">
        <v>733</v>
      </c>
      <c r="D15" s="130">
        <v>1</v>
      </c>
      <c r="E15" s="131">
        <v>668</v>
      </c>
      <c r="F15" s="132" t="s">
        <v>734</v>
      </c>
      <c r="G15" s="133">
        <v>74</v>
      </c>
      <c r="H15" s="134">
        <f>D15*E15*G16*G17+D16*E16</f>
        <v>295.70824671999992</v>
      </c>
      <c r="I15" s="135">
        <f>(I17*6*1000)/10000000</f>
        <v>2.8080000000000002E-3</v>
      </c>
      <c r="J15" s="136" t="s">
        <v>735</v>
      </c>
      <c r="K15" s="136"/>
      <c r="L15" s="137"/>
      <c r="M15" s="120"/>
      <c r="N15" s="120"/>
      <c r="O15" s="138"/>
      <c r="P15" s="138"/>
    </row>
    <row r="16" spans="1:16" s="139" customFormat="1" ht="15.95" customHeight="1" x14ac:dyDescent="0.25">
      <c r="A16" s="425"/>
      <c r="B16" s="426"/>
      <c r="C16" s="140" t="s">
        <v>736</v>
      </c>
      <c r="D16" s="141">
        <f>I15</f>
        <v>2.8080000000000002E-3</v>
      </c>
      <c r="E16" s="142">
        <v>49</v>
      </c>
      <c r="F16" s="143" t="s">
        <v>737</v>
      </c>
      <c r="G16" s="144">
        <f>1+0.2*(I19-1)</f>
        <v>2.2000000000000002</v>
      </c>
      <c r="H16" s="134"/>
      <c r="I16" s="145"/>
      <c r="J16" s="136"/>
      <c r="K16" s="146"/>
      <c r="L16" s="137"/>
      <c r="M16" s="120"/>
      <c r="N16" s="120"/>
      <c r="O16" s="138"/>
      <c r="P16" s="138"/>
    </row>
    <row r="17" spans="1:16" s="139" customFormat="1" ht="60" customHeight="1" thickBot="1" x14ac:dyDescent="0.3">
      <c r="A17" s="425"/>
      <c r="B17" s="426"/>
      <c r="C17" s="147" t="s">
        <v>738</v>
      </c>
      <c r="D17" s="148"/>
      <c r="E17" s="149"/>
      <c r="F17" s="150" t="s">
        <v>739</v>
      </c>
      <c r="G17" s="151">
        <f>1-0.4*(2-D16)</f>
        <v>0.20112319999999995</v>
      </c>
      <c r="H17" s="134"/>
      <c r="I17" s="152">
        <v>4.68</v>
      </c>
      <c r="J17" s="136" t="s">
        <v>740</v>
      </c>
      <c r="K17" s="146"/>
      <c r="L17" s="137"/>
      <c r="M17" s="120"/>
      <c r="N17" s="120"/>
      <c r="O17" s="138"/>
      <c r="P17" s="138"/>
    </row>
    <row r="18" spans="1:16" s="139" customFormat="1" ht="15.95" customHeight="1" x14ac:dyDescent="0.25">
      <c r="A18" s="433">
        <v>2</v>
      </c>
      <c r="B18" s="434" t="s">
        <v>741</v>
      </c>
      <c r="C18" s="153" t="s">
        <v>742</v>
      </c>
      <c r="D18" s="154">
        <v>1</v>
      </c>
      <c r="E18" s="155">
        <v>56</v>
      </c>
      <c r="F18" s="132" t="s">
        <v>734</v>
      </c>
      <c r="G18" s="133">
        <v>35</v>
      </c>
      <c r="H18" s="156">
        <f>D18*E18*G19+D19*E19*G20</f>
        <v>5.7703524597632025</v>
      </c>
      <c r="I18" s="157">
        <f>ROUND((ROUND((I17*1000),2)/50),0)</f>
        <v>94</v>
      </c>
      <c r="J18" s="136" t="s">
        <v>743</v>
      </c>
      <c r="K18" s="136"/>
      <c r="L18" s="137"/>
      <c r="O18" s="158"/>
      <c r="P18" s="158"/>
    </row>
    <row r="19" spans="1:16" s="139" customFormat="1" ht="40.5" customHeight="1" x14ac:dyDescent="0.2">
      <c r="A19" s="425"/>
      <c r="B19" s="426"/>
      <c r="C19" s="159" t="s">
        <v>736</v>
      </c>
      <c r="D19" s="160">
        <f>I15</f>
        <v>2.8080000000000002E-3</v>
      </c>
      <c r="E19" s="161">
        <v>34</v>
      </c>
      <c r="F19" s="150" t="s">
        <v>744</v>
      </c>
      <c r="G19" s="151">
        <f>1-0.9*(1-D19)</f>
        <v>0.10252720000000004</v>
      </c>
      <c r="H19" s="162"/>
      <c r="I19" s="163">
        <v>7</v>
      </c>
      <c r="J19" s="435" t="s">
        <v>745</v>
      </c>
      <c r="K19" s="436"/>
      <c r="L19" s="436"/>
      <c r="O19" s="158"/>
      <c r="P19" s="158"/>
    </row>
    <row r="20" spans="1:16" s="139" customFormat="1" ht="60" customHeight="1" thickBot="1" x14ac:dyDescent="0.25">
      <c r="A20" s="425"/>
      <c r="B20" s="426"/>
      <c r="C20" s="147" t="s">
        <v>746</v>
      </c>
      <c r="D20" s="164"/>
      <c r="E20" s="165"/>
      <c r="F20" s="150" t="s">
        <v>747</v>
      </c>
      <c r="G20" s="151">
        <f>1-0.7*(1-D19)</f>
        <v>0.30196560000000006</v>
      </c>
      <c r="H20" s="162"/>
      <c r="I20" s="166">
        <v>2</v>
      </c>
      <c r="J20" s="137" t="s">
        <v>748</v>
      </c>
      <c r="K20" s="137"/>
      <c r="L20" s="137"/>
      <c r="O20" s="158"/>
      <c r="P20" s="167"/>
    </row>
    <row r="21" spans="1:16" s="139" customFormat="1" ht="15.95" customHeight="1" x14ac:dyDescent="0.2">
      <c r="A21" s="433">
        <v>3</v>
      </c>
      <c r="B21" s="437" t="s">
        <v>749</v>
      </c>
      <c r="C21" s="168" t="s">
        <v>733</v>
      </c>
      <c r="D21" s="169">
        <v>1</v>
      </c>
      <c r="E21" s="170">
        <v>137</v>
      </c>
      <c r="F21" s="132" t="s">
        <v>734</v>
      </c>
      <c r="G21" s="133">
        <v>42</v>
      </c>
      <c r="H21" s="156">
        <f>D21*E21*G23*G25+D22*E22*G25</f>
        <v>64.037567999999993</v>
      </c>
      <c r="O21" s="158"/>
      <c r="P21" s="171"/>
    </row>
    <row r="22" spans="1:16" s="139" customFormat="1" ht="15.95" customHeight="1" x14ac:dyDescent="0.2">
      <c r="A22" s="425"/>
      <c r="B22" s="438"/>
      <c r="C22" s="172" t="s">
        <v>750</v>
      </c>
      <c r="D22" s="173">
        <f>I17/10</f>
        <v>0.46799999999999997</v>
      </c>
      <c r="E22" s="174">
        <v>50</v>
      </c>
      <c r="F22" s="175"/>
      <c r="G22" s="176"/>
      <c r="H22" s="162"/>
      <c r="O22" s="158"/>
      <c r="P22" s="171"/>
    </row>
    <row r="23" spans="1:16" s="139" customFormat="1" ht="15.95" customHeight="1" x14ac:dyDescent="0.2">
      <c r="A23" s="425"/>
      <c r="B23" s="438"/>
      <c r="C23" s="439" t="s">
        <v>751</v>
      </c>
      <c r="D23" s="177"/>
      <c r="E23" s="178"/>
      <c r="F23" s="179" t="s">
        <v>752</v>
      </c>
      <c r="G23" s="180">
        <f>1-0.04*(20-D22)</f>
        <v>0.21872000000000003</v>
      </c>
      <c r="H23" s="162"/>
      <c r="O23" s="158"/>
      <c r="P23" s="171"/>
    </row>
    <row r="24" spans="1:16" s="139" customFormat="1" ht="15.95" customHeight="1" x14ac:dyDescent="0.2">
      <c r="A24" s="425"/>
      <c r="B24" s="438"/>
      <c r="C24" s="440"/>
      <c r="D24" s="177"/>
      <c r="E24" s="178"/>
      <c r="F24" s="179"/>
      <c r="G24" s="180"/>
      <c r="H24" s="162"/>
      <c r="O24" s="158"/>
      <c r="P24" s="171"/>
    </row>
    <row r="25" spans="1:16" s="139" customFormat="1" ht="35.25" customHeight="1" thickBot="1" x14ac:dyDescent="0.25">
      <c r="A25" s="425"/>
      <c r="B25" s="438"/>
      <c r="C25" s="441"/>
      <c r="D25" s="177"/>
      <c r="E25" s="178"/>
      <c r="F25" s="175" t="s">
        <v>753</v>
      </c>
      <c r="G25" s="176">
        <f>ROUND(1.2,4)</f>
        <v>1.2</v>
      </c>
      <c r="H25" s="162"/>
      <c r="O25" s="158"/>
      <c r="P25" s="171"/>
    </row>
    <row r="26" spans="1:16" s="186" customFormat="1" ht="15.95" customHeight="1" x14ac:dyDescent="0.2">
      <c r="A26" s="442">
        <v>4</v>
      </c>
      <c r="B26" s="437" t="s">
        <v>754</v>
      </c>
      <c r="C26" s="168" t="s">
        <v>733</v>
      </c>
      <c r="D26" s="181">
        <v>1</v>
      </c>
      <c r="E26" s="182">
        <v>1363</v>
      </c>
      <c r="F26" s="183" t="s">
        <v>734</v>
      </c>
      <c r="G26" s="184">
        <v>73</v>
      </c>
      <c r="H26" s="185">
        <f>D26*E26*G27*G30+D27*E27*G32*G33</f>
        <v>1372.111138</v>
      </c>
      <c r="O26" s="187"/>
      <c r="P26" s="188"/>
    </row>
    <row r="27" spans="1:16" s="186" customFormat="1" ht="15.95" customHeight="1" x14ac:dyDescent="0.2">
      <c r="A27" s="443"/>
      <c r="B27" s="438"/>
      <c r="C27" s="172" t="s">
        <v>755</v>
      </c>
      <c r="D27" s="189">
        <f>I17/100</f>
        <v>4.6799999999999994E-2</v>
      </c>
      <c r="E27" s="190">
        <v>3431</v>
      </c>
      <c r="F27" s="191" t="s">
        <v>756</v>
      </c>
      <c r="G27" s="192">
        <f>1-0.9*(1-D27)</f>
        <v>0.14211999999999991</v>
      </c>
      <c r="H27" s="193"/>
      <c r="O27" s="187"/>
      <c r="P27" s="188"/>
    </row>
    <row r="28" spans="1:16" s="186" customFormat="1" ht="15.95" hidden="1" customHeight="1" x14ac:dyDescent="0.2">
      <c r="A28" s="443"/>
      <c r="B28" s="438"/>
      <c r="C28" s="194"/>
      <c r="D28" s="177"/>
      <c r="E28" s="178"/>
      <c r="F28" s="191"/>
      <c r="G28" s="192"/>
      <c r="H28" s="193"/>
      <c r="O28" s="187"/>
      <c r="P28" s="188"/>
    </row>
    <row r="29" spans="1:16" s="186" customFormat="1" ht="15.95" hidden="1" customHeight="1" x14ac:dyDescent="0.2">
      <c r="A29" s="443"/>
      <c r="B29" s="438"/>
      <c r="C29" s="194"/>
      <c r="D29" s="177"/>
      <c r="E29" s="178"/>
      <c r="F29" s="195"/>
      <c r="G29" s="196"/>
      <c r="H29" s="193"/>
      <c r="O29" s="187"/>
      <c r="P29" s="188"/>
    </row>
    <row r="30" spans="1:16" s="186" customFormat="1" ht="104.25" customHeight="1" x14ac:dyDescent="0.2">
      <c r="A30" s="443"/>
      <c r="B30" s="438"/>
      <c r="C30" s="147" t="s">
        <v>757</v>
      </c>
      <c r="D30" s="177"/>
      <c r="E30" s="178"/>
      <c r="F30" s="191" t="s">
        <v>758</v>
      </c>
      <c r="G30" s="192">
        <f>1+0.1*(I19-1)</f>
        <v>1.6</v>
      </c>
      <c r="H30" s="193"/>
      <c r="O30" s="187"/>
      <c r="P30" s="188"/>
    </row>
    <row r="31" spans="1:16" s="186" customFormat="1" ht="15.95" hidden="1" customHeight="1" x14ac:dyDescent="0.2">
      <c r="A31" s="444"/>
      <c r="B31" s="445"/>
      <c r="C31" s="197"/>
      <c r="D31" s="198"/>
      <c r="E31" s="199"/>
      <c r="F31" s="200"/>
      <c r="G31" s="201"/>
      <c r="H31" s="202"/>
      <c r="O31" s="187"/>
      <c r="P31" s="188"/>
    </row>
    <row r="32" spans="1:16" s="186" customFormat="1" ht="25.5" customHeight="1" x14ac:dyDescent="0.2">
      <c r="A32" s="203"/>
      <c r="B32" s="204"/>
      <c r="C32" s="205" t="s">
        <v>759</v>
      </c>
      <c r="D32" s="177"/>
      <c r="E32" s="178"/>
      <c r="F32" s="191" t="s">
        <v>760</v>
      </c>
      <c r="G32" s="192">
        <f>1+0.01*(I18-5)</f>
        <v>1.8900000000000001</v>
      </c>
      <c r="H32" s="193"/>
      <c r="O32" s="187"/>
      <c r="P32" s="188"/>
    </row>
    <row r="33" spans="1:16" s="186" customFormat="1" ht="43.5" customHeight="1" thickBot="1" x14ac:dyDescent="0.25">
      <c r="A33" s="203"/>
      <c r="B33" s="204"/>
      <c r="C33" s="205" t="s">
        <v>761</v>
      </c>
      <c r="D33" s="177"/>
      <c r="E33" s="178"/>
      <c r="F33" s="191" t="s">
        <v>762</v>
      </c>
      <c r="G33" s="192">
        <v>3.5</v>
      </c>
      <c r="H33" s="193"/>
      <c r="O33" s="187"/>
      <c r="P33" s="188"/>
    </row>
    <row r="34" spans="1:16" s="139" customFormat="1" ht="15.95" customHeight="1" x14ac:dyDescent="0.2">
      <c r="A34" s="433">
        <v>5</v>
      </c>
      <c r="B34" s="437" t="s">
        <v>763</v>
      </c>
      <c r="C34" s="168" t="s">
        <v>733</v>
      </c>
      <c r="D34" s="181">
        <v>1</v>
      </c>
      <c r="E34" s="181">
        <v>882</v>
      </c>
      <c r="F34" s="206" t="s">
        <v>734</v>
      </c>
      <c r="G34" s="207">
        <v>77</v>
      </c>
      <c r="H34" s="156">
        <f>D34*E34*G35*G36+D35*E35*G37*G38</f>
        <v>967.33619999999996</v>
      </c>
    </row>
    <row r="35" spans="1:16" s="139" customFormat="1" ht="15.95" customHeight="1" x14ac:dyDescent="0.2">
      <c r="A35" s="425"/>
      <c r="B35" s="438"/>
      <c r="C35" s="172" t="s">
        <v>764</v>
      </c>
      <c r="D35" s="208">
        <f>I17</f>
        <v>4.68</v>
      </c>
      <c r="E35" s="189">
        <v>11</v>
      </c>
      <c r="F35" s="175" t="s">
        <v>765</v>
      </c>
      <c r="G35" s="209">
        <f>1-0.02*(40-D35)</f>
        <v>0.29359999999999997</v>
      </c>
      <c r="H35" s="162"/>
    </row>
    <row r="36" spans="1:16" s="139" customFormat="1" ht="45.75" customHeight="1" x14ac:dyDescent="0.2">
      <c r="A36" s="425"/>
      <c r="B36" s="438"/>
      <c r="C36" s="210" t="s">
        <v>766</v>
      </c>
      <c r="D36" s="211"/>
      <c r="E36" s="212"/>
      <c r="F36" s="213" t="s">
        <v>767</v>
      </c>
      <c r="G36" s="214">
        <v>2.5</v>
      </c>
      <c r="H36" s="162"/>
    </row>
    <row r="37" spans="1:16" s="139" customFormat="1" ht="31.5" customHeight="1" x14ac:dyDescent="0.2">
      <c r="A37" s="425"/>
      <c r="B37" s="438"/>
      <c r="C37" s="210" t="s">
        <v>768</v>
      </c>
      <c r="D37" s="215"/>
      <c r="E37" s="216"/>
      <c r="F37" s="217" t="s">
        <v>769</v>
      </c>
      <c r="G37" s="218">
        <f>1+0.05*(I18-1)</f>
        <v>5.65</v>
      </c>
      <c r="H37" s="162"/>
    </row>
    <row r="38" spans="1:16" s="139" customFormat="1" ht="71.25" customHeight="1" thickBot="1" x14ac:dyDescent="0.25">
      <c r="A38" s="425"/>
      <c r="B38" s="438"/>
      <c r="C38" s="210" t="s">
        <v>770</v>
      </c>
      <c r="D38" s="215"/>
      <c r="E38" s="216"/>
      <c r="F38" s="217" t="s">
        <v>771</v>
      </c>
      <c r="G38" s="218">
        <f>1+0.1*(I20-1)</f>
        <v>1.1000000000000001</v>
      </c>
      <c r="H38" s="162"/>
    </row>
    <row r="39" spans="1:16" s="139" customFormat="1" ht="15.95" customHeight="1" x14ac:dyDescent="0.2">
      <c r="A39" s="446">
        <v>6</v>
      </c>
      <c r="B39" s="449" t="s">
        <v>772</v>
      </c>
      <c r="C39" s="168" t="s">
        <v>733</v>
      </c>
      <c r="D39" s="219">
        <v>1</v>
      </c>
      <c r="E39" s="220">
        <v>355</v>
      </c>
      <c r="F39" s="132" t="s">
        <v>734</v>
      </c>
      <c r="G39" s="133">
        <v>75</v>
      </c>
      <c r="H39" s="156">
        <f>D39*E39*G40*G41+D40*E40*G42</f>
        <v>57.591855999999936</v>
      </c>
    </row>
    <row r="40" spans="1:16" s="139" customFormat="1" ht="15.95" customHeight="1" x14ac:dyDescent="0.2">
      <c r="A40" s="447"/>
      <c r="B40" s="438"/>
      <c r="C40" s="221" t="s">
        <v>773</v>
      </c>
      <c r="D40" s="160">
        <f>I15</f>
        <v>2.8080000000000002E-3</v>
      </c>
      <c r="E40" s="222">
        <v>22</v>
      </c>
      <c r="F40" s="143" t="s">
        <v>758</v>
      </c>
      <c r="G40" s="144">
        <f>1+0.1*(I19-1)</f>
        <v>1.6</v>
      </c>
      <c r="H40" s="162"/>
    </row>
    <row r="41" spans="1:16" s="139" customFormat="1" ht="45" customHeight="1" x14ac:dyDescent="0.2">
      <c r="A41" s="448"/>
      <c r="B41" s="450"/>
      <c r="C41" s="223" t="s">
        <v>774</v>
      </c>
      <c r="D41" s="215"/>
      <c r="E41" s="216"/>
      <c r="F41" s="179" t="s">
        <v>775</v>
      </c>
      <c r="G41" s="224">
        <f>1-0.45*(2-D40)</f>
        <v>0.1012635999999999</v>
      </c>
      <c r="H41" s="162"/>
    </row>
    <row r="42" spans="1:16" s="139" customFormat="1" ht="62.25" customHeight="1" thickBot="1" x14ac:dyDescent="0.25">
      <c r="A42" s="225"/>
      <c r="B42" s="226"/>
      <c r="C42" s="227" t="s">
        <v>776</v>
      </c>
      <c r="D42" s="228"/>
      <c r="E42" s="229"/>
      <c r="F42" s="230" t="s">
        <v>777</v>
      </c>
      <c r="G42" s="231">
        <v>1.2</v>
      </c>
      <c r="H42" s="232"/>
    </row>
    <row r="43" spans="1:16" s="139" customFormat="1" ht="15.95" customHeight="1" x14ac:dyDescent="0.25">
      <c r="A43" s="433">
        <v>7</v>
      </c>
      <c r="B43" s="454" t="s">
        <v>778</v>
      </c>
      <c r="C43" s="153" t="s">
        <v>779</v>
      </c>
      <c r="D43" s="154">
        <v>1</v>
      </c>
      <c r="E43" s="233">
        <v>2154</v>
      </c>
      <c r="F43" s="132" t="s">
        <v>734</v>
      </c>
      <c r="G43" s="133">
        <v>70</v>
      </c>
      <c r="H43" s="156">
        <f>D43*E43*G44*G45*G47+D44*E44*G45*G46*G48</f>
        <v>480.50808609600011</v>
      </c>
      <c r="J43" s="234"/>
      <c r="K43" s="120"/>
      <c r="L43" s="120"/>
      <c r="O43" s="158"/>
      <c r="P43" s="158"/>
    </row>
    <row r="44" spans="1:16" s="139" customFormat="1" ht="15.95" customHeight="1" x14ac:dyDescent="0.25">
      <c r="A44" s="425"/>
      <c r="B44" s="455"/>
      <c r="C44" s="159" t="s">
        <v>736</v>
      </c>
      <c r="D44" s="160">
        <f>I15</f>
        <v>2.8080000000000002E-3</v>
      </c>
      <c r="E44" s="235">
        <v>4165</v>
      </c>
      <c r="F44" s="150" t="s">
        <v>744</v>
      </c>
      <c r="G44" s="151">
        <f>1-0.9*(1-D44)</f>
        <v>0.10252720000000004</v>
      </c>
      <c r="H44" s="162"/>
      <c r="J44" s="236"/>
      <c r="K44" s="120"/>
      <c r="O44" s="158"/>
      <c r="P44" s="158"/>
    </row>
    <row r="45" spans="1:16" s="139" customFormat="1" ht="125.25" customHeight="1" x14ac:dyDescent="0.2">
      <c r="A45" s="425"/>
      <c r="B45" s="455"/>
      <c r="C45" s="147" t="s">
        <v>780</v>
      </c>
      <c r="D45" s="237"/>
      <c r="E45" s="165"/>
      <c r="F45" s="150" t="s">
        <v>781</v>
      </c>
      <c r="G45" s="151">
        <v>1.2</v>
      </c>
      <c r="H45" s="162"/>
      <c r="J45" s="236"/>
      <c r="O45" s="158"/>
      <c r="P45" s="167"/>
    </row>
    <row r="46" spans="1:16" s="139" customFormat="1" ht="18" customHeight="1" x14ac:dyDescent="0.2">
      <c r="A46" s="238"/>
      <c r="B46" s="239"/>
      <c r="C46" s="147" t="s">
        <v>782</v>
      </c>
      <c r="D46" s="240"/>
      <c r="E46" s="165"/>
      <c r="F46" s="150" t="s">
        <v>783</v>
      </c>
      <c r="G46" s="151">
        <v>1.1499999999999999</v>
      </c>
      <c r="H46" s="162"/>
      <c r="J46" s="236"/>
      <c r="O46" s="158"/>
      <c r="P46" s="167"/>
    </row>
    <row r="47" spans="1:16" s="139" customFormat="1" ht="42" customHeight="1" x14ac:dyDescent="0.2">
      <c r="A47" s="238"/>
      <c r="B47" s="239"/>
      <c r="C47" s="147" t="s">
        <v>784</v>
      </c>
      <c r="D47" s="240"/>
      <c r="E47" s="165"/>
      <c r="F47" s="150" t="s">
        <v>785</v>
      </c>
      <c r="G47" s="151">
        <f>1+0.1*(I19-1)</f>
        <v>1.6</v>
      </c>
      <c r="H47" s="162"/>
      <c r="J47" s="236"/>
      <c r="O47" s="158"/>
      <c r="P47" s="167"/>
    </row>
    <row r="48" spans="1:16" s="139" customFormat="1" ht="44.25" customHeight="1" thickBot="1" x14ac:dyDescent="0.25">
      <c r="A48" s="238"/>
      <c r="B48" s="239"/>
      <c r="C48" s="147" t="s">
        <v>786</v>
      </c>
      <c r="D48" s="240"/>
      <c r="E48" s="165"/>
      <c r="F48" s="150" t="s">
        <v>787</v>
      </c>
      <c r="G48" s="151">
        <v>3.5</v>
      </c>
      <c r="H48" s="162"/>
      <c r="J48" s="236"/>
      <c r="O48" s="158"/>
      <c r="P48" s="167"/>
    </row>
    <row r="49" spans="1:14" s="139" customFormat="1" ht="15.95" customHeight="1" x14ac:dyDescent="0.2">
      <c r="A49" s="433">
        <v>8</v>
      </c>
      <c r="B49" s="449" t="s">
        <v>788</v>
      </c>
      <c r="C49" s="241" t="s">
        <v>789</v>
      </c>
      <c r="D49" s="181">
        <v>8</v>
      </c>
      <c r="E49" s="242">
        <v>15</v>
      </c>
      <c r="F49" s="132" t="s">
        <v>734</v>
      </c>
      <c r="G49" s="133">
        <v>139</v>
      </c>
      <c r="H49" s="243">
        <f>D49*E49+D50*E50</f>
        <v>120.9</v>
      </c>
    </row>
    <row r="50" spans="1:14" s="139" customFormat="1" ht="15.95" customHeight="1" thickBot="1" x14ac:dyDescent="0.25">
      <c r="A50" s="456"/>
      <c r="B50" s="457"/>
      <c r="C50" s="244" t="s">
        <v>790</v>
      </c>
      <c r="D50" s="245">
        <v>0.15</v>
      </c>
      <c r="E50" s="246">
        <v>6</v>
      </c>
      <c r="F50" s="247"/>
      <c r="G50" s="248"/>
      <c r="H50" s="232"/>
    </row>
    <row r="51" spans="1:14" s="139" customFormat="1" ht="26.25" customHeight="1" x14ac:dyDescent="0.2">
      <c r="A51" s="249"/>
      <c r="B51" s="250"/>
      <c r="C51" s="241"/>
      <c r="D51" s="181"/>
      <c r="E51" s="242"/>
      <c r="F51" s="458" t="s">
        <v>791</v>
      </c>
      <c r="G51" s="459"/>
      <c r="H51" s="251">
        <f>H15+H18+H21+H26+H34+H39+H43+H49</f>
        <v>3363.9634472757634</v>
      </c>
    </row>
    <row r="52" spans="1:14" ht="15.95" customHeight="1" x14ac:dyDescent="0.2">
      <c r="A52" s="460" t="s">
        <v>792</v>
      </c>
      <c r="B52" s="461"/>
      <c r="C52" s="461"/>
      <c r="D52" s="461"/>
      <c r="E52" s="461"/>
      <c r="F52" s="461"/>
      <c r="G52" s="461"/>
      <c r="H52" s="252">
        <f>H51</f>
        <v>3363.9634472757634</v>
      </c>
      <c r="I52" s="117"/>
      <c r="J52" s="253"/>
      <c r="L52" s="110"/>
      <c r="M52" s="110"/>
      <c r="N52" s="110"/>
    </row>
    <row r="53" spans="1:14" ht="15.95" customHeight="1" x14ac:dyDescent="0.2">
      <c r="A53" s="254"/>
      <c r="B53" s="462" t="s">
        <v>793</v>
      </c>
      <c r="C53" s="463"/>
      <c r="D53" s="255"/>
      <c r="E53" s="464"/>
      <c r="F53" s="462"/>
      <c r="G53" s="463"/>
      <c r="H53" s="256"/>
      <c r="I53" s="117"/>
      <c r="J53" s="253"/>
      <c r="L53" s="110"/>
      <c r="M53" s="110"/>
      <c r="N53" s="110"/>
    </row>
    <row r="54" spans="1:14" s="253" customFormat="1" ht="15.95" customHeight="1" x14ac:dyDescent="0.2">
      <c r="A54" s="465" t="s">
        <v>794</v>
      </c>
      <c r="B54" s="466"/>
      <c r="C54" s="467"/>
      <c r="D54" s="257" t="s">
        <v>795</v>
      </c>
      <c r="E54" s="468" t="s">
        <v>796</v>
      </c>
      <c r="F54" s="466"/>
      <c r="G54" s="467"/>
      <c r="H54" s="258">
        <v>1.01</v>
      </c>
      <c r="I54" s="117"/>
    </row>
    <row r="55" spans="1:14" ht="15.95" customHeight="1" x14ac:dyDescent="0.2">
      <c r="A55" s="469"/>
      <c r="B55" s="470"/>
      <c r="C55" s="470"/>
      <c r="D55" s="470"/>
      <c r="E55" s="470"/>
      <c r="F55" s="470"/>
      <c r="G55" s="471"/>
      <c r="H55" s="256">
        <f>ROUND(H52*H54,2)</f>
        <v>3397.6</v>
      </c>
      <c r="I55" s="117"/>
      <c r="J55" s="110"/>
      <c r="L55" s="110"/>
      <c r="M55" s="110"/>
      <c r="N55" s="110"/>
    </row>
    <row r="56" spans="1:14" ht="15.95" customHeight="1" x14ac:dyDescent="0.2">
      <c r="A56" s="451" t="s">
        <v>797</v>
      </c>
      <c r="B56" s="452"/>
      <c r="C56" s="452"/>
      <c r="D56" s="452"/>
      <c r="E56" s="452"/>
      <c r="F56" s="452"/>
      <c r="G56" s="453"/>
      <c r="H56" s="259">
        <v>13.22424788</v>
      </c>
      <c r="I56" s="117"/>
      <c r="J56" s="110"/>
      <c r="L56" s="110"/>
      <c r="M56" s="110"/>
      <c r="N56" s="110"/>
    </row>
    <row r="57" spans="1:14" ht="15.95" customHeight="1" thickBot="1" x14ac:dyDescent="0.25">
      <c r="A57" s="260"/>
      <c r="B57" s="473" t="s">
        <v>798</v>
      </c>
      <c r="C57" s="473"/>
      <c r="D57" s="473"/>
      <c r="E57" s="473"/>
      <c r="F57" s="473"/>
      <c r="G57" s="474"/>
      <c r="H57" s="261">
        <f>H55*H56</f>
        <v>44930.704597087999</v>
      </c>
      <c r="I57" s="117"/>
      <c r="J57" s="253"/>
      <c r="L57" s="110"/>
      <c r="M57" s="110"/>
      <c r="N57" s="110"/>
    </row>
    <row r="58" spans="1:14" s="139" customFormat="1" ht="48.75" customHeight="1" x14ac:dyDescent="0.2">
      <c r="A58" s="262"/>
      <c r="B58" s="263"/>
      <c r="C58" s="264"/>
      <c r="D58" s="265"/>
      <c r="E58" s="266"/>
      <c r="F58" s="475" t="s">
        <v>799</v>
      </c>
      <c r="G58" s="476"/>
      <c r="H58" s="267">
        <f>E81</f>
        <v>22097.609999999997</v>
      </c>
    </row>
    <row r="59" spans="1:14" ht="15.95" customHeight="1" x14ac:dyDescent="0.2">
      <c r="A59" s="460" t="s">
        <v>833</v>
      </c>
      <c r="B59" s="461"/>
      <c r="C59" s="461"/>
      <c r="D59" s="461"/>
      <c r="E59" s="461"/>
      <c r="F59" s="461"/>
      <c r="G59" s="461"/>
      <c r="H59" s="252">
        <f>H57+H58</f>
        <v>67028.314597088</v>
      </c>
      <c r="I59" s="117"/>
      <c r="J59" s="253"/>
      <c r="L59" s="110"/>
      <c r="M59" s="110"/>
      <c r="N59" s="110"/>
    </row>
    <row r="60" spans="1:14" ht="15.95" customHeight="1" x14ac:dyDescent="0.2">
      <c r="A60" s="268"/>
      <c r="B60" s="269"/>
      <c r="C60" s="269"/>
      <c r="D60" s="269"/>
      <c r="E60" s="269"/>
      <c r="F60" s="269"/>
      <c r="G60" s="269"/>
      <c r="H60" s="270"/>
      <c r="I60" s="117"/>
      <c r="J60" s="253"/>
      <c r="L60" s="110"/>
      <c r="M60" s="110"/>
      <c r="N60" s="110"/>
    </row>
    <row r="62" spans="1:14" ht="15.95" hidden="1" customHeight="1" x14ac:dyDescent="0.2">
      <c r="A62" s="477"/>
      <c r="B62" s="477"/>
      <c r="C62" s="477"/>
      <c r="D62" s="477"/>
      <c r="E62" s="477"/>
      <c r="F62" s="477"/>
      <c r="G62" s="477"/>
      <c r="H62" s="477"/>
    </row>
    <row r="63" spans="1:14" ht="15.95" hidden="1" customHeight="1" x14ac:dyDescent="0.2"/>
    <row r="64" spans="1:14" ht="14.25" x14ac:dyDescent="0.2">
      <c r="D64" s="478"/>
      <c r="E64" s="478"/>
      <c r="F64" s="478"/>
      <c r="G64" s="478"/>
      <c r="H64" s="478"/>
    </row>
    <row r="65" spans="1:12" ht="12.75" x14ac:dyDescent="0.2"/>
    <row r="66" spans="1:12" ht="12.75" x14ac:dyDescent="0.2"/>
    <row r="67" spans="1:12" ht="12.75" x14ac:dyDescent="0.2"/>
    <row r="68" spans="1:12" ht="12.75" x14ac:dyDescent="0.2">
      <c r="G68" s="271" t="s">
        <v>800</v>
      </c>
      <c r="L68" s="271"/>
    </row>
    <row r="69" spans="1:12" ht="12.75" x14ac:dyDescent="0.2">
      <c r="G69" s="272" t="s">
        <v>801</v>
      </c>
      <c r="J69" s="272"/>
      <c r="L69" s="272"/>
    </row>
    <row r="71" spans="1:12" ht="15" x14ac:dyDescent="0.25">
      <c r="A71" s="479" t="s">
        <v>802</v>
      </c>
      <c r="B71" s="479"/>
      <c r="C71" s="479"/>
      <c r="D71" s="479"/>
      <c r="E71" s="479"/>
      <c r="F71" s="479"/>
      <c r="G71" s="479"/>
      <c r="H71" s="479"/>
      <c r="I71" s="273"/>
      <c r="J71" s="273"/>
      <c r="K71" s="273"/>
      <c r="L71" s="273"/>
    </row>
    <row r="72" spans="1:12" ht="12.75" x14ac:dyDescent="0.2">
      <c r="A72" s="480" t="s">
        <v>803</v>
      </c>
      <c r="B72" s="480"/>
      <c r="C72" s="480"/>
      <c r="D72" s="480"/>
      <c r="E72" s="480"/>
      <c r="F72" s="480"/>
      <c r="G72" s="480"/>
      <c r="H72" s="480"/>
      <c r="I72" s="272"/>
      <c r="J72" s="272"/>
      <c r="K72" s="272"/>
      <c r="L72" s="272"/>
    </row>
    <row r="75" spans="1:12" ht="28.5" customHeight="1" x14ac:dyDescent="0.2">
      <c r="B75" s="481" t="s">
        <v>804</v>
      </c>
      <c r="C75" s="481"/>
      <c r="D75" s="481"/>
      <c r="E75" s="274">
        <f>((30*12)/40)*909.62</f>
        <v>8186.58</v>
      </c>
      <c r="F75" s="109" t="s">
        <v>59</v>
      </c>
    </row>
    <row r="76" spans="1:12" ht="32.25" customHeight="1" x14ac:dyDescent="0.2">
      <c r="B76" s="482" t="s">
        <v>805</v>
      </c>
      <c r="C76" s="482"/>
      <c r="D76" s="482"/>
      <c r="E76" s="274">
        <f>224.01*3*9</f>
        <v>6048.2699999999995</v>
      </c>
      <c r="F76" s="109" t="s">
        <v>59</v>
      </c>
    </row>
    <row r="77" spans="1:12" ht="13.5" customHeight="1" x14ac:dyDescent="0.2">
      <c r="B77" s="481" t="s">
        <v>806</v>
      </c>
      <c r="C77" s="481"/>
      <c r="D77" s="481"/>
      <c r="E77" s="110">
        <f>ROUND((E76*80%),2)</f>
        <v>4838.62</v>
      </c>
      <c r="F77" s="109" t="s">
        <v>59</v>
      </c>
    </row>
    <row r="78" spans="1:12" ht="13.5" customHeight="1" x14ac:dyDescent="0.2">
      <c r="B78" s="481" t="s">
        <v>807</v>
      </c>
      <c r="C78" s="481"/>
      <c r="D78" s="481"/>
      <c r="E78" s="110">
        <f>ROUND((E76*50%),2)</f>
        <v>3024.14</v>
      </c>
      <c r="F78" s="109" t="s">
        <v>59</v>
      </c>
    </row>
    <row r="79" spans="1:12" ht="15.75" hidden="1" x14ac:dyDescent="0.3">
      <c r="B79" s="275" t="s">
        <v>808</v>
      </c>
      <c r="C79" s="276"/>
      <c r="D79" s="276"/>
      <c r="E79" s="277">
        <f>SUM(E75:E78)</f>
        <v>22097.609999999997</v>
      </c>
      <c r="F79" s="108" t="s">
        <v>59</v>
      </c>
    </row>
    <row r="80" spans="1:12" ht="13.5" hidden="1" x14ac:dyDescent="0.25">
      <c r="B80" s="278" t="s">
        <v>809</v>
      </c>
      <c r="E80" s="274">
        <v>0</v>
      </c>
      <c r="F80" s="109" t="s">
        <v>59</v>
      </c>
    </row>
    <row r="81" spans="1:6" s="108" customFormat="1" ht="15.75" x14ac:dyDescent="0.3">
      <c r="B81" s="275" t="s">
        <v>808</v>
      </c>
      <c r="E81" s="277">
        <f>E79+E80</f>
        <v>22097.609999999997</v>
      </c>
      <c r="F81" s="108" t="s">
        <v>59</v>
      </c>
    </row>
    <row r="82" spans="1:6" ht="13.5" x14ac:dyDescent="0.25">
      <c r="B82" s="278"/>
    </row>
    <row r="84" spans="1:6" ht="38.25" customHeight="1" x14ac:dyDescent="0.2">
      <c r="A84" s="279" t="s">
        <v>810</v>
      </c>
      <c r="B84" s="472" t="s">
        <v>811</v>
      </c>
      <c r="C84" s="472"/>
      <c r="D84" s="472"/>
      <c r="E84" s="472"/>
      <c r="F84" s="472"/>
    </row>
  </sheetData>
  <mergeCells count="43">
    <mergeCell ref="B84:F84"/>
    <mergeCell ref="B57:G57"/>
    <mergeCell ref="F58:G58"/>
    <mergeCell ref="A59:G59"/>
    <mergeCell ref="A62:H62"/>
    <mergeCell ref="D64:H64"/>
    <mergeCell ref="A71:H71"/>
    <mergeCell ref="A72:H72"/>
    <mergeCell ref="B75:D75"/>
    <mergeCell ref="B76:D76"/>
    <mergeCell ref="B77:D77"/>
    <mergeCell ref="B78:D78"/>
    <mergeCell ref="A56:G56"/>
    <mergeCell ref="A43:A45"/>
    <mergeCell ref="B43:B45"/>
    <mergeCell ref="A49:A50"/>
    <mergeCell ref="B49:B50"/>
    <mergeCell ref="F51:G51"/>
    <mergeCell ref="A52:G52"/>
    <mergeCell ref="B53:C53"/>
    <mergeCell ref="E53:G53"/>
    <mergeCell ref="A54:C54"/>
    <mergeCell ref="E54:G54"/>
    <mergeCell ref="A55:G55"/>
    <mergeCell ref="A26:A31"/>
    <mergeCell ref="B26:B31"/>
    <mergeCell ref="A34:A38"/>
    <mergeCell ref="B34:B38"/>
    <mergeCell ref="A39:A41"/>
    <mergeCell ref="B39:B41"/>
    <mergeCell ref="A18:A20"/>
    <mergeCell ref="B18:B20"/>
    <mergeCell ref="J19:L19"/>
    <mergeCell ref="A21:A25"/>
    <mergeCell ref="B21:B25"/>
    <mergeCell ref="C23:C25"/>
    <mergeCell ref="A15:A17"/>
    <mergeCell ref="B15:B17"/>
    <mergeCell ref="A8:G8"/>
    <mergeCell ref="A9:H9"/>
    <mergeCell ref="A10:H10"/>
    <mergeCell ref="F13:G13"/>
    <mergeCell ref="F14:G14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 fitToPage="1"/>
  </sheetPr>
  <dimension ref="A1:Q760"/>
  <sheetViews>
    <sheetView showGridLines="0" topLeftCell="A16" zoomScaleNormal="100" workbookViewId="0">
      <selection activeCell="A721" sqref="A721:XFD723"/>
    </sheetView>
  </sheetViews>
  <sheetFormatPr defaultRowHeight="15" outlineLevelRow="1" x14ac:dyDescent="0.2"/>
  <cols>
    <col min="1" max="1" width="4.7109375" style="285" customWidth="1"/>
    <col min="2" max="2" width="22.85546875" style="285" customWidth="1"/>
    <col min="3" max="3" width="36.7109375" style="285" customWidth="1"/>
    <col min="4" max="4" width="10.140625" style="285" customWidth="1"/>
    <col min="5" max="5" width="10.85546875" style="285" customWidth="1"/>
    <col min="6" max="6" width="12.140625" style="285" customWidth="1"/>
    <col min="7" max="7" width="14.42578125" style="285" customWidth="1"/>
    <col min="8" max="8" width="16.140625" style="285" customWidth="1"/>
    <col min="9" max="9" width="9.42578125" style="285" customWidth="1"/>
    <col min="10" max="10" width="16.85546875" style="285" customWidth="1"/>
    <col min="11" max="11" width="17.5703125" style="285" customWidth="1"/>
    <col min="12" max="12" width="10.140625" style="285" customWidth="1"/>
    <col min="13" max="13" width="17.5703125" style="285" customWidth="1"/>
    <col min="14" max="16384" width="9.140625" style="285"/>
  </cols>
  <sheetData>
    <row r="1" spans="1:12" ht="18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5" t="s">
        <v>22</v>
      </c>
    </row>
    <row r="2" spans="1:12" ht="18" x14ac:dyDescent="0.25">
      <c r="A2" s="13" t="s">
        <v>15</v>
      </c>
      <c r="B2" s="12"/>
      <c r="C2" s="12"/>
      <c r="D2" s="12"/>
      <c r="E2" s="12"/>
      <c r="F2" s="12"/>
      <c r="G2" s="12"/>
      <c r="H2" s="12"/>
      <c r="K2" s="12"/>
      <c r="L2" s="16" t="s">
        <v>16</v>
      </c>
    </row>
    <row r="3" spans="1:12" ht="18" x14ac:dyDescent="0.25">
      <c r="A3" s="19" t="s">
        <v>29</v>
      </c>
      <c r="B3" s="12"/>
      <c r="C3" s="12"/>
      <c r="D3" s="12"/>
      <c r="E3" s="12"/>
      <c r="F3" s="12"/>
      <c r="G3" s="12"/>
      <c r="H3" s="12"/>
      <c r="K3" s="12"/>
      <c r="L3" s="17" t="s">
        <v>29</v>
      </c>
    </row>
    <row r="4" spans="1:12" ht="18" x14ac:dyDescent="0.25">
      <c r="A4" s="19" t="s">
        <v>30</v>
      </c>
      <c r="B4" s="12"/>
      <c r="C4" s="12"/>
      <c r="D4" s="12"/>
      <c r="E4" s="12"/>
      <c r="F4" s="12"/>
      <c r="G4" s="12"/>
      <c r="H4" s="12"/>
      <c r="K4" s="12"/>
      <c r="L4" s="17" t="s">
        <v>30</v>
      </c>
    </row>
    <row r="5" spans="1:12" s="2" customFormat="1" ht="18" x14ac:dyDescent="0.25">
      <c r="B5" s="14"/>
      <c r="C5" s="14"/>
      <c r="D5" s="14"/>
      <c r="E5" s="14"/>
      <c r="F5" s="14"/>
      <c r="G5" s="14"/>
      <c r="H5" s="14"/>
      <c r="K5" s="14"/>
    </row>
    <row r="6" spans="1:12" s="2" customFormat="1" ht="18" x14ac:dyDescent="0.25">
      <c r="A6" s="2" t="s">
        <v>27</v>
      </c>
      <c r="B6" s="14"/>
      <c r="C6" s="14"/>
      <c r="D6" s="14"/>
      <c r="E6" s="14"/>
      <c r="F6" s="14"/>
      <c r="G6" s="14"/>
      <c r="H6" s="14"/>
      <c r="K6" s="14"/>
      <c r="L6" s="18" t="s">
        <v>28</v>
      </c>
    </row>
    <row r="7" spans="1:12" s="2" customFormat="1" x14ac:dyDescent="0.2"/>
    <row r="9" spans="1:12" ht="45.75" customHeight="1" x14ac:dyDescent="0.25">
      <c r="A9" s="397" t="s">
        <v>655</v>
      </c>
      <c r="B9" s="398"/>
      <c r="C9" s="398"/>
      <c r="D9" s="398"/>
      <c r="E9" s="398"/>
      <c r="F9" s="398"/>
      <c r="G9" s="398"/>
      <c r="H9" s="398"/>
      <c r="I9" s="398"/>
      <c r="J9" s="398"/>
      <c r="K9" s="398"/>
      <c r="L9" s="398"/>
    </row>
    <row r="10" spans="1:12" x14ac:dyDescent="0.2">
      <c r="A10" s="399" t="s">
        <v>12</v>
      </c>
      <c r="B10" s="399"/>
      <c r="C10" s="399"/>
      <c r="D10" s="399"/>
      <c r="E10" s="399"/>
      <c r="F10" s="399"/>
      <c r="G10" s="399"/>
      <c r="H10" s="399"/>
      <c r="I10" s="399"/>
      <c r="J10" s="399"/>
      <c r="K10" s="399"/>
      <c r="L10" s="399"/>
    </row>
    <row r="13" spans="1:12" ht="15.75" x14ac:dyDescent="0.25">
      <c r="A13" s="400" t="s">
        <v>839</v>
      </c>
      <c r="B13" s="400"/>
      <c r="C13" s="400"/>
      <c r="D13" s="400"/>
      <c r="E13" s="400"/>
      <c r="F13" s="400"/>
      <c r="G13" s="400"/>
      <c r="H13" s="400"/>
      <c r="I13" s="400"/>
      <c r="J13" s="400"/>
      <c r="K13" s="400"/>
      <c r="L13" s="400"/>
    </row>
    <row r="14" spans="1:12" x14ac:dyDescent="0.2">
      <c r="A14" s="401" t="s">
        <v>0</v>
      </c>
      <c r="B14" s="401"/>
      <c r="C14" s="401"/>
      <c r="D14" s="401"/>
      <c r="E14" s="401"/>
      <c r="F14" s="401"/>
      <c r="G14" s="401"/>
      <c r="H14" s="401"/>
      <c r="I14" s="401"/>
      <c r="J14" s="401"/>
      <c r="K14" s="401"/>
      <c r="L14" s="401"/>
    </row>
    <row r="16" spans="1:12" ht="18" x14ac:dyDescent="0.25">
      <c r="A16" s="402" t="s">
        <v>422</v>
      </c>
      <c r="B16" s="402"/>
      <c r="C16" s="402"/>
      <c r="D16" s="402"/>
      <c r="E16" s="402"/>
      <c r="F16" s="402"/>
      <c r="G16" s="402"/>
      <c r="H16" s="402"/>
      <c r="I16" s="402"/>
      <c r="J16" s="402"/>
      <c r="K16" s="402"/>
      <c r="L16" s="402"/>
    </row>
    <row r="17" spans="1:17" x14ac:dyDescent="0.2">
      <c r="A17" s="401" t="s">
        <v>1</v>
      </c>
      <c r="B17" s="401"/>
      <c r="C17" s="401"/>
      <c r="D17" s="401"/>
      <c r="E17" s="401"/>
      <c r="F17" s="401"/>
      <c r="G17" s="401"/>
      <c r="H17" s="401"/>
      <c r="I17" s="401"/>
      <c r="J17" s="401"/>
      <c r="K17" s="401"/>
      <c r="L17" s="401"/>
    </row>
    <row r="19" spans="1:17" s="5" customFormat="1" x14ac:dyDescent="0.2">
      <c r="A19" s="4" t="s">
        <v>423</v>
      </c>
    </row>
    <row r="20" spans="1:17" s="6" customFormat="1" x14ac:dyDescent="0.2">
      <c r="I20" s="403" t="s">
        <v>17</v>
      </c>
      <c r="J20" s="404"/>
      <c r="K20" s="403" t="s">
        <v>18</v>
      </c>
      <c r="L20" s="404"/>
    </row>
    <row r="21" spans="1:17" x14ac:dyDescent="0.2">
      <c r="E21" s="392" t="s">
        <v>2</v>
      </c>
      <c r="F21" s="392"/>
      <c r="G21" s="392"/>
      <c r="I21" s="393" t="s">
        <v>840</v>
      </c>
      <c r="J21" s="394"/>
      <c r="K21" s="485" t="s">
        <v>841</v>
      </c>
      <c r="L21" s="486"/>
    </row>
    <row r="22" spans="1:17" x14ac:dyDescent="0.2">
      <c r="E22" s="392" t="s">
        <v>3</v>
      </c>
      <c r="F22" s="392"/>
      <c r="G22" s="392"/>
      <c r="I22" s="393" t="s">
        <v>842</v>
      </c>
      <c r="J22" s="394"/>
      <c r="K22" s="483" t="s">
        <v>843</v>
      </c>
      <c r="L22" s="484"/>
    </row>
    <row r="23" spans="1:17" outlineLevel="1" x14ac:dyDescent="0.2">
      <c r="E23" s="5" t="s">
        <v>21</v>
      </c>
      <c r="F23" s="5"/>
      <c r="G23" s="5"/>
      <c r="H23" s="10"/>
      <c r="I23" s="393" t="s">
        <v>844</v>
      </c>
      <c r="J23" s="417"/>
      <c r="K23" s="417"/>
      <c r="L23" s="394"/>
    </row>
    <row r="24" spans="1:17" x14ac:dyDescent="0.2">
      <c r="A24" s="285" t="s">
        <v>613</v>
      </c>
    </row>
    <row r="25" spans="1:17" x14ac:dyDescent="0.2">
      <c r="A25" s="413" t="s">
        <v>4</v>
      </c>
      <c r="B25" s="413" t="s">
        <v>26</v>
      </c>
      <c r="C25" s="413" t="s">
        <v>5</v>
      </c>
      <c r="D25" s="413" t="s">
        <v>6</v>
      </c>
      <c r="E25" s="413" t="s">
        <v>7</v>
      </c>
      <c r="F25" s="413" t="s">
        <v>8</v>
      </c>
      <c r="G25" s="413" t="s">
        <v>23</v>
      </c>
      <c r="H25" s="413" t="s">
        <v>9</v>
      </c>
      <c r="I25" s="413" t="s">
        <v>14</v>
      </c>
      <c r="J25" s="413" t="s">
        <v>13</v>
      </c>
      <c r="K25" s="413" t="s">
        <v>10</v>
      </c>
      <c r="L25" s="281" t="s">
        <v>11</v>
      </c>
    </row>
    <row r="26" spans="1:17" ht="38.25" x14ac:dyDescent="0.2">
      <c r="A26" s="414"/>
      <c r="B26" s="414"/>
      <c r="C26" s="414"/>
      <c r="D26" s="414"/>
      <c r="E26" s="414"/>
      <c r="F26" s="414"/>
      <c r="G26" s="414"/>
      <c r="H26" s="414"/>
      <c r="I26" s="414"/>
      <c r="J26" s="414"/>
      <c r="K26" s="414"/>
      <c r="L26" s="280" t="s">
        <v>25</v>
      </c>
    </row>
    <row r="27" spans="1:17" ht="38.25" x14ac:dyDescent="0.2">
      <c r="A27" s="414"/>
      <c r="B27" s="414"/>
      <c r="C27" s="414"/>
      <c r="D27" s="414"/>
      <c r="E27" s="414"/>
      <c r="F27" s="414"/>
      <c r="G27" s="414"/>
      <c r="H27" s="414"/>
      <c r="I27" s="414"/>
      <c r="J27" s="414"/>
      <c r="K27" s="414"/>
      <c r="L27" s="280" t="s">
        <v>24</v>
      </c>
    </row>
    <row r="28" spans="1:17" x14ac:dyDescent="0.2">
      <c r="A28" s="11">
        <v>1</v>
      </c>
      <c r="B28" s="11">
        <v>2</v>
      </c>
      <c r="C28" s="11">
        <v>3</v>
      </c>
      <c r="D28" s="11">
        <v>4</v>
      </c>
      <c r="E28" s="11">
        <v>5</v>
      </c>
      <c r="F28" s="11">
        <v>6</v>
      </c>
      <c r="G28" s="11">
        <v>7</v>
      </c>
      <c r="H28" s="11">
        <v>8</v>
      </c>
      <c r="I28" s="11">
        <v>9</v>
      </c>
      <c r="J28" s="11">
        <v>10</v>
      </c>
      <c r="K28" s="11">
        <v>11</v>
      </c>
      <c r="L28" s="29">
        <v>12</v>
      </c>
    </row>
    <row r="29" spans="1:17" x14ac:dyDescent="0.2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</row>
    <row r="30" spans="1:17" ht="63.75" customHeight="1" x14ac:dyDescent="0.2">
      <c r="A30" s="489" t="s">
        <v>867</v>
      </c>
      <c r="B30" s="490"/>
      <c r="C30" s="490"/>
      <c r="D30" s="490"/>
      <c r="E30" s="490"/>
      <c r="F30" s="490"/>
      <c r="G30" s="490"/>
      <c r="H30" s="490"/>
      <c r="I30" s="490"/>
      <c r="J30" s="490"/>
      <c r="K30" s="490"/>
      <c r="L30" s="491"/>
      <c r="M30" s="83"/>
      <c r="N30" s="83"/>
      <c r="O30" s="83"/>
      <c r="P30" s="83"/>
      <c r="Q30" s="83"/>
    </row>
    <row r="31" spans="1:17" s="7" customFormat="1" ht="16.5" x14ac:dyDescent="0.2">
      <c r="A31" s="415" t="s">
        <v>33</v>
      </c>
      <c r="B31" s="416"/>
      <c r="C31" s="416"/>
      <c r="D31" s="416"/>
      <c r="E31" s="416"/>
      <c r="F31" s="416"/>
      <c r="G31" s="416"/>
      <c r="H31" s="416"/>
      <c r="I31" s="416"/>
      <c r="J31" s="416"/>
      <c r="K31" s="416"/>
      <c r="L31" s="416"/>
    </row>
    <row r="32" spans="1:17" s="7" customFormat="1" ht="60" x14ac:dyDescent="0.2">
      <c r="A32" s="37">
        <v>1</v>
      </c>
      <c r="B32" s="38" t="s">
        <v>34</v>
      </c>
      <c r="C32" s="282" t="s">
        <v>35</v>
      </c>
      <c r="D32" s="40" t="s">
        <v>36</v>
      </c>
      <c r="E32" s="41" t="s">
        <v>424</v>
      </c>
      <c r="F32" s="42">
        <v>1159.6199999999999</v>
      </c>
      <c r="G32" s="42"/>
      <c r="H32" s="43" t="s">
        <v>38</v>
      </c>
      <c r="I32" s="44" t="s">
        <v>73</v>
      </c>
      <c r="J32" s="44"/>
      <c r="K32" s="42"/>
      <c r="L32" s="45" t="s">
        <v>38</v>
      </c>
    </row>
    <row r="33" spans="1:17" outlineLevel="1" x14ac:dyDescent="0.2">
      <c r="A33" s="37" t="s">
        <v>38</v>
      </c>
      <c r="B33" s="38" t="s">
        <v>38</v>
      </c>
      <c r="C33" s="282" t="s">
        <v>39</v>
      </c>
      <c r="D33" s="40" t="s">
        <v>38</v>
      </c>
      <c r="E33" s="41" t="s">
        <v>38</v>
      </c>
      <c r="F33" s="42">
        <v>1159.6199999999999</v>
      </c>
      <c r="G33" s="42">
        <v>1.1499999999999999</v>
      </c>
      <c r="H33" s="43">
        <v>8468.11</v>
      </c>
      <c r="I33" s="44"/>
      <c r="J33" s="44">
        <v>18.07</v>
      </c>
      <c r="K33" s="42">
        <v>153018.75</v>
      </c>
      <c r="L33" s="45" t="s">
        <v>38</v>
      </c>
      <c r="M33" s="7"/>
      <c r="N33" s="7"/>
      <c r="O33" s="7"/>
      <c r="P33" s="7"/>
      <c r="Q33" s="7"/>
    </row>
    <row r="34" spans="1:17" outlineLevel="1" x14ac:dyDescent="0.2">
      <c r="A34" s="37" t="s">
        <v>38</v>
      </c>
      <c r="B34" s="38" t="s">
        <v>38</v>
      </c>
      <c r="C34" s="282" t="s">
        <v>40</v>
      </c>
      <c r="D34" s="40" t="s">
        <v>38</v>
      </c>
      <c r="E34" s="41" t="s">
        <v>38</v>
      </c>
      <c r="F34" s="42"/>
      <c r="G34" s="42">
        <v>1.1499999999999999</v>
      </c>
      <c r="H34" s="43" t="s">
        <v>38</v>
      </c>
      <c r="I34" s="44"/>
      <c r="J34" s="44"/>
      <c r="K34" s="42"/>
      <c r="L34" s="45" t="s">
        <v>38</v>
      </c>
      <c r="M34" s="7"/>
      <c r="N34" s="7"/>
      <c r="O34" s="7"/>
      <c r="P34" s="7"/>
      <c r="Q34" s="7"/>
    </row>
    <row r="35" spans="1:17" outlineLevel="1" x14ac:dyDescent="0.2">
      <c r="A35" s="37" t="s">
        <v>38</v>
      </c>
      <c r="B35" s="38" t="s">
        <v>38</v>
      </c>
      <c r="C35" s="282" t="s">
        <v>41</v>
      </c>
      <c r="D35" s="40" t="s">
        <v>38</v>
      </c>
      <c r="E35" s="41" t="s">
        <v>38</v>
      </c>
      <c r="F35" s="42"/>
      <c r="G35" s="42">
        <v>1.1499999999999999</v>
      </c>
      <c r="H35" s="43" t="s">
        <v>38</v>
      </c>
      <c r="I35" s="44"/>
      <c r="J35" s="44"/>
      <c r="K35" s="42"/>
      <c r="L35" s="45" t="s">
        <v>38</v>
      </c>
      <c r="M35" s="7"/>
      <c r="N35" s="7"/>
      <c r="O35" s="7"/>
      <c r="P35" s="7"/>
      <c r="Q35" s="7"/>
    </row>
    <row r="36" spans="1:17" outlineLevel="1" x14ac:dyDescent="0.2">
      <c r="A36" s="37" t="s">
        <v>38</v>
      </c>
      <c r="B36" s="38" t="s">
        <v>38</v>
      </c>
      <c r="C36" s="282" t="s">
        <v>42</v>
      </c>
      <c r="D36" s="40" t="s">
        <v>38</v>
      </c>
      <c r="E36" s="41" t="s">
        <v>38</v>
      </c>
      <c r="F36" s="42"/>
      <c r="G36" s="42"/>
      <c r="H36" s="43" t="s">
        <v>38</v>
      </c>
      <c r="I36" s="44"/>
      <c r="J36" s="44"/>
      <c r="K36" s="42"/>
      <c r="L36" s="45" t="s">
        <v>38</v>
      </c>
      <c r="M36" s="7"/>
      <c r="N36" s="7"/>
      <c r="O36" s="7"/>
      <c r="P36" s="7"/>
      <c r="Q36" s="7"/>
    </row>
    <row r="37" spans="1:17" s="2" customFormat="1" outlineLevel="1" x14ac:dyDescent="0.2">
      <c r="A37" s="37" t="s">
        <v>38</v>
      </c>
      <c r="B37" s="38" t="s">
        <v>38</v>
      </c>
      <c r="C37" s="282" t="s">
        <v>43</v>
      </c>
      <c r="D37" s="40" t="s">
        <v>44</v>
      </c>
      <c r="E37" s="41">
        <v>80</v>
      </c>
      <c r="F37" s="42"/>
      <c r="G37" s="42"/>
      <c r="H37" s="43">
        <v>6774.49</v>
      </c>
      <c r="I37" s="44"/>
      <c r="J37" s="44" t="s">
        <v>45</v>
      </c>
      <c r="K37" s="42">
        <v>104052.75</v>
      </c>
      <c r="L37" s="45" t="s">
        <v>38</v>
      </c>
      <c r="M37" s="7"/>
      <c r="N37" s="7"/>
      <c r="O37" s="7"/>
      <c r="P37" s="7"/>
      <c r="Q37" s="7"/>
    </row>
    <row r="38" spans="1:17" s="2" customFormat="1" outlineLevel="1" x14ac:dyDescent="0.2">
      <c r="A38" s="37" t="s">
        <v>38</v>
      </c>
      <c r="B38" s="38" t="s">
        <v>38</v>
      </c>
      <c r="C38" s="282" t="s">
        <v>46</v>
      </c>
      <c r="D38" s="40" t="s">
        <v>44</v>
      </c>
      <c r="E38" s="41">
        <v>45</v>
      </c>
      <c r="F38" s="42"/>
      <c r="G38" s="42"/>
      <c r="H38" s="43">
        <v>3810.65</v>
      </c>
      <c r="I38" s="44"/>
      <c r="J38" s="44" t="s">
        <v>47</v>
      </c>
      <c r="K38" s="42">
        <v>55086.75</v>
      </c>
      <c r="L38" s="45" t="s">
        <v>38</v>
      </c>
      <c r="M38" s="7"/>
      <c r="N38" s="7"/>
      <c r="O38" s="7"/>
      <c r="P38" s="7"/>
      <c r="Q38" s="7"/>
    </row>
    <row r="39" spans="1:17" s="2" customFormat="1" outlineLevel="1" x14ac:dyDescent="0.2">
      <c r="A39" s="37" t="s">
        <v>38</v>
      </c>
      <c r="B39" s="38" t="s">
        <v>38</v>
      </c>
      <c r="C39" s="282" t="s">
        <v>48</v>
      </c>
      <c r="D39" s="40" t="s">
        <v>49</v>
      </c>
      <c r="E39" s="41">
        <v>154</v>
      </c>
      <c r="F39" s="42"/>
      <c r="G39" s="42">
        <v>1.1499999999999999</v>
      </c>
      <c r="H39" s="43" t="s">
        <v>38</v>
      </c>
      <c r="I39" s="44"/>
      <c r="J39" s="44"/>
      <c r="K39" s="42"/>
      <c r="L39" s="45">
        <v>1124.5899999999999</v>
      </c>
      <c r="M39" s="7"/>
      <c r="N39" s="7"/>
      <c r="O39" s="7"/>
      <c r="P39" s="7"/>
      <c r="Q39" s="7"/>
    </row>
    <row r="40" spans="1:17" ht="15.75" x14ac:dyDescent="0.2">
      <c r="A40" s="46" t="s">
        <v>38</v>
      </c>
      <c r="B40" s="47" t="s">
        <v>38</v>
      </c>
      <c r="C40" s="283" t="s">
        <v>50</v>
      </c>
      <c r="D40" s="46" t="s">
        <v>38</v>
      </c>
      <c r="E40" s="49" t="s">
        <v>38</v>
      </c>
      <c r="F40" s="50"/>
      <c r="G40" s="50"/>
      <c r="H40" s="51">
        <v>19053.25</v>
      </c>
      <c r="I40" s="52"/>
      <c r="J40" s="52"/>
      <c r="K40" s="50">
        <v>312158.25</v>
      </c>
      <c r="L40" s="53">
        <v>49158.78</v>
      </c>
      <c r="M40" s="7"/>
      <c r="N40" s="7"/>
      <c r="O40" s="7"/>
      <c r="P40" s="7"/>
      <c r="Q40" s="7"/>
    </row>
    <row r="41" spans="1:17" ht="60" x14ac:dyDescent="0.2">
      <c r="A41" s="37">
        <v>2</v>
      </c>
      <c r="B41" s="38" t="s">
        <v>51</v>
      </c>
      <c r="C41" s="282" t="s">
        <v>425</v>
      </c>
      <c r="D41" s="40" t="s">
        <v>53</v>
      </c>
      <c r="E41" s="41" t="s">
        <v>426</v>
      </c>
      <c r="F41" s="42">
        <v>407.54</v>
      </c>
      <c r="G41" s="42"/>
      <c r="H41" s="43" t="s">
        <v>38</v>
      </c>
      <c r="I41" s="44" t="s">
        <v>73</v>
      </c>
      <c r="J41" s="44"/>
      <c r="K41" s="42"/>
      <c r="L41" s="45" t="s">
        <v>38</v>
      </c>
      <c r="M41" s="7"/>
      <c r="N41" s="7"/>
      <c r="O41" s="7"/>
      <c r="P41" s="7"/>
      <c r="Q41" s="7"/>
    </row>
    <row r="42" spans="1:17" ht="30" outlineLevel="1" x14ac:dyDescent="0.2">
      <c r="A42" s="37" t="s">
        <v>38</v>
      </c>
      <c r="B42" s="38">
        <v>400001</v>
      </c>
      <c r="C42" s="282" t="s">
        <v>55</v>
      </c>
      <c r="D42" s="40" t="s">
        <v>56</v>
      </c>
      <c r="E42" s="41">
        <v>55.07</v>
      </c>
      <c r="F42" s="42">
        <v>91.62</v>
      </c>
      <c r="G42" s="42"/>
      <c r="H42" s="43">
        <v>5045.51</v>
      </c>
      <c r="I42" s="44"/>
      <c r="J42" s="44">
        <v>8.3800000000000008</v>
      </c>
      <c r="K42" s="42">
        <v>42281.37</v>
      </c>
      <c r="L42" s="45" t="s">
        <v>38</v>
      </c>
      <c r="M42" s="7"/>
      <c r="N42" s="7"/>
      <c r="O42" s="7"/>
      <c r="P42" s="7"/>
      <c r="Q42" s="7"/>
    </row>
    <row r="43" spans="1:17" ht="60" outlineLevel="1" x14ac:dyDescent="0.2">
      <c r="A43" s="37" t="s">
        <v>38</v>
      </c>
      <c r="B43" s="38" t="s">
        <v>57</v>
      </c>
      <c r="C43" s="282" t="s">
        <v>58</v>
      </c>
      <c r="D43" s="40" t="s">
        <v>59</v>
      </c>
      <c r="E43" s="41">
        <v>13.84</v>
      </c>
      <c r="F43" s="42">
        <v>1</v>
      </c>
      <c r="G43" s="42"/>
      <c r="H43" s="43">
        <v>13.84</v>
      </c>
      <c r="I43" s="44"/>
      <c r="J43" s="44">
        <v>18.14</v>
      </c>
      <c r="K43" s="42">
        <v>251.06</v>
      </c>
      <c r="L43" s="45" t="s">
        <v>38</v>
      </c>
      <c r="M43" s="7"/>
      <c r="N43" s="7"/>
      <c r="O43" s="7"/>
      <c r="P43" s="7"/>
      <c r="Q43" s="7"/>
    </row>
    <row r="44" spans="1:17" outlineLevel="1" x14ac:dyDescent="0.2">
      <c r="A44" s="37" t="s">
        <v>38</v>
      </c>
      <c r="B44" s="38" t="s">
        <v>38</v>
      </c>
      <c r="C44" s="282" t="s">
        <v>39</v>
      </c>
      <c r="D44" s="40" t="s">
        <v>38</v>
      </c>
      <c r="E44" s="41" t="s">
        <v>38</v>
      </c>
      <c r="F44" s="42">
        <v>49.24</v>
      </c>
      <c r="G44" s="42">
        <v>1.1499999999999999</v>
      </c>
      <c r="H44" s="43">
        <v>799.62</v>
      </c>
      <c r="I44" s="44"/>
      <c r="J44" s="44">
        <v>18.07</v>
      </c>
      <c r="K44" s="42">
        <v>14449.13</v>
      </c>
      <c r="L44" s="45" t="s">
        <v>38</v>
      </c>
      <c r="M44" s="7"/>
      <c r="N44" s="7"/>
      <c r="O44" s="7"/>
      <c r="P44" s="7"/>
      <c r="Q44" s="7"/>
    </row>
    <row r="45" spans="1:17" outlineLevel="1" x14ac:dyDescent="0.2">
      <c r="A45" s="37" t="s">
        <v>38</v>
      </c>
      <c r="B45" s="38" t="s">
        <v>38</v>
      </c>
      <c r="C45" s="282" t="s">
        <v>40</v>
      </c>
      <c r="D45" s="40" t="s">
        <v>38</v>
      </c>
      <c r="E45" s="41" t="s">
        <v>38</v>
      </c>
      <c r="F45" s="42">
        <v>357.32</v>
      </c>
      <c r="G45" s="42">
        <v>1.1499999999999999</v>
      </c>
      <c r="H45" s="43">
        <v>5802.19</v>
      </c>
      <c r="I45" s="44"/>
      <c r="J45" s="44">
        <v>8.3800000000000008</v>
      </c>
      <c r="K45" s="42">
        <v>48622.35</v>
      </c>
      <c r="L45" s="45" t="s">
        <v>38</v>
      </c>
      <c r="M45" s="7"/>
      <c r="N45" s="7"/>
      <c r="O45" s="7"/>
      <c r="P45" s="7"/>
      <c r="Q45" s="7"/>
    </row>
    <row r="46" spans="1:17" outlineLevel="1" x14ac:dyDescent="0.2">
      <c r="A46" s="37" t="s">
        <v>38</v>
      </c>
      <c r="B46" s="38" t="s">
        <v>38</v>
      </c>
      <c r="C46" s="282" t="s">
        <v>41</v>
      </c>
      <c r="D46" s="40" t="s">
        <v>38</v>
      </c>
      <c r="E46" s="41" t="s">
        <v>38</v>
      </c>
      <c r="F46" s="42"/>
      <c r="G46" s="42">
        <v>1.1499999999999999</v>
      </c>
      <c r="H46" s="43" t="s">
        <v>38</v>
      </c>
      <c r="I46" s="44"/>
      <c r="J46" s="44"/>
      <c r="K46" s="42"/>
      <c r="L46" s="45" t="s">
        <v>38</v>
      </c>
      <c r="M46" s="7"/>
      <c r="N46" s="7"/>
      <c r="O46" s="7"/>
      <c r="P46" s="7"/>
      <c r="Q46" s="7"/>
    </row>
    <row r="47" spans="1:17" outlineLevel="1" x14ac:dyDescent="0.2">
      <c r="A47" s="37" t="s">
        <v>38</v>
      </c>
      <c r="B47" s="38" t="s">
        <v>38</v>
      </c>
      <c r="C47" s="282" t="s">
        <v>42</v>
      </c>
      <c r="D47" s="40" t="s">
        <v>38</v>
      </c>
      <c r="E47" s="41" t="s">
        <v>38</v>
      </c>
      <c r="F47" s="42">
        <v>0.98</v>
      </c>
      <c r="G47" s="42"/>
      <c r="H47" s="43">
        <v>13.69</v>
      </c>
      <c r="I47" s="44"/>
      <c r="J47" s="44">
        <v>18.14</v>
      </c>
      <c r="K47" s="42">
        <v>248.34</v>
      </c>
      <c r="L47" s="45" t="s">
        <v>38</v>
      </c>
      <c r="M47" s="7"/>
      <c r="N47" s="7"/>
      <c r="O47" s="7"/>
      <c r="P47" s="7"/>
      <c r="Q47" s="7"/>
    </row>
    <row r="48" spans="1:17" outlineLevel="1" x14ac:dyDescent="0.2">
      <c r="A48" s="37" t="s">
        <v>38</v>
      </c>
      <c r="B48" s="38" t="s">
        <v>38</v>
      </c>
      <c r="C48" s="282" t="s">
        <v>43</v>
      </c>
      <c r="D48" s="40" t="s">
        <v>44</v>
      </c>
      <c r="E48" s="41">
        <v>95</v>
      </c>
      <c r="F48" s="42"/>
      <c r="G48" s="42"/>
      <c r="H48" s="43">
        <v>759.64</v>
      </c>
      <c r="I48" s="44"/>
      <c r="J48" s="44" t="s">
        <v>60</v>
      </c>
      <c r="K48" s="42">
        <v>11703.8</v>
      </c>
      <c r="L48" s="45" t="s">
        <v>38</v>
      </c>
      <c r="M48" s="7"/>
      <c r="N48" s="7"/>
      <c r="O48" s="7"/>
      <c r="P48" s="7"/>
      <c r="Q48" s="7"/>
    </row>
    <row r="49" spans="1:17" outlineLevel="1" x14ac:dyDescent="0.2">
      <c r="A49" s="37" t="s">
        <v>38</v>
      </c>
      <c r="B49" s="38" t="s">
        <v>38</v>
      </c>
      <c r="C49" s="282" t="s">
        <v>46</v>
      </c>
      <c r="D49" s="40" t="s">
        <v>44</v>
      </c>
      <c r="E49" s="41">
        <v>65</v>
      </c>
      <c r="F49" s="42"/>
      <c r="G49" s="42"/>
      <c r="H49" s="43">
        <v>519.75</v>
      </c>
      <c r="I49" s="44"/>
      <c r="J49" s="44" t="s">
        <v>61</v>
      </c>
      <c r="K49" s="42">
        <v>7513.55</v>
      </c>
      <c r="L49" s="45" t="s">
        <v>38</v>
      </c>
      <c r="M49" s="7"/>
      <c r="N49" s="7"/>
      <c r="O49" s="7"/>
      <c r="P49" s="7"/>
      <c r="Q49" s="7"/>
    </row>
    <row r="50" spans="1:17" outlineLevel="1" x14ac:dyDescent="0.2">
      <c r="A50" s="37" t="s">
        <v>38</v>
      </c>
      <c r="B50" s="38" t="s">
        <v>38</v>
      </c>
      <c r="C50" s="282" t="s">
        <v>48</v>
      </c>
      <c r="D50" s="40" t="s">
        <v>49</v>
      </c>
      <c r="E50" s="41">
        <v>5.3</v>
      </c>
      <c r="F50" s="42"/>
      <c r="G50" s="42">
        <v>1.1499999999999999</v>
      </c>
      <c r="H50" s="43" t="s">
        <v>38</v>
      </c>
      <c r="I50" s="44"/>
      <c r="J50" s="44"/>
      <c r="K50" s="42"/>
      <c r="L50" s="45">
        <v>86.06</v>
      </c>
      <c r="M50" s="7"/>
      <c r="N50" s="7"/>
      <c r="O50" s="7"/>
      <c r="P50" s="7"/>
      <c r="Q50" s="7"/>
    </row>
    <row r="51" spans="1:17" ht="15.75" x14ac:dyDescent="0.2">
      <c r="A51" s="46" t="s">
        <v>38</v>
      </c>
      <c r="B51" s="47" t="s">
        <v>38</v>
      </c>
      <c r="C51" s="283" t="s">
        <v>50</v>
      </c>
      <c r="D51" s="46" t="s">
        <v>38</v>
      </c>
      <c r="E51" s="49" t="s">
        <v>38</v>
      </c>
      <c r="F51" s="50"/>
      <c r="G51" s="50"/>
      <c r="H51" s="51">
        <v>7894.89</v>
      </c>
      <c r="I51" s="52"/>
      <c r="J51" s="52"/>
      <c r="K51" s="50">
        <v>82537.17</v>
      </c>
      <c r="L51" s="53">
        <v>5845.41</v>
      </c>
      <c r="M51" s="7"/>
      <c r="N51" s="7"/>
      <c r="O51" s="7"/>
      <c r="P51" s="7"/>
      <c r="Q51" s="7"/>
    </row>
    <row r="52" spans="1:17" ht="60" x14ac:dyDescent="0.2">
      <c r="A52" s="37">
        <v>3</v>
      </c>
      <c r="B52" s="38" t="s">
        <v>65</v>
      </c>
      <c r="C52" s="282" t="s">
        <v>66</v>
      </c>
      <c r="D52" s="40" t="s">
        <v>36</v>
      </c>
      <c r="E52" s="41" t="s">
        <v>427</v>
      </c>
      <c r="F52" s="42">
        <v>640.74</v>
      </c>
      <c r="G52" s="42"/>
      <c r="H52" s="43" t="s">
        <v>38</v>
      </c>
      <c r="I52" s="44" t="s">
        <v>73</v>
      </c>
      <c r="J52" s="44"/>
      <c r="K52" s="42"/>
      <c r="L52" s="45" t="s">
        <v>38</v>
      </c>
      <c r="M52" s="7"/>
      <c r="N52" s="7"/>
      <c r="O52" s="7"/>
      <c r="P52" s="7"/>
      <c r="Q52" s="7"/>
    </row>
    <row r="53" spans="1:17" outlineLevel="1" x14ac:dyDescent="0.2">
      <c r="A53" s="37" t="s">
        <v>38</v>
      </c>
      <c r="B53" s="38" t="s">
        <v>38</v>
      </c>
      <c r="C53" s="282" t="s">
        <v>39</v>
      </c>
      <c r="D53" s="40" t="s">
        <v>38</v>
      </c>
      <c r="E53" s="41" t="s">
        <v>38</v>
      </c>
      <c r="F53" s="42">
        <v>640.74</v>
      </c>
      <c r="G53" s="42">
        <v>1.1499999999999999</v>
      </c>
      <c r="H53" s="43">
        <v>780.32</v>
      </c>
      <c r="I53" s="44"/>
      <c r="J53" s="44">
        <v>18.07</v>
      </c>
      <c r="K53" s="42">
        <v>14100.38</v>
      </c>
      <c r="L53" s="45" t="s">
        <v>38</v>
      </c>
      <c r="M53" s="7"/>
      <c r="N53" s="7"/>
      <c r="O53" s="7"/>
      <c r="P53" s="7"/>
      <c r="Q53" s="7"/>
    </row>
    <row r="54" spans="1:17" outlineLevel="1" x14ac:dyDescent="0.2">
      <c r="A54" s="37" t="s">
        <v>38</v>
      </c>
      <c r="B54" s="38" t="s">
        <v>38</v>
      </c>
      <c r="C54" s="282" t="s">
        <v>40</v>
      </c>
      <c r="D54" s="40" t="s">
        <v>38</v>
      </c>
      <c r="E54" s="41" t="s">
        <v>38</v>
      </c>
      <c r="F54" s="42"/>
      <c r="G54" s="42">
        <v>1.1499999999999999</v>
      </c>
      <c r="H54" s="43" t="s">
        <v>38</v>
      </c>
      <c r="I54" s="44"/>
      <c r="J54" s="44"/>
      <c r="K54" s="42"/>
      <c r="L54" s="45" t="s">
        <v>38</v>
      </c>
      <c r="M54" s="7"/>
      <c r="N54" s="7"/>
      <c r="O54" s="7"/>
      <c r="P54" s="7"/>
      <c r="Q54" s="7"/>
    </row>
    <row r="55" spans="1:17" outlineLevel="1" x14ac:dyDescent="0.2">
      <c r="A55" s="37" t="s">
        <v>38</v>
      </c>
      <c r="B55" s="38" t="s">
        <v>38</v>
      </c>
      <c r="C55" s="282" t="s">
        <v>41</v>
      </c>
      <c r="D55" s="40" t="s">
        <v>38</v>
      </c>
      <c r="E55" s="41" t="s">
        <v>38</v>
      </c>
      <c r="F55" s="42"/>
      <c r="G55" s="42">
        <v>1.1499999999999999</v>
      </c>
      <c r="H55" s="43" t="s">
        <v>38</v>
      </c>
      <c r="I55" s="44"/>
      <c r="J55" s="44"/>
      <c r="K55" s="42"/>
      <c r="L55" s="45" t="s">
        <v>38</v>
      </c>
      <c r="M55" s="7"/>
      <c r="N55" s="7"/>
      <c r="O55" s="7"/>
      <c r="P55" s="7"/>
      <c r="Q55" s="7"/>
    </row>
    <row r="56" spans="1:17" outlineLevel="1" x14ac:dyDescent="0.2">
      <c r="A56" s="37" t="s">
        <v>38</v>
      </c>
      <c r="B56" s="38" t="s">
        <v>38</v>
      </c>
      <c r="C56" s="282" t="s">
        <v>42</v>
      </c>
      <c r="D56" s="40" t="s">
        <v>38</v>
      </c>
      <c r="E56" s="41" t="s">
        <v>38</v>
      </c>
      <c r="F56" s="42"/>
      <c r="G56" s="42"/>
      <c r="H56" s="43" t="s">
        <v>38</v>
      </c>
      <c r="I56" s="44"/>
      <c r="J56" s="44"/>
      <c r="K56" s="42"/>
      <c r="L56" s="45" t="s">
        <v>38</v>
      </c>
      <c r="M56" s="7"/>
      <c r="N56" s="7"/>
      <c r="O56" s="7"/>
      <c r="P56" s="7"/>
      <c r="Q56" s="7"/>
    </row>
    <row r="57" spans="1:17" outlineLevel="1" x14ac:dyDescent="0.2">
      <c r="A57" s="37" t="s">
        <v>38</v>
      </c>
      <c r="B57" s="38" t="s">
        <v>38</v>
      </c>
      <c r="C57" s="282" t="s">
        <v>43</v>
      </c>
      <c r="D57" s="40" t="s">
        <v>44</v>
      </c>
      <c r="E57" s="41">
        <v>80</v>
      </c>
      <c r="F57" s="42"/>
      <c r="G57" s="42"/>
      <c r="H57" s="43">
        <v>624.26</v>
      </c>
      <c r="I57" s="44"/>
      <c r="J57" s="44" t="s">
        <v>45</v>
      </c>
      <c r="K57" s="42">
        <v>9588.26</v>
      </c>
      <c r="L57" s="45" t="s">
        <v>38</v>
      </c>
      <c r="M57" s="7"/>
      <c r="N57" s="7"/>
      <c r="O57" s="7"/>
      <c r="P57" s="7"/>
      <c r="Q57" s="7"/>
    </row>
    <row r="58" spans="1:17" outlineLevel="1" x14ac:dyDescent="0.2">
      <c r="A58" s="37" t="s">
        <v>38</v>
      </c>
      <c r="B58" s="38" t="s">
        <v>38</v>
      </c>
      <c r="C58" s="282" t="s">
        <v>46</v>
      </c>
      <c r="D58" s="40" t="s">
        <v>44</v>
      </c>
      <c r="E58" s="41">
        <v>45</v>
      </c>
      <c r="F58" s="42"/>
      <c r="G58" s="42"/>
      <c r="H58" s="43">
        <v>351.14</v>
      </c>
      <c r="I58" s="44"/>
      <c r="J58" s="44" t="s">
        <v>47</v>
      </c>
      <c r="K58" s="42">
        <v>5076.1400000000003</v>
      </c>
      <c r="L58" s="45" t="s">
        <v>38</v>
      </c>
      <c r="M58" s="7"/>
      <c r="N58" s="7"/>
      <c r="O58" s="7"/>
      <c r="P58" s="7"/>
      <c r="Q58" s="7"/>
    </row>
    <row r="59" spans="1:17" outlineLevel="1" x14ac:dyDescent="0.2">
      <c r="A59" s="37" t="s">
        <v>38</v>
      </c>
      <c r="B59" s="38" t="s">
        <v>38</v>
      </c>
      <c r="C59" s="282" t="s">
        <v>48</v>
      </c>
      <c r="D59" s="40" t="s">
        <v>49</v>
      </c>
      <c r="E59" s="41">
        <v>88.5</v>
      </c>
      <c r="F59" s="42"/>
      <c r="G59" s="42">
        <v>1.1499999999999999</v>
      </c>
      <c r="H59" s="43" t="s">
        <v>38</v>
      </c>
      <c r="I59" s="44"/>
      <c r="J59" s="44"/>
      <c r="K59" s="42"/>
      <c r="L59" s="45">
        <v>107.78</v>
      </c>
      <c r="M59" s="7"/>
      <c r="N59" s="7"/>
      <c r="O59" s="7"/>
      <c r="P59" s="7"/>
      <c r="Q59" s="7"/>
    </row>
    <row r="60" spans="1:17" ht="15.75" x14ac:dyDescent="0.2">
      <c r="A60" s="46" t="s">
        <v>38</v>
      </c>
      <c r="B60" s="47" t="s">
        <v>38</v>
      </c>
      <c r="C60" s="283" t="s">
        <v>50</v>
      </c>
      <c r="D60" s="46" t="s">
        <v>38</v>
      </c>
      <c r="E60" s="49" t="s">
        <v>38</v>
      </c>
      <c r="F60" s="50"/>
      <c r="G60" s="50"/>
      <c r="H60" s="51">
        <v>1755.72</v>
      </c>
      <c r="I60" s="52"/>
      <c r="J60" s="52"/>
      <c r="K60" s="50">
        <v>28764.78</v>
      </c>
      <c r="L60" s="53">
        <v>27162.21</v>
      </c>
      <c r="M60" s="7"/>
      <c r="N60" s="7"/>
      <c r="O60" s="7"/>
      <c r="P60" s="7"/>
      <c r="Q60" s="7"/>
    </row>
    <row r="61" spans="1:17" ht="60" x14ac:dyDescent="0.2">
      <c r="A61" s="37">
        <v>4</v>
      </c>
      <c r="B61" s="38" t="s">
        <v>65</v>
      </c>
      <c r="C61" s="282" t="s">
        <v>68</v>
      </c>
      <c r="D61" s="40" t="s">
        <v>36</v>
      </c>
      <c r="E61" s="41" t="s">
        <v>428</v>
      </c>
      <c r="F61" s="42">
        <v>640.74</v>
      </c>
      <c r="G61" s="42"/>
      <c r="H61" s="43" t="s">
        <v>38</v>
      </c>
      <c r="I61" s="44" t="s">
        <v>73</v>
      </c>
      <c r="J61" s="44"/>
      <c r="K61" s="42"/>
      <c r="L61" s="45" t="s">
        <v>38</v>
      </c>
      <c r="M61" s="7"/>
      <c r="N61" s="7"/>
      <c r="O61" s="7"/>
      <c r="P61" s="7"/>
      <c r="Q61" s="7"/>
    </row>
    <row r="62" spans="1:17" outlineLevel="1" x14ac:dyDescent="0.2">
      <c r="A62" s="37" t="s">
        <v>38</v>
      </c>
      <c r="B62" s="38" t="s">
        <v>38</v>
      </c>
      <c r="C62" s="282" t="s">
        <v>39</v>
      </c>
      <c r="D62" s="40" t="s">
        <v>38</v>
      </c>
      <c r="E62" s="41" t="s">
        <v>38</v>
      </c>
      <c r="F62" s="42">
        <v>640.74</v>
      </c>
      <c r="G62" s="42">
        <v>1.1499999999999999</v>
      </c>
      <c r="H62" s="43">
        <v>3146.35</v>
      </c>
      <c r="I62" s="44"/>
      <c r="J62" s="44">
        <v>18.07</v>
      </c>
      <c r="K62" s="42">
        <v>56854.54</v>
      </c>
      <c r="L62" s="45" t="s">
        <v>38</v>
      </c>
      <c r="M62" s="7"/>
      <c r="N62" s="7"/>
      <c r="O62" s="7"/>
      <c r="P62" s="7"/>
      <c r="Q62" s="7"/>
    </row>
    <row r="63" spans="1:17" outlineLevel="1" x14ac:dyDescent="0.2">
      <c r="A63" s="37" t="s">
        <v>38</v>
      </c>
      <c r="B63" s="38" t="s">
        <v>38</v>
      </c>
      <c r="C63" s="282" t="s">
        <v>40</v>
      </c>
      <c r="D63" s="40" t="s">
        <v>38</v>
      </c>
      <c r="E63" s="41" t="s">
        <v>38</v>
      </c>
      <c r="F63" s="42"/>
      <c r="G63" s="42">
        <v>1.1499999999999999</v>
      </c>
      <c r="H63" s="43" t="s">
        <v>38</v>
      </c>
      <c r="I63" s="44"/>
      <c r="J63" s="44"/>
      <c r="K63" s="42"/>
      <c r="L63" s="45" t="s">
        <v>38</v>
      </c>
      <c r="M63" s="7"/>
      <c r="N63" s="7"/>
      <c r="O63" s="7"/>
      <c r="P63" s="7"/>
      <c r="Q63" s="7"/>
    </row>
    <row r="64" spans="1:17" outlineLevel="1" x14ac:dyDescent="0.2">
      <c r="A64" s="37" t="s">
        <v>38</v>
      </c>
      <c r="B64" s="38" t="s">
        <v>38</v>
      </c>
      <c r="C64" s="282" t="s">
        <v>41</v>
      </c>
      <c r="D64" s="40" t="s">
        <v>38</v>
      </c>
      <c r="E64" s="41" t="s">
        <v>38</v>
      </c>
      <c r="F64" s="42"/>
      <c r="G64" s="42">
        <v>1.1499999999999999</v>
      </c>
      <c r="H64" s="43" t="s">
        <v>38</v>
      </c>
      <c r="I64" s="44"/>
      <c r="J64" s="44"/>
      <c r="K64" s="42"/>
      <c r="L64" s="45" t="s">
        <v>38</v>
      </c>
      <c r="M64" s="7"/>
      <c r="N64" s="7"/>
      <c r="O64" s="7"/>
      <c r="P64" s="7"/>
      <c r="Q64" s="7"/>
    </row>
    <row r="65" spans="1:17" outlineLevel="1" x14ac:dyDescent="0.2">
      <c r="A65" s="37" t="s">
        <v>38</v>
      </c>
      <c r="B65" s="38" t="s">
        <v>38</v>
      </c>
      <c r="C65" s="282" t="s">
        <v>42</v>
      </c>
      <c r="D65" s="40" t="s">
        <v>38</v>
      </c>
      <c r="E65" s="41" t="s">
        <v>38</v>
      </c>
      <c r="F65" s="42"/>
      <c r="G65" s="42"/>
      <c r="H65" s="43" t="s">
        <v>38</v>
      </c>
      <c r="I65" s="44"/>
      <c r="J65" s="44"/>
      <c r="K65" s="42"/>
      <c r="L65" s="45" t="s">
        <v>38</v>
      </c>
      <c r="M65" s="7"/>
      <c r="N65" s="7"/>
      <c r="O65" s="7"/>
      <c r="P65" s="7"/>
      <c r="Q65" s="7"/>
    </row>
    <row r="66" spans="1:17" outlineLevel="1" x14ac:dyDescent="0.2">
      <c r="A66" s="37" t="s">
        <v>38</v>
      </c>
      <c r="B66" s="38" t="s">
        <v>38</v>
      </c>
      <c r="C66" s="282" t="s">
        <v>43</v>
      </c>
      <c r="D66" s="40" t="s">
        <v>44</v>
      </c>
      <c r="E66" s="41">
        <v>80</v>
      </c>
      <c r="F66" s="42"/>
      <c r="G66" s="42"/>
      <c r="H66" s="43">
        <v>2517.08</v>
      </c>
      <c r="I66" s="44"/>
      <c r="J66" s="44" t="s">
        <v>45</v>
      </c>
      <c r="K66" s="42">
        <v>38661.089999999997</v>
      </c>
      <c r="L66" s="45" t="s">
        <v>38</v>
      </c>
      <c r="M66" s="7"/>
      <c r="N66" s="7"/>
      <c r="O66" s="7"/>
      <c r="P66" s="7"/>
      <c r="Q66" s="7"/>
    </row>
    <row r="67" spans="1:17" outlineLevel="1" x14ac:dyDescent="0.2">
      <c r="A67" s="37" t="s">
        <v>38</v>
      </c>
      <c r="B67" s="38" t="s">
        <v>38</v>
      </c>
      <c r="C67" s="282" t="s">
        <v>46</v>
      </c>
      <c r="D67" s="40" t="s">
        <v>44</v>
      </c>
      <c r="E67" s="41">
        <v>45</v>
      </c>
      <c r="F67" s="42"/>
      <c r="G67" s="42"/>
      <c r="H67" s="43">
        <v>1415.86</v>
      </c>
      <c r="I67" s="44"/>
      <c r="J67" s="44" t="s">
        <v>47</v>
      </c>
      <c r="K67" s="42">
        <v>20467.63</v>
      </c>
      <c r="L67" s="45" t="s">
        <v>38</v>
      </c>
      <c r="M67" s="7"/>
      <c r="N67" s="7"/>
      <c r="O67" s="7"/>
      <c r="P67" s="7"/>
      <c r="Q67" s="7"/>
    </row>
    <row r="68" spans="1:17" outlineLevel="1" x14ac:dyDescent="0.2">
      <c r="A68" s="37" t="s">
        <v>38</v>
      </c>
      <c r="B68" s="38" t="s">
        <v>38</v>
      </c>
      <c r="C68" s="282" t="s">
        <v>48</v>
      </c>
      <c r="D68" s="40" t="s">
        <v>49</v>
      </c>
      <c r="E68" s="41">
        <v>88.5</v>
      </c>
      <c r="F68" s="42"/>
      <c r="G68" s="42">
        <v>1.1499999999999999</v>
      </c>
      <c r="H68" s="43" t="s">
        <v>38</v>
      </c>
      <c r="I68" s="44"/>
      <c r="J68" s="44"/>
      <c r="K68" s="42"/>
      <c r="L68" s="45">
        <v>434.58</v>
      </c>
      <c r="M68" s="7"/>
      <c r="N68" s="7"/>
      <c r="O68" s="7"/>
      <c r="P68" s="7"/>
      <c r="Q68" s="7"/>
    </row>
    <row r="69" spans="1:17" ht="15.75" x14ac:dyDescent="0.2">
      <c r="A69" s="46" t="s">
        <v>38</v>
      </c>
      <c r="B69" s="47" t="s">
        <v>38</v>
      </c>
      <c r="C69" s="283" t="s">
        <v>50</v>
      </c>
      <c r="D69" s="46" t="s">
        <v>38</v>
      </c>
      <c r="E69" s="49" t="s">
        <v>38</v>
      </c>
      <c r="F69" s="50"/>
      <c r="G69" s="50"/>
      <c r="H69" s="51">
        <v>7079.29</v>
      </c>
      <c r="I69" s="52"/>
      <c r="J69" s="52"/>
      <c r="K69" s="50">
        <v>115983.26</v>
      </c>
      <c r="L69" s="53">
        <v>27162.36</v>
      </c>
      <c r="M69" s="7"/>
      <c r="N69" s="7"/>
      <c r="O69" s="7"/>
      <c r="P69" s="7"/>
      <c r="Q69" s="7"/>
    </row>
    <row r="70" spans="1:17" ht="60" x14ac:dyDescent="0.2">
      <c r="A70" s="37">
        <v>5</v>
      </c>
      <c r="B70" s="38" t="s">
        <v>70</v>
      </c>
      <c r="C70" s="282" t="s">
        <v>71</v>
      </c>
      <c r="D70" s="40" t="s">
        <v>53</v>
      </c>
      <c r="E70" s="41" t="s">
        <v>429</v>
      </c>
      <c r="F70" s="42">
        <v>408.21</v>
      </c>
      <c r="G70" s="42"/>
      <c r="H70" s="43" t="s">
        <v>38</v>
      </c>
      <c r="I70" s="44" t="s">
        <v>73</v>
      </c>
      <c r="J70" s="44"/>
      <c r="K70" s="42"/>
      <c r="L70" s="45" t="s">
        <v>38</v>
      </c>
      <c r="M70" s="7"/>
      <c r="N70" s="7"/>
      <c r="O70" s="7"/>
      <c r="P70" s="7"/>
      <c r="Q70" s="7"/>
    </row>
    <row r="71" spans="1:17" ht="60" outlineLevel="1" x14ac:dyDescent="0.2">
      <c r="A71" s="37" t="s">
        <v>38</v>
      </c>
      <c r="B71" s="38">
        <v>21102</v>
      </c>
      <c r="C71" s="282" t="s">
        <v>74</v>
      </c>
      <c r="D71" s="40" t="s">
        <v>56</v>
      </c>
      <c r="E71" s="41">
        <v>12.67</v>
      </c>
      <c r="F71" s="42">
        <v>131.11000000000001</v>
      </c>
      <c r="G71" s="42"/>
      <c r="H71" s="43">
        <v>1661.16</v>
      </c>
      <c r="I71" s="44"/>
      <c r="J71" s="44">
        <v>6.93</v>
      </c>
      <c r="K71" s="42">
        <v>11511.84</v>
      </c>
      <c r="L71" s="45" t="s">
        <v>38</v>
      </c>
      <c r="M71" s="7"/>
      <c r="N71" s="7"/>
      <c r="O71" s="7"/>
      <c r="P71" s="7"/>
      <c r="Q71" s="7"/>
    </row>
    <row r="72" spans="1:17" ht="30" outlineLevel="1" x14ac:dyDescent="0.2">
      <c r="A72" s="37" t="s">
        <v>38</v>
      </c>
      <c r="B72" s="38">
        <v>30203</v>
      </c>
      <c r="C72" s="282" t="s">
        <v>75</v>
      </c>
      <c r="D72" s="40" t="s">
        <v>56</v>
      </c>
      <c r="E72" s="41">
        <v>34.78</v>
      </c>
      <c r="F72" s="42">
        <v>2.37</v>
      </c>
      <c r="G72" s="42"/>
      <c r="H72" s="43">
        <v>82.43</v>
      </c>
      <c r="I72" s="44"/>
      <c r="J72" s="44">
        <v>6.93</v>
      </c>
      <c r="K72" s="42">
        <v>571.24</v>
      </c>
      <c r="L72" s="45" t="s">
        <v>38</v>
      </c>
      <c r="M72" s="7"/>
      <c r="N72" s="7"/>
      <c r="O72" s="7"/>
      <c r="P72" s="7"/>
      <c r="Q72" s="7"/>
    </row>
    <row r="73" spans="1:17" ht="30" outlineLevel="1" x14ac:dyDescent="0.2">
      <c r="A73" s="37" t="s">
        <v>38</v>
      </c>
      <c r="B73" s="38">
        <v>30402</v>
      </c>
      <c r="C73" s="282" t="s">
        <v>76</v>
      </c>
      <c r="D73" s="40" t="s">
        <v>56</v>
      </c>
      <c r="E73" s="41">
        <v>34.78</v>
      </c>
      <c r="F73" s="42">
        <v>3.28</v>
      </c>
      <c r="G73" s="42"/>
      <c r="H73" s="43">
        <v>114.08</v>
      </c>
      <c r="I73" s="44"/>
      <c r="J73" s="44">
        <v>6.93</v>
      </c>
      <c r="K73" s="42">
        <v>790.57</v>
      </c>
      <c r="L73" s="45" t="s">
        <v>38</v>
      </c>
      <c r="M73" s="7"/>
      <c r="N73" s="7"/>
      <c r="O73" s="7"/>
      <c r="P73" s="7"/>
      <c r="Q73" s="7"/>
    </row>
    <row r="74" spans="1:17" ht="30" outlineLevel="1" x14ac:dyDescent="0.2">
      <c r="A74" s="37" t="s">
        <v>38</v>
      </c>
      <c r="B74" s="38">
        <v>400001</v>
      </c>
      <c r="C74" s="282" t="s">
        <v>55</v>
      </c>
      <c r="D74" s="40" t="s">
        <v>56</v>
      </c>
      <c r="E74" s="41">
        <v>12.67</v>
      </c>
      <c r="F74" s="42">
        <v>91.62</v>
      </c>
      <c r="G74" s="42"/>
      <c r="H74" s="43">
        <v>1160.83</v>
      </c>
      <c r="I74" s="44"/>
      <c r="J74" s="44">
        <v>6.93</v>
      </c>
      <c r="K74" s="42">
        <v>8044.55</v>
      </c>
      <c r="L74" s="45" t="s">
        <v>38</v>
      </c>
      <c r="M74" s="7"/>
      <c r="N74" s="7"/>
      <c r="O74" s="7"/>
      <c r="P74" s="7"/>
      <c r="Q74" s="7"/>
    </row>
    <row r="75" spans="1:17" ht="45" outlineLevel="1" x14ac:dyDescent="0.2">
      <c r="A75" s="37" t="s">
        <v>38</v>
      </c>
      <c r="B75" s="38" t="s">
        <v>77</v>
      </c>
      <c r="C75" s="282" t="s">
        <v>78</v>
      </c>
      <c r="D75" s="40" t="s">
        <v>79</v>
      </c>
      <c r="E75" s="41">
        <v>0.1348</v>
      </c>
      <c r="F75" s="42">
        <v>6281.7</v>
      </c>
      <c r="G75" s="42"/>
      <c r="H75" s="43">
        <v>846.77</v>
      </c>
      <c r="I75" s="44"/>
      <c r="J75" s="44">
        <v>7.12</v>
      </c>
      <c r="K75" s="42">
        <v>6029</v>
      </c>
      <c r="L75" s="45" t="s">
        <v>38</v>
      </c>
      <c r="M75" s="7"/>
      <c r="N75" s="7"/>
      <c r="O75" s="7"/>
      <c r="P75" s="7"/>
      <c r="Q75" s="7"/>
    </row>
    <row r="76" spans="1:17" ht="45" outlineLevel="1" x14ac:dyDescent="0.2">
      <c r="A76" s="37" t="s">
        <v>38</v>
      </c>
      <c r="B76" s="38" t="s">
        <v>80</v>
      </c>
      <c r="C76" s="282" t="s">
        <v>81</v>
      </c>
      <c r="D76" s="40" t="s">
        <v>79</v>
      </c>
      <c r="E76" s="41">
        <v>1.35E-2</v>
      </c>
      <c r="F76" s="42">
        <v>5000</v>
      </c>
      <c r="G76" s="42"/>
      <c r="H76" s="43">
        <v>67.5</v>
      </c>
      <c r="I76" s="44"/>
      <c r="J76" s="44">
        <v>7.12</v>
      </c>
      <c r="K76" s="42">
        <v>480.6</v>
      </c>
      <c r="L76" s="45" t="s">
        <v>38</v>
      </c>
      <c r="M76" s="7"/>
      <c r="N76" s="7"/>
      <c r="O76" s="7"/>
      <c r="P76" s="7"/>
      <c r="Q76" s="7"/>
    </row>
    <row r="77" spans="1:17" outlineLevel="1" x14ac:dyDescent="0.2">
      <c r="A77" s="37" t="s">
        <v>38</v>
      </c>
      <c r="B77" s="38" t="s">
        <v>82</v>
      </c>
      <c r="C77" s="282" t="s">
        <v>83</v>
      </c>
      <c r="D77" s="40" t="s">
        <v>84</v>
      </c>
      <c r="E77" s="41">
        <v>3.37</v>
      </c>
      <c r="F77" s="42">
        <v>28.6</v>
      </c>
      <c r="G77" s="42"/>
      <c r="H77" s="43">
        <v>96.38</v>
      </c>
      <c r="I77" s="44"/>
      <c r="J77" s="44">
        <v>7.12</v>
      </c>
      <c r="K77" s="42">
        <v>686.23</v>
      </c>
      <c r="L77" s="45" t="s">
        <v>38</v>
      </c>
      <c r="M77" s="7"/>
      <c r="N77" s="7"/>
      <c r="O77" s="7"/>
      <c r="P77" s="7"/>
      <c r="Q77" s="7"/>
    </row>
    <row r="78" spans="1:17" outlineLevel="1" x14ac:dyDescent="0.2">
      <c r="A78" s="37" t="s">
        <v>38</v>
      </c>
      <c r="B78" s="38" t="s">
        <v>85</v>
      </c>
      <c r="C78" s="282" t="s">
        <v>86</v>
      </c>
      <c r="D78" s="40" t="s">
        <v>87</v>
      </c>
      <c r="E78" s="41">
        <v>0.12939999999999999</v>
      </c>
      <c r="F78" s="42">
        <v>120</v>
      </c>
      <c r="G78" s="42"/>
      <c r="H78" s="43">
        <v>15.53</v>
      </c>
      <c r="I78" s="44"/>
      <c r="J78" s="44">
        <v>7.12</v>
      </c>
      <c r="K78" s="42">
        <v>110.57</v>
      </c>
      <c r="L78" s="45" t="s">
        <v>38</v>
      </c>
      <c r="M78" s="7"/>
      <c r="N78" s="7"/>
      <c r="O78" s="7"/>
      <c r="P78" s="7"/>
      <c r="Q78" s="7"/>
    </row>
    <row r="79" spans="1:17" outlineLevel="1" x14ac:dyDescent="0.2">
      <c r="A79" s="37" t="s">
        <v>38</v>
      </c>
      <c r="B79" s="38" t="s">
        <v>88</v>
      </c>
      <c r="C79" s="282" t="s">
        <v>89</v>
      </c>
      <c r="D79" s="40" t="s">
        <v>79</v>
      </c>
      <c r="E79" s="41">
        <v>8.0000000000000004E-4</v>
      </c>
      <c r="F79" s="42">
        <v>8461.6299999999992</v>
      </c>
      <c r="G79" s="42"/>
      <c r="H79" s="43">
        <v>6.77</v>
      </c>
      <c r="I79" s="44"/>
      <c r="J79" s="44">
        <v>7.12</v>
      </c>
      <c r="K79" s="42">
        <v>48.2</v>
      </c>
      <c r="L79" s="45" t="s">
        <v>38</v>
      </c>
      <c r="M79" s="7"/>
      <c r="N79" s="7"/>
      <c r="O79" s="7"/>
      <c r="P79" s="7"/>
      <c r="Q79" s="7"/>
    </row>
    <row r="80" spans="1:17" ht="60" outlineLevel="1" x14ac:dyDescent="0.2">
      <c r="A80" s="37" t="s">
        <v>38</v>
      </c>
      <c r="B80" s="38" t="s">
        <v>57</v>
      </c>
      <c r="C80" s="282" t="s">
        <v>58</v>
      </c>
      <c r="D80" s="40" t="s">
        <v>59</v>
      </c>
      <c r="E80" s="41">
        <v>28.44</v>
      </c>
      <c r="F80" s="42">
        <v>1</v>
      </c>
      <c r="G80" s="42"/>
      <c r="H80" s="43">
        <v>28.44</v>
      </c>
      <c r="I80" s="44"/>
      <c r="J80" s="44">
        <v>7.12</v>
      </c>
      <c r="K80" s="42">
        <v>202.49</v>
      </c>
      <c r="L80" s="45" t="s">
        <v>38</v>
      </c>
      <c r="M80" s="7"/>
      <c r="N80" s="7"/>
      <c r="O80" s="7"/>
      <c r="P80" s="7"/>
      <c r="Q80" s="7"/>
    </row>
    <row r="81" spans="1:17" outlineLevel="1" x14ac:dyDescent="0.2">
      <c r="A81" s="37" t="s">
        <v>38</v>
      </c>
      <c r="B81" s="38" t="s">
        <v>38</v>
      </c>
      <c r="C81" s="282" t="s">
        <v>39</v>
      </c>
      <c r="D81" s="40" t="s">
        <v>38</v>
      </c>
      <c r="E81" s="41" t="s">
        <v>38</v>
      </c>
      <c r="F81" s="42">
        <v>105.53</v>
      </c>
      <c r="G81" s="42">
        <v>1.1499999999999999</v>
      </c>
      <c r="H81" s="43">
        <v>1635.93</v>
      </c>
      <c r="I81" s="44"/>
      <c r="J81" s="44">
        <v>18.07</v>
      </c>
      <c r="K81" s="42">
        <v>29561.26</v>
      </c>
      <c r="L81" s="45" t="s">
        <v>38</v>
      </c>
      <c r="M81" s="7"/>
      <c r="N81" s="7"/>
      <c r="O81" s="7"/>
      <c r="P81" s="7"/>
      <c r="Q81" s="7"/>
    </row>
    <row r="82" spans="1:17" outlineLevel="1" x14ac:dyDescent="0.2">
      <c r="A82" s="37" t="s">
        <v>38</v>
      </c>
      <c r="B82" s="38" t="s">
        <v>38</v>
      </c>
      <c r="C82" s="282" t="s">
        <v>40</v>
      </c>
      <c r="D82" s="40" t="s">
        <v>38</v>
      </c>
      <c r="E82" s="41" t="s">
        <v>38</v>
      </c>
      <c r="F82" s="42">
        <v>223.94</v>
      </c>
      <c r="G82" s="42">
        <v>1.1499999999999999</v>
      </c>
      <c r="H82" s="43">
        <v>3471.5</v>
      </c>
      <c r="I82" s="44"/>
      <c r="J82" s="44">
        <v>6.93</v>
      </c>
      <c r="K82" s="42">
        <v>24057.5</v>
      </c>
      <c r="L82" s="45" t="s">
        <v>38</v>
      </c>
      <c r="M82" s="7"/>
      <c r="N82" s="7"/>
      <c r="O82" s="7"/>
      <c r="P82" s="7"/>
      <c r="Q82" s="7"/>
    </row>
    <row r="83" spans="1:17" outlineLevel="1" x14ac:dyDescent="0.2">
      <c r="A83" s="37" t="s">
        <v>38</v>
      </c>
      <c r="B83" s="38" t="s">
        <v>38</v>
      </c>
      <c r="C83" s="282" t="s">
        <v>41</v>
      </c>
      <c r="D83" s="40" t="s">
        <v>38</v>
      </c>
      <c r="E83" s="41" t="s">
        <v>38</v>
      </c>
      <c r="F83" s="54" t="s">
        <v>90</v>
      </c>
      <c r="G83" s="42">
        <v>1.1499999999999999</v>
      </c>
      <c r="H83" s="55" t="s">
        <v>430</v>
      </c>
      <c r="I83" s="44"/>
      <c r="J83" s="44">
        <v>18.07</v>
      </c>
      <c r="K83" s="54" t="s">
        <v>431</v>
      </c>
      <c r="L83" s="45" t="s">
        <v>38</v>
      </c>
      <c r="M83" s="7"/>
      <c r="N83" s="7"/>
      <c r="O83" s="7"/>
      <c r="P83" s="7"/>
      <c r="Q83" s="7"/>
    </row>
    <row r="84" spans="1:17" outlineLevel="1" x14ac:dyDescent="0.2">
      <c r="A84" s="37" t="s">
        <v>38</v>
      </c>
      <c r="B84" s="38" t="s">
        <v>38</v>
      </c>
      <c r="C84" s="282" t="s">
        <v>42</v>
      </c>
      <c r="D84" s="40" t="s">
        <v>38</v>
      </c>
      <c r="E84" s="41" t="s">
        <v>38</v>
      </c>
      <c r="F84" s="42">
        <v>78.739999999999995</v>
      </c>
      <c r="G84" s="42"/>
      <c r="H84" s="43">
        <v>1061.42</v>
      </c>
      <c r="I84" s="44"/>
      <c r="J84" s="44">
        <v>7.12</v>
      </c>
      <c r="K84" s="42">
        <v>7557.31</v>
      </c>
      <c r="L84" s="45" t="s">
        <v>38</v>
      </c>
      <c r="M84" s="7"/>
      <c r="N84" s="7"/>
      <c r="O84" s="7"/>
      <c r="P84" s="7"/>
      <c r="Q84" s="7"/>
    </row>
    <row r="85" spans="1:17" outlineLevel="1" x14ac:dyDescent="0.2">
      <c r="A85" s="37" t="s">
        <v>38</v>
      </c>
      <c r="B85" s="38" t="s">
        <v>38</v>
      </c>
      <c r="C85" s="282" t="s">
        <v>43</v>
      </c>
      <c r="D85" s="40" t="s">
        <v>44</v>
      </c>
      <c r="E85" s="41">
        <v>95</v>
      </c>
      <c r="F85" s="42"/>
      <c r="G85" s="42"/>
      <c r="H85" s="43">
        <v>1734.57</v>
      </c>
      <c r="I85" s="44"/>
      <c r="J85" s="44" t="s">
        <v>60</v>
      </c>
      <c r="K85" s="42">
        <v>26724.57</v>
      </c>
      <c r="L85" s="45" t="s">
        <v>38</v>
      </c>
      <c r="M85" s="7"/>
      <c r="N85" s="7"/>
      <c r="O85" s="7"/>
      <c r="P85" s="7"/>
      <c r="Q85" s="7"/>
    </row>
    <row r="86" spans="1:17" outlineLevel="1" x14ac:dyDescent="0.2">
      <c r="A86" s="37" t="s">
        <v>38</v>
      </c>
      <c r="B86" s="38" t="s">
        <v>38</v>
      </c>
      <c r="C86" s="282" t="s">
        <v>46</v>
      </c>
      <c r="D86" s="40" t="s">
        <v>44</v>
      </c>
      <c r="E86" s="41">
        <v>65</v>
      </c>
      <c r="F86" s="42"/>
      <c r="G86" s="42"/>
      <c r="H86" s="43">
        <v>1186.81</v>
      </c>
      <c r="I86" s="44"/>
      <c r="J86" s="44" t="s">
        <v>61</v>
      </c>
      <c r="K86" s="42">
        <v>17156.52</v>
      </c>
      <c r="L86" s="45" t="s">
        <v>38</v>
      </c>
      <c r="M86" s="7"/>
      <c r="N86" s="7"/>
      <c r="O86" s="7"/>
      <c r="P86" s="7"/>
      <c r="Q86" s="7"/>
    </row>
    <row r="87" spans="1:17" outlineLevel="1" x14ac:dyDescent="0.2">
      <c r="A87" s="37" t="s">
        <v>38</v>
      </c>
      <c r="B87" s="38" t="s">
        <v>38</v>
      </c>
      <c r="C87" s="282" t="s">
        <v>48</v>
      </c>
      <c r="D87" s="40" t="s">
        <v>93</v>
      </c>
      <c r="E87" s="41">
        <v>11.36</v>
      </c>
      <c r="F87" s="42"/>
      <c r="G87" s="42">
        <v>1.1499999999999999</v>
      </c>
      <c r="H87" s="43" t="s">
        <v>38</v>
      </c>
      <c r="I87" s="44"/>
      <c r="J87" s="44"/>
      <c r="K87" s="42"/>
      <c r="L87" s="45">
        <v>176.1</v>
      </c>
      <c r="M87" s="7"/>
      <c r="N87" s="7"/>
      <c r="O87" s="7"/>
      <c r="P87" s="7"/>
      <c r="Q87" s="7"/>
    </row>
    <row r="88" spans="1:17" outlineLevel="1" x14ac:dyDescent="0.2">
      <c r="A88" s="37" t="s">
        <v>38</v>
      </c>
      <c r="B88" s="38" t="s">
        <v>38</v>
      </c>
      <c r="C88" s="282" t="s">
        <v>94</v>
      </c>
      <c r="D88" s="40" t="s">
        <v>93</v>
      </c>
      <c r="E88" s="41">
        <v>0.94</v>
      </c>
      <c r="F88" s="42"/>
      <c r="G88" s="42">
        <v>1.1499999999999999</v>
      </c>
      <c r="H88" s="43" t="s">
        <v>38</v>
      </c>
      <c r="I88" s="44"/>
      <c r="J88" s="44"/>
      <c r="K88" s="42"/>
      <c r="L88" s="45">
        <v>14.57</v>
      </c>
      <c r="M88" s="7"/>
      <c r="N88" s="7"/>
      <c r="O88" s="7"/>
      <c r="P88" s="7"/>
      <c r="Q88" s="7"/>
    </row>
    <row r="89" spans="1:17" ht="15.75" x14ac:dyDescent="0.2">
      <c r="A89" s="46" t="s">
        <v>38</v>
      </c>
      <c r="B89" s="47" t="s">
        <v>38</v>
      </c>
      <c r="C89" s="283" t="s">
        <v>50</v>
      </c>
      <c r="D89" s="46" t="s">
        <v>38</v>
      </c>
      <c r="E89" s="49" t="s">
        <v>38</v>
      </c>
      <c r="F89" s="50"/>
      <c r="G89" s="50"/>
      <c r="H89" s="51">
        <v>9090.23</v>
      </c>
      <c r="I89" s="52"/>
      <c r="J89" s="52"/>
      <c r="K89" s="50">
        <v>105057.16</v>
      </c>
      <c r="L89" s="53">
        <v>7793.56</v>
      </c>
      <c r="M89" s="7"/>
      <c r="N89" s="7"/>
      <c r="O89" s="7"/>
      <c r="P89" s="7"/>
      <c r="Q89" s="7"/>
    </row>
    <row r="90" spans="1:17" ht="60" x14ac:dyDescent="0.2">
      <c r="A90" s="37">
        <v>6</v>
      </c>
      <c r="B90" s="38" t="s">
        <v>95</v>
      </c>
      <c r="C90" s="282" t="s">
        <v>96</v>
      </c>
      <c r="D90" s="40" t="s">
        <v>97</v>
      </c>
      <c r="E90" s="41" t="s">
        <v>432</v>
      </c>
      <c r="F90" s="42">
        <v>2503.31</v>
      </c>
      <c r="G90" s="42"/>
      <c r="H90" s="43" t="s">
        <v>38</v>
      </c>
      <c r="I90" s="44" t="s">
        <v>73</v>
      </c>
      <c r="J90" s="44"/>
      <c r="K90" s="42"/>
      <c r="L90" s="45" t="s">
        <v>38</v>
      </c>
      <c r="M90" s="7"/>
      <c r="N90" s="7"/>
      <c r="O90" s="7"/>
      <c r="P90" s="7"/>
      <c r="Q90" s="7"/>
    </row>
    <row r="91" spans="1:17" ht="60" outlineLevel="1" x14ac:dyDescent="0.2">
      <c r="A91" s="37" t="s">
        <v>38</v>
      </c>
      <c r="B91" s="38">
        <v>170300</v>
      </c>
      <c r="C91" s="282" t="s">
        <v>99</v>
      </c>
      <c r="D91" s="40" t="s">
        <v>56</v>
      </c>
      <c r="E91" s="41">
        <v>1.88</v>
      </c>
      <c r="F91" s="42">
        <v>123.11</v>
      </c>
      <c r="G91" s="42"/>
      <c r="H91" s="43">
        <v>231.45</v>
      </c>
      <c r="I91" s="44"/>
      <c r="J91" s="44">
        <v>6.08</v>
      </c>
      <c r="K91" s="42">
        <v>1407.22</v>
      </c>
      <c r="L91" s="45" t="s">
        <v>38</v>
      </c>
      <c r="M91" s="7"/>
      <c r="N91" s="7"/>
      <c r="O91" s="7"/>
      <c r="P91" s="7"/>
      <c r="Q91" s="7"/>
    </row>
    <row r="92" spans="1:17" ht="30" outlineLevel="1" x14ac:dyDescent="0.2">
      <c r="A92" s="37" t="s">
        <v>38</v>
      </c>
      <c r="B92" s="38">
        <v>170602</v>
      </c>
      <c r="C92" s="282" t="s">
        <v>100</v>
      </c>
      <c r="D92" s="40" t="s">
        <v>56</v>
      </c>
      <c r="E92" s="41">
        <v>1.88</v>
      </c>
      <c r="F92" s="42">
        <v>58.03</v>
      </c>
      <c r="G92" s="42"/>
      <c r="H92" s="43">
        <v>109.1</v>
      </c>
      <c r="I92" s="44"/>
      <c r="J92" s="44">
        <v>6.08</v>
      </c>
      <c r="K92" s="42">
        <v>663.33</v>
      </c>
      <c r="L92" s="45" t="s">
        <v>38</v>
      </c>
      <c r="M92" s="7"/>
      <c r="N92" s="7"/>
      <c r="O92" s="7"/>
      <c r="P92" s="7"/>
      <c r="Q92" s="7"/>
    </row>
    <row r="93" spans="1:17" ht="45" outlineLevel="1" x14ac:dyDescent="0.2">
      <c r="A93" s="37" t="s">
        <v>38</v>
      </c>
      <c r="B93" s="38">
        <v>171000</v>
      </c>
      <c r="C93" s="282" t="s">
        <v>101</v>
      </c>
      <c r="D93" s="40" t="s">
        <v>56</v>
      </c>
      <c r="E93" s="41">
        <v>1.78</v>
      </c>
      <c r="F93" s="42">
        <v>326.14</v>
      </c>
      <c r="G93" s="42"/>
      <c r="H93" s="43">
        <v>580.53</v>
      </c>
      <c r="I93" s="44"/>
      <c r="J93" s="44">
        <v>6.08</v>
      </c>
      <c r="K93" s="42">
        <v>3529.62</v>
      </c>
      <c r="L93" s="45" t="s">
        <v>38</v>
      </c>
      <c r="M93" s="7"/>
      <c r="N93" s="7"/>
      <c r="O93" s="7"/>
      <c r="P93" s="7"/>
      <c r="Q93" s="7"/>
    </row>
    <row r="94" spans="1:17" ht="60" outlineLevel="1" x14ac:dyDescent="0.2">
      <c r="A94" s="37" t="s">
        <v>38</v>
      </c>
      <c r="B94" s="38" t="s">
        <v>57</v>
      </c>
      <c r="C94" s="282" t="s">
        <v>58</v>
      </c>
      <c r="D94" s="40" t="s">
        <v>59</v>
      </c>
      <c r="E94" s="41">
        <v>6.0259999999999998</v>
      </c>
      <c r="F94" s="42">
        <v>1</v>
      </c>
      <c r="G94" s="42"/>
      <c r="H94" s="43">
        <v>6.03</v>
      </c>
      <c r="I94" s="44"/>
      <c r="J94" s="44">
        <v>18.05</v>
      </c>
      <c r="K94" s="42">
        <v>108.84</v>
      </c>
      <c r="L94" s="45" t="s">
        <v>38</v>
      </c>
      <c r="M94" s="7"/>
      <c r="N94" s="7"/>
      <c r="O94" s="7"/>
      <c r="P94" s="7"/>
      <c r="Q94" s="7"/>
    </row>
    <row r="95" spans="1:17" outlineLevel="1" x14ac:dyDescent="0.2">
      <c r="A95" s="37" t="s">
        <v>38</v>
      </c>
      <c r="B95" s="38" t="s">
        <v>38</v>
      </c>
      <c r="C95" s="282" t="s">
        <v>39</v>
      </c>
      <c r="D95" s="40" t="s">
        <v>38</v>
      </c>
      <c r="E95" s="41" t="s">
        <v>38</v>
      </c>
      <c r="F95" s="42">
        <v>223.33</v>
      </c>
      <c r="G95" s="42" t="s">
        <v>102</v>
      </c>
      <c r="H95" s="43">
        <v>135.47</v>
      </c>
      <c r="I95" s="44"/>
      <c r="J95" s="44">
        <v>18.07</v>
      </c>
      <c r="K95" s="42">
        <v>2447.94</v>
      </c>
      <c r="L95" s="45" t="s">
        <v>38</v>
      </c>
      <c r="M95" s="7"/>
      <c r="N95" s="7"/>
      <c r="O95" s="7"/>
      <c r="P95" s="7"/>
      <c r="Q95" s="7"/>
    </row>
    <row r="96" spans="1:17" outlineLevel="1" x14ac:dyDescent="0.2">
      <c r="A96" s="37" t="s">
        <v>38</v>
      </c>
      <c r="B96" s="38" t="s">
        <v>38</v>
      </c>
      <c r="C96" s="282" t="s">
        <v>40</v>
      </c>
      <c r="D96" s="40" t="s">
        <v>38</v>
      </c>
      <c r="E96" s="41" t="s">
        <v>38</v>
      </c>
      <c r="F96" s="42">
        <v>2275.5100000000002</v>
      </c>
      <c r="G96" s="42" t="s">
        <v>102</v>
      </c>
      <c r="H96" s="43">
        <v>1380.33</v>
      </c>
      <c r="I96" s="44"/>
      <c r="J96" s="44">
        <v>6.08</v>
      </c>
      <c r="K96" s="42">
        <v>8392.41</v>
      </c>
      <c r="L96" s="45" t="s">
        <v>38</v>
      </c>
      <c r="M96" s="7"/>
      <c r="N96" s="7"/>
      <c r="O96" s="7"/>
      <c r="P96" s="7"/>
      <c r="Q96" s="7"/>
    </row>
    <row r="97" spans="1:17" outlineLevel="1" x14ac:dyDescent="0.2">
      <c r="A97" s="37" t="s">
        <v>38</v>
      </c>
      <c r="B97" s="38" t="s">
        <v>38</v>
      </c>
      <c r="C97" s="282" t="s">
        <v>41</v>
      </c>
      <c r="D97" s="40" t="s">
        <v>38</v>
      </c>
      <c r="E97" s="41" t="s">
        <v>38</v>
      </c>
      <c r="F97" s="54" t="s">
        <v>103</v>
      </c>
      <c r="G97" s="42" t="s">
        <v>102</v>
      </c>
      <c r="H97" s="55" t="s">
        <v>433</v>
      </c>
      <c r="I97" s="44"/>
      <c r="J97" s="44">
        <v>18.07</v>
      </c>
      <c r="K97" s="54" t="s">
        <v>434</v>
      </c>
      <c r="L97" s="45" t="s">
        <v>38</v>
      </c>
      <c r="M97" s="7"/>
      <c r="N97" s="7"/>
      <c r="O97" s="7"/>
      <c r="P97" s="7"/>
      <c r="Q97" s="7"/>
    </row>
    <row r="98" spans="1:17" outlineLevel="1" x14ac:dyDescent="0.2">
      <c r="A98" s="37" t="s">
        <v>38</v>
      </c>
      <c r="B98" s="38" t="s">
        <v>38</v>
      </c>
      <c r="C98" s="282" t="s">
        <v>42</v>
      </c>
      <c r="D98" s="40" t="s">
        <v>38</v>
      </c>
      <c r="E98" s="41" t="s">
        <v>38</v>
      </c>
      <c r="F98" s="42">
        <v>4.47</v>
      </c>
      <c r="G98" s="42"/>
      <c r="H98" s="43">
        <v>6.02</v>
      </c>
      <c r="I98" s="44"/>
      <c r="J98" s="44">
        <v>18.05</v>
      </c>
      <c r="K98" s="42">
        <v>108.66</v>
      </c>
      <c r="L98" s="45" t="s">
        <v>38</v>
      </c>
      <c r="M98" s="7"/>
      <c r="N98" s="7"/>
      <c r="O98" s="7"/>
      <c r="P98" s="7"/>
      <c r="Q98" s="7"/>
    </row>
    <row r="99" spans="1:17" outlineLevel="1" x14ac:dyDescent="0.2">
      <c r="A99" s="37" t="s">
        <v>38</v>
      </c>
      <c r="B99" s="38" t="s">
        <v>38</v>
      </c>
      <c r="C99" s="282" t="s">
        <v>43</v>
      </c>
      <c r="D99" s="40" t="s">
        <v>44</v>
      </c>
      <c r="E99" s="41">
        <v>100</v>
      </c>
      <c r="F99" s="42"/>
      <c r="G99" s="42"/>
      <c r="H99" s="43">
        <v>201.76</v>
      </c>
      <c r="I99" s="44"/>
      <c r="J99" s="44" t="s">
        <v>106</v>
      </c>
      <c r="K99" s="42">
        <v>3098.93</v>
      </c>
      <c r="L99" s="45" t="s">
        <v>38</v>
      </c>
      <c r="M99" s="7"/>
      <c r="N99" s="7"/>
      <c r="O99" s="7"/>
      <c r="P99" s="7"/>
      <c r="Q99" s="7"/>
    </row>
    <row r="100" spans="1:17" outlineLevel="1" x14ac:dyDescent="0.2">
      <c r="A100" s="37" t="s">
        <v>38</v>
      </c>
      <c r="B100" s="38" t="s">
        <v>38</v>
      </c>
      <c r="C100" s="282" t="s">
        <v>46</v>
      </c>
      <c r="D100" s="40" t="s">
        <v>44</v>
      </c>
      <c r="E100" s="41">
        <v>65</v>
      </c>
      <c r="F100" s="42"/>
      <c r="G100" s="42"/>
      <c r="H100" s="43">
        <v>131.13999999999999</v>
      </c>
      <c r="I100" s="44"/>
      <c r="J100" s="44" t="s">
        <v>61</v>
      </c>
      <c r="K100" s="42">
        <v>1895.82</v>
      </c>
      <c r="L100" s="45" t="s">
        <v>38</v>
      </c>
      <c r="M100" s="7"/>
      <c r="N100" s="7"/>
      <c r="O100" s="7"/>
      <c r="P100" s="7"/>
      <c r="Q100" s="7"/>
    </row>
    <row r="101" spans="1:17" outlineLevel="1" x14ac:dyDescent="0.2">
      <c r="A101" s="37" t="s">
        <v>38</v>
      </c>
      <c r="B101" s="38" t="s">
        <v>38</v>
      </c>
      <c r="C101" s="282" t="s">
        <v>48</v>
      </c>
      <c r="D101" s="40" t="s">
        <v>49</v>
      </c>
      <c r="E101" s="41">
        <v>23</v>
      </c>
      <c r="F101" s="42"/>
      <c r="G101" s="42" t="s">
        <v>102</v>
      </c>
      <c r="H101" s="43" t="s">
        <v>38</v>
      </c>
      <c r="I101" s="44"/>
      <c r="J101" s="44"/>
      <c r="K101" s="42"/>
      <c r="L101" s="45">
        <v>13.95</v>
      </c>
      <c r="M101" s="7"/>
      <c r="N101" s="7"/>
      <c r="O101" s="7"/>
      <c r="P101" s="7"/>
      <c r="Q101" s="7"/>
    </row>
    <row r="102" spans="1:17" outlineLevel="1" x14ac:dyDescent="0.2">
      <c r="A102" s="37" t="s">
        <v>38</v>
      </c>
      <c r="B102" s="38" t="s">
        <v>38</v>
      </c>
      <c r="C102" s="282" t="s">
        <v>94</v>
      </c>
      <c r="D102" s="40" t="s">
        <v>49</v>
      </c>
      <c r="E102" s="41">
        <v>9.0399999999999991</v>
      </c>
      <c r="F102" s="42"/>
      <c r="G102" s="42" t="s">
        <v>107</v>
      </c>
      <c r="H102" s="43" t="s">
        <v>38</v>
      </c>
      <c r="I102" s="44"/>
      <c r="J102" s="44"/>
      <c r="K102" s="42"/>
      <c r="L102" s="45">
        <v>5.48</v>
      </c>
      <c r="M102" s="7"/>
      <c r="N102" s="7"/>
      <c r="O102" s="7"/>
      <c r="P102" s="7"/>
      <c r="Q102" s="7"/>
    </row>
    <row r="103" spans="1:17" ht="15.75" x14ac:dyDescent="0.2">
      <c r="A103" s="46" t="s">
        <v>38</v>
      </c>
      <c r="B103" s="47" t="s">
        <v>38</v>
      </c>
      <c r="C103" s="283" t="s">
        <v>50</v>
      </c>
      <c r="D103" s="46" t="s">
        <v>38</v>
      </c>
      <c r="E103" s="49" t="s">
        <v>38</v>
      </c>
      <c r="F103" s="50"/>
      <c r="G103" s="50"/>
      <c r="H103" s="51">
        <v>1854.72</v>
      </c>
      <c r="I103" s="52"/>
      <c r="J103" s="52"/>
      <c r="K103" s="50">
        <v>15943.76</v>
      </c>
      <c r="L103" s="53">
        <v>11827.72</v>
      </c>
      <c r="M103" s="7"/>
      <c r="N103" s="7"/>
      <c r="O103" s="7"/>
      <c r="P103" s="7"/>
      <c r="Q103" s="7"/>
    </row>
    <row r="104" spans="1:17" ht="60" x14ac:dyDescent="0.2">
      <c r="A104" s="37">
        <v>7</v>
      </c>
      <c r="B104" s="38" t="s">
        <v>108</v>
      </c>
      <c r="C104" s="282" t="s">
        <v>109</v>
      </c>
      <c r="D104" s="40" t="s">
        <v>110</v>
      </c>
      <c r="E104" s="41" t="s">
        <v>435</v>
      </c>
      <c r="F104" s="42">
        <v>140292.48000000001</v>
      </c>
      <c r="G104" s="42"/>
      <c r="H104" s="43" t="s">
        <v>38</v>
      </c>
      <c r="I104" s="44" t="s">
        <v>73</v>
      </c>
      <c r="J104" s="44"/>
      <c r="K104" s="42"/>
      <c r="L104" s="45" t="s">
        <v>38</v>
      </c>
      <c r="M104" s="7"/>
      <c r="N104" s="7"/>
      <c r="O104" s="7"/>
      <c r="P104" s="7"/>
      <c r="Q104" s="7"/>
    </row>
    <row r="105" spans="1:17" ht="45" outlineLevel="1" x14ac:dyDescent="0.2">
      <c r="A105" s="37" t="s">
        <v>38</v>
      </c>
      <c r="B105" s="38">
        <v>21141</v>
      </c>
      <c r="C105" s="282" t="s">
        <v>112</v>
      </c>
      <c r="D105" s="40" t="s">
        <v>56</v>
      </c>
      <c r="E105" s="41">
        <v>0.05</v>
      </c>
      <c r="F105" s="42">
        <v>108.45</v>
      </c>
      <c r="G105" s="42"/>
      <c r="H105" s="43">
        <v>5.42</v>
      </c>
      <c r="I105" s="44"/>
      <c r="J105" s="44">
        <v>7.58</v>
      </c>
      <c r="K105" s="42">
        <v>41.08</v>
      </c>
      <c r="L105" s="45" t="s">
        <v>38</v>
      </c>
      <c r="M105" s="7"/>
      <c r="N105" s="7"/>
      <c r="O105" s="7"/>
      <c r="P105" s="7"/>
      <c r="Q105" s="7"/>
    </row>
    <row r="106" spans="1:17" ht="30" outlineLevel="1" x14ac:dyDescent="0.2">
      <c r="A106" s="37" t="s">
        <v>38</v>
      </c>
      <c r="B106" s="38">
        <v>40102</v>
      </c>
      <c r="C106" s="282" t="s">
        <v>113</v>
      </c>
      <c r="D106" s="40" t="s">
        <v>56</v>
      </c>
      <c r="E106" s="41">
        <v>0.14000000000000001</v>
      </c>
      <c r="F106" s="42">
        <v>30.53</v>
      </c>
      <c r="G106" s="42"/>
      <c r="H106" s="43">
        <v>4.2699999999999996</v>
      </c>
      <c r="I106" s="44"/>
      <c r="J106" s="44">
        <v>7.58</v>
      </c>
      <c r="K106" s="42">
        <v>32.369999999999997</v>
      </c>
      <c r="L106" s="45" t="s">
        <v>38</v>
      </c>
      <c r="M106" s="7"/>
      <c r="N106" s="7"/>
      <c r="O106" s="7"/>
      <c r="P106" s="7"/>
      <c r="Q106" s="7"/>
    </row>
    <row r="107" spans="1:17" ht="90" outlineLevel="1" x14ac:dyDescent="0.2">
      <c r="A107" s="37" t="s">
        <v>38</v>
      </c>
      <c r="B107" s="38">
        <v>42901</v>
      </c>
      <c r="C107" s="282" t="s">
        <v>114</v>
      </c>
      <c r="D107" s="40" t="s">
        <v>56</v>
      </c>
      <c r="E107" s="41">
        <v>1.24</v>
      </c>
      <c r="F107" s="42">
        <v>27.1</v>
      </c>
      <c r="G107" s="42"/>
      <c r="H107" s="43">
        <v>33.6</v>
      </c>
      <c r="I107" s="44"/>
      <c r="J107" s="44">
        <v>7.58</v>
      </c>
      <c r="K107" s="42">
        <v>254.69</v>
      </c>
      <c r="L107" s="45" t="s">
        <v>38</v>
      </c>
      <c r="M107" s="7"/>
      <c r="N107" s="7"/>
      <c r="O107" s="7"/>
      <c r="P107" s="7"/>
      <c r="Q107" s="7"/>
    </row>
    <row r="108" spans="1:17" ht="30" outlineLevel="1" x14ac:dyDescent="0.2">
      <c r="A108" s="37" t="s">
        <v>38</v>
      </c>
      <c r="B108" s="38">
        <v>81600</v>
      </c>
      <c r="C108" s="282" t="s">
        <v>115</v>
      </c>
      <c r="D108" s="40" t="s">
        <v>56</v>
      </c>
      <c r="E108" s="41">
        <v>2.4700000000000002</v>
      </c>
      <c r="F108" s="42">
        <v>96.1</v>
      </c>
      <c r="G108" s="42"/>
      <c r="H108" s="43">
        <v>237.37</v>
      </c>
      <c r="I108" s="44"/>
      <c r="J108" s="44">
        <v>7.58</v>
      </c>
      <c r="K108" s="42">
        <v>1799.26</v>
      </c>
      <c r="L108" s="45" t="s">
        <v>38</v>
      </c>
      <c r="M108" s="7"/>
      <c r="N108" s="7"/>
      <c r="O108" s="7"/>
      <c r="P108" s="7"/>
      <c r="Q108" s="7"/>
    </row>
    <row r="109" spans="1:17" ht="30" outlineLevel="1" x14ac:dyDescent="0.2">
      <c r="A109" s="37" t="s">
        <v>38</v>
      </c>
      <c r="B109" s="38">
        <v>400001</v>
      </c>
      <c r="C109" s="282" t="s">
        <v>55</v>
      </c>
      <c r="D109" s="40" t="s">
        <v>56</v>
      </c>
      <c r="E109" s="41">
        <v>7.0000000000000007E-2</v>
      </c>
      <c r="F109" s="42">
        <v>91.62</v>
      </c>
      <c r="G109" s="42"/>
      <c r="H109" s="43">
        <v>6.41</v>
      </c>
      <c r="I109" s="44"/>
      <c r="J109" s="44">
        <v>7.58</v>
      </c>
      <c r="K109" s="42">
        <v>48.59</v>
      </c>
      <c r="L109" s="45" t="s">
        <v>38</v>
      </c>
      <c r="M109" s="7"/>
      <c r="N109" s="7"/>
      <c r="O109" s="7"/>
      <c r="P109" s="7"/>
      <c r="Q109" s="7"/>
    </row>
    <row r="110" spans="1:17" ht="45" outlineLevel="1" x14ac:dyDescent="0.2">
      <c r="A110" s="37" t="s">
        <v>38</v>
      </c>
      <c r="B110" s="38" t="s">
        <v>116</v>
      </c>
      <c r="C110" s="282" t="s">
        <v>117</v>
      </c>
      <c r="D110" s="40" t="s">
        <v>118</v>
      </c>
      <c r="E110" s="41">
        <v>2.7300000000000001E-2</v>
      </c>
      <c r="F110" s="42">
        <v>6.17</v>
      </c>
      <c r="G110" s="42"/>
      <c r="H110" s="43">
        <v>0.17</v>
      </c>
      <c r="I110" s="44"/>
      <c r="J110" s="44">
        <v>6.04</v>
      </c>
      <c r="K110" s="42">
        <v>1.03</v>
      </c>
      <c r="L110" s="45" t="s">
        <v>38</v>
      </c>
      <c r="M110" s="7"/>
      <c r="N110" s="7"/>
      <c r="O110" s="7"/>
      <c r="P110" s="7"/>
      <c r="Q110" s="7"/>
    </row>
    <row r="111" spans="1:17" outlineLevel="1" x14ac:dyDescent="0.2">
      <c r="A111" s="37" t="s">
        <v>38</v>
      </c>
      <c r="B111" s="38" t="s">
        <v>119</v>
      </c>
      <c r="C111" s="282" t="s">
        <v>120</v>
      </c>
      <c r="D111" s="40" t="s">
        <v>121</v>
      </c>
      <c r="E111" s="41">
        <v>2.976</v>
      </c>
      <c r="F111" s="42">
        <v>2.4500000000000002</v>
      </c>
      <c r="G111" s="42"/>
      <c r="H111" s="43">
        <v>7.29</v>
      </c>
      <c r="I111" s="44"/>
      <c r="J111" s="44">
        <v>6.04</v>
      </c>
      <c r="K111" s="42">
        <v>44.03</v>
      </c>
      <c r="L111" s="45" t="s">
        <v>38</v>
      </c>
      <c r="M111" s="7"/>
      <c r="N111" s="7"/>
      <c r="O111" s="7"/>
      <c r="P111" s="7"/>
      <c r="Q111" s="7"/>
    </row>
    <row r="112" spans="1:17" ht="45" outlineLevel="1" x14ac:dyDescent="0.2">
      <c r="A112" s="37" t="s">
        <v>38</v>
      </c>
      <c r="B112" s="38" t="s">
        <v>122</v>
      </c>
      <c r="C112" s="282" t="s">
        <v>123</v>
      </c>
      <c r="D112" s="40" t="s">
        <v>124</v>
      </c>
      <c r="E112" s="41">
        <v>6.2619999999999996</v>
      </c>
      <c r="F112" s="42">
        <v>1317</v>
      </c>
      <c r="G112" s="42"/>
      <c r="H112" s="43">
        <v>8247.0499999999993</v>
      </c>
      <c r="I112" s="44"/>
      <c r="J112" s="44">
        <v>6.04</v>
      </c>
      <c r="K112" s="42">
        <v>49812.18</v>
      </c>
      <c r="L112" s="45" t="s">
        <v>38</v>
      </c>
      <c r="M112" s="7"/>
      <c r="N112" s="7"/>
      <c r="O112" s="7"/>
      <c r="P112" s="7"/>
      <c r="Q112" s="7"/>
    </row>
    <row r="113" spans="1:17" outlineLevel="1" x14ac:dyDescent="0.2">
      <c r="A113" s="37" t="s">
        <v>38</v>
      </c>
      <c r="B113" s="38" t="s">
        <v>38</v>
      </c>
      <c r="C113" s="282" t="s">
        <v>39</v>
      </c>
      <c r="D113" s="40" t="s">
        <v>38</v>
      </c>
      <c r="E113" s="41" t="s">
        <v>38</v>
      </c>
      <c r="F113" s="42">
        <v>2538.5700000000002</v>
      </c>
      <c r="G113" s="42">
        <v>1.1499999999999999</v>
      </c>
      <c r="H113" s="43">
        <v>181</v>
      </c>
      <c r="I113" s="44"/>
      <c r="J113" s="44">
        <v>18.07</v>
      </c>
      <c r="K113" s="42">
        <v>3270.67</v>
      </c>
      <c r="L113" s="45" t="s">
        <v>38</v>
      </c>
      <c r="M113" s="7"/>
      <c r="N113" s="7"/>
      <c r="O113" s="7"/>
      <c r="P113" s="7"/>
      <c r="Q113" s="7"/>
    </row>
    <row r="114" spans="1:17" outlineLevel="1" x14ac:dyDescent="0.2">
      <c r="A114" s="37" t="s">
        <v>38</v>
      </c>
      <c r="B114" s="38" t="s">
        <v>38</v>
      </c>
      <c r="C114" s="282" t="s">
        <v>40</v>
      </c>
      <c r="D114" s="40" t="s">
        <v>38</v>
      </c>
      <c r="E114" s="41" t="s">
        <v>38</v>
      </c>
      <c r="F114" s="42">
        <v>4616.6000000000004</v>
      </c>
      <c r="G114" s="42">
        <v>1.1499999999999999</v>
      </c>
      <c r="H114" s="43">
        <v>329.16</v>
      </c>
      <c r="I114" s="44"/>
      <c r="J114" s="44">
        <v>7.58</v>
      </c>
      <c r="K114" s="42">
        <v>2495.0300000000002</v>
      </c>
      <c r="L114" s="45" t="s">
        <v>38</v>
      </c>
      <c r="M114" s="7"/>
      <c r="N114" s="7"/>
      <c r="O114" s="7"/>
      <c r="P114" s="7"/>
      <c r="Q114" s="7"/>
    </row>
    <row r="115" spans="1:17" outlineLevel="1" x14ac:dyDescent="0.2">
      <c r="A115" s="37" t="s">
        <v>38</v>
      </c>
      <c r="B115" s="38" t="s">
        <v>38</v>
      </c>
      <c r="C115" s="282" t="s">
        <v>41</v>
      </c>
      <c r="D115" s="40" t="s">
        <v>38</v>
      </c>
      <c r="E115" s="41" t="s">
        <v>38</v>
      </c>
      <c r="F115" s="54" t="s">
        <v>125</v>
      </c>
      <c r="G115" s="42">
        <v>1.1499999999999999</v>
      </c>
      <c r="H115" s="55" t="s">
        <v>436</v>
      </c>
      <c r="I115" s="44"/>
      <c r="J115" s="44">
        <v>18.07</v>
      </c>
      <c r="K115" s="54" t="s">
        <v>437</v>
      </c>
      <c r="L115" s="45" t="s">
        <v>38</v>
      </c>
      <c r="M115" s="7"/>
      <c r="N115" s="7"/>
      <c r="O115" s="7"/>
      <c r="P115" s="7"/>
      <c r="Q115" s="7"/>
    </row>
    <row r="116" spans="1:17" outlineLevel="1" x14ac:dyDescent="0.2">
      <c r="A116" s="37" t="s">
        <v>38</v>
      </c>
      <c r="B116" s="38" t="s">
        <v>38</v>
      </c>
      <c r="C116" s="282" t="s">
        <v>42</v>
      </c>
      <c r="D116" s="40" t="s">
        <v>38</v>
      </c>
      <c r="E116" s="41" t="s">
        <v>38</v>
      </c>
      <c r="F116" s="42">
        <v>133137.31</v>
      </c>
      <c r="G116" s="42"/>
      <c r="H116" s="43">
        <v>8254.52</v>
      </c>
      <c r="I116" s="44"/>
      <c r="J116" s="44">
        <v>6.04</v>
      </c>
      <c r="K116" s="42">
        <v>49857.3</v>
      </c>
      <c r="L116" s="45" t="s">
        <v>38</v>
      </c>
      <c r="M116" s="7"/>
      <c r="N116" s="7"/>
      <c r="O116" s="7"/>
      <c r="P116" s="7"/>
      <c r="Q116" s="7"/>
    </row>
    <row r="117" spans="1:17" outlineLevel="1" x14ac:dyDescent="0.2">
      <c r="A117" s="37" t="s">
        <v>38</v>
      </c>
      <c r="B117" s="38" t="s">
        <v>38</v>
      </c>
      <c r="C117" s="282" t="s">
        <v>43</v>
      </c>
      <c r="D117" s="40" t="s">
        <v>44</v>
      </c>
      <c r="E117" s="41">
        <v>130</v>
      </c>
      <c r="F117" s="42"/>
      <c r="G117" s="42"/>
      <c r="H117" s="43">
        <v>286.64</v>
      </c>
      <c r="I117" s="44"/>
      <c r="J117" s="44" t="s">
        <v>128</v>
      </c>
      <c r="K117" s="42">
        <v>4422.5200000000004</v>
      </c>
      <c r="L117" s="45" t="s">
        <v>38</v>
      </c>
      <c r="M117" s="7"/>
      <c r="N117" s="7"/>
      <c r="O117" s="7"/>
      <c r="P117" s="7"/>
      <c r="Q117" s="7"/>
    </row>
    <row r="118" spans="1:17" outlineLevel="1" x14ac:dyDescent="0.2">
      <c r="A118" s="37" t="s">
        <v>38</v>
      </c>
      <c r="B118" s="38" t="s">
        <v>38</v>
      </c>
      <c r="C118" s="282" t="s">
        <v>46</v>
      </c>
      <c r="D118" s="40" t="s">
        <v>44</v>
      </c>
      <c r="E118" s="41">
        <v>89</v>
      </c>
      <c r="F118" s="42"/>
      <c r="G118" s="42"/>
      <c r="H118" s="43">
        <v>196.24</v>
      </c>
      <c r="I118" s="44"/>
      <c r="J118" s="44" t="s">
        <v>129</v>
      </c>
      <c r="K118" s="42">
        <v>2828.82</v>
      </c>
      <c r="L118" s="45" t="s">
        <v>38</v>
      </c>
      <c r="M118" s="7"/>
      <c r="N118" s="7"/>
      <c r="O118" s="7"/>
      <c r="P118" s="7"/>
      <c r="Q118" s="7"/>
    </row>
    <row r="119" spans="1:17" outlineLevel="1" x14ac:dyDescent="0.2">
      <c r="A119" s="37" t="s">
        <v>38</v>
      </c>
      <c r="B119" s="38" t="s">
        <v>38</v>
      </c>
      <c r="C119" s="282" t="s">
        <v>48</v>
      </c>
      <c r="D119" s="40" t="s">
        <v>49</v>
      </c>
      <c r="E119" s="41">
        <v>286.52</v>
      </c>
      <c r="F119" s="42"/>
      <c r="G119" s="42">
        <v>1.1499999999999999</v>
      </c>
      <c r="H119" s="43" t="s">
        <v>38</v>
      </c>
      <c r="I119" s="44"/>
      <c r="J119" s="44"/>
      <c r="K119" s="42"/>
      <c r="L119" s="45">
        <v>20.43</v>
      </c>
      <c r="M119" s="7"/>
      <c r="N119" s="7"/>
      <c r="O119" s="7"/>
      <c r="P119" s="7"/>
      <c r="Q119" s="7"/>
    </row>
    <row r="120" spans="1:17" outlineLevel="1" x14ac:dyDescent="0.2">
      <c r="A120" s="37" t="s">
        <v>38</v>
      </c>
      <c r="B120" s="38" t="s">
        <v>38</v>
      </c>
      <c r="C120" s="282" t="s">
        <v>94</v>
      </c>
      <c r="D120" s="40" t="s">
        <v>49</v>
      </c>
      <c r="E120" s="41">
        <v>42.84</v>
      </c>
      <c r="F120" s="42"/>
      <c r="G120" s="42">
        <v>1.1499999999999999</v>
      </c>
      <c r="H120" s="43" t="s">
        <v>38</v>
      </c>
      <c r="I120" s="44"/>
      <c r="J120" s="44"/>
      <c r="K120" s="42"/>
      <c r="L120" s="45">
        <v>3.05</v>
      </c>
      <c r="M120" s="7"/>
      <c r="N120" s="7"/>
      <c r="O120" s="7"/>
      <c r="P120" s="7"/>
      <c r="Q120" s="7"/>
    </row>
    <row r="121" spans="1:17" ht="15.75" x14ac:dyDescent="0.2">
      <c r="A121" s="46" t="s">
        <v>38</v>
      </c>
      <c r="B121" s="47" t="s">
        <v>38</v>
      </c>
      <c r="C121" s="283" t="s">
        <v>50</v>
      </c>
      <c r="D121" s="46" t="s">
        <v>38</v>
      </c>
      <c r="E121" s="49" t="s">
        <v>38</v>
      </c>
      <c r="F121" s="50"/>
      <c r="G121" s="50"/>
      <c r="H121" s="51">
        <v>9247.56</v>
      </c>
      <c r="I121" s="52"/>
      <c r="J121" s="52"/>
      <c r="K121" s="50">
        <v>62874.34</v>
      </c>
      <c r="L121" s="53">
        <v>1014102.26</v>
      </c>
      <c r="M121" s="7"/>
      <c r="N121" s="7"/>
      <c r="O121" s="7"/>
      <c r="P121" s="7"/>
      <c r="Q121" s="7"/>
    </row>
    <row r="122" spans="1:17" ht="60" x14ac:dyDescent="0.2">
      <c r="A122" s="37">
        <v>8</v>
      </c>
      <c r="B122" s="38" t="s">
        <v>130</v>
      </c>
      <c r="C122" s="282" t="s">
        <v>123</v>
      </c>
      <c r="D122" s="40" t="s">
        <v>124</v>
      </c>
      <c r="E122" s="41">
        <v>-6.2619999999999996</v>
      </c>
      <c r="F122" s="42">
        <v>1317</v>
      </c>
      <c r="G122" s="42"/>
      <c r="H122" s="43">
        <v>-8247.0499999999993</v>
      </c>
      <c r="I122" s="44" t="s">
        <v>73</v>
      </c>
      <c r="J122" s="44">
        <v>6.04</v>
      </c>
      <c r="K122" s="50">
        <v>-49812.18</v>
      </c>
      <c r="L122" s="45" t="s">
        <v>38</v>
      </c>
      <c r="M122" s="7"/>
      <c r="N122" s="7"/>
      <c r="O122" s="7"/>
      <c r="P122" s="7"/>
      <c r="Q122" s="7"/>
    </row>
    <row r="123" spans="1:17" ht="60" x14ac:dyDescent="0.2">
      <c r="A123" s="37">
        <v>9</v>
      </c>
      <c r="B123" s="38" t="s">
        <v>131</v>
      </c>
      <c r="C123" s="282" t="s">
        <v>132</v>
      </c>
      <c r="D123" s="40" t="s">
        <v>53</v>
      </c>
      <c r="E123" s="41" t="s">
        <v>438</v>
      </c>
      <c r="F123" s="42">
        <v>279.62</v>
      </c>
      <c r="G123" s="42"/>
      <c r="H123" s="43" t="s">
        <v>38</v>
      </c>
      <c r="I123" s="44" t="s">
        <v>73</v>
      </c>
      <c r="J123" s="44"/>
      <c r="K123" s="42"/>
      <c r="L123" s="45" t="s">
        <v>38</v>
      </c>
      <c r="M123" s="7"/>
      <c r="N123" s="7"/>
      <c r="O123" s="7"/>
      <c r="P123" s="7"/>
      <c r="Q123" s="7"/>
    </row>
    <row r="124" spans="1:17" ht="60" outlineLevel="1" x14ac:dyDescent="0.2">
      <c r="A124" s="37" t="s">
        <v>38</v>
      </c>
      <c r="B124" s="38">
        <v>21102</v>
      </c>
      <c r="C124" s="282" t="s">
        <v>74</v>
      </c>
      <c r="D124" s="40" t="s">
        <v>56</v>
      </c>
      <c r="E124" s="41">
        <v>0.12</v>
      </c>
      <c r="F124" s="42">
        <v>131.11000000000001</v>
      </c>
      <c r="G124" s="42"/>
      <c r="H124" s="43">
        <v>15.73</v>
      </c>
      <c r="I124" s="44"/>
      <c r="J124" s="44">
        <v>6.18</v>
      </c>
      <c r="K124" s="42">
        <v>97.21</v>
      </c>
      <c r="L124" s="45" t="s">
        <v>38</v>
      </c>
      <c r="M124" s="7"/>
      <c r="N124" s="7"/>
      <c r="O124" s="7"/>
      <c r="P124" s="7"/>
      <c r="Q124" s="7"/>
    </row>
    <row r="125" spans="1:17" ht="30" outlineLevel="1" x14ac:dyDescent="0.2">
      <c r="A125" s="37" t="s">
        <v>38</v>
      </c>
      <c r="B125" s="38">
        <v>30203</v>
      </c>
      <c r="C125" s="282" t="s">
        <v>75</v>
      </c>
      <c r="D125" s="40" t="s">
        <v>56</v>
      </c>
      <c r="E125" s="41">
        <v>2.65</v>
      </c>
      <c r="F125" s="42">
        <v>2.37</v>
      </c>
      <c r="G125" s="42"/>
      <c r="H125" s="43">
        <v>6.28</v>
      </c>
      <c r="I125" s="44"/>
      <c r="J125" s="44">
        <v>6.18</v>
      </c>
      <c r="K125" s="42">
        <v>38.81</v>
      </c>
      <c r="L125" s="45" t="s">
        <v>38</v>
      </c>
      <c r="M125" s="7"/>
      <c r="N125" s="7"/>
      <c r="O125" s="7"/>
      <c r="P125" s="7"/>
      <c r="Q125" s="7"/>
    </row>
    <row r="126" spans="1:17" ht="30" outlineLevel="1" x14ac:dyDescent="0.2">
      <c r="A126" s="37" t="s">
        <v>38</v>
      </c>
      <c r="B126" s="38">
        <v>30402</v>
      </c>
      <c r="C126" s="282" t="s">
        <v>76</v>
      </c>
      <c r="D126" s="40" t="s">
        <v>56</v>
      </c>
      <c r="E126" s="41">
        <v>2.65</v>
      </c>
      <c r="F126" s="42">
        <v>3.28</v>
      </c>
      <c r="G126" s="42"/>
      <c r="H126" s="43">
        <v>8.69</v>
      </c>
      <c r="I126" s="44"/>
      <c r="J126" s="44">
        <v>6.18</v>
      </c>
      <c r="K126" s="42">
        <v>53.7</v>
      </c>
      <c r="L126" s="45" t="s">
        <v>38</v>
      </c>
      <c r="M126" s="7"/>
      <c r="N126" s="7"/>
      <c r="O126" s="7"/>
      <c r="P126" s="7"/>
      <c r="Q126" s="7"/>
    </row>
    <row r="127" spans="1:17" ht="30" outlineLevel="1" x14ac:dyDescent="0.2">
      <c r="A127" s="37" t="s">
        <v>38</v>
      </c>
      <c r="B127" s="38">
        <v>400001</v>
      </c>
      <c r="C127" s="282" t="s">
        <v>55</v>
      </c>
      <c r="D127" s="40" t="s">
        <v>56</v>
      </c>
      <c r="E127" s="41">
        <v>0.12</v>
      </c>
      <c r="F127" s="42">
        <v>91.62</v>
      </c>
      <c r="G127" s="42"/>
      <c r="H127" s="43">
        <v>10.99</v>
      </c>
      <c r="I127" s="44"/>
      <c r="J127" s="44">
        <v>6.18</v>
      </c>
      <c r="K127" s="42">
        <v>67.92</v>
      </c>
      <c r="L127" s="45" t="s">
        <v>38</v>
      </c>
      <c r="M127" s="7"/>
      <c r="N127" s="7"/>
      <c r="O127" s="7"/>
      <c r="P127" s="7"/>
      <c r="Q127" s="7"/>
    </row>
    <row r="128" spans="1:17" outlineLevel="1" x14ac:dyDescent="0.2">
      <c r="A128" s="37" t="s">
        <v>38</v>
      </c>
      <c r="B128" s="38" t="s">
        <v>85</v>
      </c>
      <c r="C128" s="282" t="s">
        <v>86</v>
      </c>
      <c r="D128" s="40" t="s">
        <v>87</v>
      </c>
      <c r="E128" s="41">
        <v>6.0000000000000001E-3</v>
      </c>
      <c r="F128" s="42">
        <v>120</v>
      </c>
      <c r="G128" s="42"/>
      <c r="H128" s="43">
        <v>0.72</v>
      </c>
      <c r="I128" s="44"/>
      <c r="J128" s="44">
        <v>8.24</v>
      </c>
      <c r="K128" s="42">
        <v>5.93</v>
      </c>
      <c r="L128" s="45" t="s">
        <v>38</v>
      </c>
      <c r="M128" s="7"/>
      <c r="N128" s="7"/>
      <c r="O128" s="7"/>
      <c r="P128" s="7"/>
      <c r="Q128" s="7"/>
    </row>
    <row r="129" spans="1:17" outlineLevel="1" x14ac:dyDescent="0.2">
      <c r="A129" s="37" t="s">
        <v>38</v>
      </c>
      <c r="B129" s="38" t="s">
        <v>88</v>
      </c>
      <c r="C129" s="282" t="s">
        <v>89</v>
      </c>
      <c r="D129" s="40" t="s">
        <v>79</v>
      </c>
      <c r="E129" s="41" t="s">
        <v>38</v>
      </c>
      <c r="F129" s="42">
        <v>8461.6299999999992</v>
      </c>
      <c r="G129" s="42"/>
      <c r="H129" s="43" t="s">
        <v>38</v>
      </c>
      <c r="I129" s="44"/>
      <c r="J129" s="44">
        <v>8.24</v>
      </c>
      <c r="K129" s="42"/>
      <c r="L129" s="45" t="s">
        <v>38</v>
      </c>
      <c r="M129" s="7"/>
      <c r="N129" s="7"/>
      <c r="O129" s="7"/>
      <c r="P129" s="7"/>
      <c r="Q129" s="7"/>
    </row>
    <row r="130" spans="1:17" ht="30" outlineLevel="1" x14ac:dyDescent="0.2">
      <c r="A130" s="37" t="s">
        <v>38</v>
      </c>
      <c r="B130" s="38" t="s">
        <v>134</v>
      </c>
      <c r="C130" s="282" t="s">
        <v>135</v>
      </c>
      <c r="D130" s="40" t="s">
        <v>84</v>
      </c>
      <c r="E130" s="41">
        <v>0.31</v>
      </c>
      <c r="F130" s="42">
        <v>66.84</v>
      </c>
      <c r="G130" s="42"/>
      <c r="H130" s="43">
        <v>20.72</v>
      </c>
      <c r="I130" s="44"/>
      <c r="J130" s="44">
        <v>8.24</v>
      </c>
      <c r="K130" s="42">
        <v>170.73</v>
      </c>
      <c r="L130" s="45" t="s">
        <v>38</v>
      </c>
      <c r="M130" s="7"/>
      <c r="N130" s="7"/>
      <c r="O130" s="7"/>
      <c r="P130" s="7"/>
      <c r="Q130" s="7"/>
    </row>
    <row r="131" spans="1:17" ht="60" outlineLevel="1" x14ac:dyDescent="0.2">
      <c r="A131" s="37" t="s">
        <v>38</v>
      </c>
      <c r="B131" s="38" t="s">
        <v>57</v>
      </c>
      <c r="C131" s="282" t="s">
        <v>58</v>
      </c>
      <c r="D131" s="40" t="s">
        <v>59</v>
      </c>
      <c r="E131" s="41">
        <v>2.1389999999999998</v>
      </c>
      <c r="F131" s="42">
        <v>1</v>
      </c>
      <c r="G131" s="42"/>
      <c r="H131" s="43">
        <v>2.14</v>
      </c>
      <c r="I131" s="44"/>
      <c r="J131" s="44">
        <v>8.24</v>
      </c>
      <c r="K131" s="42">
        <v>17.63</v>
      </c>
      <c r="L131" s="45" t="s">
        <v>38</v>
      </c>
      <c r="M131" s="7"/>
      <c r="N131" s="7"/>
      <c r="O131" s="7"/>
      <c r="P131" s="7"/>
      <c r="Q131" s="7"/>
    </row>
    <row r="132" spans="1:17" outlineLevel="1" x14ac:dyDescent="0.2">
      <c r="A132" s="37" t="s">
        <v>38</v>
      </c>
      <c r="B132" s="38" t="s">
        <v>38</v>
      </c>
      <c r="C132" s="282" t="s">
        <v>39</v>
      </c>
      <c r="D132" s="40" t="s">
        <v>38</v>
      </c>
      <c r="E132" s="41" t="s">
        <v>38</v>
      </c>
      <c r="F132" s="42">
        <v>172.42</v>
      </c>
      <c r="G132" s="42">
        <v>1.1499999999999999</v>
      </c>
      <c r="H132" s="43">
        <v>122.93</v>
      </c>
      <c r="I132" s="44"/>
      <c r="J132" s="44">
        <v>18.07</v>
      </c>
      <c r="K132" s="42">
        <v>2221.35</v>
      </c>
      <c r="L132" s="45" t="s">
        <v>38</v>
      </c>
      <c r="M132" s="7"/>
      <c r="N132" s="7"/>
      <c r="O132" s="7"/>
      <c r="P132" s="7"/>
      <c r="Q132" s="7"/>
    </row>
    <row r="133" spans="1:17" outlineLevel="1" x14ac:dyDescent="0.2">
      <c r="A133" s="37" t="s">
        <v>38</v>
      </c>
      <c r="B133" s="38" t="s">
        <v>38</v>
      </c>
      <c r="C133" s="282" t="s">
        <v>40</v>
      </c>
      <c r="D133" s="40" t="s">
        <v>38</v>
      </c>
      <c r="E133" s="41" t="s">
        <v>38</v>
      </c>
      <c r="F133" s="42">
        <v>68.67</v>
      </c>
      <c r="G133" s="42">
        <v>1.1499999999999999</v>
      </c>
      <c r="H133" s="43">
        <v>48.96</v>
      </c>
      <c r="I133" s="44"/>
      <c r="J133" s="44">
        <v>6.18</v>
      </c>
      <c r="K133" s="42">
        <v>302.57</v>
      </c>
      <c r="L133" s="45" t="s">
        <v>38</v>
      </c>
      <c r="M133" s="7"/>
      <c r="N133" s="7"/>
      <c r="O133" s="7"/>
      <c r="P133" s="7"/>
      <c r="Q133" s="7"/>
    </row>
    <row r="134" spans="1:17" outlineLevel="1" x14ac:dyDescent="0.2">
      <c r="A134" s="37" t="s">
        <v>38</v>
      </c>
      <c r="B134" s="38" t="s">
        <v>38</v>
      </c>
      <c r="C134" s="282" t="s">
        <v>41</v>
      </c>
      <c r="D134" s="40" t="s">
        <v>38</v>
      </c>
      <c r="E134" s="41" t="s">
        <v>38</v>
      </c>
      <c r="F134" s="54" t="s">
        <v>136</v>
      </c>
      <c r="G134" s="42">
        <v>1.1499999999999999</v>
      </c>
      <c r="H134" s="55" t="s">
        <v>439</v>
      </c>
      <c r="I134" s="44"/>
      <c r="J134" s="44">
        <v>18.07</v>
      </c>
      <c r="K134" s="54" t="s">
        <v>440</v>
      </c>
      <c r="L134" s="45" t="s">
        <v>38</v>
      </c>
      <c r="M134" s="7"/>
      <c r="N134" s="7"/>
      <c r="O134" s="7"/>
      <c r="P134" s="7"/>
      <c r="Q134" s="7"/>
    </row>
    <row r="135" spans="1:17" outlineLevel="1" x14ac:dyDescent="0.2">
      <c r="A135" s="37" t="s">
        <v>38</v>
      </c>
      <c r="B135" s="38" t="s">
        <v>38</v>
      </c>
      <c r="C135" s="282" t="s">
        <v>42</v>
      </c>
      <c r="D135" s="40" t="s">
        <v>38</v>
      </c>
      <c r="E135" s="41" t="s">
        <v>38</v>
      </c>
      <c r="F135" s="42">
        <v>38.53</v>
      </c>
      <c r="G135" s="42"/>
      <c r="H135" s="43">
        <v>23.89</v>
      </c>
      <c r="I135" s="44"/>
      <c r="J135" s="44">
        <v>8.24</v>
      </c>
      <c r="K135" s="42">
        <v>196.85</v>
      </c>
      <c r="L135" s="45" t="s">
        <v>38</v>
      </c>
      <c r="M135" s="7"/>
      <c r="N135" s="7"/>
      <c r="O135" s="7"/>
      <c r="P135" s="7"/>
      <c r="Q135" s="7"/>
    </row>
    <row r="136" spans="1:17" outlineLevel="1" x14ac:dyDescent="0.2">
      <c r="A136" s="37" t="s">
        <v>38</v>
      </c>
      <c r="B136" s="38" t="s">
        <v>38</v>
      </c>
      <c r="C136" s="282" t="s">
        <v>43</v>
      </c>
      <c r="D136" s="40" t="s">
        <v>44</v>
      </c>
      <c r="E136" s="41">
        <v>95</v>
      </c>
      <c r="F136" s="42"/>
      <c r="G136" s="42"/>
      <c r="H136" s="43">
        <v>118.55</v>
      </c>
      <c r="I136" s="44"/>
      <c r="J136" s="44" t="s">
        <v>60</v>
      </c>
      <c r="K136" s="42">
        <v>1826.52</v>
      </c>
      <c r="L136" s="45" t="s">
        <v>38</v>
      </c>
      <c r="M136" s="7"/>
      <c r="N136" s="7"/>
      <c r="O136" s="7"/>
      <c r="P136" s="7"/>
      <c r="Q136" s="7"/>
    </row>
    <row r="137" spans="1:17" outlineLevel="1" x14ac:dyDescent="0.2">
      <c r="A137" s="37" t="s">
        <v>38</v>
      </c>
      <c r="B137" s="38" t="s">
        <v>38</v>
      </c>
      <c r="C137" s="282" t="s">
        <v>46</v>
      </c>
      <c r="D137" s="40" t="s">
        <v>44</v>
      </c>
      <c r="E137" s="41">
        <v>65</v>
      </c>
      <c r="F137" s="42"/>
      <c r="G137" s="42"/>
      <c r="H137" s="43">
        <v>81.11</v>
      </c>
      <c r="I137" s="44"/>
      <c r="J137" s="44" t="s">
        <v>61</v>
      </c>
      <c r="K137" s="42">
        <v>1172.58</v>
      </c>
      <c r="L137" s="45" t="s">
        <v>38</v>
      </c>
      <c r="M137" s="7"/>
      <c r="N137" s="7"/>
      <c r="O137" s="7"/>
      <c r="P137" s="7"/>
      <c r="Q137" s="7"/>
    </row>
    <row r="138" spans="1:17" outlineLevel="1" x14ac:dyDescent="0.2">
      <c r="A138" s="37" t="s">
        <v>38</v>
      </c>
      <c r="B138" s="38" t="s">
        <v>38</v>
      </c>
      <c r="C138" s="282" t="s">
        <v>48</v>
      </c>
      <c r="D138" s="40" t="s">
        <v>93</v>
      </c>
      <c r="E138" s="41">
        <v>18.559999999999999</v>
      </c>
      <c r="F138" s="42"/>
      <c r="G138" s="42">
        <v>1.1499999999999999</v>
      </c>
      <c r="H138" s="43" t="s">
        <v>38</v>
      </c>
      <c r="I138" s="44"/>
      <c r="J138" s="44"/>
      <c r="K138" s="42"/>
      <c r="L138" s="45">
        <v>13.23</v>
      </c>
      <c r="M138" s="7"/>
      <c r="N138" s="7"/>
      <c r="O138" s="7"/>
      <c r="P138" s="7"/>
      <c r="Q138" s="7"/>
    </row>
    <row r="139" spans="1:17" outlineLevel="1" x14ac:dyDescent="0.2">
      <c r="A139" s="37" t="s">
        <v>38</v>
      </c>
      <c r="B139" s="38" t="s">
        <v>38</v>
      </c>
      <c r="C139" s="282" t="s">
        <v>94</v>
      </c>
      <c r="D139" s="40" t="s">
        <v>93</v>
      </c>
      <c r="E139" s="41">
        <v>0.2</v>
      </c>
      <c r="F139" s="42"/>
      <c r="G139" s="42">
        <v>1.1499999999999999</v>
      </c>
      <c r="H139" s="43" t="s">
        <v>38</v>
      </c>
      <c r="I139" s="44"/>
      <c r="J139" s="44"/>
      <c r="K139" s="42"/>
      <c r="L139" s="45">
        <v>0.14000000000000001</v>
      </c>
      <c r="M139" s="7"/>
      <c r="N139" s="7"/>
      <c r="O139" s="7"/>
      <c r="P139" s="7"/>
      <c r="Q139" s="7"/>
    </row>
    <row r="140" spans="1:17" ht="15.75" x14ac:dyDescent="0.2">
      <c r="A140" s="46" t="s">
        <v>38</v>
      </c>
      <c r="B140" s="47" t="s">
        <v>38</v>
      </c>
      <c r="C140" s="283" t="s">
        <v>50</v>
      </c>
      <c r="D140" s="46" t="s">
        <v>38</v>
      </c>
      <c r="E140" s="49" t="s">
        <v>38</v>
      </c>
      <c r="F140" s="50"/>
      <c r="G140" s="50"/>
      <c r="H140" s="51">
        <v>395.44</v>
      </c>
      <c r="I140" s="52"/>
      <c r="J140" s="52"/>
      <c r="K140" s="50">
        <v>5719.87</v>
      </c>
      <c r="L140" s="53">
        <v>9225.6</v>
      </c>
      <c r="M140" s="7"/>
      <c r="N140" s="7"/>
      <c r="O140" s="7"/>
      <c r="P140" s="7"/>
      <c r="Q140" s="7"/>
    </row>
    <row r="141" spans="1:17" ht="75" x14ac:dyDescent="0.2">
      <c r="A141" s="37">
        <v>10</v>
      </c>
      <c r="B141" s="38" t="s">
        <v>139</v>
      </c>
      <c r="C141" s="282" t="s">
        <v>140</v>
      </c>
      <c r="D141" s="40" t="s">
        <v>110</v>
      </c>
      <c r="E141" s="41" t="s">
        <v>141</v>
      </c>
      <c r="F141" s="42">
        <v>26387.3</v>
      </c>
      <c r="G141" s="42"/>
      <c r="H141" s="43" t="s">
        <v>38</v>
      </c>
      <c r="I141" s="44" t="s">
        <v>73</v>
      </c>
      <c r="J141" s="44"/>
      <c r="K141" s="42"/>
      <c r="L141" s="45" t="s">
        <v>38</v>
      </c>
      <c r="M141" s="7"/>
      <c r="N141" s="7"/>
      <c r="O141" s="7"/>
      <c r="P141" s="7"/>
      <c r="Q141" s="7"/>
    </row>
    <row r="142" spans="1:17" ht="45" outlineLevel="1" x14ac:dyDescent="0.2">
      <c r="A142" s="37" t="s">
        <v>38</v>
      </c>
      <c r="B142" s="38">
        <v>21141</v>
      </c>
      <c r="C142" s="282" t="s">
        <v>112</v>
      </c>
      <c r="D142" s="40" t="s">
        <v>56</v>
      </c>
      <c r="E142" s="41" t="s">
        <v>38</v>
      </c>
      <c r="F142" s="42">
        <v>108.45</v>
      </c>
      <c r="G142" s="42"/>
      <c r="H142" s="43" t="s">
        <v>38</v>
      </c>
      <c r="I142" s="44"/>
      <c r="J142" s="44">
        <v>3.31</v>
      </c>
      <c r="K142" s="42"/>
      <c r="L142" s="45" t="s">
        <v>38</v>
      </c>
      <c r="M142" s="7"/>
      <c r="N142" s="7"/>
      <c r="O142" s="7"/>
      <c r="P142" s="7"/>
      <c r="Q142" s="7"/>
    </row>
    <row r="143" spans="1:17" ht="30" outlineLevel="1" x14ac:dyDescent="0.2">
      <c r="A143" s="37" t="s">
        <v>38</v>
      </c>
      <c r="B143" s="38">
        <v>40102</v>
      </c>
      <c r="C143" s="282" t="s">
        <v>113</v>
      </c>
      <c r="D143" s="40" t="s">
        <v>56</v>
      </c>
      <c r="E143" s="41" t="s">
        <v>38</v>
      </c>
      <c r="F143" s="42">
        <v>30.53</v>
      </c>
      <c r="G143" s="42"/>
      <c r="H143" s="43" t="s">
        <v>38</v>
      </c>
      <c r="I143" s="44"/>
      <c r="J143" s="44">
        <v>3.31</v>
      </c>
      <c r="K143" s="42"/>
      <c r="L143" s="45" t="s">
        <v>38</v>
      </c>
      <c r="M143" s="7"/>
      <c r="N143" s="7"/>
      <c r="O143" s="7"/>
      <c r="P143" s="7"/>
      <c r="Q143" s="7"/>
    </row>
    <row r="144" spans="1:17" ht="90" outlineLevel="1" x14ac:dyDescent="0.2">
      <c r="A144" s="37" t="s">
        <v>38</v>
      </c>
      <c r="B144" s="38">
        <v>42901</v>
      </c>
      <c r="C144" s="282" t="s">
        <v>114</v>
      </c>
      <c r="D144" s="40" t="s">
        <v>56</v>
      </c>
      <c r="E144" s="41">
        <v>0.03</v>
      </c>
      <c r="F144" s="42">
        <v>27.1</v>
      </c>
      <c r="G144" s="42"/>
      <c r="H144" s="43">
        <v>0.81</v>
      </c>
      <c r="I144" s="44"/>
      <c r="J144" s="44">
        <v>3.31</v>
      </c>
      <c r="K144" s="42">
        <v>2.68</v>
      </c>
      <c r="L144" s="45" t="s">
        <v>38</v>
      </c>
      <c r="M144" s="7"/>
      <c r="N144" s="7"/>
      <c r="O144" s="7"/>
      <c r="P144" s="7"/>
      <c r="Q144" s="7"/>
    </row>
    <row r="145" spans="1:17" ht="30" outlineLevel="1" x14ac:dyDescent="0.2">
      <c r="A145" s="37" t="s">
        <v>38</v>
      </c>
      <c r="B145" s="38">
        <v>400001</v>
      </c>
      <c r="C145" s="282" t="s">
        <v>55</v>
      </c>
      <c r="D145" s="40" t="s">
        <v>56</v>
      </c>
      <c r="E145" s="41" t="s">
        <v>38</v>
      </c>
      <c r="F145" s="42">
        <v>91.62</v>
      </c>
      <c r="G145" s="42"/>
      <c r="H145" s="43" t="s">
        <v>38</v>
      </c>
      <c r="I145" s="44"/>
      <c r="J145" s="44">
        <v>3.31</v>
      </c>
      <c r="K145" s="42"/>
      <c r="L145" s="45" t="s">
        <v>38</v>
      </c>
      <c r="M145" s="7"/>
      <c r="N145" s="7"/>
      <c r="O145" s="7"/>
      <c r="P145" s="7"/>
      <c r="Q145" s="7"/>
    </row>
    <row r="146" spans="1:17" ht="45" outlineLevel="1" x14ac:dyDescent="0.2">
      <c r="A146" s="37" t="s">
        <v>38</v>
      </c>
      <c r="B146" s="38" t="s">
        <v>142</v>
      </c>
      <c r="C146" s="282" t="s">
        <v>143</v>
      </c>
      <c r="D146" s="40" t="s">
        <v>144</v>
      </c>
      <c r="E146" s="41">
        <v>2.016</v>
      </c>
      <c r="F146" s="42">
        <v>18.440000000000001</v>
      </c>
      <c r="G146" s="42"/>
      <c r="H146" s="43">
        <v>37.18</v>
      </c>
      <c r="I146" s="44"/>
      <c r="J146" s="44">
        <v>8.7799999999999994</v>
      </c>
      <c r="K146" s="42">
        <v>326.44</v>
      </c>
      <c r="L146" s="45" t="s">
        <v>38</v>
      </c>
      <c r="M146" s="7"/>
      <c r="N146" s="7"/>
      <c r="O146" s="7"/>
      <c r="P146" s="7"/>
      <c r="Q146" s="7"/>
    </row>
    <row r="147" spans="1:17" ht="45" outlineLevel="1" x14ac:dyDescent="0.2">
      <c r="A147" s="37" t="s">
        <v>38</v>
      </c>
      <c r="B147" s="38" t="s">
        <v>145</v>
      </c>
      <c r="C147" s="282" t="s">
        <v>146</v>
      </c>
      <c r="D147" s="40" t="s">
        <v>147</v>
      </c>
      <c r="E147" s="41">
        <v>0.504</v>
      </c>
      <c r="F147" s="42">
        <v>9.1300000000000008</v>
      </c>
      <c r="G147" s="42"/>
      <c r="H147" s="43">
        <v>4.5999999999999996</v>
      </c>
      <c r="I147" s="44"/>
      <c r="J147" s="44">
        <v>8.7799999999999994</v>
      </c>
      <c r="K147" s="42">
        <v>40.39</v>
      </c>
      <c r="L147" s="45" t="s">
        <v>38</v>
      </c>
      <c r="M147" s="7"/>
      <c r="N147" s="7"/>
      <c r="O147" s="7"/>
      <c r="P147" s="7"/>
      <c r="Q147" s="7"/>
    </row>
    <row r="148" spans="1:17" ht="45" outlineLevel="1" x14ac:dyDescent="0.2">
      <c r="A148" s="37" t="s">
        <v>38</v>
      </c>
      <c r="B148" s="38" t="s">
        <v>148</v>
      </c>
      <c r="C148" s="282" t="s">
        <v>149</v>
      </c>
      <c r="D148" s="40" t="s">
        <v>84</v>
      </c>
      <c r="E148" s="41">
        <v>0.13600000000000001</v>
      </c>
      <c r="F148" s="42">
        <v>18.39</v>
      </c>
      <c r="G148" s="42"/>
      <c r="H148" s="43">
        <v>2.5</v>
      </c>
      <c r="I148" s="44"/>
      <c r="J148" s="44">
        <v>8.7799999999999994</v>
      </c>
      <c r="K148" s="42">
        <v>21.95</v>
      </c>
      <c r="L148" s="45" t="s">
        <v>38</v>
      </c>
      <c r="M148" s="7"/>
      <c r="N148" s="7"/>
      <c r="O148" s="7"/>
      <c r="P148" s="7"/>
      <c r="Q148" s="7"/>
    </row>
    <row r="149" spans="1:17" ht="45" outlineLevel="1" x14ac:dyDescent="0.2">
      <c r="A149" s="37" t="s">
        <v>38</v>
      </c>
      <c r="B149" s="38" t="s">
        <v>150</v>
      </c>
      <c r="C149" s="282" t="s">
        <v>151</v>
      </c>
      <c r="D149" s="40" t="s">
        <v>121</v>
      </c>
      <c r="E149" s="41">
        <v>1E-4</v>
      </c>
      <c r="F149" s="42">
        <v>1101.2</v>
      </c>
      <c r="G149" s="42"/>
      <c r="H149" s="43">
        <v>0.11</v>
      </c>
      <c r="I149" s="44"/>
      <c r="J149" s="44">
        <v>8.7799999999999994</v>
      </c>
      <c r="K149" s="42">
        <v>0.97</v>
      </c>
      <c r="L149" s="45" t="s">
        <v>38</v>
      </c>
      <c r="M149" s="7"/>
      <c r="N149" s="7"/>
      <c r="O149" s="7"/>
      <c r="P149" s="7"/>
      <c r="Q149" s="7"/>
    </row>
    <row r="150" spans="1:17" ht="30" outlineLevel="1" x14ac:dyDescent="0.2">
      <c r="A150" s="37" t="s">
        <v>38</v>
      </c>
      <c r="B150" s="38" t="s">
        <v>152</v>
      </c>
      <c r="C150" s="282" t="s">
        <v>153</v>
      </c>
      <c r="D150" s="40" t="s">
        <v>121</v>
      </c>
      <c r="E150" s="41">
        <v>1.2999999999999999E-3</v>
      </c>
      <c r="F150" s="42">
        <v>589.03</v>
      </c>
      <c r="G150" s="42"/>
      <c r="H150" s="43">
        <v>0.77</v>
      </c>
      <c r="I150" s="44"/>
      <c r="J150" s="44">
        <v>8.7799999999999994</v>
      </c>
      <c r="K150" s="42">
        <v>6.76</v>
      </c>
      <c r="L150" s="45" t="s">
        <v>38</v>
      </c>
      <c r="M150" s="7"/>
      <c r="N150" s="7"/>
      <c r="O150" s="7"/>
      <c r="P150" s="7"/>
      <c r="Q150" s="7"/>
    </row>
    <row r="151" spans="1:17" outlineLevel="1" x14ac:dyDescent="0.2">
      <c r="A151" s="37" t="s">
        <v>38</v>
      </c>
      <c r="B151" s="38" t="s">
        <v>119</v>
      </c>
      <c r="C151" s="282" t="s">
        <v>120</v>
      </c>
      <c r="D151" s="40" t="s">
        <v>121</v>
      </c>
      <c r="E151" s="41">
        <v>3.1399999999999997E-2</v>
      </c>
      <c r="F151" s="42">
        <v>2.4500000000000002</v>
      </c>
      <c r="G151" s="42"/>
      <c r="H151" s="43">
        <v>0.08</v>
      </c>
      <c r="I151" s="44"/>
      <c r="J151" s="44">
        <v>8.7799999999999994</v>
      </c>
      <c r="K151" s="42">
        <v>0.7</v>
      </c>
      <c r="L151" s="45" t="s">
        <v>38</v>
      </c>
      <c r="M151" s="7"/>
      <c r="N151" s="7"/>
      <c r="O151" s="7"/>
      <c r="P151" s="7"/>
      <c r="Q151" s="7"/>
    </row>
    <row r="152" spans="1:17" outlineLevel="1" x14ac:dyDescent="0.2">
      <c r="A152" s="37" t="s">
        <v>38</v>
      </c>
      <c r="B152" s="38" t="s">
        <v>38</v>
      </c>
      <c r="C152" s="282" t="s">
        <v>39</v>
      </c>
      <c r="D152" s="40" t="s">
        <v>38</v>
      </c>
      <c r="E152" s="41" t="s">
        <v>38</v>
      </c>
      <c r="F152" s="42">
        <v>3211.93</v>
      </c>
      <c r="G152" s="42">
        <v>1.1499999999999999</v>
      </c>
      <c r="H152" s="43">
        <v>7.39</v>
      </c>
      <c r="I152" s="44"/>
      <c r="J152" s="44">
        <v>18.07</v>
      </c>
      <c r="K152" s="42">
        <v>133.54</v>
      </c>
      <c r="L152" s="45" t="s">
        <v>38</v>
      </c>
      <c r="M152" s="7"/>
      <c r="N152" s="7"/>
      <c r="O152" s="7"/>
      <c r="P152" s="7"/>
      <c r="Q152" s="7"/>
    </row>
    <row r="153" spans="1:17" outlineLevel="1" x14ac:dyDescent="0.2">
      <c r="A153" s="37" t="s">
        <v>38</v>
      </c>
      <c r="B153" s="38" t="s">
        <v>38</v>
      </c>
      <c r="C153" s="282" t="s">
        <v>40</v>
      </c>
      <c r="D153" s="40" t="s">
        <v>38</v>
      </c>
      <c r="E153" s="41" t="s">
        <v>38</v>
      </c>
      <c r="F153" s="42">
        <v>543.22</v>
      </c>
      <c r="G153" s="42">
        <v>1.1499999999999999</v>
      </c>
      <c r="H153" s="43">
        <v>1.25</v>
      </c>
      <c r="I153" s="44"/>
      <c r="J153" s="44">
        <v>3.31</v>
      </c>
      <c r="K153" s="42">
        <v>4.1399999999999997</v>
      </c>
      <c r="L153" s="45" t="s">
        <v>38</v>
      </c>
      <c r="M153" s="7"/>
      <c r="N153" s="7"/>
      <c r="O153" s="7"/>
      <c r="P153" s="7"/>
      <c r="Q153" s="7"/>
    </row>
    <row r="154" spans="1:17" outlineLevel="1" x14ac:dyDescent="0.2">
      <c r="A154" s="37" t="s">
        <v>38</v>
      </c>
      <c r="B154" s="38" t="s">
        <v>38</v>
      </c>
      <c r="C154" s="282" t="s">
        <v>41</v>
      </c>
      <c r="D154" s="40" t="s">
        <v>38</v>
      </c>
      <c r="E154" s="41" t="s">
        <v>38</v>
      </c>
      <c r="F154" s="54" t="s">
        <v>154</v>
      </c>
      <c r="G154" s="42">
        <v>1.1499999999999999</v>
      </c>
      <c r="H154" s="55" t="s">
        <v>155</v>
      </c>
      <c r="I154" s="44"/>
      <c r="J154" s="44">
        <v>18.07</v>
      </c>
      <c r="K154" s="54" t="s">
        <v>156</v>
      </c>
      <c r="L154" s="45" t="s">
        <v>38</v>
      </c>
      <c r="M154" s="7"/>
      <c r="N154" s="7"/>
      <c r="O154" s="7"/>
      <c r="P154" s="7"/>
      <c r="Q154" s="7"/>
    </row>
    <row r="155" spans="1:17" outlineLevel="1" x14ac:dyDescent="0.2">
      <c r="A155" s="37" t="s">
        <v>38</v>
      </c>
      <c r="B155" s="38" t="s">
        <v>38</v>
      </c>
      <c r="C155" s="282" t="s">
        <v>42</v>
      </c>
      <c r="D155" s="40" t="s">
        <v>38</v>
      </c>
      <c r="E155" s="41" t="s">
        <v>38</v>
      </c>
      <c r="F155" s="42">
        <v>22632.15</v>
      </c>
      <c r="G155" s="42"/>
      <c r="H155" s="43">
        <v>45.26</v>
      </c>
      <c r="I155" s="44"/>
      <c r="J155" s="44">
        <v>8.7799999999999994</v>
      </c>
      <c r="K155" s="42">
        <v>397.38</v>
      </c>
      <c r="L155" s="45" t="s">
        <v>38</v>
      </c>
      <c r="M155" s="7"/>
      <c r="N155" s="7"/>
      <c r="O155" s="7"/>
      <c r="P155" s="7"/>
      <c r="Q155" s="7"/>
    </row>
    <row r="156" spans="1:17" outlineLevel="1" x14ac:dyDescent="0.2">
      <c r="A156" s="37" t="s">
        <v>38</v>
      </c>
      <c r="B156" s="38" t="s">
        <v>38</v>
      </c>
      <c r="C156" s="282" t="s">
        <v>43</v>
      </c>
      <c r="D156" s="40" t="s">
        <v>44</v>
      </c>
      <c r="E156" s="41">
        <v>130</v>
      </c>
      <c r="F156" s="42"/>
      <c r="G156" s="42"/>
      <c r="H156" s="43">
        <v>9.69</v>
      </c>
      <c r="I156" s="44"/>
      <c r="J156" s="44" t="s">
        <v>128</v>
      </c>
      <c r="K156" s="42">
        <v>149.43</v>
      </c>
      <c r="L156" s="45" t="s">
        <v>38</v>
      </c>
      <c r="M156" s="7"/>
      <c r="N156" s="7"/>
      <c r="O156" s="7"/>
      <c r="P156" s="7"/>
      <c r="Q156" s="7"/>
    </row>
    <row r="157" spans="1:17" outlineLevel="1" x14ac:dyDescent="0.2">
      <c r="A157" s="37" t="s">
        <v>38</v>
      </c>
      <c r="B157" s="38" t="s">
        <v>38</v>
      </c>
      <c r="C157" s="282" t="s">
        <v>46</v>
      </c>
      <c r="D157" s="40" t="s">
        <v>44</v>
      </c>
      <c r="E157" s="41">
        <v>89</v>
      </c>
      <c r="F157" s="42"/>
      <c r="G157" s="42"/>
      <c r="H157" s="43">
        <v>6.63</v>
      </c>
      <c r="I157" s="44"/>
      <c r="J157" s="44" t="s">
        <v>129</v>
      </c>
      <c r="K157" s="42">
        <v>95.58</v>
      </c>
      <c r="L157" s="45" t="s">
        <v>38</v>
      </c>
      <c r="M157" s="7"/>
      <c r="N157" s="7"/>
      <c r="O157" s="7"/>
      <c r="P157" s="7"/>
      <c r="Q157" s="7"/>
    </row>
    <row r="158" spans="1:17" outlineLevel="1" x14ac:dyDescent="0.2">
      <c r="A158" s="37" t="s">
        <v>38</v>
      </c>
      <c r="B158" s="38" t="s">
        <v>38</v>
      </c>
      <c r="C158" s="282" t="s">
        <v>48</v>
      </c>
      <c r="D158" s="40" t="s">
        <v>49</v>
      </c>
      <c r="E158" s="41">
        <v>362.52</v>
      </c>
      <c r="F158" s="42"/>
      <c r="G158" s="42">
        <v>1.1499999999999999</v>
      </c>
      <c r="H158" s="43" t="s">
        <v>38</v>
      </c>
      <c r="I158" s="44"/>
      <c r="J158" s="44"/>
      <c r="K158" s="42"/>
      <c r="L158" s="45">
        <v>0.83</v>
      </c>
      <c r="M158" s="7"/>
      <c r="N158" s="7"/>
      <c r="O158" s="7"/>
      <c r="P158" s="7"/>
      <c r="Q158" s="7"/>
    </row>
    <row r="159" spans="1:17" outlineLevel="1" x14ac:dyDescent="0.2">
      <c r="A159" s="37" t="s">
        <v>38</v>
      </c>
      <c r="B159" s="38" t="s">
        <v>38</v>
      </c>
      <c r="C159" s="282" t="s">
        <v>94</v>
      </c>
      <c r="D159" s="40" t="s">
        <v>49</v>
      </c>
      <c r="E159" s="41">
        <v>2.08</v>
      </c>
      <c r="F159" s="42"/>
      <c r="G159" s="42">
        <v>1.1499999999999999</v>
      </c>
      <c r="H159" s="43" t="s">
        <v>38</v>
      </c>
      <c r="I159" s="44"/>
      <c r="J159" s="44"/>
      <c r="K159" s="42"/>
      <c r="L159" s="45" t="s">
        <v>38</v>
      </c>
      <c r="M159" s="7"/>
      <c r="N159" s="7"/>
      <c r="O159" s="7"/>
      <c r="P159" s="7"/>
      <c r="Q159" s="7"/>
    </row>
    <row r="160" spans="1:17" ht="15.75" x14ac:dyDescent="0.2">
      <c r="A160" s="46" t="s">
        <v>38</v>
      </c>
      <c r="B160" s="47" t="s">
        <v>38</v>
      </c>
      <c r="C160" s="283" t="s">
        <v>50</v>
      </c>
      <c r="D160" s="46" t="s">
        <v>38</v>
      </c>
      <c r="E160" s="49" t="s">
        <v>38</v>
      </c>
      <c r="F160" s="50"/>
      <c r="G160" s="50"/>
      <c r="H160" s="51">
        <v>70.22</v>
      </c>
      <c r="I160" s="52"/>
      <c r="J160" s="52"/>
      <c r="K160" s="50">
        <v>780.07</v>
      </c>
      <c r="L160" s="53">
        <v>390035</v>
      </c>
      <c r="M160" s="7"/>
      <c r="N160" s="7"/>
      <c r="O160" s="7"/>
      <c r="P160" s="7"/>
      <c r="Q160" s="7"/>
    </row>
    <row r="161" spans="1:17" ht="60" x14ac:dyDescent="0.2">
      <c r="A161" s="37">
        <v>11</v>
      </c>
      <c r="B161" s="38" t="s">
        <v>131</v>
      </c>
      <c r="C161" s="282" t="s">
        <v>441</v>
      </c>
      <c r="D161" s="40" t="s">
        <v>53</v>
      </c>
      <c r="E161" s="41" t="s">
        <v>158</v>
      </c>
      <c r="F161" s="42">
        <v>279.62</v>
      </c>
      <c r="G161" s="42"/>
      <c r="H161" s="43" t="s">
        <v>38</v>
      </c>
      <c r="I161" s="44" t="s">
        <v>73</v>
      </c>
      <c r="J161" s="44"/>
      <c r="K161" s="42"/>
      <c r="L161" s="45" t="s">
        <v>38</v>
      </c>
      <c r="M161" s="7"/>
      <c r="N161" s="7"/>
      <c r="O161" s="7"/>
      <c r="P161" s="7"/>
      <c r="Q161" s="7"/>
    </row>
    <row r="162" spans="1:17" ht="60" outlineLevel="1" x14ac:dyDescent="0.2">
      <c r="A162" s="37" t="s">
        <v>38</v>
      </c>
      <c r="B162" s="38">
        <v>21102</v>
      </c>
      <c r="C162" s="282" t="s">
        <v>74</v>
      </c>
      <c r="D162" s="40" t="s">
        <v>56</v>
      </c>
      <c r="E162" s="41" t="s">
        <v>38</v>
      </c>
      <c r="F162" s="42">
        <v>131.11000000000001</v>
      </c>
      <c r="G162" s="42"/>
      <c r="H162" s="43" t="s">
        <v>38</v>
      </c>
      <c r="I162" s="44"/>
      <c r="J162" s="44">
        <v>6.18</v>
      </c>
      <c r="K162" s="42"/>
      <c r="L162" s="45" t="s">
        <v>38</v>
      </c>
      <c r="M162" s="7"/>
      <c r="N162" s="7"/>
      <c r="O162" s="7"/>
      <c r="P162" s="7"/>
      <c r="Q162" s="7"/>
    </row>
    <row r="163" spans="1:17" ht="30" outlineLevel="1" x14ac:dyDescent="0.2">
      <c r="A163" s="37" t="s">
        <v>38</v>
      </c>
      <c r="B163" s="38">
        <v>30203</v>
      </c>
      <c r="C163" s="282" t="s">
        <v>75</v>
      </c>
      <c r="D163" s="40" t="s">
        <v>56</v>
      </c>
      <c r="E163" s="41">
        <v>0.09</v>
      </c>
      <c r="F163" s="42">
        <v>2.37</v>
      </c>
      <c r="G163" s="42"/>
      <c r="H163" s="43">
        <v>0.21</v>
      </c>
      <c r="I163" s="44"/>
      <c r="J163" s="44">
        <v>6.18</v>
      </c>
      <c r="K163" s="42">
        <v>1.3</v>
      </c>
      <c r="L163" s="45" t="s">
        <v>38</v>
      </c>
      <c r="M163" s="7"/>
      <c r="N163" s="7"/>
      <c r="O163" s="7"/>
      <c r="P163" s="7"/>
      <c r="Q163" s="7"/>
    </row>
    <row r="164" spans="1:17" ht="30" outlineLevel="1" x14ac:dyDescent="0.2">
      <c r="A164" s="37" t="s">
        <v>38</v>
      </c>
      <c r="B164" s="38">
        <v>30402</v>
      </c>
      <c r="C164" s="282" t="s">
        <v>76</v>
      </c>
      <c r="D164" s="40" t="s">
        <v>56</v>
      </c>
      <c r="E164" s="41">
        <v>0.09</v>
      </c>
      <c r="F164" s="42">
        <v>3.28</v>
      </c>
      <c r="G164" s="42"/>
      <c r="H164" s="43">
        <v>0.3</v>
      </c>
      <c r="I164" s="44"/>
      <c r="J164" s="44">
        <v>6.18</v>
      </c>
      <c r="K164" s="42">
        <v>1.85</v>
      </c>
      <c r="L164" s="45" t="s">
        <v>38</v>
      </c>
      <c r="M164" s="7"/>
      <c r="N164" s="7"/>
      <c r="O164" s="7"/>
      <c r="P164" s="7"/>
      <c r="Q164" s="7"/>
    </row>
    <row r="165" spans="1:17" ht="30" outlineLevel="1" x14ac:dyDescent="0.2">
      <c r="A165" s="37" t="s">
        <v>38</v>
      </c>
      <c r="B165" s="38">
        <v>400001</v>
      </c>
      <c r="C165" s="282" t="s">
        <v>55</v>
      </c>
      <c r="D165" s="40" t="s">
        <v>56</v>
      </c>
      <c r="E165" s="41" t="s">
        <v>38</v>
      </c>
      <c r="F165" s="42">
        <v>91.62</v>
      </c>
      <c r="G165" s="42"/>
      <c r="H165" s="43" t="s">
        <v>38</v>
      </c>
      <c r="I165" s="44"/>
      <c r="J165" s="44">
        <v>6.18</v>
      </c>
      <c r="K165" s="42"/>
      <c r="L165" s="45" t="s">
        <v>38</v>
      </c>
      <c r="M165" s="7"/>
      <c r="N165" s="7"/>
      <c r="O165" s="7"/>
      <c r="P165" s="7"/>
      <c r="Q165" s="7"/>
    </row>
    <row r="166" spans="1:17" outlineLevel="1" x14ac:dyDescent="0.2">
      <c r="A166" s="37" t="s">
        <v>38</v>
      </c>
      <c r="B166" s="38" t="s">
        <v>85</v>
      </c>
      <c r="C166" s="282" t="s">
        <v>86</v>
      </c>
      <c r="D166" s="40" t="s">
        <v>87</v>
      </c>
      <c r="E166" s="41">
        <v>2.0000000000000001E-4</v>
      </c>
      <c r="F166" s="42">
        <v>120</v>
      </c>
      <c r="G166" s="42"/>
      <c r="H166" s="43">
        <v>0.02</v>
      </c>
      <c r="I166" s="44"/>
      <c r="J166" s="44">
        <v>8.24</v>
      </c>
      <c r="K166" s="42">
        <v>0.16</v>
      </c>
      <c r="L166" s="45" t="s">
        <v>38</v>
      </c>
      <c r="M166" s="7"/>
      <c r="N166" s="7"/>
      <c r="O166" s="7"/>
      <c r="P166" s="7"/>
      <c r="Q166" s="7"/>
    </row>
    <row r="167" spans="1:17" outlineLevel="1" x14ac:dyDescent="0.2">
      <c r="A167" s="37" t="s">
        <v>38</v>
      </c>
      <c r="B167" s="38" t="s">
        <v>88</v>
      </c>
      <c r="C167" s="282" t="s">
        <v>89</v>
      </c>
      <c r="D167" s="40" t="s">
        <v>79</v>
      </c>
      <c r="E167" s="41" t="s">
        <v>38</v>
      </c>
      <c r="F167" s="42">
        <v>8461.6299999999992</v>
      </c>
      <c r="G167" s="42"/>
      <c r="H167" s="43" t="s">
        <v>38</v>
      </c>
      <c r="I167" s="44"/>
      <c r="J167" s="44">
        <v>8.24</v>
      </c>
      <c r="K167" s="42"/>
      <c r="L167" s="45" t="s">
        <v>38</v>
      </c>
      <c r="M167" s="7"/>
      <c r="N167" s="7"/>
      <c r="O167" s="7"/>
      <c r="P167" s="7"/>
      <c r="Q167" s="7"/>
    </row>
    <row r="168" spans="1:17" ht="30" outlineLevel="1" x14ac:dyDescent="0.2">
      <c r="A168" s="37" t="s">
        <v>38</v>
      </c>
      <c r="B168" s="38" t="s">
        <v>134</v>
      </c>
      <c r="C168" s="282" t="s">
        <v>135</v>
      </c>
      <c r="D168" s="40" t="s">
        <v>84</v>
      </c>
      <c r="E168" s="41">
        <v>0.01</v>
      </c>
      <c r="F168" s="42">
        <v>66.84</v>
      </c>
      <c r="G168" s="42"/>
      <c r="H168" s="43">
        <v>0.67</v>
      </c>
      <c r="I168" s="44"/>
      <c r="J168" s="44">
        <v>8.24</v>
      </c>
      <c r="K168" s="42">
        <v>5.52</v>
      </c>
      <c r="L168" s="45" t="s">
        <v>38</v>
      </c>
      <c r="M168" s="7"/>
      <c r="N168" s="7"/>
      <c r="O168" s="7"/>
      <c r="P168" s="7"/>
      <c r="Q168" s="7"/>
    </row>
    <row r="169" spans="1:17" ht="60" outlineLevel="1" x14ac:dyDescent="0.2">
      <c r="A169" s="37" t="s">
        <v>38</v>
      </c>
      <c r="B169" s="38" t="s">
        <v>57</v>
      </c>
      <c r="C169" s="282" t="s">
        <v>58</v>
      </c>
      <c r="D169" s="40" t="s">
        <v>59</v>
      </c>
      <c r="E169" s="41">
        <v>6.9000000000000006E-2</v>
      </c>
      <c r="F169" s="42">
        <v>1</v>
      </c>
      <c r="G169" s="42"/>
      <c r="H169" s="43">
        <v>7.0000000000000007E-2</v>
      </c>
      <c r="I169" s="44"/>
      <c r="J169" s="44">
        <v>8.24</v>
      </c>
      <c r="K169" s="42">
        <v>0.57999999999999996</v>
      </c>
      <c r="L169" s="45" t="s">
        <v>38</v>
      </c>
      <c r="M169" s="7"/>
      <c r="N169" s="7"/>
      <c r="O169" s="7"/>
      <c r="P169" s="7"/>
      <c r="Q169" s="7"/>
    </row>
    <row r="170" spans="1:17" outlineLevel="1" x14ac:dyDescent="0.2">
      <c r="A170" s="37" t="s">
        <v>38</v>
      </c>
      <c r="B170" s="38" t="s">
        <v>38</v>
      </c>
      <c r="C170" s="282" t="s">
        <v>39</v>
      </c>
      <c r="D170" s="40" t="s">
        <v>38</v>
      </c>
      <c r="E170" s="41" t="s">
        <v>38</v>
      </c>
      <c r="F170" s="42">
        <v>172.42</v>
      </c>
      <c r="G170" s="42">
        <v>1.1499999999999999</v>
      </c>
      <c r="H170" s="43">
        <v>3.97</v>
      </c>
      <c r="I170" s="44"/>
      <c r="J170" s="44">
        <v>18.07</v>
      </c>
      <c r="K170" s="42">
        <v>71.739999999999995</v>
      </c>
      <c r="L170" s="45" t="s">
        <v>38</v>
      </c>
      <c r="M170" s="7"/>
      <c r="N170" s="7"/>
      <c r="O170" s="7"/>
      <c r="P170" s="7"/>
      <c r="Q170" s="7"/>
    </row>
    <row r="171" spans="1:17" outlineLevel="1" x14ac:dyDescent="0.2">
      <c r="A171" s="37" t="s">
        <v>38</v>
      </c>
      <c r="B171" s="38" t="s">
        <v>38</v>
      </c>
      <c r="C171" s="282" t="s">
        <v>40</v>
      </c>
      <c r="D171" s="40" t="s">
        <v>38</v>
      </c>
      <c r="E171" s="41" t="s">
        <v>38</v>
      </c>
      <c r="F171" s="42">
        <v>68.67</v>
      </c>
      <c r="G171" s="42">
        <v>1.1499999999999999</v>
      </c>
      <c r="H171" s="43">
        <v>1.58</v>
      </c>
      <c r="I171" s="44"/>
      <c r="J171" s="44">
        <v>6.18</v>
      </c>
      <c r="K171" s="42">
        <v>9.76</v>
      </c>
      <c r="L171" s="45" t="s">
        <v>38</v>
      </c>
      <c r="M171" s="7"/>
      <c r="N171" s="7"/>
      <c r="O171" s="7"/>
      <c r="P171" s="7"/>
      <c r="Q171" s="7"/>
    </row>
    <row r="172" spans="1:17" outlineLevel="1" x14ac:dyDescent="0.2">
      <c r="A172" s="37" t="s">
        <v>38</v>
      </c>
      <c r="B172" s="38" t="s">
        <v>38</v>
      </c>
      <c r="C172" s="282" t="s">
        <v>41</v>
      </c>
      <c r="D172" s="40" t="s">
        <v>38</v>
      </c>
      <c r="E172" s="41" t="s">
        <v>38</v>
      </c>
      <c r="F172" s="54" t="s">
        <v>136</v>
      </c>
      <c r="G172" s="42">
        <v>1.1499999999999999</v>
      </c>
      <c r="H172" s="55" t="s">
        <v>155</v>
      </c>
      <c r="I172" s="44"/>
      <c r="J172" s="44">
        <v>18.07</v>
      </c>
      <c r="K172" s="54" t="s">
        <v>156</v>
      </c>
      <c r="L172" s="45" t="s">
        <v>38</v>
      </c>
      <c r="M172" s="7"/>
      <c r="N172" s="7"/>
      <c r="O172" s="7"/>
      <c r="P172" s="7"/>
      <c r="Q172" s="7"/>
    </row>
    <row r="173" spans="1:17" outlineLevel="1" x14ac:dyDescent="0.2">
      <c r="A173" s="37" t="s">
        <v>38</v>
      </c>
      <c r="B173" s="38" t="s">
        <v>38</v>
      </c>
      <c r="C173" s="282" t="s">
        <v>42</v>
      </c>
      <c r="D173" s="40" t="s">
        <v>38</v>
      </c>
      <c r="E173" s="41" t="s">
        <v>38</v>
      </c>
      <c r="F173" s="42">
        <v>38.53</v>
      </c>
      <c r="G173" s="42"/>
      <c r="H173" s="43">
        <v>0.77</v>
      </c>
      <c r="I173" s="44"/>
      <c r="J173" s="44">
        <v>8.24</v>
      </c>
      <c r="K173" s="42">
        <v>6.34</v>
      </c>
      <c r="L173" s="45" t="s">
        <v>38</v>
      </c>
      <c r="M173" s="7"/>
      <c r="N173" s="7"/>
      <c r="O173" s="7"/>
      <c r="P173" s="7"/>
      <c r="Q173" s="7"/>
    </row>
    <row r="174" spans="1:17" outlineLevel="1" x14ac:dyDescent="0.2">
      <c r="A174" s="37" t="s">
        <v>38</v>
      </c>
      <c r="B174" s="38" t="s">
        <v>38</v>
      </c>
      <c r="C174" s="282" t="s">
        <v>43</v>
      </c>
      <c r="D174" s="40" t="s">
        <v>44</v>
      </c>
      <c r="E174" s="41">
        <v>95</v>
      </c>
      <c r="F174" s="42"/>
      <c r="G174" s="42"/>
      <c r="H174" s="43">
        <v>3.83</v>
      </c>
      <c r="I174" s="44"/>
      <c r="J174" s="44" t="s">
        <v>60</v>
      </c>
      <c r="K174" s="42">
        <v>58.98</v>
      </c>
      <c r="L174" s="45" t="s">
        <v>38</v>
      </c>
      <c r="M174" s="7"/>
      <c r="N174" s="7"/>
      <c r="O174" s="7"/>
      <c r="P174" s="7"/>
      <c r="Q174" s="7"/>
    </row>
    <row r="175" spans="1:17" outlineLevel="1" x14ac:dyDescent="0.2">
      <c r="A175" s="37" t="s">
        <v>38</v>
      </c>
      <c r="B175" s="38" t="s">
        <v>38</v>
      </c>
      <c r="C175" s="282" t="s">
        <v>46</v>
      </c>
      <c r="D175" s="40" t="s">
        <v>44</v>
      </c>
      <c r="E175" s="41">
        <v>65</v>
      </c>
      <c r="F175" s="42"/>
      <c r="G175" s="42"/>
      <c r="H175" s="43">
        <v>2.62</v>
      </c>
      <c r="I175" s="44"/>
      <c r="J175" s="44" t="s">
        <v>61</v>
      </c>
      <c r="K175" s="42">
        <v>37.869999999999997</v>
      </c>
      <c r="L175" s="45" t="s">
        <v>38</v>
      </c>
      <c r="M175" s="7"/>
      <c r="N175" s="7"/>
      <c r="O175" s="7"/>
      <c r="P175" s="7"/>
      <c r="Q175" s="7"/>
    </row>
    <row r="176" spans="1:17" outlineLevel="1" x14ac:dyDescent="0.2">
      <c r="A176" s="37" t="s">
        <v>38</v>
      </c>
      <c r="B176" s="38" t="s">
        <v>38</v>
      </c>
      <c r="C176" s="282" t="s">
        <v>48</v>
      </c>
      <c r="D176" s="40" t="s">
        <v>93</v>
      </c>
      <c r="E176" s="41">
        <v>18.559999999999999</v>
      </c>
      <c r="F176" s="42"/>
      <c r="G176" s="42">
        <v>1.1499999999999999</v>
      </c>
      <c r="H176" s="43" t="s">
        <v>38</v>
      </c>
      <c r="I176" s="44"/>
      <c r="J176" s="44"/>
      <c r="K176" s="42"/>
      <c r="L176" s="45">
        <v>0.43</v>
      </c>
      <c r="M176" s="7"/>
      <c r="N176" s="7"/>
      <c r="O176" s="7"/>
      <c r="P176" s="7"/>
      <c r="Q176" s="7"/>
    </row>
    <row r="177" spans="1:17" outlineLevel="1" x14ac:dyDescent="0.2">
      <c r="A177" s="37" t="s">
        <v>38</v>
      </c>
      <c r="B177" s="38" t="s">
        <v>38</v>
      </c>
      <c r="C177" s="282" t="s">
        <v>94</v>
      </c>
      <c r="D177" s="40" t="s">
        <v>93</v>
      </c>
      <c r="E177" s="41">
        <v>0.2</v>
      </c>
      <c r="F177" s="42"/>
      <c r="G177" s="42">
        <v>1.1499999999999999</v>
      </c>
      <c r="H177" s="43" t="s">
        <v>38</v>
      </c>
      <c r="I177" s="44"/>
      <c r="J177" s="44"/>
      <c r="K177" s="42"/>
      <c r="L177" s="45" t="s">
        <v>38</v>
      </c>
      <c r="M177" s="7"/>
      <c r="N177" s="7"/>
      <c r="O177" s="7"/>
      <c r="P177" s="7"/>
      <c r="Q177" s="7"/>
    </row>
    <row r="178" spans="1:17" ht="15.75" x14ac:dyDescent="0.2">
      <c r="A178" s="46" t="s">
        <v>38</v>
      </c>
      <c r="B178" s="47" t="s">
        <v>38</v>
      </c>
      <c r="C178" s="283" t="s">
        <v>50</v>
      </c>
      <c r="D178" s="46" t="s">
        <v>38</v>
      </c>
      <c r="E178" s="49" t="s">
        <v>38</v>
      </c>
      <c r="F178" s="50"/>
      <c r="G178" s="50"/>
      <c r="H178" s="51">
        <v>12.77</v>
      </c>
      <c r="I178" s="52"/>
      <c r="J178" s="52"/>
      <c r="K178" s="50">
        <v>184.69</v>
      </c>
      <c r="L178" s="53">
        <v>9234.5</v>
      </c>
      <c r="M178" s="7"/>
      <c r="N178" s="7"/>
      <c r="O178" s="7"/>
      <c r="P178" s="7"/>
      <c r="Q178" s="7"/>
    </row>
    <row r="179" spans="1:17" ht="60" x14ac:dyDescent="0.2">
      <c r="A179" s="37">
        <v>12</v>
      </c>
      <c r="B179" s="38" t="s">
        <v>131</v>
      </c>
      <c r="C179" s="282" t="s">
        <v>442</v>
      </c>
      <c r="D179" s="40" t="s">
        <v>53</v>
      </c>
      <c r="E179" s="41" t="s">
        <v>158</v>
      </c>
      <c r="F179" s="42">
        <v>279.62</v>
      </c>
      <c r="G179" s="42"/>
      <c r="H179" s="43" t="s">
        <v>38</v>
      </c>
      <c r="I179" s="44" t="s">
        <v>73</v>
      </c>
      <c r="J179" s="44"/>
      <c r="K179" s="42"/>
      <c r="L179" s="45" t="s">
        <v>38</v>
      </c>
      <c r="M179" s="7"/>
      <c r="N179" s="7"/>
      <c r="O179" s="7"/>
      <c r="P179" s="7"/>
      <c r="Q179" s="7"/>
    </row>
    <row r="180" spans="1:17" ht="60" outlineLevel="1" x14ac:dyDescent="0.2">
      <c r="A180" s="37" t="s">
        <v>38</v>
      </c>
      <c r="B180" s="38">
        <v>21102</v>
      </c>
      <c r="C180" s="282" t="s">
        <v>74</v>
      </c>
      <c r="D180" s="40" t="s">
        <v>56</v>
      </c>
      <c r="E180" s="41" t="s">
        <v>38</v>
      </c>
      <c r="F180" s="42">
        <v>131.11000000000001</v>
      </c>
      <c r="G180" s="42"/>
      <c r="H180" s="43" t="s">
        <v>38</v>
      </c>
      <c r="I180" s="44"/>
      <c r="J180" s="44">
        <v>6.18</v>
      </c>
      <c r="K180" s="42"/>
      <c r="L180" s="45" t="s">
        <v>38</v>
      </c>
      <c r="M180" s="7"/>
      <c r="N180" s="7"/>
      <c r="O180" s="7"/>
      <c r="P180" s="7"/>
      <c r="Q180" s="7"/>
    </row>
    <row r="181" spans="1:17" ht="30" outlineLevel="1" x14ac:dyDescent="0.2">
      <c r="A181" s="37" t="s">
        <v>38</v>
      </c>
      <c r="B181" s="38">
        <v>30203</v>
      </c>
      <c r="C181" s="282" t="s">
        <v>75</v>
      </c>
      <c r="D181" s="40" t="s">
        <v>56</v>
      </c>
      <c r="E181" s="41">
        <v>0.09</v>
      </c>
      <c r="F181" s="42">
        <v>2.37</v>
      </c>
      <c r="G181" s="42"/>
      <c r="H181" s="43">
        <v>0.21</v>
      </c>
      <c r="I181" s="44"/>
      <c r="J181" s="44">
        <v>6.18</v>
      </c>
      <c r="K181" s="42">
        <v>1.3</v>
      </c>
      <c r="L181" s="45" t="s">
        <v>38</v>
      </c>
      <c r="M181" s="7"/>
      <c r="N181" s="7"/>
      <c r="O181" s="7"/>
      <c r="P181" s="7"/>
      <c r="Q181" s="7"/>
    </row>
    <row r="182" spans="1:17" ht="30" outlineLevel="1" x14ac:dyDescent="0.2">
      <c r="A182" s="37" t="s">
        <v>38</v>
      </c>
      <c r="B182" s="38">
        <v>30402</v>
      </c>
      <c r="C182" s="282" t="s">
        <v>76</v>
      </c>
      <c r="D182" s="40" t="s">
        <v>56</v>
      </c>
      <c r="E182" s="41">
        <v>0.09</v>
      </c>
      <c r="F182" s="42">
        <v>3.28</v>
      </c>
      <c r="G182" s="42"/>
      <c r="H182" s="43">
        <v>0.3</v>
      </c>
      <c r="I182" s="44"/>
      <c r="J182" s="44">
        <v>6.18</v>
      </c>
      <c r="K182" s="42">
        <v>1.85</v>
      </c>
      <c r="L182" s="45" t="s">
        <v>38</v>
      </c>
      <c r="M182" s="7"/>
      <c r="N182" s="7"/>
      <c r="O182" s="7"/>
      <c r="P182" s="7"/>
      <c r="Q182" s="7"/>
    </row>
    <row r="183" spans="1:17" ht="30" outlineLevel="1" x14ac:dyDescent="0.2">
      <c r="A183" s="37" t="s">
        <v>38</v>
      </c>
      <c r="B183" s="38">
        <v>400001</v>
      </c>
      <c r="C183" s="282" t="s">
        <v>55</v>
      </c>
      <c r="D183" s="40" t="s">
        <v>56</v>
      </c>
      <c r="E183" s="41" t="s">
        <v>38</v>
      </c>
      <c r="F183" s="42">
        <v>91.62</v>
      </c>
      <c r="G183" s="42"/>
      <c r="H183" s="43" t="s">
        <v>38</v>
      </c>
      <c r="I183" s="44"/>
      <c r="J183" s="44">
        <v>6.18</v>
      </c>
      <c r="K183" s="42"/>
      <c r="L183" s="45" t="s">
        <v>38</v>
      </c>
      <c r="M183" s="7"/>
      <c r="N183" s="7"/>
      <c r="O183" s="7"/>
      <c r="P183" s="7"/>
      <c r="Q183" s="7"/>
    </row>
    <row r="184" spans="1:17" outlineLevel="1" x14ac:dyDescent="0.2">
      <c r="A184" s="37" t="s">
        <v>38</v>
      </c>
      <c r="B184" s="38" t="s">
        <v>85</v>
      </c>
      <c r="C184" s="282" t="s">
        <v>86</v>
      </c>
      <c r="D184" s="40" t="s">
        <v>87</v>
      </c>
      <c r="E184" s="41">
        <v>2.0000000000000001E-4</v>
      </c>
      <c r="F184" s="42">
        <v>120</v>
      </c>
      <c r="G184" s="42"/>
      <c r="H184" s="43">
        <v>0.02</v>
      </c>
      <c r="I184" s="44"/>
      <c r="J184" s="44">
        <v>8.24</v>
      </c>
      <c r="K184" s="42">
        <v>0.16</v>
      </c>
      <c r="L184" s="45" t="s">
        <v>38</v>
      </c>
      <c r="M184" s="7"/>
      <c r="N184" s="7"/>
      <c r="O184" s="7"/>
      <c r="P184" s="7"/>
      <c r="Q184" s="7"/>
    </row>
    <row r="185" spans="1:17" outlineLevel="1" x14ac:dyDescent="0.2">
      <c r="A185" s="37" t="s">
        <v>38</v>
      </c>
      <c r="B185" s="38" t="s">
        <v>88</v>
      </c>
      <c r="C185" s="282" t="s">
        <v>89</v>
      </c>
      <c r="D185" s="40" t="s">
        <v>79</v>
      </c>
      <c r="E185" s="41" t="s">
        <v>38</v>
      </c>
      <c r="F185" s="42">
        <v>8461.6299999999992</v>
      </c>
      <c r="G185" s="42"/>
      <c r="H185" s="43" t="s">
        <v>38</v>
      </c>
      <c r="I185" s="44"/>
      <c r="J185" s="44">
        <v>8.24</v>
      </c>
      <c r="K185" s="42"/>
      <c r="L185" s="45" t="s">
        <v>38</v>
      </c>
      <c r="M185" s="7"/>
      <c r="N185" s="7"/>
      <c r="O185" s="7"/>
      <c r="P185" s="7"/>
      <c r="Q185" s="7"/>
    </row>
    <row r="186" spans="1:17" ht="30" outlineLevel="1" x14ac:dyDescent="0.2">
      <c r="A186" s="37" t="s">
        <v>38</v>
      </c>
      <c r="B186" s="38" t="s">
        <v>134</v>
      </c>
      <c r="C186" s="282" t="s">
        <v>135</v>
      </c>
      <c r="D186" s="40" t="s">
        <v>84</v>
      </c>
      <c r="E186" s="41">
        <v>0.01</v>
      </c>
      <c r="F186" s="42">
        <v>66.84</v>
      </c>
      <c r="G186" s="42"/>
      <c r="H186" s="43">
        <v>0.67</v>
      </c>
      <c r="I186" s="44"/>
      <c r="J186" s="44">
        <v>8.24</v>
      </c>
      <c r="K186" s="42">
        <v>5.52</v>
      </c>
      <c r="L186" s="45" t="s">
        <v>38</v>
      </c>
      <c r="M186" s="7"/>
      <c r="N186" s="7"/>
      <c r="O186" s="7"/>
      <c r="P186" s="7"/>
      <c r="Q186" s="7"/>
    </row>
    <row r="187" spans="1:17" ht="60" outlineLevel="1" x14ac:dyDescent="0.2">
      <c r="A187" s="37" t="s">
        <v>38</v>
      </c>
      <c r="B187" s="38" t="s">
        <v>57</v>
      </c>
      <c r="C187" s="282" t="s">
        <v>58</v>
      </c>
      <c r="D187" s="40" t="s">
        <v>59</v>
      </c>
      <c r="E187" s="41">
        <v>6.9000000000000006E-2</v>
      </c>
      <c r="F187" s="42">
        <v>1</v>
      </c>
      <c r="G187" s="42"/>
      <c r="H187" s="43">
        <v>7.0000000000000007E-2</v>
      </c>
      <c r="I187" s="44"/>
      <c r="J187" s="44">
        <v>8.24</v>
      </c>
      <c r="K187" s="42">
        <v>0.57999999999999996</v>
      </c>
      <c r="L187" s="45" t="s">
        <v>38</v>
      </c>
      <c r="M187" s="7"/>
      <c r="N187" s="7"/>
      <c r="O187" s="7"/>
      <c r="P187" s="7"/>
      <c r="Q187" s="7"/>
    </row>
    <row r="188" spans="1:17" outlineLevel="1" x14ac:dyDescent="0.2">
      <c r="A188" s="37" t="s">
        <v>38</v>
      </c>
      <c r="B188" s="38" t="s">
        <v>38</v>
      </c>
      <c r="C188" s="282" t="s">
        <v>39</v>
      </c>
      <c r="D188" s="40" t="s">
        <v>38</v>
      </c>
      <c r="E188" s="41" t="s">
        <v>38</v>
      </c>
      <c r="F188" s="42">
        <v>172.42</v>
      </c>
      <c r="G188" s="42">
        <v>1.1499999999999999</v>
      </c>
      <c r="H188" s="43">
        <v>3.97</v>
      </c>
      <c r="I188" s="44"/>
      <c r="J188" s="44">
        <v>18.07</v>
      </c>
      <c r="K188" s="42">
        <v>71.739999999999995</v>
      </c>
      <c r="L188" s="45" t="s">
        <v>38</v>
      </c>
      <c r="M188" s="7"/>
      <c r="N188" s="7"/>
      <c r="O188" s="7"/>
      <c r="P188" s="7"/>
      <c r="Q188" s="7"/>
    </row>
    <row r="189" spans="1:17" outlineLevel="1" x14ac:dyDescent="0.2">
      <c r="A189" s="37" t="s">
        <v>38</v>
      </c>
      <c r="B189" s="38" t="s">
        <v>38</v>
      </c>
      <c r="C189" s="282" t="s">
        <v>40</v>
      </c>
      <c r="D189" s="40" t="s">
        <v>38</v>
      </c>
      <c r="E189" s="41" t="s">
        <v>38</v>
      </c>
      <c r="F189" s="42">
        <v>68.67</v>
      </c>
      <c r="G189" s="42">
        <v>1.1499999999999999</v>
      </c>
      <c r="H189" s="43">
        <v>1.58</v>
      </c>
      <c r="I189" s="44"/>
      <c r="J189" s="44">
        <v>6.18</v>
      </c>
      <c r="K189" s="42">
        <v>9.76</v>
      </c>
      <c r="L189" s="45" t="s">
        <v>38</v>
      </c>
      <c r="M189" s="7"/>
      <c r="N189" s="7"/>
      <c r="O189" s="7"/>
      <c r="P189" s="7"/>
      <c r="Q189" s="7"/>
    </row>
    <row r="190" spans="1:17" outlineLevel="1" x14ac:dyDescent="0.2">
      <c r="A190" s="37" t="s">
        <v>38</v>
      </c>
      <c r="B190" s="38" t="s">
        <v>38</v>
      </c>
      <c r="C190" s="282" t="s">
        <v>41</v>
      </c>
      <c r="D190" s="40" t="s">
        <v>38</v>
      </c>
      <c r="E190" s="41" t="s">
        <v>38</v>
      </c>
      <c r="F190" s="54" t="s">
        <v>136</v>
      </c>
      <c r="G190" s="42">
        <v>1.1499999999999999</v>
      </c>
      <c r="H190" s="55" t="s">
        <v>155</v>
      </c>
      <c r="I190" s="44"/>
      <c r="J190" s="44">
        <v>18.07</v>
      </c>
      <c r="K190" s="54" t="s">
        <v>156</v>
      </c>
      <c r="L190" s="45" t="s">
        <v>38</v>
      </c>
      <c r="M190" s="7"/>
      <c r="N190" s="7"/>
      <c r="O190" s="7"/>
      <c r="P190" s="7"/>
      <c r="Q190" s="7"/>
    </row>
    <row r="191" spans="1:17" outlineLevel="1" x14ac:dyDescent="0.2">
      <c r="A191" s="37" t="s">
        <v>38</v>
      </c>
      <c r="B191" s="38" t="s">
        <v>38</v>
      </c>
      <c r="C191" s="282" t="s">
        <v>42</v>
      </c>
      <c r="D191" s="40" t="s">
        <v>38</v>
      </c>
      <c r="E191" s="41" t="s">
        <v>38</v>
      </c>
      <c r="F191" s="42">
        <v>38.53</v>
      </c>
      <c r="G191" s="42"/>
      <c r="H191" s="43">
        <v>0.77</v>
      </c>
      <c r="I191" s="44"/>
      <c r="J191" s="44">
        <v>8.24</v>
      </c>
      <c r="K191" s="42">
        <v>6.34</v>
      </c>
      <c r="L191" s="45" t="s">
        <v>38</v>
      </c>
      <c r="M191" s="7"/>
      <c r="N191" s="7"/>
      <c r="O191" s="7"/>
      <c r="P191" s="7"/>
      <c r="Q191" s="7"/>
    </row>
    <row r="192" spans="1:17" outlineLevel="1" x14ac:dyDescent="0.2">
      <c r="A192" s="37" t="s">
        <v>38</v>
      </c>
      <c r="B192" s="38" t="s">
        <v>38</v>
      </c>
      <c r="C192" s="282" t="s">
        <v>43</v>
      </c>
      <c r="D192" s="40" t="s">
        <v>44</v>
      </c>
      <c r="E192" s="41">
        <v>95</v>
      </c>
      <c r="F192" s="42"/>
      <c r="G192" s="42"/>
      <c r="H192" s="43">
        <v>3.83</v>
      </c>
      <c r="I192" s="44"/>
      <c r="J192" s="44" t="s">
        <v>60</v>
      </c>
      <c r="K192" s="42">
        <v>58.98</v>
      </c>
      <c r="L192" s="45" t="s">
        <v>38</v>
      </c>
      <c r="M192" s="7"/>
      <c r="N192" s="7"/>
      <c r="O192" s="7"/>
      <c r="P192" s="7"/>
      <c r="Q192" s="7"/>
    </row>
    <row r="193" spans="1:17" outlineLevel="1" x14ac:dyDescent="0.2">
      <c r="A193" s="37" t="s">
        <v>38</v>
      </c>
      <c r="B193" s="38" t="s">
        <v>38</v>
      </c>
      <c r="C193" s="282" t="s">
        <v>46</v>
      </c>
      <c r="D193" s="40" t="s">
        <v>44</v>
      </c>
      <c r="E193" s="41">
        <v>65</v>
      </c>
      <c r="F193" s="42"/>
      <c r="G193" s="42"/>
      <c r="H193" s="43">
        <v>2.62</v>
      </c>
      <c r="I193" s="44"/>
      <c r="J193" s="44" t="s">
        <v>61</v>
      </c>
      <c r="K193" s="42">
        <v>37.869999999999997</v>
      </c>
      <c r="L193" s="45" t="s">
        <v>38</v>
      </c>
      <c r="M193" s="7"/>
      <c r="N193" s="7"/>
      <c r="O193" s="7"/>
      <c r="P193" s="7"/>
      <c r="Q193" s="7"/>
    </row>
    <row r="194" spans="1:17" outlineLevel="1" x14ac:dyDescent="0.2">
      <c r="A194" s="37" t="s">
        <v>38</v>
      </c>
      <c r="B194" s="38" t="s">
        <v>38</v>
      </c>
      <c r="C194" s="282" t="s">
        <v>48</v>
      </c>
      <c r="D194" s="40" t="s">
        <v>93</v>
      </c>
      <c r="E194" s="41">
        <v>18.559999999999999</v>
      </c>
      <c r="F194" s="42"/>
      <c r="G194" s="42">
        <v>1.1499999999999999</v>
      </c>
      <c r="H194" s="43" t="s">
        <v>38</v>
      </c>
      <c r="I194" s="44"/>
      <c r="J194" s="44"/>
      <c r="K194" s="42"/>
      <c r="L194" s="45">
        <v>0.43</v>
      </c>
      <c r="M194" s="7"/>
      <c r="N194" s="7"/>
      <c r="O194" s="7"/>
      <c r="P194" s="7"/>
      <c r="Q194" s="7"/>
    </row>
    <row r="195" spans="1:17" outlineLevel="1" x14ac:dyDescent="0.2">
      <c r="A195" s="37" t="s">
        <v>38</v>
      </c>
      <c r="B195" s="38" t="s">
        <v>38</v>
      </c>
      <c r="C195" s="282" t="s">
        <v>94</v>
      </c>
      <c r="D195" s="40" t="s">
        <v>93</v>
      </c>
      <c r="E195" s="41">
        <v>0.2</v>
      </c>
      <c r="F195" s="42"/>
      <c r="G195" s="42">
        <v>1.1499999999999999</v>
      </c>
      <c r="H195" s="43" t="s">
        <v>38</v>
      </c>
      <c r="I195" s="44"/>
      <c r="J195" s="44"/>
      <c r="K195" s="42"/>
      <c r="L195" s="45" t="s">
        <v>38</v>
      </c>
      <c r="M195" s="7"/>
      <c r="N195" s="7"/>
      <c r="O195" s="7"/>
      <c r="P195" s="7"/>
      <c r="Q195" s="7"/>
    </row>
    <row r="196" spans="1:17" ht="15.75" x14ac:dyDescent="0.2">
      <c r="A196" s="46" t="s">
        <v>38</v>
      </c>
      <c r="B196" s="47" t="s">
        <v>38</v>
      </c>
      <c r="C196" s="283" t="s">
        <v>50</v>
      </c>
      <c r="D196" s="46" t="s">
        <v>38</v>
      </c>
      <c r="E196" s="49" t="s">
        <v>38</v>
      </c>
      <c r="F196" s="50"/>
      <c r="G196" s="50"/>
      <c r="H196" s="51">
        <v>12.77</v>
      </c>
      <c r="I196" s="52"/>
      <c r="J196" s="52"/>
      <c r="K196" s="50">
        <v>184.69</v>
      </c>
      <c r="L196" s="53">
        <v>9234.5</v>
      </c>
      <c r="M196" s="7"/>
      <c r="N196" s="7"/>
      <c r="O196" s="7"/>
      <c r="P196" s="7"/>
      <c r="Q196" s="7"/>
    </row>
    <row r="197" spans="1:17" ht="75" x14ac:dyDescent="0.2">
      <c r="A197" s="37">
        <v>13</v>
      </c>
      <c r="B197" s="38" t="s">
        <v>160</v>
      </c>
      <c r="C197" s="282" t="s">
        <v>161</v>
      </c>
      <c r="D197" s="40" t="s">
        <v>53</v>
      </c>
      <c r="E197" s="41" t="s">
        <v>162</v>
      </c>
      <c r="F197" s="42">
        <v>301.39</v>
      </c>
      <c r="G197" s="42"/>
      <c r="H197" s="43" t="s">
        <v>38</v>
      </c>
      <c r="I197" s="44" t="s">
        <v>73</v>
      </c>
      <c r="J197" s="44"/>
      <c r="K197" s="42"/>
      <c r="L197" s="45" t="s">
        <v>38</v>
      </c>
      <c r="M197" s="7"/>
      <c r="N197" s="7"/>
      <c r="O197" s="7"/>
      <c r="P197" s="7"/>
      <c r="Q197" s="7"/>
    </row>
    <row r="198" spans="1:17" ht="60" outlineLevel="1" x14ac:dyDescent="0.2">
      <c r="A198" s="37" t="s">
        <v>38</v>
      </c>
      <c r="B198" s="38">
        <v>21102</v>
      </c>
      <c r="C198" s="282" t="s">
        <v>74</v>
      </c>
      <c r="D198" s="40" t="s">
        <v>56</v>
      </c>
      <c r="E198" s="41">
        <v>0.05</v>
      </c>
      <c r="F198" s="42">
        <v>131.11000000000001</v>
      </c>
      <c r="G198" s="42"/>
      <c r="H198" s="43">
        <v>6.56</v>
      </c>
      <c r="I198" s="44"/>
      <c r="J198" s="44">
        <v>6.1</v>
      </c>
      <c r="K198" s="42">
        <v>40.020000000000003</v>
      </c>
      <c r="L198" s="45" t="s">
        <v>38</v>
      </c>
      <c r="M198" s="7"/>
      <c r="N198" s="7"/>
      <c r="O198" s="7"/>
      <c r="P198" s="7"/>
      <c r="Q198" s="7"/>
    </row>
    <row r="199" spans="1:17" ht="30" outlineLevel="1" x14ac:dyDescent="0.2">
      <c r="A199" s="37" t="s">
        <v>38</v>
      </c>
      <c r="B199" s="38">
        <v>30203</v>
      </c>
      <c r="C199" s="282" t="s">
        <v>75</v>
      </c>
      <c r="D199" s="40" t="s">
        <v>56</v>
      </c>
      <c r="E199" s="41">
        <v>1.23</v>
      </c>
      <c r="F199" s="42">
        <v>2.37</v>
      </c>
      <c r="G199" s="42"/>
      <c r="H199" s="43">
        <v>2.92</v>
      </c>
      <c r="I199" s="44"/>
      <c r="J199" s="44">
        <v>6.1</v>
      </c>
      <c r="K199" s="42">
        <v>17.809999999999999</v>
      </c>
      <c r="L199" s="45" t="s">
        <v>38</v>
      </c>
      <c r="M199" s="7"/>
      <c r="N199" s="7"/>
      <c r="O199" s="7"/>
      <c r="P199" s="7"/>
      <c r="Q199" s="7"/>
    </row>
    <row r="200" spans="1:17" ht="30" outlineLevel="1" x14ac:dyDescent="0.2">
      <c r="A200" s="37" t="s">
        <v>38</v>
      </c>
      <c r="B200" s="38">
        <v>30402</v>
      </c>
      <c r="C200" s="282" t="s">
        <v>76</v>
      </c>
      <c r="D200" s="40" t="s">
        <v>56</v>
      </c>
      <c r="E200" s="41">
        <v>1.23</v>
      </c>
      <c r="F200" s="42">
        <v>3.28</v>
      </c>
      <c r="G200" s="42"/>
      <c r="H200" s="43">
        <v>4.03</v>
      </c>
      <c r="I200" s="44"/>
      <c r="J200" s="44">
        <v>6.1</v>
      </c>
      <c r="K200" s="42">
        <v>24.58</v>
      </c>
      <c r="L200" s="45" t="s">
        <v>38</v>
      </c>
      <c r="M200" s="7"/>
      <c r="N200" s="7"/>
      <c r="O200" s="7"/>
      <c r="P200" s="7"/>
      <c r="Q200" s="7"/>
    </row>
    <row r="201" spans="1:17" ht="30" outlineLevel="1" x14ac:dyDescent="0.2">
      <c r="A201" s="37" t="s">
        <v>38</v>
      </c>
      <c r="B201" s="38">
        <v>400001</v>
      </c>
      <c r="C201" s="282" t="s">
        <v>55</v>
      </c>
      <c r="D201" s="40" t="s">
        <v>56</v>
      </c>
      <c r="E201" s="41">
        <v>0.05</v>
      </c>
      <c r="F201" s="42">
        <v>91.62</v>
      </c>
      <c r="G201" s="42"/>
      <c r="H201" s="43">
        <v>4.58</v>
      </c>
      <c r="I201" s="44"/>
      <c r="J201" s="44">
        <v>6.1</v>
      </c>
      <c r="K201" s="42">
        <v>27.94</v>
      </c>
      <c r="L201" s="45" t="s">
        <v>38</v>
      </c>
      <c r="M201" s="7"/>
      <c r="N201" s="7"/>
      <c r="O201" s="7"/>
      <c r="P201" s="7"/>
      <c r="Q201" s="7"/>
    </row>
    <row r="202" spans="1:17" ht="30" outlineLevel="1" x14ac:dyDescent="0.2">
      <c r="A202" s="37" t="s">
        <v>38</v>
      </c>
      <c r="B202" s="38" t="s">
        <v>163</v>
      </c>
      <c r="C202" s="282" t="s">
        <v>164</v>
      </c>
      <c r="D202" s="40" t="s">
        <v>79</v>
      </c>
      <c r="E202" s="41">
        <v>2.0000000000000001E-4</v>
      </c>
      <c r="F202" s="42">
        <v>10207</v>
      </c>
      <c r="G202" s="42"/>
      <c r="H202" s="43">
        <v>2.04</v>
      </c>
      <c r="I202" s="44"/>
      <c r="J202" s="44">
        <v>10.19</v>
      </c>
      <c r="K202" s="42">
        <v>20.79</v>
      </c>
      <c r="L202" s="45" t="s">
        <v>38</v>
      </c>
      <c r="M202" s="7"/>
      <c r="N202" s="7"/>
      <c r="O202" s="7"/>
      <c r="P202" s="7"/>
      <c r="Q202" s="7"/>
    </row>
    <row r="203" spans="1:17" outlineLevel="1" x14ac:dyDescent="0.2">
      <c r="A203" s="37" t="s">
        <v>38</v>
      </c>
      <c r="B203" s="38" t="s">
        <v>85</v>
      </c>
      <c r="C203" s="282" t="s">
        <v>86</v>
      </c>
      <c r="D203" s="40" t="s">
        <v>87</v>
      </c>
      <c r="E203" s="41">
        <v>6.1000000000000004E-3</v>
      </c>
      <c r="F203" s="42">
        <v>120</v>
      </c>
      <c r="G203" s="42"/>
      <c r="H203" s="43">
        <v>0.73</v>
      </c>
      <c r="I203" s="44"/>
      <c r="J203" s="44">
        <v>10.19</v>
      </c>
      <c r="K203" s="42">
        <v>7.44</v>
      </c>
      <c r="L203" s="45" t="s">
        <v>38</v>
      </c>
      <c r="M203" s="7"/>
      <c r="N203" s="7"/>
      <c r="O203" s="7"/>
      <c r="P203" s="7"/>
      <c r="Q203" s="7"/>
    </row>
    <row r="204" spans="1:17" outlineLevel="1" x14ac:dyDescent="0.2">
      <c r="A204" s="37" t="s">
        <v>38</v>
      </c>
      <c r="B204" s="38" t="s">
        <v>88</v>
      </c>
      <c r="C204" s="282" t="s">
        <v>89</v>
      </c>
      <c r="D204" s="40" t="s">
        <v>79</v>
      </c>
      <c r="E204" s="41">
        <v>2.0000000000000001E-4</v>
      </c>
      <c r="F204" s="42">
        <v>8461.6299999999992</v>
      </c>
      <c r="G204" s="42"/>
      <c r="H204" s="43">
        <v>1.69</v>
      </c>
      <c r="I204" s="44"/>
      <c r="J204" s="44">
        <v>10.19</v>
      </c>
      <c r="K204" s="42">
        <v>17.22</v>
      </c>
      <c r="L204" s="45" t="s">
        <v>38</v>
      </c>
      <c r="M204" s="7"/>
      <c r="N204" s="7"/>
      <c r="O204" s="7"/>
      <c r="P204" s="7"/>
      <c r="Q204" s="7"/>
    </row>
    <row r="205" spans="1:17" ht="30" outlineLevel="1" x14ac:dyDescent="0.2">
      <c r="A205" s="37" t="s">
        <v>38</v>
      </c>
      <c r="B205" s="38" t="s">
        <v>134</v>
      </c>
      <c r="C205" s="282" t="s">
        <v>135</v>
      </c>
      <c r="D205" s="40" t="s">
        <v>84</v>
      </c>
      <c r="E205" s="41">
        <v>6.25E-2</v>
      </c>
      <c r="F205" s="42">
        <v>66.84</v>
      </c>
      <c r="G205" s="42"/>
      <c r="H205" s="43">
        <v>4.18</v>
      </c>
      <c r="I205" s="44"/>
      <c r="J205" s="44">
        <v>10.19</v>
      </c>
      <c r="K205" s="42">
        <v>42.59</v>
      </c>
      <c r="L205" s="45" t="s">
        <v>38</v>
      </c>
      <c r="M205" s="7"/>
      <c r="N205" s="7"/>
      <c r="O205" s="7"/>
      <c r="P205" s="7"/>
      <c r="Q205" s="7"/>
    </row>
    <row r="206" spans="1:17" ht="60" outlineLevel="1" x14ac:dyDescent="0.2">
      <c r="A206" s="37" t="s">
        <v>38</v>
      </c>
      <c r="B206" s="38" t="s">
        <v>57</v>
      </c>
      <c r="C206" s="282" t="s">
        <v>58</v>
      </c>
      <c r="D206" s="40" t="s">
        <v>59</v>
      </c>
      <c r="E206" s="41">
        <v>0.96499999999999997</v>
      </c>
      <c r="F206" s="42">
        <v>1</v>
      </c>
      <c r="G206" s="42"/>
      <c r="H206" s="43">
        <v>0.97</v>
      </c>
      <c r="I206" s="44"/>
      <c r="J206" s="44">
        <v>10.19</v>
      </c>
      <c r="K206" s="42">
        <v>9.8800000000000008</v>
      </c>
      <c r="L206" s="45" t="s">
        <v>38</v>
      </c>
      <c r="M206" s="7"/>
      <c r="N206" s="7"/>
      <c r="O206" s="7"/>
      <c r="P206" s="7"/>
      <c r="Q206" s="7"/>
    </row>
    <row r="207" spans="1:17" outlineLevel="1" x14ac:dyDescent="0.2">
      <c r="A207" s="37" t="s">
        <v>38</v>
      </c>
      <c r="B207" s="38" t="s">
        <v>38</v>
      </c>
      <c r="C207" s="282" t="s">
        <v>39</v>
      </c>
      <c r="D207" s="40" t="s">
        <v>38</v>
      </c>
      <c r="E207" s="41" t="s">
        <v>38</v>
      </c>
      <c r="F207" s="42">
        <v>193.23</v>
      </c>
      <c r="G207" s="42">
        <v>1.1499999999999999</v>
      </c>
      <c r="H207" s="43">
        <v>55.55</v>
      </c>
      <c r="I207" s="44"/>
      <c r="J207" s="44">
        <v>18.07</v>
      </c>
      <c r="K207" s="42">
        <v>1003.79</v>
      </c>
      <c r="L207" s="45" t="s">
        <v>38</v>
      </c>
      <c r="M207" s="7"/>
      <c r="N207" s="7"/>
      <c r="O207" s="7"/>
      <c r="P207" s="7"/>
      <c r="Q207" s="7"/>
    </row>
    <row r="208" spans="1:17" outlineLevel="1" x14ac:dyDescent="0.2">
      <c r="A208" s="37" t="s">
        <v>38</v>
      </c>
      <c r="B208" s="38" t="s">
        <v>38</v>
      </c>
      <c r="C208" s="282" t="s">
        <v>40</v>
      </c>
      <c r="D208" s="40" t="s">
        <v>38</v>
      </c>
      <c r="E208" s="41" t="s">
        <v>38</v>
      </c>
      <c r="F208" s="42">
        <v>72.23</v>
      </c>
      <c r="G208" s="42">
        <v>1.1499999999999999</v>
      </c>
      <c r="H208" s="43">
        <v>20.77</v>
      </c>
      <c r="I208" s="44"/>
      <c r="J208" s="44">
        <v>6.1</v>
      </c>
      <c r="K208" s="42">
        <v>126.7</v>
      </c>
      <c r="L208" s="45" t="s">
        <v>38</v>
      </c>
      <c r="M208" s="7"/>
      <c r="N208" s="7"/>
      <c r="O208" s="7"/>
      <c r="P208" s="7"/>
      <c r="Q208" s="7"/>
    </row>
    <row r="209" spans="1:17" outlineLevel="1" x14ac:dyDescent="0.2">
      <c r="A209" s="37" t="s">
        <v>38</v>
      </c>
      <c r="B209" s="38" t="s">
        <v>38</v>
      </c>
      <c r="C209" s="282" t="s">
        <v>41</v>
      </c>
      <c r="D209" s="40" t="s">
        <v>38</v>
      </c>
      <c r="E209" s="41" t="s">
        <v>38</v>
      </c>
      <c r="F209" s="54" t="s">
        <v>136</v>
      </c>
      <c r="G209" s="42">
        <v>1.1499999999999999</v>
      </c>
      <c r="H209" s="55" t="s">
        <v>165</v>
      </c>
      <c r="I209" s="44"/>
      <c r="J209" s="44">
        <v>18.07</v>
      </c>
      <c r="K209" s="54" t="s">
        <v>166</v>
      </c>
      <c r="L209" s="45" t="s">
        <v>38</v>
      </c>
      <c r="M209" s="7"/>
      <c r="N209" s="7"/>
      <c r="O209" s="7"/>
      <c r="P209" s="7"/>
      <c r="Q209" s="7"/>
    </row>
    <row r="210" spans="1:17" outlineLevel="1" x14ac:dyDescent="0.2">
      <c r="A210" s="37" t="s">
        <v>38</v>
      </c>
      <c r="B210" s="38" t="s">
        <v>38</v>
      </c>
      <c r="C210" s="282" t="s">
        <v>42</v>
      </c>
      <c r="D210" s="40" t="s">
        <v>38</v>
      </c>
      <c r="E210" s="41" t="s">
        <v>38</v>
      </c>
      <c r="F210" s="42">
        <v>35.93</v>
      </c>
      <c r="G210" s="42"/>
      <c r="H210" s="43">
        <v>8.98</v>
      </c>
      <c r="I210" s="44"/>
      <c r="J210" s="44">
        <v>10.19</v>
      </c>
      <c r="K210" s="42">
        <v>91.51</v>
      </c>
      <c r="L210" s="45" t="s">
        <v>38</v>
      </c>
      <c r="M210" s="7"/>
      <c r="N210" s="7"/>
      <c r="O210" s="7"/>
      <c r="P210" s="7"/>
      <c r="Q210" s="7"/>
    </row>
    <row r="211" spans="1:17" outlineLevel="1" x14ac:dyDescent="0.2">
      <c r="A211" s="37" t="s">
        <v>38</v>
      </c>
      <c r="B211" s="38" t="s">
        <v>38</v>
      </c>
      <c r="C211" s="282" t="s">
        <v>43</v>
      </c>
      <c r="D211" s="40" t="s">
        <v>44</v>
      </c>
      <c r="E211" s="41">
        <v>95</v>
      </c>
      <c r="F211" s="42"/>
      <c r="G211" s="42"/>
      <c r="H211" s="43">
        <v>53.49</v>
      </c>
      <c r="I211" s="44"/>
      <c r="J211" s="44" t="s">
        <v>60</v>
      </c>
      <c r="K211" s="42">
        <v>824.05</v>
      </c>
      <c r="L211" s="45" t="s">
        <v>38</v>
      </c>
      <c r="M211" s="7"/>
      <c r="N211" s="7"/>
      <c r="O211" s="7"/>
      <c r="P211" s="7"/>
      <c r="Q211" s="7"/>
    </row>
    <row r="212" spans="1:17" outlineLevel="1" x14ac:dyDescent="0.2">
      <c r="A212" s="37" t="s">
        <v>38</v>
      </c>
      <c r="B212" s="38" t="s">
        <v>38</v>
      </c>
      <c r="C212" s="282" t="s">
        <v>46</v>
      </c>
      <c r="D212" s="40" t="s">
        <v>44</v>
      </c>
      <c r="E212" s="41">
        <v>65</v>
      </c>
      <c r="F212" s="42"/>
      <c r="G212" s="42"/>
      <c r="H212" s="43">
        <v>36.6</v>
      </c>
      <c r="I212" s="44"/>
      <c r="J212" s="44" t="s">
        <v>61</v>
      </c>
      <c r="K212" s="42">
        <v>529.02</v>
      </c>
      <c r="L212" s="45" t="s">
        <v>38</v>
      </c>
      <c r="M212" s="7"/>
      <c r="N212" s="7"/>
      <c r="O212" s="7"/>
      <c r="P212" s="7"/>
      <c r="Q212" s="7"/>
    </row>
    <row r="213" spans="1:17" outlineLevel="1" x14ac:dyDescent="0.2">
      <c r="A213" s="37" t="s">
        <v>38</v>
      </c>
      <c r="B213" s="38" t="s">
        <v>38</v>
      </c>
      <c r="C213" s="282" t="s">
        <v>48</v>
      </c>
      <c r="D213" s="40" t="s">
        <v>93</v>
      </c>
      <c r="E213" s="41">
        <v>20.8</v>
      </c>
      <c r="F213" s="42"/>
      <c r="G213" s="42">
        <v>1.1499999999999999</v>
      </c>
      <c r="H213" s="43" t="s">
        <v>38</v>
      </c>
      <c r="I213" s="44"/>
      <c r="J213" s="44"/>
      <c r="K213" s="42"/>
      <c r="L213" s="45">
        <v>5.98</v>
      </c>
      <c r="M213" s="7"/>
      <c r="N213" s="7"/>
      <c r="O213" s="7"/>
      <c r="P213" s="7"/>
      <c r="Q213" s="7"/>
    </row>
    <row r="214" spans="1:17" outlineLevel="1" x14ac:dyDescent="0.2">
      <c r="A214" s="37" t="s">
        <v>38</v>
      </c>
      <c r="B214" s="38" t="s">
        <v>38</v>
      </c>
      <c r="C214" s="282" t="s">
        <v>94</v>
      </c>
      <c r="D214" s="40" t="s">
        <v>93</v>
      </c>
      <c r="E214" s="41">
        <v>0.2</v>
      </c>
      <c r="F214" s="42"/>
      <c r="G214" s="42">
        <v>1.1499999999999999</v>
      </c>
      <c r="H214" s="43" t="s">
        <v>38</v>
      </c>
      <c r="I214" s="44"/>
      <c r="J214" s="44"/>
      <c r="K214" s="42"/>
      <c r="L214" s="45">
        <v>0.06</v>
      </c>
      <c r="M214" s="7"/>
      <c r="N214" s="7"/>
      <c r="O214" s="7"/>
      <c r="P214" s="7"/>
      <c r="Q214" s="7"/>
    </row>
    <row r="215" spans="1:17" ht="15.75" x14ac:dyDescent="0.2">
      <c r="A215" s="46" t="s">
        <v>38</v>
      </c>
      <c r="B215" s="47" t="s">
        <v>38</v>
      </c>
      <c r="C215" s="283" t="s">
        <v>50</v>
      </c>
      <c r="D215" s="46" t="s">
        <v>38</v>
      </c>
      <c r="E215" s="49" t="s">
        <v>38</v>
      </c>
      <c r="F215" s="50"/>
      <c r="G215" s="50"/>
      <c r="H215" s="51">
        <v>175.39</v>
      </c>
      <c r="I215" s="52"/>
      <c r="J215" s="52"/>
      <c r="K215" s="50">
        <v>2575.0700000000002</v>
      </c>
      <c r="L215" s="53">
        <v>10300.280000000001</v>
      </c>
      <c r="M215" s="7"/>
      <c r="N215" s="7"/>
      <c r="O215" s="7"/>
      <c r="P215" s="7"/>
      <c r="Q215" s="7"/>
    </row>
    <row r="216" spans="1:17" ht="75" x14ac:dyDescent="0.2">
      <c r="A216" s="37">
        <v>14</v>
      </c>
      <c r="B216" s="38" t="s">
        <v>160</v>
      </c>
      <c r="C216" s="282" t="s">
        <v>167</v>
      </c>
      <c r="D216" s="40" t="s">
        <v>53</v>
      </c>
      <c r="E216" s="41" t="s">
        <v>162</v>
      </c>
      <c r="F216" s="42">
        <v>301.39</v>
      </c>
      <c r="G216" s="42"/>
      <c r="H216" s="43" t="s">
        <v>38</v>
      </c>
      <c r="I216" s="44" t="s">
        <v>73</v>
      </c>
      <c r="J216" s="44"/>
      <c r="K216" s="42"/>
      <c r="L216" s="45" t="s">
        <v>38</v>
      </c>
      <c r="M216" s="7"/>
      <c r="N216" s="7"/>
      <c r="O216" s="7"/>
      <c r="P216" s="7"/>
      <c r="Q216" s="7"/>
    </row>
    <row r="217" spans="1:17" ht="60" outlineLevel="1" x14ac:dyDescent="0.2">
      <c r="A217" s="37" t="s">
        <v>38</v>
      </c>
      <c r="B217" s="38">
        <v>21102</v>
      </c>
      <c r="C217" s="282" t="s">
        <v>74</v>
      </c>
      <c r="D217" s="40" t="s">
        <v>56</v>
      </c>
      <c r="E217" s="41">
        <v>0.05</v>
      </c>
      <c r="F217" s="42">
        <v>131.11000000000001</v>
      </c>
      <c r="G217" s="42"/>
      <c r="H217" s="43">
        <v>6.56</v>
      </c>
      <c r="I217" s="44"/>
      <c r="J217" s="44">
        <v>6.1</v>
      </c>
      <c r="K217" s="42">
        <v>40.020000000000003</v>
      </c>
      <c r="L217" s="45" t="s">
        <v>38</v>
      </c>
      <c r="M217" s="7"/>
      <c r="N217" s="7"/>
      <c r="O217" s="7"/>
      <c r="P217" s="7"/>
      <c r="Q217" s="7"/>
    </row>
    <row r="218" spans="1:17" ht="30" outlineLevel="1" x14ac:dyDescent="0.2">
      <c r="A218" s="37" t="s">
        <v>38</v>
      </c>
      <c r="B218" s="38">
        <v>30203</v>
      </c>
      <c r="C218" s="282" t="s">
        <v>75</v>
      </c>
      <c r="D218" s="40" t="s">
        <v>56</v>
      </c>
      <c r="E218" s="41">
        <v>1.23</v>
      </c>
      <c r="F218" s="42">
        <v>2.37</v>
      </c>
      <c r="G218" s="42"/>
      <c r="H218" s="43">
        <v>2.92</v>
      </c>
      <c r="I218" s="44"/>
      <c r="J218" s="44">
        <v>6.1</v>
      </c>
      <c r="K218" s="42">
        <v>17.809999999999999</v>
      </c>
      <c r="L218" s="45" t="s">
        <v>38</v>
      </c>
      <c r="M218" s="7"/>
      <c r="N218" s="7"/>
      <c r="O218" s="7"/>
      <c r="P218" s="7"/>
      <c r="Q218" s="7"/>
    </row>
    <row r="219" spans="1:17" ht="30" outlineLevel="1" x14ac:dyDescent="0.2">
      <c r="A219" s="37" t="s">
        <v>38</v>
      </c>
      <c r="B219" s="38">
        <v>30402</v>
      </c>
      <c r="C219" s="282" t="s">
        <v>76</v>
      </c>
      <c r="D219" s="40" t="s">
        <v>56</v>
      </c>
      <c r="E219" s="41">
        <v>1.23</v>
      </c>
      <c r="F219" s="42">
        <v>3.28</v>
      </c>
      <c r="G219" s="42"/>
      <c r="H219" s="43">
        <v>4.03</v>
      </c>
      <c r="I219" s="44"/>
      <c r="J219" s="44">
        <v>6.1</v>
      </c>
      <c r="K219" s="42">
        <v>24.58</v>
      </c>
      <c r="L219" s="45" t="s">
        <v>38</v>
      </c>
      <c r="M219" s="7"/>
      <c r="N219" s="7"/>
      <c r="O219" s="7"/>
      <c r="P219" s="7"/>
      <c r="Q219" s="7"/>
    </row>
    <row r="220" spans="1:17" ht="30" outlineLevel="1" x14ac:dyDescent="0.2">
      <c r="A220" s="37" t="s">
        <v>38</v>
      </c>
      <c r="B220" s="38">
        <v>400001</v>
      </c>
      <c r="C220" s="282" t="s">
        <v>55</v>
      </c>
      <c r="D220" s="40" t="s">
        <v>56</v>
      </c>
      <c r="E220" s="41">
        <v>0.05</v>
      </c>
      <c r="F220" s="42">
        <v>91.62</v>
      </c>
      <c r="G220" s="42"/>
      <c r="H220" s="43">
        <v>4.58</v>
      </c>
      <c r="I220" s="44"/>
      <c r="J220" s="44">
        <v>6.1</v>
      </c>
      <c r="K220" s="42">
        <v>27.94</v>
      </c>
      <c r="L220" s="45" t="s">
        <v>38</v>
      </c>
      <c r="M220" s="7"/>
      <c r="N220" s="7"/>
      <c r="O220" s="7"/>
      <c r="P220" s="7"/>
      <c r="Q220" s="7"/>
    </row>
    <row r="221" spans="1:17" ht="30" outlineLevel="1" x14ac:dyDescent="0.2">
      <c r="A221" s="37" t="s">
        <v>38</v>
      </c>
      <c r="B221" s="38" t="s">
        <v>163</v>
      </c>
      <c r="C221" s="282" t="s">
        <v>164</v>
      </c>
      <c r="D221" s="40" t="s">
        <v>79</v>
      </c>
      <c r="E221" s="41">
        <v>2.0000000000000001E-4</v>
      </c>
      <c r="F221" s="42">
        <v>10207</v>
      </c>
      <c r="G221" s="42"/>
      <c r="H221" s="43">
        <v>2.04</v>
      </c>
      <c r="I221" s="44"/>
      <c r="J221" s="44">
        <v>10.19</v>
      </c>
      <c r="K221" s="42">
        <v>20.79</v>
      </c>
      <c r="L221" s="45" t="s">
        <v>38</v>
      </c>
      <c r="M221" s="7"/>
      <c r="N221" s="7"/>
      <c r="O221" s="7"/>
      <c r="P221" s="7"/>
      <c r="Q221" s="7"/>
    </row>
    <row r="222" spans="1:17" outlineLevel="1" x14ac:dyDescent="0.2">
      <c r="A222" s="37" t="s">
        <v>38</v>
      </c>
      <c r="B222" s="38" t="s">
        <v>85</v>
      </c>
      <c r="C222" s="282" t="s">
        <v>86</v>
      </c>
      <c r="D222" s="40" t="s">
        <v>87</v>
      </c>
      <c r="E222" s="41">
        <v>6.1000000000000004E-3</v>
      </c>
      <c r="F222" s="42">
        <v>120</v>
      </c>
      <c r="G222" s="42"/>
      <c r="H222" s="43">
        <v>0.73</v>
      </c>
      <c r="I222" s="44"/>
      <c r="J222" s="44">
        <v>10.19</v>
      </c>
      <c r="K222" s="42">
        <v>7.44</v>
      </c>
      <c r="L222" s="45" t="s">
        <v>38</v>
      </c>
      <c r="M222" s="7"/>
      <c r="N222" s="7"/>
      <c r="O222" s="7"/>
      <c r="P222" s="7"/>
      <c r="Q222" s="7"/>
    </row>
    <row r="223" spans="1:17" outlineLevel="1" x14ac:dyDescent="0.2">
      <c r="A223" s="37" t="s">
        <v>38</v>
      </c>
      <c r="B223" s="38" t="s">
        <v>88</v>
      </c>
      <c r="C223" s="282" t="s">
        <v>89</v>
      </c>
      <c r="D223" s="40" t="s">
        <v>79</v>
      </c>
      <c r="E223" s="41">
        <v>2.0000000000000001E-4</v>
      </c>
      <c r="F223" s="42">
        <v>8461.6299999999992</v>
      </c>
      <c r="G223" s="42"/>
      <c r="H223" s="43">
        <v>1.69</v>
      </c>
      <c r="I223" s="44"/>
      <c r="J223" s="44">
        <v>10.19</v>
      </c>
      <c r="K223" s="42">
        <v>17.22</v>
      </c>
      <c r="L223" s="45" t="s">
        <v>38</v>
      </c>
      <c r="M223" s="7"/>
      <c r="N223" s="7"/>
      <c r="O223" s="7"/>
      <c r="P223" s="7"/>
      <c r="Q223" s="7"/>
    </row>
    <row r="224" spans="1:17" ht="30" outlineLevel="1" x14ac:dyDescent="0.2">
      <c r="A224" s="37" t="s">
        <v>38</v>
      </c>
      <c r="B224" s="38" t="s">
        <v>134</v>
      </c>
      <c r="C224" s="282" t="s">
        <v>135</v>
      </c>
      <c r="D224" s="40" t="s">
        <v>84</v>
      </c>
      <c r="E224" s="41">
        <v>6.25E-2</v>
      </c>
      <c r="F224" s="42">
        <v>66.84</v>
      </c>
      <c r="G224" s="42"/>
      <c r="H224" s="43">
        <v>4.18</v>
      </c>
      <c r="I224" s="44"/>
      <c r="J224" s="44">
        <v>10.19</v>
      </c>
      <c r="K224" s="42">
        <v>42.59</v>
      </c>
      <c r="L224" s="45" t="s">
        <v>38</v>
      </c>
      <c r="M224" s="7"/>
      <c r="N224" s="7"/>
      <c r="O224" s="7"/>
      <c r="P224" s="7"/>
      <c r="Q224" s="7"/>
    </row>
    <row r="225" spans="1:17" ht="60" outlineLevel="1" x14ac:dyDescent="0.2">
      <c r="A225" s="37" t="s">
        <v>38</v>
      </c>
      <c r="B225" s="38" t="s">
        <v>57</v>
      </c>
      <c r="C225" s="282" t="s">
        <v>58</v>
      </c>
      <c r="D225" s="40" t="s">
        <v>59</v>
      </c>
      <c r="E225" s="41">
        <v>0.96499999999999997</v>
      </c>
      <c r="F225" s="42">
        <v>1</v>
      </c>
      <c r="G225" s="42"/>
      <c r="H225" s="43">
        <v>0.97</v>
      </c>
      <c r="I225" s="44"/>
      <c r="J225" s="44">
        <v>10.19</v>
      </c>
      <c r="K225" s="42">
        <v>9.8800000000000008</v>
      </c>
      <c r="L225" s="45" t="s">
        <v>38</v>
      </c>
      <c r="M225" s="7"/>
      <c r="N225" s="7"/>
      <c r="O225" s="7"/>
      <c r="P225" s="7"/>
      <c r="Q225" s="7"/>
    </row>
    <row r="226" spans="1:17" outlineLevel="1" x14ac:dyDescent="0.2">
      <c r="A226" s="37" t="s">
        <v>38</v>
      </c>
      <c r="B226" s="38" t="s">
        <v>38</v>
      </c>
      <c r="C226" s="282" t="s">
        <v>39</v>
      </c>
      <c r="D226" s="40" t="s">
        <v>38</v>
      </c>
      <c r="E226" s="41" t="s">
        <v>38</v>
      </c>
      <c r="F226" s="42">
        <v>193.23</v>
      </c>
      <c r="G226" s="42">
        <v>1.1499999999999999</v>
      </c>
      <c r="H226" s="43">
        <v>55.55</v>
      </c>
      <c r="I226" s="44"/>
      <c r="J226" s="44">
        <v>18.07</v>
      </c>
      <c r="K226" s="42">
        <v>1003.79</v>
      </c>
      <c r="L226" s="45" t="s">
        <v>38</v>
      </c>
      <c r="M226" s="7"/>
      <c r="N226" s="7"/>
      <c r="O226" s="7"/>
      <c r="P226" s="7"/>
      <c r="Q226" s="7"/>
    </row>
    <row r="227" spans="1:17" outlineLevel="1" x14ac:dyDescent="0.2">
      <c r="A227" s="37" t="s">
        <v>38</v>
      </c>
      <c r="B227" s="38" t="s">
        <v>38</v>
      </c>
      <c r="C227" s="282" t="s">
        <v>40</v>
      </c>
      <c r="D227" s="40" t="s">
        <v>38</v>
      </c>
      <c r="E227" s="41" t="s">
        <v>38</v>
      </c>
      <c r="F227" s="42">
        <v>72.23</v>
      </c>
      <c r="G227" s="42">
        <v>1.1499999999999999</v>
      </c>
      <c r="H227" s="43">
        <v>20.77</v>
      </c>
      <c r="I227" s="44"/>
      <c r="J227" s="44">
        <v>6.1</v>
      </c>
      <c r="K227" s="42">
        <v>126.7</v>
      </c>
      <c r="L227" s="45" t="s">
        <v>38</v>
      </c>
      <c r="M227" s="7"/>
      <c r="N227" s="7"/>
      <c r="O227" s="7"/>
      <c r="P227" s="7"/>
      <c r="Q227" s="7"/>
    </row>
    <row r="228" spans="1:17" outlineLevel="1" x14ac:dyDescent="0.2">
      <c r="A228" s="37" t="s">
        <v>38</v>
      </c>
      <c r="B228" s="38" t="s">
        <v>38</v>
      </c>
      <c r="C228" s="282" t="s">
        <v>41</v>
      </c>
      <c r="D228" s="40" t="s">
        <v>38</v>
      </c>
      <c r="E228" s="41" t="s">
        <v>38</v>
      </c>
      <c r="F228" s="54" t="s">
        <v>136</v>
      </c>
      <c r="G228" s="42">
        <v>1.1499999999999999</v>
      </c>
      <c r="H228" s="55" t="s">
        <v>165</v>
      </c>
      <c r="I228" s="44"/>
      <c r="J228" s="44">
        <v>18.07</v>
      </c>
      <c r="K228" s="54" t="s">
        <v>166</v>
      </c>
      <c r="L228" s="45" t="s">
        <v>38</v>
      </c>
      <c r="M228" s="7"/>
      <c r="N228" s="7"/>
      <c r="O228" s="7"/>
      <c r="P228" s="7"/>
      <c r="Q228" s="7"/>
    </row>
    <row r="229" spans="1:17" outlineLevel="1" x14ac:dyDescent="0.2">
      <c r="A229" s="37" t="s">
        <v>38</v>
      </c>
      <c r="B229" s="38" t="s">
        <v>38</v>
      </c>
      <c r="C229" s="282" t="s">
        <v>42</v>
      </c>
      <c r="D229" s="40" t="s">
        <v>38</v>
      </c>
      <c r="E229" s="41" t="s">
        <v>38</v>
      </c>
      <c r="F229" s="42">
        <v>35.93</v>
      </c>
      <c r="G229" s="42"/>
      <c r="H229" s="43">
        <v>8.98</v>
      </c>
      <c r="I229" s="44"/>
      <c r="J229" s="44">
        <v>10.19</v>
      </c>
      <c r="K229" s="42">
        <v>91.51</v>
      </c>
      <c r="L229" s="45" t="s">
        <v>38</v>
      </c>
      <c r="M229" s="7"/>
      <c r="N229" s="7"/>
      <c r="O229" s="7"/>
      <c r="P229" s="7"/>
      <c r="Q229" s="7"/>
    </row>
    <row r="230" spans="1:17" outlineLevel="1" x14ac:dyDescent="0.2">
      <c r="A230" s="37" t="s">
        <v>38</v>
      </c>
      <c r="B230" s="38" t="s">
        <v>38</v>
      </c>
      <c r="C230" s="282" t="s">
        <v>43</v>
      </c>
      <c r="D230" s="40" t="s">
        <v>44</v>
      </c>
      <c r="E230" s="41">
        <v>95</v>
      </c>
      <c r="F230" s="42"/>
      <c r="G230" s="42"/>
      <c r="H230" s="43">
        <v>53.49</v>
      </c>
      <c r="I230" s="44"/>
      <c r="J230" s="44" t="s">
        <v>60</v>
      </c>
      <c r="K230" s="42">
        <v>824.05</v>
      </c>
      <c r="L230" s="45" t="s">
        <v>38</v>
      </c>
      <c r="M230" s="7"/>
      <c r="N230" s="7"/>
      <c r="O230" s="7"/>
      <c r="P230" s="7"/>
      <c r="Q230" s="7"/>
    </row>
    <row r="231" spans="1:17" outlineLevel="1" x14ac:dyDescent="0.2">
      <c r="A231" s="37" t="s">
        <v>38</v>
      </c>
      <c r="B231" s="38" t="s">
        <v>38</v>
      </c>
      <c r="C231" s="282" t="s">
        <v>46</v>
      </c>
      <c r="D231" s="40" t="s">
        <v>44</v>
      </c>
      <c r="E231" s="41">
        <v>65</v>
      </c>
      <c r="F231" s="42"/>
      <c r="G231" s="42"/>
      <c r="H231" s="43">
        <v>36.6</v>
      </c>
      <c r="I231" s="44"/>
      <c r="J231" s="44" t="s">
        <v>61</v>
      </c>
      <c r="K231" s="42">
        <v>529.02</v>
      </c>
      <c r="L231" s="45" t="s">
        <v>38</v>
      </c>
      <c r="M231" s="7"/>
      <c r="N231" s="7"/>
      <c r="O231" s="7"/>
      <c r="P231" s="7"/>
      <c r="Q231" s="7"/>
    </row>
    <row r="232" spans="1:17" outlineLevel="1" x14ac:dyDescent="0.2">
      <c r="A232" s="37" t="s">
        <v>38</v>
      </c>
      <c r="B232" s="38" t="s">
        <v>38</v>
      </c>
      <c r="C232" s="282" t="s">
        <v>48</v>
      </c>
      <c r="D232" s="40" t="s">
        <v>93</v>
      </c>
      <c r="E232" s="41">
        <v>20.8</v>
      </c>
      <c r="F232" s="42"/>
      <c r="G232" s="42">
        <v>1.1499999999999999</v>
      </c>
      <c r="H232" s="43" t="s">
        <v>38</v>
      </c>
      <c r="I232" s="44"/>
      <c r="J232" s="44"/>
      <c r="K232" s="42"/>
      <c r="L232" s="45">
        <v>5.98</v>
      </c>
      <c r="M232" s="7"/>
      <c r="N232" s="7"/>
      <c r="O232" s="7"/>
      <c r="P232" s="7"/>
      <c r="Q232" s="7"/>
    </row>
    <row r="233" spans="1:17" outlineLevel="1" x14ac:dyDescent="0.2">
      <c r="A233" s="37" t="s">
        <v>38</v>
      </c>
      <c r="B233" s="38" t="s">
        <v>38</v>
      </c>
      <c r="C233" s="282" t="s">
        <v>94</v>
      </c>
      <c r="D233" s="40" t="s">
        <v>93</v>
      </c>
      <c r="E233" s="41">
        <v>0.2</v>
      </c>
      <c r="F233" s="42"/>
      <c r="G233" s="42">
        <v>1.1499999999999999</v>
      </c>
      <c r="H233" s="43" t="s">
        <v>38</v>
      </c>
      <c r="I233" s="44"/>
      <c r="J233" s="44"/>
      <c r="K233" s="42"/>
      <c r="L233" s="45">
        <v>0.06</v>
      </c>
      <c r="M233" s="7"/>
      <c r="N233" s="7"/>
      <c r="O233" s="7"/>
      <c r="P233" s="7"/>
      <c r="Q233" s="7"/>
    </row>
    <row r="234" spans="1:17" ht="15.75" x14ac:dyDescent="0.2">
      <c r="A234" s="46" t="s">
        <v>38</v>
      </c>
      <c r="B234" s="47" t="s">
        <v>38</v>
      </c>
      <c r="C234" s="283" t="s">
        <v>50</v>
      </c>
      <c r="D234" s="46" t="s">
        <v>38</v>
      </c>
      <c r="E234" s="49" t="s">
        <v>38</v>
      </c>
      <c r="F234" s="50"/>
      <c r="G234" s="50"/>
      <c r="H234" s="51">
        <v>175.39</v>
      </c>
      <c r="I234" s="52"/>
      <c r="J234" s="52"/>
      <c r="K234" s="50">
        <v>2575.0700000000002</v>
      </c>
      <c r="L234" s="53">
        <v>10300.280000000001</v>
      </c>
      <c r="M234" s="7"/>
      <c r="N234" s="7"/>
      <c r="O234" s="7"/>
      <c r="P234" s="7"/>
      <c r="Q234" s="7"/>
    </row>
    <row r="235" spans="1:17" ht="60" x14ac:dyDescent="0.2">
      <c r="A235" s="37">
        <v>15</v>
      </c>
      <c r="B235" s="38" t="s">
        <v>168</v>
      </c>
      <c r="C235" s="282" t="s">
        <v>169</v>
      </c>
      <c r="D235" s="40" t="s">
        <v>170</v>
      </c>
      <c r="E235" s="41">
        <v>145.6</v>
      </c>
      <c r="F235" s="42">
        <v>8.08</v>
      </c>
      <c r="G235" s="42"/>
      <c r="H235" s="43" t="s">
        <v>38</v>
      </c>
      <c r="I235" s="44" t="s">
        <v>73</v>
      </c>
      <c r="J235" s="44"/>
      <c r="K235" s="42"/>
      <c r="L235" s="45" t="s">
        <v>38</v>
      </c>
      <c r="M235" s="7"/>
      <c r="N235" s="7"/>
      <c r="O235" s="7"/>
      <c r="P235" s="7"/>
      <c r="Q235" s="7"/>
    </row>
    <row r="236" spans="1:17" ht="30" outlineLevel="1" x14ac:dyDescent="0.2">
      <c r="A236" s="37" t="s">
        <v>38</v>
      </c>
      <c r="B236" s="38">
        <v>40502</v>
      </c>
      <c r="C236" s="282" t="s">
        <v>171</v>
      </c>
      <c r="D236" s="40" t="s">
        <v>56</v>
      </c>
      <c r="E236" s="41">
        <v>1.46</v>
      </c>
      <c r="F236" s="42">
        <v>8.1</v>
      </c>
      <c r="G236" s="42"/>
      <c r="H236" s="43">
        <v>11.83</v>
      </c>
      <c r="I236" s="44"/>
      <c r="J236" s="44">
        <v>5.71</v>
      </c>
      <c r="K236" s="42">
        <v>67.55</v>
      </c>
      <c r="L236" s="45" t="s">
        <v>38</v>
      </c>
      <c r="M236" s="7"/>
      <c r="N236" s="7"/>
      <c r="O236" s="7"/>
      <c r="P236" s="7"/>
      <c r="Q236" s="7"/>
    </row>
    <row r="237" spans="1:17" ht="30" outlineLevel="1" x14ac:dyDescent="0.2">
      <c r="A237" s="37" t="s">
        <v>38</v>
      </c>
      <c r="B237" s="38">
        <v>330206</v>
      </c>
      <c r="C237" s="282" t="s">
        <v>172</v>
      </c>
      <c r="D237" s="40" t="s">
        <v>56</v>
      </c>
      <c r="E237" s="41">
        <v>4.37</v>
      </c>
      <c r="F237" s="42">
        <v>1.95</v>
      </c>
      <c r="G237" s="42"/>
      <c r="H237" s="43">
        <v>8.52</v>
      </c>
      <c r="I237" s="44"/>
      <c r="J237" s="44">
        <v>5.71</v>
      </c>
      <c r="K237" s="42">
        <v>48.65</v>
      </c>
      <c r="L237" s="45" t="s">
        <v>38</v>
      </c>
      <c r="M237" s="7"/>
      <c r="N237" s="7"/>
      <c r="O237" s="7"/>
      <c r="P237" s="7"/>
      <c r="Q237" s="7"/>
    </row>
    <row r="238" spans="1:17" ht="30" outlineLevel="1" x14ac:dyDescent="0.2">
      <c r="A238" s="37" t="s">
        <v>38</v>
      </c>
      <c r="B238" s="38" t="s">
        <v>173</v>
      </c>
      <c r="C238" s="282" t="s">
        <v>174</v>
      </c>
      <c r="D238" s="40" t="s">
        <v>84</v>
      </c>
      <c r="E238" s="41">
        <v>15.43</v>
      </c>
      <c r="F238" s="42">
        <v>9.4</v>
      </c>
      <c r="G238" s="42"/>
      <c r="H238" s="43">
        <v>145.04</v>
      </c>
      <c r="I238" s="44"/>
      <c r="J238" s="44">
        <v>4.87</v>
      </c>
      <c r="K238" s="42">
        <v>706.34</v>
      </c>
      <c r="L238" s="45" t="s">
        <v>38</v>
      </c>
      <c r="M238" s="7"/>
      <c r="N238" s="7"/>
      <c r="O238" s="7"/>
      <c r="P238" s="7"/>
      <c r="Q238" s="7"/>
    </row>
    <row r="239" spans="1:17" outlineLevel="1" x14ac:dyDescent="0.2">
      <c r="A239" s="37" t="s">
        <v>38</v>
      </c>
      <c r="B239" s="38" t="s">
        <v>82</v>
      </c>
      <c r="C239" s="282" t="s">
        <v>83</v>
      </c>
      <c r="D239" s="40" t="s">
        <v>84</v>
      </c>
      <c r="E239" s="41">
        <v>2.9119999999999999</v>
      </c>
      <c r="F239" s="42">
        <v>28.6</v>
      </c>
      <c r="G239" s="42"/>
      <c r="H239" s="43">
        <v>83.28</v>
      </c>
      <c r="I239" s="44"/>
      <c r="J239" s="44">
        <v>4.87</v>
      </c>
      <c r="K239" s="42">
        <v>405.57</v>
      </c>
      <c r="L239" s="45" t="s">
        <v>38</v>
      </c>
      <c r="M239" s="7"/>
      <c r="N239" s="7"/>
      <c r="O239" s="7"/>
      <c r="P239" s="7"/>
      <c r="Q239" s="7"/>
    </row>
    <row r="240" spans="1:17" ht="30" outlineLevel="1" x14ac:dyDescent="0.2">
      <c r="A240" s="37" t="s">
        <v>38</v>
      </c>
      <c r="B240" s="38" t="s">
        <v>175</v>
      </c>
      <c r="C240" s="282" t="s">
        <v>176</v>
      </c>
      <c r="D240" s="40" t="s">
        <v>177</v>
      </c>
      <c r="E240" s="41">
        <v>1.456</v>
      </c>
      <c r="F240" s="42">
        <v>93.59</v>
      </c>
      <c r="G240" s="42"/>
      <c r="H240" s="43">
        <v>136.27000000000001</v>
      </c>
      <c r="I240" s="44"/>
      <c r="J240" s="44">
        <v>4.87</v>
      </c>
      <c r="K240" s="42">
        <v>663.63</v>
      </c>
      <c r="L240" s="45" t="s">
        <v>38</v>
      </c>
      <c r="M240" s="7"/>
      <c r="N240" s="7"/>
      <c r="O240" s="7"/>
      <c r="P240" s="7"/>
      <c r="Q240" s="7"/>
    </row>
    <row r="241" spans="1:17" outlineLevel="1" x14ac:dyDescent="0.2">
      <c r="A241" s="37" t="s">
        <v>38</v>
      </c>
      <c r="B241" s="38" t="s">
        <v>178</v>
      </c>
      <c r="C241" s="282" t="s">
        <v>179</v>
      </c>
      <c r="D241" s="40" t="s">
        <v>147</v>
      </c>
      <c r="E241" s="41">
        <v>145.6</v>
      </c>
      <c r="F241" s="42">
        <v>3.9</v>
      </c>
      <c r="G241" s="42"/>
      <c r="H241" s="43">
        <v>567.84</v>
      </c>
      <c r="I241" s="44"/>
      <c r="J241" s="44">
        <v>4.87</v>
      </c>
      <c r="K241" s="42">
        <v>2765.38</v>
      </c>
      <c r="L241" s="45" t="s">
        <v>38</v>
      </c>
      <c r="M241" s="7"/>
      <c r="N241" s="7"/>
      <c r="O241" s="7"/>
      <c r="P241" s="7"/>
      <c r="Q241" s="7"/>
    </row>
    <row r="242" spans="1:17" ht="60" outlineLevel="1" x14ac:dyDescent="0.2">
      <c r="A242" s="37" t="s">
        <v>38</v>
      </c>
      <c r="B242" s="38" t="s">
        <v>57</v>
      </c>
      <c r="C242" s="282" t="s">
        <v>58</v>
      </c>
      <c r="D242" s="40" t="s">
        <v>59</v>
      </c>
      <c r="E242" s="41">
        <v>4.3680000000000003</v>
      </c>
      <c r="F242" s="42">
        <v>1</v>
      </c>
      <c r="G242" s="42"/>
      <c r="H242" s="43">
        <v>4.37</v>
      </c>
      <c r="I242" s="44"/>
      <c r="J242" s="44">
        <v>4.87</v>
      </c>
      <c r="K242" s="42">
        <v>21.28</v>
      </c>
      <c r="L242" s="45" t="s">
        <v>38</v>
      </c>
      <c r="M242" s="7"/>
      <c r="N242" s="7"/>
      <c r="O242" s="7"/>
      <c r="P242" s="7"/>
      <c r="Q242" s="7"/>
    </row>
    <row r="243" spans="1:17" outlineLevel="1" x14ac:dyDescent="0.2">
      <c r="A243" s="37" t="s">
        <v>38</v>
      </c>
      <c r="B243" s="38" t="s">
        <v>38</v>
      </c>
      <c r="C243" s="282" t="s">
        <v>39</v>
      </c>
      <c r="D243" s="40" t="s">
        <v>38</v>
      </c>
      <c r="E243" s="41" t="s">
        <v>38</v>
      </c>
      <c r="F243" s="42">
        <v>1.51</v>
      </c>
      <c r="G243" s="42">
        <v>1.1499999999999999</v>
      </c>
      <c r="H243" s="43">
        <v>253.34</v>
      </c>
      <c r="I243" s="44"/>
      <c r="J243" s="44">
        <v>18.07</v>
      </c>
      <c r="K243" s="42">
        <v>4577.8500000000004</v>
      </c>
      <c r="L243" s="45" t="s">
        <v>38</v>
      </c>
      <c r="M243" s="7"/>
      <c r="N243" s="7"/>
      <c r="O243" s="7"/>
      <c r="P243" s="7"/>
      <c r="Q243" s="7"/>
    </row>
    <row r="244" spans="1:17" outlineLevel="1" x14ac:dyDescent="0.2">
      <c r="A244" s="37" t="s">
        <v>38</v>
      </c>
      <c r="B244" s="38" t="s">
        <v>38</v>
      </c>
      <c r="C244" s="282" t="s">
        <v>40</v>
      </c>
      <c r="D244" s="40" t="s">
        <v>38</v>
      </c>
      <c r="E244" s="41" t="s">
        <v>38</v>
      </c>
      <c r="F244" s="42">
        <v>0.14000000000000001</v>
      </c>
      <c r="G244" s="42">
        <v>1.1499999999999999</v>
      </c>
      <c r="H244" s="43">
        <v>23.3</v>
      </c>
      <c r="I244" s="44"/>
      <c r="J244" s="44">
        <v>5.71</v>
      </c>
      <c r="K244" s="42">
        <v>133.04</v>
      </c>
      <c r="L244" s="45" t="s">
        <v>38</v>
      </c>
      <c r="M244" s="7"/>
      <c r="N244" s="7"/>
      <c r="O244" s="7"/>
      <c r="P244" s="7"/>
      <c r="Q244" s="7"/>
    </row>
    <row r="245" spans="1:17" outlineLevel="1" x14ac:dyDescent="0.2">
      <c r="A245" s="37" t="s">
        <v>38</v>
      </c>
      <c r="B245" s="38" t="s">
        <v>38</v>
      </c>
      <c r="C245" s="282" t="s">
        <v>41</v>
      </c>
      <c r="D245" s="40" t="s">
        <v>38</v>
      </c>
      <c r="E245" s="41" t="s">
        <v>38</v>
      </c>
      <c r="F245" s="42"/>
      <c r="G245" s="42">
        <v>1.1499999999999999</v>
      </c>
      <c r="H245" s="43" t="s">
        <v>38</v>
      </c>
      <c r="I245" s="44"/>
      <c r="J245" s="44"/>
      <c r="K245" s="42"/>
      <c r="L245" s="45" t="s">
        <v>38</v>
      </c>
      <c r="M245" s="7"/>
      <c r="N245" s="7"/>
      <c r="O245" s="7"/>
      <c r="P245" s="7"/>
      <c r="Q245" s="7"/>
    </row>
    <row r="246" spans="1:17" outlineLevel="1" x14ac:dyDescent="0.2">
      <c r="A246" s="37" t="s">
        <v>38</v>
      </c>
      <c r="B246" s="38" t="s">
        <v>38</v>
      </c>
      <c r="C246" s="282" t="s">
        <v>42</v>
      </c>
      <c r="D246" s="40" t="s">
        <v>38</v>
      </c>
      <c r="E246" s="41" t="s">
        <v>38</v>
      </c>
      <c r="F246" s="42">
        <v>6.43</v>
      </c>
      <c r="G246" s="42"/>
      <c r="H246" s="43">
        <v>936.21</v>
      </c>
      <c r="I246" s="44"/>
      <c r="J246" s="44">
        <v>4.87</v>
      </c>
      <c r="K246" s="42">
        <v>4559.34</v>
      </c>
      <c r="L246" s="45" t="s">
        <v>38</v>
      </c>
      <c r="M246" s="7"/>
      <c r="N246" s="7"/>
      <c r="O246" s="7"/>
      <c r="P246" s="7"/>
      <c r="Q246" s="7"/>
    </row>
    <row r="247" spans="1:17" outlineLevel="1" x14ac:dyDescent="0.2">
      <c r="A247" s="37" t="s">
        <v>38</v>
      </c>
      <c r="B247" s="38" t="s">
        <v>38</v>
      </c>
      <c r="C247" s="282" t="s">
        <v>43</v>
      </c>
      <c r="D247" s="40" t="s">
        <v>44</v>
      </c>
      <c r="E247" s="41">
        <v>95</v>
      </c>
      <c r="F247" s="42"/>
      <c r="G247" s="42"/>
      <c r="H247" s="43">
        <v>240.67</v>
      </c>
      <c r="I247" s="44"/>
      <c r="J247" s="44" t="s">
        <v>60</v>
      </c>
      <c r="K247" s="42">
        <v>3708.06</v>
      </c>
      <c r="L247" s="45" t="s">
        <v>38</v>
      </c>
      <c r="M247" s="7"/>
      <c r="N247" s="7"/>
      <c r="O247" s="7"/>
      <c r="P247" s="7"/>
      <c r="Q247" s="7"/>
    </row>
    <row r="248" spans="1:17" outlineLevel="1" x14ac:dyDescent="0.2">
      <c r="A248" s="37" t="s">
        <v>38</v>
      </c>
      <c r="B248" s="38" t="s">
        <v>38</v>
      </c>
      <c r="C248" s="282" t="s">
        <v>46</v>
      </c>
      <c r="D248" s="40" t="s">
        <v>44</v>
      </c>
      <c r="E248" s="41">
        <v>65</v>
      </c>
      <c r="F248" s="42"/>
      <c r="G248" s="42"/>
      <c r="H248" s="43">
        <v>164.67</v>
      </c>
      <c r="I248" s="44"/>
      <c r="J248" s="44" t="s">
        <v>61</v>
      </c>
      <c r="K248" s="42">
        <v>2380.48</v>
      </c>
      <c r="L248" s="45" t="s">
        <v>38</v>
      </c>
      <c r="M248" s="7"/>
      <c r="N248" s="7"/>
      <c r="O248" s="7"/>
      <c r="P248" s="7"/>
      <c r="Q248" s="7"/>
    </row>
    <row r="249" spans="1:17" outlineLevel="1" x14ac:dyDescent="0.2">
      <c r="A249" s="37" t="s">
        <v>38</v>
      </c>
      <c r="B249" s="38" t="s">
        <v>38</v>
      </c>
      <c r="C249" s="282" t="s">
        <v>48</v>
      </c>
      <c r="D249" s="40" t="s">
        <v>49</v>
      </c>
      <c r="E249" s="41">
        <v>0.17</v>
      </c>
      <c r="F249" s="42"/>
      <c r="G249" s="42">
        <v>1.1499999999999999</v>
      </c>
      <c r="H249" s="43" t="s">
        <v>38</v>
      </c>
      <c r="I249" s="44"/>
      <c r="J249" s="44"/>
      <c r="K249" s="42"/>
      <c r="L249" s="45">
        <v>28.46</v>
      </c>
      <c r="M249" s="7"/>
      <c r="N249" s="7"/>
      <c r="O249" s="7"/>
      <c r="P249" s="7"/>
      <c r="Q249" s="7"/>
    </row>
    <row r="250" spans="1:17" ht="15.75" x14ac:dyDescent="0.2">
      <c r="A250" s="46" t="s">
        <v>38</v>
      </c>
      <c r="B250" s="47" t="s">
        <v>38</v>
      </c>
      <c r="C250" s="283" t="s">
        <v>50</v>
      </c>
      <c r="D250" s="46" t="s">
        <v>38</v>
      </c>
      <c r="E250" s="49" t="s">
        <v>38</v>
      </c>
      <c r="F250" s="50"/>
      <c r="G250" s="50"/>
      <c r="H250" s="51">
        <v>1618.19</v>
      </c>
      <c r="I250" s="52"/>
      <c r="J250" s="52"/>
      <c r="K250" s="50">
        <v>15358.77</v>
      </c>
      <c r="L250" s="53">
        <v>105.49</v>
      </c>
      <c r="M250" s="7"/>
      <c r="N250" s="7"/>
      <c r="O250" s="7"/>
      <c r="P250" s="7"/>
      <c r="Q250" s="7"/>
    </row>
    <row r="251" spans="1:17" ht="60" x14ac:dyDescent="0.2">
      <c r="A251" s="37">
        <v>16</v>
      </c>
      <c r="B251" s="38" t="s">
        <v>443</v>
      </c>
      <c r="C251" s="282" t="s">
        <v>444</v>
      </c>
      <c r="D251" s="40" t="s">
        <v>182</v>
      </c>
      <c r="E251" s="41">
        <v>24</v>
      </c>
      <c r="F251" s="42">
        <v>27.65</v>
      </c>
      <c r="G251" s="42"/>
      <c r="H251" s="43" t="s">
        <v>38</v>
      </c>
      <c r="I251" s="44" t="s">
        <v>73</v>
      </c>
      <c r="J251" s="44"/>
      <c r="K251" s="42"/>
      <c r="L251" s="45" t="s">
        <v>38</v>
      </c>
      <c r="M251" s="7"/>
      <c r="N251" s="7"/>
      <c r="O251" s="7"/>
      <c r="P251" s="7"/>
      <c r="Q251" s="7"/>
    </row>
    <row r="252" spans="1:17" ht="45" outlineLevel="1" x14ac:dyDescent="0.2">
      <c r="A252" s="37" t="s">
        <v>38</v>
      </c>
      <c r="B252" s="38" t="s">
        <v>279</v>
      </c>
      <c r="C252" s="282" t="s">
        <v>280</v>
      </c>
      <c r="D252" s="40" t="s">
        <v>79</v>
      </c>
      <c r="E252" s="41">
        <v>1.9199999999999998E-2</v>
      </c>
      <c r="F252" s="42">
        <v>5763</v>
      </c>
      <c r="G252" s="42"/>
      <c r="H252" s="43">
        <v>110.65</v>
      </c>
      <c r="I252" s="44"/>
      <c r="J252" s="44">
        <v>5.84</v>
      </c>
      <c r="K252" s="42">
        <v>646.20000000000005</v>
      </c>
      <c r="L252" s="45" t="s">
        <v>38</v>
      </c>
      <c r="M252" s="7"/>
      <c r="N252" s="7"/>
      <c r="O252" s="7"/>
      <c r="P252" s="7"/>
      <c r="Q252" s="7"/>
    </row>
    <row r="253" spans="1:17" ht="45" outlineLevel="1" x14ac:dyDescent="0.2">
      <c r="A253" s="37" t="s">
        <v>38</v>
      </c>
      <c r="B253" s="38" t="s">
        <v>77</v>
      </c>
      <c r="C253" s="282" t="s">
        <v>78</v>
      </c>
      <c r="D253" s="40" t="s">
        <v>79</v>
      </c>
      <c r="E253" s="41">
        <v>4.8000000000000001E-2</v>
      </c>
      <c r="F253" s="42">
        <v>6281.7</v>
      </c>
      <c r="G253" s="42"/>
      <c r="H253" s="43">
        <v>301.52</v>
      </c>
      <c r="I253" s="44"/>
      <c r="J253" s="44">
        <v>5.84</v>
      </c>
      <c r="K253" s="42">
        <v>1760.88</v>
      </c>
      <c r="L253" s="45" t="s">
        <v>38</v>
      </c>
      <c r="M253" s="7"/>
      <c r="N253" s="7"/>
      <c r="O253" s="7"/>
      <c r="P253" s="7"/>
      <c r="Q253" s="7"/>
    </row>
    <row r="254" spans="1:17" ht="30" outlineLevel="1" x14ac:dyDescent="0.2">
      <c r="A254" s="37" t="s">
        <v>38</v>
      </c>
      <c r="B254" s="38" t="s">
        <v>445</v>
      </c>
      <c r="C254" s="282" t="s">
        <v>446</v>
      </c>
      <c r="D254" s="40" t="s">
        <v>79</v>
      </c>
      <c r="E254" s="41">
        <v>4.7999999999999996E-3</v>
      </c>
      <c r="F254" s="42">
        <v>28210</v>
      </c>
      <c r="G254" s="42"/>
      <c r="H254" s="43">
        <v>135.41</v>
      </c>
      <c r="I254" s="44"/>
      <c r="J254" s="44">
        <v>5.84</v>
      </c>
      <c r="K254" s="42">
        <v>790.79</v>
      </c>
      <c r="L254" s="45" t="s">
        <v>38</v>
      </c>
      <c r="M254" s="7"/>
      <c r="N254" s="7"/>
      <c r="O254" s="7"/>
      <c r="P254" s="7"/>
      <c r="Q254" s="7"/>
    </row>
    <row r="255" spans="1:17" ht="60" outlineLevel="1" x14ac:dyDescent="0.2">
      <c r="A255" s="37" t="s">
        <v>38</v>
      </c>
      <c r="B255" s="38" t="s">
        <v>57</v>
      </c>
      <c r="C255" s="282" t="s">
        <v>58</v>
      </c>
      <c r="D255" s="40" t="s">
        <v>59</v>
      </c>
      <c r="E255" s="41">
        <v>2.16</v>
      </c>
      <c r="F255" s="42">
        <v>1</v>
      </c>
      <c r="G255" s="42"/>
      <c r="H255" s="43">
        <v>2.16</v>
      </c>
      <c r="I255" s="44"/>
      <c r="J255" s="44">
        <v>5.84</v>
      </c>
      <c r="K255" s="42">
        <v>12.61</v>
      </c>
      <c r="L255" s="45" t="s">
        <v>38</v>
      </c>
      <c r="M255" s="7"/>
      <c r="N255" s="7"/>
      <c r="O255" s="7"/>
      <c r="P255" s="7"/>
      <c r="Q255" s="7"/>
    </row>
    <row r="256" spans="1:17" outlineLevel="1" x14ac:dyDescent="0.2">
      <c r="A256" s="37" t="s">
        <v>38</v>
      </c>
      <c r="B256" s="38" t="s">
        <v>38</v>
      </c>
      <c r="C256" s="282" t="s">
        <v>39</v>
      </c>
      <c r="D256" s="40" t="s">
        <v>38</v>
      </c>
      <c r="E256" s="41" t="s">
        <v>38</v>
      </c>
      <c r="F256" s="42">
        <v>4.74</v>
      </c>
      <c r="G256" s="42">
        <v>1.1499999999999999</v>
      </c>
      <c r="H256" s="43">
        <v>130.80000000000001</v>
      </c>
      <c r="I256" s="44"/>
      <c r="J256" s="44">
        <v>18.07</v>
      </c>
      <c r="K256" s="42">
        <v>2363.56</v>
      </c>
      <c r="L256" s="45" t="s">
        <v>38</v>
      </c>
      <c r="M256" s="7"/>
      <c r="N256" s="7"/>
      <c r="O256" s="7"/>
      <c r="P256" s="7"/>
      <c r="Q256" s="7"/>
    </row>
    <row r="257" spans="1:17" outlineLevel="1" x14ac:dyDescent="0.2">
      <c r="A257" s="37" t="s">
        <v>38</v>
      </c>
      <c r="B257" s="38" t="s">
        <v>38</v>
      </c>
      <c r="C257" s="282" t="s">
        <v>40</v>
      </c>
      <c r="D257" s="40" t="s">
        <v>38</v>
      </c>
      <c r="E257" s="41" t="s">
        <v>38</v>
      </c>
      <c r="F257" s="42"/>
      <c r="G257" s="42">
        <v>1.1499999999999999</v>
      </c>
      <c r="H257" s="43" t="s">
        <v>38</v>
      </c>
      <c r="I257" s="44"/>
      <c r="J257" s="44"/>
      <c r="K257" s="42"/>
      <c r="L257" s="45" t="s">
        <v>38</v>
      </c>
      <c r="M257" s="7"/>
      <c r="N257" s="7"/>
      <c r="O257" s="7"/>
      <c r="P257" s="7"/>
      <c r="Q257" s="7"/>
    </row>
    <row r="258" spans="1:17" outlineLevel="1" x14ac:dyDescent="0.2">
      <c r="A258" s="37" t="s">
        <v>38</v>
      </c>
      <c r="B258" s="38" t="s">
        <v>38</v>
      </c>
      <c r="C258" s="282" t="s">
        <v>41</v>
      </c>
      <c r="D258" s="40" t="s">
        <v>38</v>
      </c>
      <c r="E258" s="41" t="s">
        <v>38</v>
      </c>
      <c r="F258" s="42"/>
      <c r="G258" s="42">
        <v>1.1499999999999999</v>
      </c>
      <c r="H258" s="43" t="s">
        <v>38</v>
      </c>
      <c r="I258" s="44"/>
      <c r="J258" s="44"/>
      <c r="K258" s="42"/>
      <c r="L258" s="45" t="s">
        <v>38</v>
      </c>
      <c r="M258" s="7"/>
      <c r="N258" s="7"/>
      <c r="O258" s="7"/>
      <c r="P258" s="7"/>
      <c r="Q258" s="7"/>
    </row>
    <row r="259" spans="1:17" outlineLevel="1" x14ac:dyDescent="0.2">
      <c r="A259" s="37" t="s">
        <v>38</v>
      </c>
      <c r="B259" s="38" t="s">
        <v>38</v>
      </c>
      <c r="C259" s="282" t="s">
        <v>42</v>
      </c>
      <c r="D259" s="40" t="s">
        <v>38</v>
      </c>
      <c r="E259" s="41" t="s">
        <v>38</v>
      </c>
      <c r="F259" s="42">
        <v>22.91</v>
      </c>
      <c r="G259" s="42"/>
      <c r="H259" s="43">
        <v>549.84</v>
      </c>
      <c r="I259" s="44"/>
      <c r="J259" s="44">
        <v>5.84</v>
      </c>
      <c r="K259" s="42">
        <v>3211.07</v>
      </c>
      <c r="L259" s="45" t="s">
        <v>38</v>
      </c>
      <c r="M259" s="7"/>
      <c r="N259" s="7"/>
      <c r="O259" s="7"/>
      <c r="P259" s="7"/>
      <c r="Q259" s="7"/>
    </row>
    <row r="260" spans="1:17" outlineLevel="1" x14ac:dyDescent="0.2">
      <c r="A260" s="37" t="s">
        <v>38</v>
      </c>
      <c r="B260" s="38" t="s">
        <v>38</v>
      </c>
      <c r="C260" s="282" t="s">
        <v>43</v>
      </c>
      <c r="D260" s="40" t="s">
        <v>44</v>
      </c>
      <c r="E260" s="41">
        <v>95</v>
      </c>
      <c r="F260" s="42"/>
      <c r="G260" s="42"/>
      <c r="H260" s="43">
        <v>124.26</v>
      </c>
      <c r="I260" s="44"/>
      <c r="J260" s="44" t="s">
        <v>60</v>
      </c>
      <c r="K260" s="42">
        <v>1914.48</v>
      </c>
      <c r="L260" s="45" t="s">
        <v>38</v>
      </c>
      <c r="M260" s="7"/>
      <c r="N260" s="7"/>
      <c r="O260" s="7"/>
      <c r="P260" s="7"/>
      <c r="Q260" s="7"/>
    </row>
    <row r="261" spans="1:17" outlineLevel="1" x14ac:dyDescent="0.2">
      <c r="A261" s="37" t="s">
        <v>38</v>
      </c>
      <c r="B261" s="38" t="s">
        <v>38</v>
      </c>
      <c r="C261" s="282" t="s">
        <v>46</v>
      </c>
      <c r="D261" s="40" t="s">
        <v>44</v>
      </c>
      <c r="E261" s="41">
        <v>65</v>
      </c>
      <c r="F261" s="42"/>
      <c r="G261" s="42"/>
      <c r="H261" s="43">
        <v>85.02</v>
      </c>
      <c r="I261" s="44"/>
      <c r="J261" s="44" t="s">
        <v>61</v>
      </c>
      <c r="K261" s="42">
        <v>1229.05</v>
      </c>
      <c r="L261" s="45" t="s">
        <v>38</v>
      </c>
      <c r="M261" s="7"/>
      <c r="N261" s="7"/>
      <c r="O261" s="7"/>
      <c r="P261" s="7"/>
      <c r="Q261" s="7"/>
    </row>
    <row r="262" spans="1:17" outlineLevel="1" x14ac:dyDescent="0.2">
      <c r="A262" s="37" t="s">
        <v>38</v>
      </c>
      <c r="B262" s="38" t="s">
        <v>38</v>
      </c>
      <c r="C262" s="282" t="s">
        <v>48</v>
      </c>
      <c r="D262" s="40" t="s">
        <v>49</v>
      </c>
      <c r="E262" s="41">
        <v>0.51</v>
      </c>
      <c r="F262" s="42"/>
      <c r="G262" s="42">
        <v>1.1499999999999999</v>
      </c>
      <c r="H262" s="43" t="s">
        <v>38</v>
      </c>
      <c r="I262" s="44"/>
      <c r="J262" s="44"/>
      <c r="K262" s="42"/>
      <c r="L262" s="45">
        <v>14.08</v>
      </c>
      <c r="M262" s="7"/>
      <c r="N262" s="7"/>
      <c r="O262" s="7"/>
      <c r="P262" s="7"/>
      <c r="Q262" s="7"/>
    </row>
    <row r="263" spans="1:17" ht="15.75" x14ac:dyDescent="0.2">
      <c r="A263" s="46" t="s">
        <v>38</v>
      </c>
      <c r="B263" s="47" t="s">
        <v>38</v>
      </c>
      <c r="C263" s="283" t="s">
        <v>50</v>
      </c>
      <c r="D263" s="46" t="s">
        <v>38</v>
      </c>
      <c r="E263" s="49" t="s">
        <v>38</v>
      </c>
      <c r="F263" s="50"/>
      <c r="G263" s="50"/>
      <c r="H263" s="51">
        <v>889.92</v>
      </c>
      <c r="I263" s="52"/>
      <c r="J263" s="52"/>
      <c r="K263" s="50">
        <v>8718.16</v>
      </c>
      <c r="L263" s="53">
        <v>363.26</v>
      </c>
      <c r="M263" s="7"/>
      <c r="N263" s="7"/>
      <c r="O263" s="7"/>
      <c r="P263" s="7"/>
      <c r="Q263" s="7"/>
    </row>
    <row r="264" spans="1:17" ht="75" x14ac:dyDescent="0.2">
      <c r="A264" s="37">
        <v>17</v>
      </c>
      <c r="B264" s="38" t="s">
        <v>180</v>
      </c>
      <c r="C264" s="282" t="s">
        <v>714</v>
      </c>
      <c r="D264" s="40" t="s">
        <v>182</v>
      </c>
      <c r="E264" s="41" t="s">
        <v>183</v>
      </c>
      <c r="F264" s="42">
        <v>683.48</v>
      </c>
      <c r="G264" s="42"/>
      <c r="H264" s="43" t="s">
        <v>38</v>
      </c>
      <c r="I264" s="44" t="s">
        <v>73</v>
      </c>
      <c r="J264" s="44"/>
      <c r="K264" s="42"/>
      <c r="L264" s="45" t="s">
        <v>38</v>
      </c>
      <c r="M264" s="7"/>
      <c r="N264" s="7"/>
      <c r="O264" s="7"/>
      <c r="P264" s="7"/>
      <c r="Q264" s="7"/>
    </row>
    <row r="265" spans="1:17" ht="60" outlineLevel="1" x14ac:dyDescent="0.2">
      <c r="A265" s="37" t="s">
        <v>38</v>
      </c>
      <c r="B265" s="38">
        <v>21102</v>
      </c>
      <c r="C265" s="282" t="s">
        <v>74</v>
      </c>
      <c r="D265" s="40" t="s">
        <v>56</v>
      </c>
      <c r="E265" s="41">
        <v>0.02</v>
      </c>
      <c r="F265" s="42">
        <v>131.11000000000001</v>
      </c>
      <c r="G265" s="42"/>
      <c r="H265" s="43">
        <v>2.62</v>
      </c>
      <c r="I265" s="44"/>
      <c r="J265" s="44">
        <v>5.27</v>
      </c>
      <c r="K265" s="42">
        <v>13.81</v>
      </c>
      <c r="L265" s="45" t="s">
        <v>38</v>
      </c>
      <c r="M265" s="7"/>
      <c r="N265" s="7"/>
      <c r="O265" s="7"/>
      <c r="P265" s="7"/>
      <c r="Q265" s="7"/>
    </row>
    <row r="266" spans="1:17" ht="30" outlineLevel="1" x14ac:dyDescent="0.2">
      <c r="A266" s="37" t="s">
        <v>38</v>
      </c>
      <c r="B266" s="38">
        <v>31050</v>
      </c>
      <c r="C266" s="282" t="s">
        <v>184</v>
      </c>
      <c r="D266" s="40" t="s">
        <v>56</v>
      </c>
      <c r="E266" s="41">
        <v>8.36</v>
      </c>
      <c r="F266" s="42">
        <v>150.37</v>
      </c>
      <c r="G266" s="42"/>
      <c r="H266" s="43">
        <v>1257.0899999999999</v>
      </c>
      <c r="I266" s="44"/>
      <c r="J266" s="44">
        <v>5.27</v>
      </c>
      <c r="K266" s="42">
        <v>6624.86</v>
      </c>
      <c r="L266" s="45" t="s">
        <v>38</v>
      </c>
      <c r="M266" s="7"/>
      <c r="N266" s="7"/>
      <c r="O266" s="7"/>
      <c r="P266" s="7"/>
      <c r="Q266" s="7"/>
    </row>
    <row r="267" spans="1:17" ht="30" outlineLevel="1" x14ac:dyDescent="0.2">
      <c r="A267" s="37" t="s">
        <v>38</v>
      </c>
      <c r="B267" s="38">
        <v>400001</v>
      </c>
      <c r="C267" s="282" t="s">
        <v>55</v>
      </c>
      <c r="D267" s="40" t="s">
        <v>56</v>
      </c>
      <c r="E267" s="41">
        <v>0.02</v>
      </c>
      <c r="F267" s="42">
        <v>91.62</v>
      </c>
      <c r="G267" s="42"/>
      <c r="H267" s="43">
        <v>1.83</v>
      </c>
      <c r="I267" s="44"/>
      <c r="J267" s="44">
        <v>5.27</v>
      </c>
      <c r="K267" s="42">
        <v>9.64</v>
      </c>
      <c r="L267" s="45" t="s">
        <v>38</v>
      </c>
      <c r="M267" s="7"/>
      <c r="N267" s="7"/>
      <c r="O267" s="7"/>
      <c r="P267" s="7"/>
      <c r="Q267" s="7"/>
    </row>
    <row r="268" spans="1:17" outlineLevel="1" x14ac:dyDescent="0.2">
      <c r="A268" s="37" t="s">
        <v>38</v>
      </c>
      <c r="B268" s="38" t="s">
        <v>185</v>
      </c>
      <c r="C268" s="282" t="s">
        <v>186</v>
      </c>
      <c r="D268" s="40" t="s">
        <v>79</v>
      </c>
      <c r="E268" s="41">
        <v>8.0000000000000004E-4</v>
      </c>
      <c r="F268" s="42">
        <v>4812.63</v>
      </c>
      <c r="G268" s="42"/>
      <c r="H268" s="43">
        <v>3.85</v>
      </c>
      <c r="I268" s="44"/>
      <c r="J268" s="44">
        <v>11.56</v>
      </c>
      <c r="K268" s="42">
        <v>44.51</v>
      </c>
      <c r="L268" s="45" t="s">
        <v>38</v>
      </c>
      <c r="M268" s="7"/>
      <c r="N268" s="7"/>
      <c r="O268" s="7"/>
      <c r="P268" s="7"/>
      <c r="Q268" s="7"/>
    </row>
    <row r="269" spans="1:17" outlineLevel="1" x14ac:dyDescent="0.2">
      <c r="A269" s="37" t="s">
        <v>38</v>
      </c>
      <c r="B269" s="38" t="s">
        <v>85</v>
      </c>
      <c r="C269" s="282" t="s">
        <v>86</v>
      </c>
      <c r="D269" s="40" t="s">
        <v>87</v>
      </c>
      <c r="E269" s="41">
        <v>4.7999999999999996E-3</v>
      </c>
      <c r="F269" s="42">
        <v>120</v>
      </c>
      <c r="G269" s="42"/>
      <c r="H269" s="43">
        <v>0.57999999999999996</v>
      </c>
      <c r="I269" s="44"/>
      <c r="J269" s="44">
        <v>11.56</v>
      </c>
      <c r="K269" s="42">
        <v>6.7</v>
      </c>
      <c r="L269" s="45" t="s">
        <v>38</v>
      </c>
      <c r="M269" s="7"/>
      <c r="N269" s="7"/>
      <c r="O269" s="7"/>
      <c r="P269" s="7"/>
      <c r="Q269" s="7"/>
    </row>
    <row r="270" spans="1:17" ht="30" outlineLevel="1" x14ac:dyDescent="0.2">
      <c r="A270" s="37" t="s">
        <v>38</v>
      </c>
      <c r="B270" s="38" t="s">
        <v>187</v>
      </c>
      <c r="C270" s="282" t="s">
        <v>188</v>
      </c>
      <c r="D270" s="40" t="s">
        <v>79</v>
      </c>
      <c r="E270" s="41" t="s">
        <v>38</v>
      </c>
      <c r="F270" s="42">
        <v>8807.9699999999993</v>
      </c>
      <c r="G270" s="42"/>
      <c r="H270" s="43" t="s">
        <v>38</v>
      </c>
      <c r="I270" s="44"/>
      <c r="J270" s="44">
        <v>11.56</v>
      </c>
      <c r="K270" s="42"/>
      <c r="L270" s="45" t="s">
        <v>38</v>
      </c>
      <c r="M270" s="7"/>
      <c r="N270" s="7"/>
      <c r="O270" s="7"/>
      <c r="P270" s="7"/>
      <c r="Q270" s="7"/>
    </row>
    <row r="271" spans="1:17" ht="60" outlineLevel="1" x14ac:dyDescent="0.2">
      <c r="A271" s="37" t="s">
        <v>38</v>
      </c>
      <c r="B271" s="38" t="s">
        <v>57</v>
      </c>
      <c r="C271" s="282" t="s">
        <v>58</v>
      </c>
      <c r="D271" s="40" t="s">
        <v>59</v>
      </c>
      <c r="E271" s="41">
        <v>1.98</v>
      </c>
      <c r="F271" s="42">
        <v>1</v>
      </c>
      <c r="G271" s="42"/>
      <c r="H271" s="43">
        <v>1.98</v>
      </c>
      <c r="I271" s="44"/>
      <c r="J271" s="44">
        <v>11.56</v>
      </c>
      <c r="K271" s="42">
        <v>22.89</v>
      </c>
      <c r="L271" s="45" t="s">
        <v>38</v>
      </c>
      <c r="M271" s="7"/>
      <c r="N271" s="7"/>
      <c r="O271" s="7"/>
      <c r="P271" s="7"/>
      <c r="Q271" s="7"/>
    </row>
    <row r="272" spans="1:17" outlineLevel="1" x14ac:dyDescent="0.2">
      <c r="A272" s="37" t="s">
        <v>38</v>
      </c>
      <c r="B272" s="38" t="s">
        <v>38</v>
      </c>
      <c r="C272" s="282" t="s">
        <v>39</v>
      </c>
      <c r="D272" s="40" t="s">
        <v>38</v>
      </c>
      <c r="E272" s="41" t="s">
        <v>38</v>
      </c>
      <c r="F272" s="42">
        <v>49.42</v>
      </c>
      <c r="G272" s="42">
        <v>1.1499999999999999</v>
      </c>
      <c r="H272" s="43">
        <v>113.66</v>
      </c>
      <c r="I272" s="44"/>
      <c r="J272" s="44">
        <v>18.07</v>
      </c>
      <c r="K272" s="42">
        <v>2053.84</v>
      </c>
      <c r="L272" s="45" t="s">
        <v>38</v>
      </c>
      <c r="M272" s="7"/>
      <c r="N272" s="7"/>
      <c r="O272" s="7"/>
      <c r="P272" s="7"/>
      <c r="Q272" s="7"/>
    </row>
    <row r="273" spans="1:17" outlineLevel="1" x14ac:dyDescent="0.2">
      <c r="A273" s="37" t="s">
        <v>38</v>
      </c>
      <c r="B273" s="38" t="s">
        <v>38</v>
      </c>
      <c r="C273" s="282" t="s">
        <v>40</v>
      </c>
      <c r="D273" s="40" t="s">
        <v>38</v>
      </c>
      <c r="E273" s="41" t="s">
        <v>38</v>
      </c>
      <c r="F273" s="42">
        <v>630.77</v>
      </c>
      <c r="G273" s="42">
        <v>1.1499999999999999</v>
      </c>
      <c r="H273" s="43">
        <v>1450.78</v>
      </c>
      <c r="I273" s="44"/>
      <c r="J273" s="44">
        <v>5.27</v>
      </c>
      <c r="K273" s="42">
        <v>7645.61</v>
      </c>
      <c r="L273" s="45" t="s">
        <v>38</v>
      </c>
      <c r="M273" s="7"/>
      <c r="N273" s="7"/>
      <c r="O273" s="7"/>
      <c r="P273" s="7"/>
      <c r="Q273" s="7"/>
    </row>
    <row r="274" spans="1:17" outlineLevel="1" x14ac:dyDescent="0.2">
      <c r="A274" s="37" t="s">
        <v>38</v>
      </c>
      <c r="B274" s="38" t="s">
        <v>38</v>
      </c>
      <c r="C274" s="282" t="s">
        <v>41</v>
      </c>
      <c r="D274" s="40" t="s">
        <v>38</v>
      </c>
      <c r="E274" s="41" t="s">
        <v>38</v>
      </c>
      <c r="F274" s="54" t="s">
        <v>189</v>
      </c>
      <c r="G274" s="42">
        <v>1.1499999999999999</v>
      </c>
      <c r="H274" s="55" t="s">
        <v>190</v>
      </c>
      <c r="I274" s="44"/>
      <c r="J274" s="44">
        <v>18.07</v>
      </c>
      <c r="K274" s="54" t="s">
        <v>191</v>
      </c>
      <c r="L274" s="45" t="s">
        <v>38</v>
      </c>
      <c r="M274" s="7"/>
      <c r="N274" s="7"/>
      <c r="O274" s="7"/>
      <c r="P274" s="7"/>
      <c r="Q274" s="7"/>
    </row>
    <row r="275" spans="1:17" outlineLevel="1" x14ac:dyDescent="0.2">
      <c r="A275" s="37" t="s">
        <v>38</v>
      </c>
      <c r="B275" s="38" t="s">
        <v>38</v>
      </c>
      <c r="C275" s="282" t="s">
        <v>42</v>
      </c>
      <c r="D275" s="40" t="s">
        <v>38</v>
      </c>
      <c r="E275" s="41" t="s">
        <v>38</v>
      </c>
      <c r="F275" s="42">
        <v>3.29</v>
      </c>
      <c r="G275" s="42"/>
      <c r="H275" s="43">
        <v>6.58</v>
      </c>
      <c r="I275" s="44"/>
      <c r="J275" s="44">
        <v>11.56</v>
      </c>
      <c r="K275" s="42">
        <v>76.06</v>
      </c>
      <c r="L275" s="45" t="s">
        <v>38</v>
      </c>
      <c r="M275" s="7"/>
      <c r="N275" s="7"/>
      <c r="O275" s="7"/>
      <c r="P275" s="7"/>
      <c r="Q275" s="7"/>
    </row>
    <row r="276" spans="1:17" outlineLevel="1" x14ac:dyDescent="0.2">
      <c r="A276" s="37" t="s">
        <v>38</v>
      </c>
      <c r="B276" s="38" t="s">
        <v>38</v>
      </c>
      <c r="C276" s="282" t="s">
        <v>43</v>
      </c>
      <c r="D276" s="40" t="s">
        <v>44</v>
      </c>
      <c r="E276" s="41">
        <v>95</v>
      </c>
      <c r="F276" s="42"/>
      <c r="G276" s="42"/>
      <c r="H276" s="43">
        <v>227.28</v>
      </c>
      <c r="I276" s="44"/>
      <c r="J276" s="44" t="s">
        <v>60</v>
      </c>
      <c r="K276" s="42">
        <v>3501.69</v>
      </c>
      <c r="L276" s="45" t="s">
        <v>38</v>
      </c>
      <c r="M276" s="7"/>
      <c r="N276" s="7"/>
      <c r="O276" s="7"/>
      <c r="P276" s="7"/>
      <c r="Q276" s="7"/>
    </row>
    <row r="277" spans="1:17" outlineLevel="1" x14ac:dyDescent="0.2">
      <c r="A277" s="37" t="s">
        <v>38</v>
      </c>
      <c r="B277" s="38" t="s">
        <v>38</v>
      </c>
      <c r="C277" s="282" t="s">
        <v>46</v>
      </c>
      <c r="D277" s="40" t="s">
        <v>44</v>
      </c>
      <c r="E277" s="41">
        <v>65</v>
      </c>
      <c r="F277" s="42"/>
      <c r="G277" s="42"/>
      <c r="H277" s="43">
        <v>155.51</v>
      </c>
      <c r="I277" s="44"/>
      <c r="J277" s="44" t="s">
        <v>61</v>
      </c>
      <c r="K277" s="42">
        <v>2248</v>
      </c>
      <c r="L277" s="45" t="s">
        <v>38</v>
      </c>
      <c r="M277" s="7"/>
      <c r="N277" s="7"/>
      <c r="O277" s="7"/>
      <c r="P277" s="7"/>
      <c r="Q277" s="7"/>
    </row>
    <row r="278" spans="1:17" outlineLevel="1" x14ac:dyDescent="0.2">
      <c r="A278" s="37" t="s">
        <v>38</v>
      </c>
      <c r="B278" s="38" t="s">
        <v>38</v>
      </c>
      <c r="C278" s="282" t="s">
        <v>48</v>
      </c>
      <c r="D278" s="40" t="s">
        <v>93</v>
      </c>
      <c r="E278" s="41">
        <v>5.32</v>
      </c>
      <c r="F278" s="42"/>
      <c r="G278" s="42">
        <v>1.1499999999999999</v>
      </c>
      <c r="H278" s="43" t="s">
        <v>38</v>
      </c>
      <c r="I278" s="44"/>
      <c r="J278" s="44"/>
      <c r="K278" s="42"/>
      <c r="L278" s="45">
        <v>12.24</v>
      </c>
      <c r="M278" s="7"/>
      <c r="N278" s="7"/>
      <c r="O278" s="7"/>
      <c r="P278" s="7"/>
      <c r="Q278" s="7"/>
    </row>
    <row r="279" spans="1:17" outlineLevel="1" x14ac:dyDescent="0.2">
      <c r="A279" s="37" t="s">
        <v>38</v>
      </c>
      <c r="B279" s="38" t="s">
        <v>38</v>
      </c>
      <c r="C279" s="282" t="s">
        <v>94</v>
      </c>
      <c r="D279" s="40" t="s">
        <v>93</v>
      </c>
      <c r="E279" s="41">
        <v>4.1900000000000004</v>
      </c>
      <c r="F279" s="42"/>
      <c r="G279" s="42">
        <v>1.1499999999999999</v>
      </c>
      <c r="H279" s="43" t="s">
        <v>38</v>
      </c>
      <c r="I279" s="44"/>
      <c r="J279" s="44"/>
      <c r="K279" s="42"/>
      <c r="L279" s="45">
        <v>9.64</v>
      </c>
      <c r="M279" s="7"/>
      <c r="N279" s="7"/>
      <c r="O279" s="7"/>
      <c r="P279" s="7"/>
      <c r="Q279" s="7"/>
    </row>
    <row r="280" spans="1:17" ht="15.75" x14ac:dyDescent="0.2">
      <c r="A280" s="46" t="s">
        <v>38</v>
      </c>
      <c r="B280" s="47" t="s">
        <v>38</v>
      </c>
      <c r="C280" s="283" t="s">
        <v>50</v>
      </c>
      <c r="D280" s="46" t="s">
        <v>38</v>
      </c>
      <c r="E280" s="49" t="s">
        <v>38</v>
      </c>
      <c r="F280" s="50"/>
      <c r="G280" s="50"/>
      <c r="H280" s="51">
        <v>1953.81</v>
      </c>
      <c r="I280" s="52"/>
      <c r="J280" s="52"/>
      <c r="K280" s="50">
        <v>15525.2</v>
      </c>
      <c r="L280" s="53">
        <v>7762.6</v>
      </c>
      <c r="M280" s="7"/>
      <c r="N280" s="7"/>
      <c r="O280" s="7"/>
      <c r="P280" s="7"/>
      <c r="Q280" s="7"/>
    </row>
    <row r="281" spans="1:17" ht="150" x14ac:dyDescent="0.2">
      <c r="A281" s="37">
        <v>18</v>
      </c>
      <c r="B281" s="38" t="s">
        <v>192</v>
      </c>
      <c r="C281" s="282" t="s">
        <v>715</v>
      </c>
      <c r="D281" s="40" t="s">
        <v>193</v>
      </c>
      <c r="E281" s="41" t="s">
        <v>194</v>
      </c>
      <c r="F281" s="42">
        <v>175.16</v>
      </c>
      <c r="G281" s="42"/>
      <c r="H281" s="43" t="s">
        <v>38</v>
      </c>
      <c r="I281" s="44" t="s">
        <v>73</v>
      </c>
      <c r="J281" s="44"/>
      <c r="K281" s="42"/>
      <c r="L281" s="45" t="s">
        <v>38</v>
      </c>
      <c r="M281" s="7"/>
      <c r="N281" s="7"/>
      <c r="O281" s="7"/>
      <c r="P281" s="7"/>
      <c r="Q281" s="7"/>
    </row>
    <row r="282" spans="1:17" outlineLevel="1" x14ac:dyDescent="0.2">
      <c r="A282" s="37" t="s">
        <v>38</v>
      </c>
      <c r="B282" s="38" t="s">
        <v>185</v>
      </c>
      <c r="C282" s="282" t="s">
        <v>186</v>
      </c>
      <c r="D282" s="40" t="s">
        <v>79</v>
      </c>
      <c r="E282" s="41">
        <v>1.44E-2</v>
      </c>
      <c r="F282" s="42">
        <v>4812.63</v>
      </c>
      <c r="G282" s="42"/>
      <c r="H282" s="43">
        <v>69.3</v>
      </c>
      <c r="I282" s="44"/>
      <c r="J282" s="44">
        <v>10.38</v>
      </c>
      <c r="K282" s="42">
        <v>719.33</v>
      </c>
      <c r="L282" s="45" t="s">
        <v>38</v>
      </c>
      <c r="M282" s="7"/>
      <c r="N282" s="7"/>
      <c r="O282" s="7"/>
      <c r="P282" s="7"/>
      <c r="Q282" s="7"/>
    </row>
    <row r="283" spans="1:17" outlineLevel="1" x14ac:dyDescent="0.2">
      <c r="A283" s="37" t="s">
        <v>38</v>
      </c>
      <c r="B283" s="38" t="s">
        <v>85</v>
      </c>
      <c r="C283" s="282" t="s">
        <v>86</v>
      </c>
      <c r="D283" s="40" t="s">
        <v>87</v>
      </c>
      <c r="E283" s="41">
        <v>4.3200000000000002E-2</v>
      </c>
      <c r="F283" s="42">
        <v>120</v>
      </c>
      <c r="G283" s="42"/>
      <c r="H283" s="43">
        <v>5.18</v>
      </c>
      <c r="I283" s="44"/>
      <c r="J283" s="44">
        <v>10.38</v>
      </c>
      <c r="K283" s="42">
        <v>53.77</v>
      </c>
      <c r="L283" s="45" t="s">
        <v>38</v>
      </c>
      <c r="M283" s="7"/>
      <c r="N283" s="7"/>
      <c r="O283" s="7"/>
      <c r="P283" s="7"/>
      <c r="Q283" s="7"/>
    </row>
    <row r="284" spans="1:17" ht="30" outlineLevel="1" x14ac:dyDescent="0.2">
      <c r="A284" s="37" t="s">
        <v>38</v>
      </c>
      <c r="B284" s="38" t="s">
        <v>187</v>
      </c>
      <c r="C284" s="282" t="s">
        <v>188</v>
      </c>
      <c r="D284" s="40" t="s">
        <v>79</v>
      </c>
      <c r="E284" s="41">
        <v>4.0000000000000002E-4</v>
      </c>
      <c r="F284" s="42">
        <v>8807.9699999999993</v>
      </c>
      <c r="G284" s="42"/>
      <c r="H284" s="43">
        <v>3.52</v>
      </c>
      <c r="I284" s="44"/>
      <c r="J284" s="44">
        <v>10.38</v>
      </c>
      <c r="K284" s="42">
        <v>36.54</v>
      </c>
      <c r="L284" s="45" t="s">
        <v>38</v>
      </c>
      <c r="M284" s="7"/>
      <c r="N284" s="7"/>
      <c r="O284" s="7"/>
      <c r="P284" s="7"/>
      <c r="Q284" s="7"/>
    </row>
    <row r="285" spans="1:17" ht="60" outlineLevel="1" x14ac:dyDescent="0.2">
      <c r="A285" s="37" t="s">
        <v>38</v>
      </c>
      <c r="B285" s="38" t="s">
        <v>57</v>
      </c>
      <c r="C285" s="282" t="s">
        <v>58</v>
      </c>
      <c r="D285" s="40" t="s">
        <v>59</v>
      </c>
      <c r="E285" s="41">
        <v>19.079999999999998</v>
      </c>
      <c r="F285" s="42">
        <v>1</v>
      </c>
      <c r="G285" s="42"/>
      <c r="H285" s="43">
        <v>19.079999999999998</v>
      </c>
      <c r="I285" s="44"/>
      <c r="J285" s="44">
        <v>10.38</v>
      </c>
      <c r="K285" s="42">
        <v>198.05</v>
      </c>
      <c r="L285" s="45" t="s">
        <v>38</v>
      </c>
      <c r="M285" s="7"/>
      <c r="N285" s="7"/>
      <c r="O285" s="7"/>
      <c r="P285" s="7"/>
      <c r="Q285" s="7"/>
    </row>
    <row r="286" spans="1:17" outlineLevel="1" x14ac:dyDescent="0.2">
      <c r="A286" s="37" t="s">
        <v>38</v>
      </c>
      <c r="B286" s="38" t="s">
        <v>38</v>
      </c>
      <c r="C286" s="282" t="s">
        <v>39</v>
      </c>
      <c r="D286" s="40" t="s">
        <v>38</v>
      </c>
      <c r="E286" s="41" t="s">
        <v>38</v>
      </c>
      <c r="F286" s="42">
        <v>159.04</v>
      </c>
      <c r="G286" s="42">
        <v>1.1499999999999999</v>
      </c>
      <c r="H286" s="43">
        <v>1097.4000000000001</v>
      </c>
      <c r="I286" s="44"/>
      <c r="J286" s="44">
        <v>18.07</v>
      </c>
      <c r="K286" s="42">
        <v>19830.02</v>
      </c>
      <c r="L286" s="45" t="s">
        <v>38</v>
      </c>
      <c r="M286" s="7"/>
      <c r="N286" s="7"/>
      <c r="O286" s="7"/>
      <c r="P286" s="7"/>
      <c r="Q286" s="7"/>
    </row>
    <row r="287" spans="1:17" outlineLevel="1" x14ac:dyDescent="0.2">
      <c r="A287" s="37" t="s">
        <v>38</v>
      </c>
      <c r="B287" s="38" t="s">
        <v>38</v>
      </c>
      <c r="C287" s="282" t="s">
        <v>40</v>
      </c>
      <c r="D287" s="40" t="s">
        <v>38</v>
      </c>
      <c r="E287" s="41" t="s">
        <v>38</v>
      </c>
      <c r="F287" s="42"/>
      <c r="G287" s="42">
        <v>1.1499999999999999</v>
      </c>
      <c r="H287" s="43" t="s">
        <v>38</v>
      </c>
      <c r="I287" s="44"/>
      <c r="J287" s="44"/>
      <c r="K287" s="42"/>
      <c r="L287" s="45" t="s">
        <v>38</v>
      </c>
      <c r="M287" s="7"/>
      <c r="N287" s="7"/>
      <c r="O287" s="7"/>
      <c r="P287" s="7"/>
      <c r="Q287" s="7"/>
    </row>
    <row r="288" spans="1:17" outlineLevel="1" x14ac:dyDescent="0.2">
      <c r="A288" s="37" t="s">
        <v>38</v>
      </c>
      <c r="B288" s="38" t="s">
        <v>38</v>
      </c>
      <c r="C288" s="282" t="s">
        <v>41</v>
      </c>
      <c r="D288" s="40" t="s">
        <v>38</v>
      </c>
      <c r="E288" s="41" t="s">
        <v>38</v>
      </c>
      <c r="F288" s="42"/>
      <c r="G288" s="42">
        <v>1.1499999999999999</v>
      </c>
      <c r="H288" s="43" t="s">
        <v>38</v>
      </c>
      <c r="I288" s="44"/>
      <c r="J288" s="44"/>
      <c r="K288" s="42"/>
      <c r="L288" s="45" t="s">
        <v>38</v>
      </c>
      <c r="M288" s="7"/>
      <c r="N288" s="7"/>
      <c r="O288" s="7"/>
      <c r="P288" s="7"/>
      <c r="Q288" s="7"/>
    </row>
    <row r="289" spans="1:17" outlineLevel="1" x14ac:dyDescent="0.2">
      <c r="A289" s="37" t="s">
        <v>38</v>
      </c>
      <c r="B289" s="38" t="s">
        <v>38</v>
      </c>
      <c r="C289" s="282" t="s">
        <v>42</v>
      </c>
      <c r="D289" s="40" t="s">
        <v>38</v>
      </c>
      <c r="E289" s="41" t="s">
        <v>38</v>
      </c>
      <c r="F289" s="42">
        <v>16.12</v>
      </c>
      <c r="G289" s="42"/>
      <c r="H289" s="43">
        <v>96.72</v>
      </c>
      <c r="I289" s="44"/>
      <c r="J289" s="44">
        <v>10.38</v>
      </c>
      <c r="K289" s="42">
        <v>1003.95</v>
      </c>
      <c r="L289" s="45" t="s">
        <v>38</v>
      </c>
      <c r="M289" s="7"/>
      <c r="N289" s="7"/>
      <c r="O289" s="7"/>
      <c r="P289" s="7"/>
      <c r="Q289" s="7"/>
    </row>
    <row r="290" spans="1:17" outlineLevel="1" x14ac:dyDescent="0.2">
      <c r="A290" s="37" t="s">
        <v>38</v>
      </c>
      <c r="B290" s="38" t="s">
        <v>38</v>
      </c>
      <c r="C290" s="282" t="s">
        <v>43</v>
      </c>
      <c r="D290" s="40" t="s">
        <v>44</v>
      </c>
      <c r="E290" s="41">
        <v>95</v>
      </c>
      <c r="F290" s="42"/>
      <c r="G290" s="42"/>
      <c r="H290" s="43">
        <v>1042.53</v>
      </c>
      <c r="I290" s="44"/>
      <c r="J290" s="44" t="s">
        <v>60</v>
      </c>
      <c r="K290" s="42">
        <v>16062.32</v>
      </c>
      <c r="L290" s="45" t="s">
        <v>38</v>
      </c>
      <c r="M290" s="7"/>
      <c r="N290" s="7"/>
      <c r="O290" s="7"/>
      <c r="P290" s="7"/>
      <c r="Q290" s="7"/>
    </row>
    <row r="291" spans="1:17" outlineLevel="1" x14ac:dyDescent="0.2">
      <c r="A291" s="37" t="s">
        <v>38</v>
      </c>
      <c r="B291" s="38" t="s">
        <v>38</v>
      </c>
      <c r="C291" s="282" t="s">
        <v>46</v>
      </c>
      <c r="D291" s="40" t="s">
        <v>44</v>
      </c>
      <c r="E291" s="41">
        <v>65</v>
      </c>
      <c r="F291" s="42"/>
      <c r="G291" s="42"/>
      <c r="H291" s="43">
        <v>713.31</v>
      </c>
      <c r="I291" s="44"/>
      <c r="J291" s="44" t="s">
        <v>61</v>
      </c>
      <c r="K291" s="42">
        <v>10311.61</v>
      </c>
      <c r="L291" s="45" t="s">
        <v>38</v>
      </c>
      <c r="M291" s="7"/>
      <c r="N291" s="7"/>
      <c r="O291" s="7"/>
      <c r="P291" s="7"/>
      <c r="Q291" s="7"/>
    </row>
    <row r="292" spans="1:17" outlineLevel="1" x14ac:dyDescent="0.2">
      <c r="A292" s="37" t="s">
        <v>38</v>
      </c>
      <c r="B292" s="38" t="s">
        <v>38</v>
      </c>
      <c r="C292" s="282" t="s">
        <v>48</v>
      </c>
      <c r="D292" s="40" t="s">
        <v>93</v>
      </c>
      <c r="E292" s="41">
        <v>17.12</v>
      </c>
      <c r="F292" s="42"/>
      <c r="G292" s="42">
        <v>1.1499999999999999</v>
      </c>
      <c r="H292" s="43" t="s">
        <v>38</v>
      </c>
      <c r="I292" s="44"/>
      <c r="J292" s="44"/>
      <c r="K292" s="42"/>
      <c r="L292" s="45">
        <v>118.13</v>
      </c>
      <c r="M292" s="7"/>
      <c r="N292" s="7"/>
      <c r="O292" s="7"/>
      <c r="P292" s="7"/>
      <c r="Q292" s="7"/>
    </row>
    <row r="293" spans="1:17" ht="15.75" x14ac:dyDescent="0.2">
      <c r="A293" s="46" t="s">
        <v>38</v>
      </c>
      <c r="B293" s="47" t="s">
        <v>38</v>
      </c>
      <c r="C293" s="283" t="s">
        <v>50</v>
      </c>
      <c r="D293" s="46" t="s">
        <v>38</v>
      </c>
      <c r="E293" s="49" t="s">
        <v>38</v>
      </c>
      <c r="F293" s="50"/>
      <c r="G293" s="50"/>
      <c r="H293" s="51">
        <v>2949.96</v>
      </c>
      <c r="I293" s="52"/>
      <c r="J293" s="52"/>
      <c r="K293" s="50">
        <v>47207.9</v>
      </c>
      <c r="L293" s="53">
        <v>7867.98</v>
      </c>
      <c r="M293" s="7"/>
      <c r="N293" s="7"/>
      <c r="O293" s="7"/>
      <c r="P293" s="7"/>
      <c r="Q293" s="7"/>
    </row>
    <row r="294" spans="1:17" ht="135" x14ac:dyDescent="0.2">
      <c r="A294" s="37">
        <v>19</v>
      </c>
      <c r="B294" s="38" t="s">
        <v>192</v>
      </c>
      <c r="C294" s="282" t="s">
        <v>195</v>
      </c>
      <c r="D294" s="40" t="s">
        <v>193</v>
      </c>
      <c r="E294" s="41" t="s">
        <v>183</v>
      </c>
      <c r="F294" s="42">
        <v>175.16</v>
      </c>
      <c r="G294" s="42"/>
      <c r="H294" s="43" t="s">
        <v>38</v>
      </c>
      <c r="I294" s="44" t="s">
        <v>73</v>
      </c>
      <c r="J294" s="44"/>
      <c r="K294" s="42"/>
      <c r="L294" s="45" t="s">
        <v>38</v>
      </c>
      <c r="M294" s="7"/>
      <c r="N294" s="7"/>
      <c r="O294" s="7"/>
      <c r="P294" s="7"/>
      <c r="Q294" s="7"/>
    </row>
    <row r="295" spans="1:17" outlineLevel="1" x14ac:dyDescent="0.2">
      <c r="A295" s="37" t="s">
        <v>38</v>
      </c>
      <c r="B295" s="38" t="s">
        <v>185</v>
      </c>
      <c r="C295" s="282" t="s">
        <v>186</v>
      </c>
      <c r="D295" s="40" t="s">
        <v>79</v>
      </c>
      <c r="E295" s="41">
        <v>4.7999999999999996E-3</v>
      </c>
      <c r="F295" s="42">
        <v>4812.63</v>
      </c>
      <c r="G295" s="42"/>
      <c r="H295" s="43">
        <v>23.1</v>
      </c>
      <c r="I295" s="44"/>
      <c r="J295" s="44">
        <v>10.38</v>
      </c>
      <c r="K295" s="42">
        <v>239.78</v>
      </c>
      <c r="L295" s="45" t="s">
        <v>38</v>
      </c>
      <c r="M295" s="7"/>
      <c r="N295" s="7"/>
      <c r="O295" s="7"/>
      <c r="P295" s="7"/>
      <c r="Q295" s="7"/>
    </row>
    <row r="296" spans="1:17" outlineLevel="1" x14ac:dyDescent="0.2">
      <c r="A296" s="37" t="s">
        <v>38</v>
      </c>
      <c r="B296" s="38" t="s">
        <v>85</v>
      </c>
      <c r="C296" s="282" t="s">
        <v>86</v>
      </c>
      <c r="D296" s="40" t="s">
        <v>87</v>
      </c>
      <c r="E296" s="41">
        <v>1.44E-2</v>
      </c>
      <c r="F296" s="42">
        <v>120</v>
      </c>
      <c r="G296" s="42"/>
      <c r="H296" s="43">
        <v>1.73</v>
      </c>
      <c r="I296" s="44"/>
      <c r="J296" s="44">
        <v>10.38</v>
      </c>
      <c r="K296" s="42">
        <v>17.96</v>
      </c>
      <c r="L296" s="45" t="s">
        <v>38</v>
      </c>
      <c r="M296" s="7"/>
      <c r="N296" s="7"/>
      <c r="O296" s="7"/>
      <c r="P296" s="7"/>
      <c r="Q296" s="7"/>
    </row>
    <row r="297" spans="1:17" ht="30" outlineLevel="1" x14ac:dyDescent="0.2">
      <c r="A297" s="37" t="s">
        <v>38</v>
      </c>
      <c r="B297" s="38" t="s">
        <v>187</v>
      </c>
      <c r="C297" s="282" t="s">
        <v>188</v>
      </c>
      <c r="D297" s="40" t="s">
        <v>79</v>
      </c>
      <c r="E297" s="41">
        <v>1E-4</v>
      </c>
      <c r="F297" s="42">
        <v>8807.9699999999993</v>
      </c>
      <c r="G297" s="42"/>
      <c r="H297" s="43">
        <v>0.88</v>
      </c>
      <c r="I297" s="44"/>
      <c r="J297" s="44">
        <v>10.38</v>
      </c>
      <c r="K297" s="42">
        <v>9.1300000000000008</v>
      </c>
      <c r="L297" s="45" t="s">
        <v>38</v>
      </c>
      <c r="M297" s="7"/>
      <c r="N297" s="7"/>
      <c r="O297" s="7"/>
      <c r="P297" s="7"/>
      <c r="Q297" s="7"/>
    </row>
    <row r="298" spans="1:17" ht="60" outlineLevel="1" x14ac:dyDescent="0.2">
      <c r="A298" s="37" t="s">
        <v>38</v>
      </c>
      <c r="B298" s="38" t="s">
        <v>57</v>
      </c>
      <c r="C298" s="282" t="s">
        <v>58</v>
      </c>
      <c r="D298" s="40" t="s">
        <v>59</v>
      </c>
      <c r="E298" s="41">
        <v>6.36</v>
      </c>
      <c r="F298" s="42">
        <v>1</v>
      </c>
      <c r="G298" s="42"/>
      <c r="H298" s="43">
        <v>6.36</v>
      </c>
      <c r="I298" s="44"/>
      <c r="J298" s="44">
        <v>10.38</v>
      </c>
      <c r="K298" s="42">
        <v>66.02</v>
      </c>
      <c r="L298" s="45" t="s">
        <v>38</v>
      </c>
      <c r="M298" s="7"/>
      <c r="N298" s="7"/>
      <c r="O298" s="7"/>
      <c r="P298" s="7"/>
      <c r="Q298" s="7"/>
    </row>
    <row r="299" spans="1:17" outlineLevel="1" x14ac:dyDescent="0.2">
      <c r="A299" s="37" t="s">
        <v>38</v>
      </c>
      <c r="B299" s="38" t="s">
        <v>38</v>
      </c>
      <c r="C299" s="282" t="s">
        <v>39</v>
      </c>
      <c r="D299" s="40" t="s">
        <v>38</v>
      </c>
      <c r="E299" s="41" t="s">
        <v>38</v>
      </c>
      <c r="F299" s="42">
        <v>159.04</v>
      </c>
      <c r="G299" s="42">
        <v>1.1499999999999999</v>
      </c>
      <c r="H299" s="43">
        <v>365.8</v>
      </c>
      <c r="I299" s="44"/>
      <c r="J299" s="44">
        <v>18.07</v>
      </c>
      <c r="K299" s="42">
        <v>6610.01</v>
      </c>
      <c r="L299" s="45" t="s">
        <v>38</v>
      </c>
      <c r="M299" s="7"/>
      <c r="N299" s="7"/>
      <c r="O299" s="7"/>
      <c r="P299" s="7"/>
      <c r="Q299" s="7"/>
    </row>
    <row r="300" spans="1:17" outlineLevel="1" x14ac:dyDescent="0.2">
      <c r="A300" s="37" t="s">
        <v>38</v>
      </c>
      <c r="B300" s="38" t="s">
        <v>38</v>
      </c>
      <c r="C300" s="282" t="s">
        <v>40</v>
      </c>
      <c r="D300" s="40" t="s">
        <v>38</v>
      </c>
      <c r="E300" s="41" t="s">
        <v>38</v>
      </c>
      <c r="F300" s="42"/>
      <c r="G300" s="42">
        <v>1.1499999999999999</v>
      </c>
      <c r="H300" s="43" t="s">
        <v>38</v>
      </c>
      <c r="I300" s="44"/>
      <c r="J300" s="44"/>
      <c r="K300" s="42"/>
      <c r="L300" s="45" t="s">
        <v>38</v>
      </c>
      <c r="M300" s="7"/>
      <c r="N300" s="7"/>
      <c r="O300" s="7"/>
      <c r="P300" s="7"/>
      <c r="Q300" s="7"/>
    </row>
    <row r="301" spans="1:17" outlineLevel="1" x14ac:dyDescent="0.2">
      <c r="A301" s="37" t="s">
        <v>38</v>
      </c>
      <c r="B301" s="38" t="s">
        <v>38</v>
      </c>
      <c r="C301" s="282" t="s">
        <v>41</v>
      </c>
      <c r="D301" s="40" t="s">
        <v>38</v>
      </c>
      <c r="E301" s="41" t="s">
        <v>38</v>
      </c>
      <c r="F301" s="42"/>
      <c r="G301" s="42">
        <v>1.1499999999999999</v>
      </c>
      <c r="H301" s="43" t="s">
        <v>38</v>
      </c>
      <c r="I301" s="44"/>
      <c r="J301" s="44"/>
      <c r="K301" s="42"/>
      <c r="L301" s="45" t="s">
        <v>38</v>
      </c>
      <c r="M301" s="7"/>
      <c r="N301" s="7"/>
      <c r="O301" s="7"/>
      <c r="P301" s="7"/>
      <c r="Q301" s="7"/>
    </row>
    <row r="302" spans="1:17" outlineLevel="1" x14ac:dyDescent="0.2">
      <c r="A302" s="37" t="s">
        <v>38</v>
      </c>
      <c r="B302" s="38" t="s">
        <v>38</v>
      </c>
      <c r="C302" s="282" t="s">
        <v>42</v>
      </c>
      <c r="D302" s="40" t="s">
        <v>38</v>
      </c>
      <c r="E302" s="41" t="s">
        <v>38</v>
      </c>
      <c r="F302" s="42">
        <v>16.12</v>
      </c>
      <c r="G302" s="42"/>
      <c r="H302" s="43">
        <v>32.24</v>
      </c>
      <c r="I302" s="44"/>
      <c r="J302" s="44">
        <v>10.38</v>
      </c>
      <c r="K302" s="42">
        <v>334.65</v>
      </c>
      <c r="L302" s="45" t="s">
        <v>38</v>
      </c>
      <c r="M302" s="7"/>
      <c r="N302" s="7"/>
      <c r="O302" s="7"/>
      <c r="P302" s="7"/>
      <c r="Q302" s="7"/>
    </row>
    <row r="303" spans="1:17" outlineLevel="1" x14ac:dyDescent="0.2">
      <c r="A303" s="37" t="s">
        <v>38</v>
      </c>
      <c r="B303" s="38" t="s">
        <v>38</v>
      </c>
      <c r="C303" s="282" t="s">
        <v>43</v>
      </c>
      <c r="D303" s="40" t="s">
        <v>44</v>
      </c>
      <c r="E303" s="41">
        <v>95</v>
      </c>
      <c r="F303" s="42"/>
      <c r="G303" s="42"/>
      <c r="H303" s="43">
        <v>347.51</v>
      </c>
      <c r="I303" s="44"/>
      <c r="J303" s="44" t="s">
        <v>60</v>
      </c>
      <c r="K303" s="42">
        <v>5354.11</v>
      </c>
      <c r="L303" s="45" t="s">
        <v>38</v>
      </c>
      <c r="M303" s="7"/>
      <c r="N303" s="7"/>
      <c r="O303" s="7"/>
      <c r="P303" s="7"/>
      <c r="Q303" s="7"/>
    </row>
    <row r="304" spans="1:17" outlineLevel="1" x14ac:dyDescent="0.2">
      <c r="A304" s="37" t="s">
        <v>38</v>
      </c>
      <c r="B304" s="38" t="s">
        <v>38</v>
      </c>
      <c r="C304" s="282" t="s">
        <v>46</v>
      </c>
      <c r="D304" s="40" t="s">
        <v>44</v>
      </c>
      <c r="E304" s="41">
        <v>65</v>
      </c>
      <c r="F304" s="42"/>
      <c r="G304" s="42"/>
      <c r="H304" s="43">
        <v>237.77</v>
      </c>
      <c r="I304" s="44"/>
      <c r="J304" s="44" t="s">
        <v>61</v>
      </c>
      <c r="K304" s="42">
        <v>3437.21</v>
      </c>
      <c r="L304" s="45" t="s">
        <v>38</v>
      </c>
      <c r="M304" s="7"/>
      <c r="N304" s="7"/>
      <c r="O304" s="7"/>
      <c r="P304" s="7"/>
      <c r="Q304" s="7"/>
    </row>
    <row r="305" spans="1:17" outlineLevel="1" x14ac:dyDescent="0.2">
      <c r="A305" s="37" t="s">
        <v>38</v>
      </c>
      <c r="B305" s="38" t="s">
        <v>38</v>
      </c>
      <c r="C305" s="282" t="s">
        <v>48</v>
      </c>
      <c r="D305" s="40" t="s">
        <v>93</v>
      </c>
      <c r="E305" s="41">
        <v>17.12</v>
      </c>
      <c r="F305" s="42"/>
      <c r="G305" s="42">
        <v>1.1499999999999999</v>
      </c>
      <c r="H305" s="43" t="s">
        <v>38</v>
      </c>
      <c r="I305" s="44"/>
      <c r="J305" s="44"/>
      <c r="K305" s="42"/>
      <c r="L305" s="45">
        <v>39.380000000000003</v>
      </c>
      <c r="M305" s="7"/>
      <c r="N305" s="7"/>
      <c r="O305" s="7"/>
      <c r="P305" s="7"/>
      <c r="Q305" s="7"/>
    </row>
    <row r="306" spans="1:17" ht="15.75" x14ac:dyDescent="0.2">
      <c r="A306" s="46" t="s">
        <v>38</v>
      </c>
      <c r="B306" s="47" t="s">
        <v>38</v>
      </c>
      <c r="C306" s="283" t="s">
        <v>50</v>
      </c>
      <c r="D306" s="46" t="s">
        <v>38</v>
      </c>
      <c r="E306" s="49" t="s">
        <v>38</v>
      </c>
      <c r="F306" s="50"/>
      <c r="G306" s="50"/>
      <c r="H306" s="51">
        <v>983.32</v>
      </c>
      <c r="I306" s="52"/>
      <c r="J306" s="52"/>
      <c r="K306" s="50">
        <v>15735.98</v>
      </c>
      <c r="L306" s="53">
        <v>7867.99</v>
      </c>
      <c r="M306" s="7"/>
      <c r="N306" s="7"/>
      <c r="O306" s="7"/>
      <c r="P306" s="7"/>
      <c r="Q306" s="7"/>
    </row>
    <row r="307" spans="1:17" ht="60" x14ac:dyDescent="0.2">
      <c r="A307" s="37">
        <v>20</v>
      </c>
      <c r="B307" s="38" t="s">
        <v>196</v>
      </c>
      <c r="C307" s="282" t="s">
        <v>197</v>
      </c>
      <c r="D307" s="40" t="s">
        <v>198</v>
      </c>
      <c r="E307" s="41" t="s">
        <v>447</v>
      </c>
      <c r="F307" s="42">
        <v>103.11</v>
      </c>
      <c r="G307" s="42"/>
      <c r="H307" s="43" t="s">
        <v>38</v>
      </c>
      <c r="I307" s="44" t="s">
        <v>73</v>
      </c>
      <c r="J307" s="44"/>
      <c r="K307" s="42"/>
      <c r="L307" s="45" t="s">
        <v>38</v>
      </c>
      <c r="M307" s="7"/>
      <c r="N307" s="7"/>
      <c r="O307" s="7"/>
      <c r="P307" s="7"/>
      <c r="Q307" s="7"/>
    </row>
    <row r="308" spans="1:17" ht="30" outlineLevel="1" x14ac:dyDescent="0.2">
      <c r="A308" s="37" t="s">
        <v>38</v>
      </c>
      <c r="B308" s="38" t="s">
        <v>200</v>
      </c>
      <c r="C308" s="282" t="s">
        <v>201</v>
      </c>
      <c r="D308" s="40" t="s">
        <v>147</v>
      </c>
      <c r="E308" s="41">
        <v>36</v>
      </c>
      <c r="F308" s="42">
        <v>49.04</v>
      </c>
      <c r="G308" s="42"/>
      <c r="H308" s="43">
        <v>1765.44</v>
      </c>
      <c r="I308" s="44"/>
      <c r="J308" s="44">
        <v>1.79</v>
      </c>
      <c r="K308" s="42">
        <v>3160.14</v>
      </c>
      <c r="L308" s="45" t="s">
        <v>38</v>
      </c>
      <c r="M308" s="7"/>
      <c r="N308" s="7"/>
      <c r="O308" s="7"/>
      <c r="P308" s="7"/>
      <c r="Q308" s="7"/>
    </row>
    <row r="309" spans="1:17" ht="60" outlineLevel="1" x14ac:dyDescent="0.2">
      <c r="A309" s="37" t="s">
        <v>38</v>
      </c>
      <c r="B309" s="38" t="s">
        <v>57</v>
      </c>
      <c r="C309" s="282" t="s">
        <v>58</v>
      </c>
      <c r="D309" s="40" t="s">
        <v>59</v>
      </c>
      <c r="E309" s="41">
        <v>1.8</v>
      </c>
      <c r="F309" s="42">
        <v>1</v>
      </c>
      <c r="G309" s="42"/>
      <c r="H309" s="43">
        <v>1.8</v>
      </c>
      <c r="I309" s="44"/>
      <c r="J309" s="44">
        <v>1.79</v>
      </c>
      <c r="K309" s="42">
        <v>3.22</v>
      </c>
      <c r="L309" s="45" t="s">
        <v>38</v>
      </c>
      <c r="M309" s="7"/>
      <c r="N309" s="7"/>
      <c r="O309" s="7"/>
      <c r="P309" s="7"/>
      <c r="Q309" s="7"/>
    </row>
    <row r="310" spans="1:17" outlineLevel="1" x14ac:dyDescent="0.2">
      <c r="A310" s="37" t="s">
        <v>38</v>
      </c>
      <c r="B310" s="38" t="s">
        <v>38</v>
      </c>
      <c r="C310" s="282" t="s">
        <v>39</v>
      </c>
      <c r="D310" s="40" t="s">
        <v>38</v>
      </c>
      <c r="E310" s="41" t="s">
        <v>38</v>
      </c>
      <c r="F310" s="42">
        <v>4.93</v>
      </c>
      <c r="G310" s="42">
        <v>1.1499999999999999</v>
      </c>
      <c r="H310" s="43">
        <v>102.06</v>
      </c>
      <c r="I310" s="44"/>
      <c r="J310" s="44">
        <v>18.07</v>
      </c>
      <c r="K310" s="42">
        <v>1844.22</v>
      </c>
      <c r="L310" s="45" t="s">
        <v>38</v>
      </c>
      <c r="M310" s="7"/>
      <c r="N310" s="7"/>
      <c r="O310" s="7"/>
      <c r="P310" s="7"/>
      <c r="Q310" s="7"/>
    </row>
    <row r="311" spans="1:17" outlineLevel="1" x14ac:dyDescent="0.2">
      <c r="A311" s="37" t="s">
        <v>38</v>
      </c>
      <c r="B311" s="38" t="s">
        <v>38</v>
      </c>
      <c r="C311" s="282" t="s">
        <v>40</v>
      </c>
      <c r="D311" s="40" t="s">
        <v>38</v>
      </c>
      <c r="E311" s="41" t="s">
        <v>38</v>
      </c>
      <c r="F311" s="42"/>
      <c r="G311" s="42">
        <v>1.1499999999999999</v>
      </c>
      <c r="H311" s="43" t="s">
        <v>38</v>
      </c>
      <c r="I311" s="44"/>
      <c r="J311" s="44"/>
      <c r="K311" s="42"/>
      <c r="L311" s="45" t="s">
        <v>38</v>
      </c>
      <c r="M311" s="7"/>
      <c r="N311" s="7"/>
      <c r="O311" s="7"/>
      <c r="P311" s="7"/>
      <c r="Q311" s="7"/>
    </row>
    <row r="312" spans="1:17" outlineLevel="1" x14ac:dyDescent="0.2">
      <c r="A312" s="37" t="s">
        <v>38</v>
      </c>
      <c r="B312" s="38" t="s">
        <v>38</v>
      </c>
      <c r="C312" s="282" t="s">
        <v>41</v>
      </c>
      <c r="D312" s="40" t="s">
        <v>38</v>
      </c>
      <c r="E312" s="41" t="s">
        <v>38</v>
      </c>
      <c r="F312" s="42"/>
      <c r="G312" s="42">
        <v>1.1499999999999999</v>
      </c>
      <c r="H312" s="43" t="s">
        <v>38</v>
      </c>
      <c r="I312" s="44"/>
      <c r="J312" s="44"/>
      <c r="K312" s="42"/>
      <c r="L312" s="45" t="s">
        <v>38</v>
      </c>
      <c r="M312" s="7"/>
      <c r="N312" s="7"/>
      <c r="O312" s="7"/>
      <c r="P312" s="7"/>
      <c r="Q312" s="7"/>
    </row>
    <row r="313" spans="1:17" outlineLevel="1" x14ac:dyDescent="0.2">
      <c r="A313" s="37" t="s">
        <v>38</v>
      </c>
      <c r="B313" s="38" t="s">
        <v>38</v>
      </c>
      <c r="C313" s="282" t="s">
        <v>42</v>
      </c>
      <c r="D313" s="40" t="s">
        <v>38</v>
      </c>
      <c r="E313" s="41" t="s">
        <v>38</v>
      </c>
      <c r="F313" s="42">
        <v>98.18</v>
      </c>
      <c r="G313" s="42"/>
      <c r="H313" s="43">
        <v>1767.24</v>
      </c>
      <c r="I313" s="44"/>
      <c r="J313" s="44">
        <v>1.79</v>
      </c>
      <c r="K313" s="42">
        <v>3163.36</v>
      </c>
      <c r="L313" s="45" t="s">
        <v>38</v>
      </c>
      <c r="M313" s="7"/>
      <c r="N313" s="7"/>
      <c r="O313" s="7"/>
      <c r="P313" s="7"/>
      <c r="Q313" s="7"/>
    </row>
    <row r="314" spans="1:17" outlineLevel="1" x14ac:dyDescent="0.2">
      <c r="A314" s="37" t="s">
        <v>38</v>
      </c>
      <c r="B314" s="38" t="s">
        <v>38</v>
      </c>
      <c r="C314" s="282" t="s">
        <v>43</v>
      </c>
      <c r="D314" s="40" t="s">
        <v>44</v>
      </c>
      <c r="E314" s="41">
        <v>100</v>
      </c>
      <c r="F314" s="42"/>
      <c r="G314" s="42"/>
      <c r="H314" s="43">
        <v>102.06</v>
      </c>
      <c r="I314" s="44"/>
      <c r="J314" s="44" t="s">
        <v>106</v>
      </c>
      <c r="K314" s="42">
        <v>1567.59</v>
      </c>
      <c r="L314" s="45" t="s">
        <v>38</v>
      </c>
      <c r="M314" s="7"/>
      <c r="N314" s="7"/>
      <c r="O314" s="7"/>
      <c r="P314" s="7"/>
      <c r="Q314" s="7"/>
    </row>
    <row r="315" spans="1:17" outlineLevel="1" x14ac:dyDescent="0.2">
      <c r="A315" s="37" t="s">
        <v>38</v>
      </c>
      <c r="B315" s="38" t="s">
        <v>38</v>
      </c>
      <c r="C315" s="282" t="s">
        <v>46</v>
      </c>
      <c r="D315" s="40" t="s">
        <v>44</v>
      </c>
      <c r="E315" s="41">
        <v>65</v>
      </c>
      <c r="F315" s="42"/>
      <c r="G315" s="42"/>
      <c r="H315" s="43">
        <v>66.34</v>
      </c>
      <c r="I315" s="44"/>
      <c r="J315" s="44" t="s">
        <v>61</v>
      </c>
      <c r="K315" s="42">
        <v>958.99</v>
      </c>
      <c r="L315" s="45" t="s">
        <v>38</v>
      </c>
      <c r="M315" s="7"/>
      <c r="N315" s="7"/>
      <c r="O315" s="7"/>
      <c r="P315" s="7"/>
      <c r="Q315" s="7"/>
    </row>
    <row r="316" spans="1:17" outlineLevel="1" x14ac:dyDescent="0.2">
      <c r="A316" s="37" t="s">
        <v>38</v>
      </c>
      <c r="B316" s="38" t="s">
        <v>38</v>
      </c>
      <c r="C316" s="282" t="s">
        <v>48</v>
      </c>
      <c r="D316" s="40" t="s">
        <v>49</v>
      </c>
      <c r="E316" s="41">
        <v>0.55000000000000004</v>
      </c>
      <c r="F316" s="42"/>
      <c r="G316" s="42">
        <v>1.1499999999999999</v>
      </c>
      <c r="H316" s="43" t="s">
        <v>38</v>
      </c>
      <c r="I316" s="44"/>
      <c r="J316" s="44"/>
      <c r="K316" s="42"/>
      <c r="L316" s="45">
        <v>11.39</v>
      </c>
      <c r="M316" s="7"/>
      <c r="N316" s="7"/>
      <c r="O316" s="7"/>
      <c r="P316" s="7"/>
      <c r="Q316" s="7"/>
    </row>
    <row r="317" spans="1:17" ht="15.75" x14ac:dyDescent="0.2">
      <c r="A317" s="46" t="s">
        <v>38</v>
      </c>
      <c r="B317" s="47" t="s">
        <v>38</v>
      </c>
      <c r="C317" s="284" t="s">
        <v>50</v>
      </c>
      <c r="D317" s="57" t="s">
        <v>38</v>
      </c>
      <c r="E317" s="58" t="s">
        <v>38</v>
      </c>
      <c r="F317" s="59"/>
      <c r="G317" s="59"/>
      <c r="H317" s="60">
        <v>2037.7</v>
      </c>
      <c r="I317" s="61"/>
      <c r="J317" s="61"/>
      <c r="K317" s="59">
        <v>7534.16</v>
      </c>
      <c r="L317" s="62">
        <v>418.56</v>
      </c>
      <c r="M317" s="7"/>
      <c r="N317" s="7"/>
      <c r="O317" s="7"/>
      <c r="P317" s="7"/>
      <c r="Q317" s="7"/>
    </row>
    <row r="318" spans="1:17" x14ac:dyDescent="0.2">
      <c r="A318" s="20"/>
      <c r="B318" s="21"/>
      <c r="C318" s="418" t="s">
        <v>202</v>
      </c>
      <c r="D318" s="419"/>
      <c r="E318" s="419"/>
      <c r="F318" s="419"/>
      <c r="G318" s="419"/>
      <c r="H318" s="43">
        <v>34577.47</v>
      </c>
      <c r="I318" s="44"/>
      <c r="J318" s="44"/>
      <c r="K318" s="42">
        <v>34577.47</v>
      </c>
      <c r="L318" s="45" t="s">
        <v>203</v>
      </c>
      <c r="M318" s="7"/>
      <c r="N318" s="7"/>
      <c r="O318" s="7"/>
      <c r="P318" s="7"/>
      <c r="Q318" s="7"/>
    </row>
    <row r="319" spans="1:17" x14ac:dyDescent="0.2">
      <c r="A319" s="20"/>
      <c r="B319" s="21"/>
      <c r="C319" s="418" t="s">
        <v>204</v>
      </c>
      <c r="D319" s="419"/>
      <c r="E319" s="419"/>
      <c r="F319" s="419"/>
      <c r="G319" s="419"/>
      <c r="H319" s="43" t="s">
        <v>38</v>
      </c>
      <c r="I319" s="44"/>
      <c r="J319" s="44"/>
      <c r="K319" s="42">
        <v>428511.47</v>
      </c>
      <c r="L319" s="45" t="s">
        <v>203</v>
      </c>
      <c r="M319" s="7"/>
      <c r="N319" s="7"/>
      <c r="O319" s="7"/>
      <c r="P319" s="7"/>
      <c r="Q319" s="7"/>
    </row>
    <row r="320" spans="1:17" x14ac:dyDescent="0.2">
      <c r="A320" s="20"/>
      <c r="B320" s="21"/>
      <c r="C320" s="418" t="s">
        <v>205</v>
      </c>
      <c r="D320" s="419"/>
      <c r="E320" s="419"/>
      <c r="F320" s="419"/>
      <c r="G320" s="419"/>
      <c r="H320" s="43" t="s">
        <v>38</v>
      </c>
      <c r="I320" s="44"/>
      <c r="J320" s="44"/>
      <c r="K320" s="42"/>
      <c r="L320" s="45" t="s">
        <v>203</v>
      </c>
      <c r="M320" s="7"/>
      <c r="N320" s="7"/>
      <c r="O320" s="7"/>
      <c r="P320" s="7"/>
      <c r="Q320" s="7"/>
    </row>
    <row r="321" spans="1:17" x14ac:dyDescent="0.2">
      <c r="A321" s="20"/>
      <c r="B321" s="21"/>
      <c r="C321" s="418" t="s">
        <v>206</v>
      </c>
      <c r="D321" s="419"/>
      <c r="E321" s="419"/>
      <c r="F321" s="419"/>
      <c r="G321" s="419"/>
      <c r="H321" s="43">
        <v>17884.05</v>
      </c>
      <c r="I321" s="44"/>
      <c r="J321" s="44"/>
      <c r="K321" s="42">
        <v>323164.78999999998</v>
      </c>
      <c r="L321" s="45" t="s">
        <v>203</v>
      </c>
      <c r="M321" s="7"/>
      <c r="N321" s="7"/>
      <c r="O321" s="7"/>
      <c r="P321" s="7"/>
      <c r="Q321" s="7"/>
    </row>
    <row r="322" spans="1:17" x14ac:dyDescent="0.2">
      <c r="A322" s="20"/>
      <c r="B322" s="21"/>
      <c r="C322" s="418" t="s">
        <v>207</v>
      </c>
      <c r="D322" s="419"/>
      <c r="E322" s="419"/>
      <c r="F322" s="419"/>
      <c r="G322" s="419"/>
      <c r="H322" s="43">
        <v>4566.08</v>
      </c>
      <c r="I322" s="44"/>
      <c r="J322" s="44"/>
      <c r="K322" s="42">
        <v>21097.79</v>
      </c>
      <c r="L322" s="45" t="s">
        <v>203</v>
      </c>
      <c r="M322" s="7"/>
      <c r="N322" s="7"/>
      <c r="O322" s="7"/>
      <c r="P322" s="7"/>
      <c r="Q322" s="7"/>
    </row>
    <row r="323" spans="1:17" x14ac:dyDescent="0.2">
      <c r="A323" s="20"/>
      <c r="B323" s="21"/>
      <c r="C323" s="418" t="s">
        <v>208</v>
      </c>
      <c r="D323" s="419"/>
      <c r="E323" s="419"/>
      <c r="F323" s="419"/>
      <c r="G323" s="419"/>
      <c r="H323" s="43">
        <v>12552.17</v>
      </c>
      <c r="I323" s="44"/>
      <c r="J323" s="44"/>
      <c r="K323" s="42">
        <v>91925.57</v>
      </c>
      <c r="L323" s="45" t="s">
        <v>203</v>
      </c>
      <c r="M323" s="7"/>
      <c r="N323" s="7"/>
      <c r="O323" s="7"/>
      <c r="P323" s="7"/>
      <c r="Q323" s="7"/>
    </row>
    <row r="324" spans="1:17" ht="15.75" x14ac:dyDescent="0.2">
      <c r="A324" s="20"/>
      <c r="B324" s="21"/>
      <c r="C324" s="420" t="s">
        <v>209</v>
      </c>
      <c r="D324" s="421"/>
      <c r="E324" s="421"/>
      <c r="F324" s="421"/>
      <c r="G324" s="421"/>
      <c r="H324" s="51">
        <v>15225.59</v>
      </c>
      <c r="I324" s="52"/>
      <c r="J324" s="52"/>
      <c r="K324" s="50">
        <v>234102.17</v>
      </c>
      <c r="L324" s="65" t="s">
        <v>203</v>
      </c>
      <c r="M324" s="7"/>
      <c r="N324" s="7"/>
      <c r="O324" s="7"/>
      <c r="P324" s="7"/>
      <c r="Q324" s="7"/>
    </row>
    <row r="325" spans="1:17" ht="15.75" x14ac:dyDescent="0.2">
      <c r="A325" s="20"/>
      <c r="B325" s="21"/>
      <c r="C325" s="420" t="s">
        <v>210</v>
      </c>
      <c r="D325" s="421"/>
      <c r="E325" s="421"/>
      <c r="F325" s="421"/>
      <c r="G325" s="421"/>
      <c r="H325" s="51">
        <v>9200.3799999999992</v>
      </c>
      <c r="I325" s="52"/>
      <c r="J325" s="52"/>
      <c r="K325" s="50">
        <v>132992.48000000001</v>
      </c>
      <c r="L325" s="65" t="s">
        <v>203</v>
      </c>
      <c r="M325" s="7"/>
      <c r="N325" s="7"/>
      <c r="O325" s="7"/>
      <c r="P325" s="7"/>
      <c r="Q325" s="7"/>
    </row>
    <row r="326" spans="1:17" ht="15.75" x14ac:dyDescent="0.2">
      <c r="A326" s="20"/>
      <c r="B326" s="21"/>
      <c r="C326" s="420" t="s">
        <v>211</v>
      </c>
      <c r="D326" s="421"/>
      <c r="E326" s="421"/>
      <c r="F326" s="421"/>
      <c r="G326" s="421"/>
      <c r="H326" s="51" t="s">
        <v>38</v>
      </c>
      <c r="I326" s="52"/>
      <c r="J326" s="52"/>
      <c r="K326" s="50"/>
      <c r="L326" s="65" t="s">
        <v>203</v>
      </c>
      <c r="M326" s="7"/>
      <c r="N326" s="7"/>
      <c r="O326" s="7"/>
      <c r="P326" s="7"/>
      <c r="Q326" s="7"/>
    </row>
    <row r="327" spans="1:17" x14ac:dyDescent="0.2">
      <c r="A327" s="20"/>
      <c r="B327" s="21"/>
      <c r="C327" s="418" t="s">
        <v>212</v>
      </c>
      <c r="D327" s="419"/>
      <c r="E327" s="419"/>
      <c r="F327" s="419"/>
      <c r="G327" s="419"/>
      <c r="H327" s="43">
        <v>28958.97</v>
      </c>
      <c r="I327" s="44"/>
      <c r="J327" s="44"/>
      <c r="K327" s="42">
        <v>470748.53</v>
      </c>
      <c r="L327" s="45" t="s">
        <v>203</v>
      </c>
      <c r="M327" s="7"/>
      <c r="N327" s="7"/>
      <c r="O327" s="7"/>
      <c r="P327" s="7"/>
      <c r="Q327" s="7"/>
    </row>
    <row r="328" spans="1:17" x14ac:dyDescent="0.2">
      <c r="A328" s="20"/>
      <c r="B328" s="21"/>
      <c r="C328" s="418" t="s">
        <v>213</v>
      </c>
      <c r="D328" s="419"/>
      <c r="E328" s="419"/>
      <c r="F328" s="419"/>
      <c r="G328" s="419"/>
      <c r="H328" s="43">
        <v>30044.47</v>
      </c>
      <c r="I328" s="44"/>
      <c r="J328" s="44"/>
      <c r="K328" s="42">
        <v>324857.59000000003</v>
      </c>
      <c r="L328" s="45" t="s">
        <v>203</v>
      </c>
      <c r="M328" s="7"/>
      <c r="N328" s="7"/>
      <c r="O328" s="7"/>
      <c r="P328" s="7"/>
      <c r="Q328" s="7"/>
    </row>
    <row r="329" spans="1:17" x14ac:dyDescent="0.2">
      <c r="A329" s="20"/>
      <c r="B329" s="21"/>
      <c r="C329" s="418" t="s">
        <v>214</v>
      </c>
      <c r="D329" s="419"/>
      <c r="E329" s="419"/>
      <c r="F329" s="419"/>
      <c r="G329" s="419"/>
      <c r="H329" s="43">
        <v>59003.44</v>
      </c>
      <c r="I329" s="44"/>
      <c r="J329" s="44"/>
      <c r="K329" s="42">
        <v>795606.12</v>
      </c>
      <c r="L329" s="45" t="s">
        <v>203</v>
      </c>
      <c r="M329" s="7"/>
      <c r="N329" s="7"/>
      <c r="O329" s="7"/>
      <c r="P329" s="7"/>
      <c r="Q329" s="7"/>
    </row>
    <row r="330" spans="1:17" ht="15.75" x14ac:dyDescent="0.2">
      <c r="A330" s="20"/>
      <c r="B330" s="21"/>
      <c r="C330" s="422" t="s">
        <v>215</v>
      </c>
      <c r="D330" s="423"/>
      <c r="E330" s="423"/>
      <c r="F330" s="423"/>
      <c r="G330" s="423"/>
      <c r="H330" s="60">
        <v>59003.44</v>
      </c>
      <c r="I330" s="61"/>
      <c r="J330" s="61"/>
      <c r="K330" s="59">
        <v>795606.12</v>
      </c>
      <c r="L330" s="67" t="s">
        <v>203</v>
      </c>
      <c r="M330" s="7"/>
      <c r="N330" s="7"/>
      <c r="O330" s="7"/>
      <c r="P330" s="7"/>
      <c r="Q330" s="7"/>
    </row>
    <row r="331" spans="1:17" ht="16.5" x14ac:dyDescent="0.2">
      <c r="A331" s="415" t="s">
        <v>216</v>
      </c>
      <c r="B331" s="416"/>
      <c r="C331" s="416"/>
      <c r="D331" s="416"/>
      <c r="E331" s="416"/>
      <c r="F331" s="416"/>
      <c r="G331" s="416"/>
      <c r="H331" s="416"/>
      <c r="I331" s="416"/>
      <c r="J331" s="416"/>
      <c r="K331" s="416"/>
      <c r="L331" s="416"/>
      <c r="M331" s="7"/>
      <c r="N331" s="7"/>
      <c r="O331" s="7"/>
      <c r="P331" s="7"/>
      <c r="Q331" s="7"/>
    </row>
    <row r="332" spans="1:17" x14ac:dyDescent="0.2">
      <c r="A332" s="487" t="s">
        <v>217</v>
      </c>
      <c r="B332" s="488"/>
      <c r="C332" s="488"/>
      <c r="D332" s="488"/>
      <c r="E332" s="488"/>
      <c r="F332" s="488"/>
      <c r="G332" s="488"/>
      <c r="H332" s="488"/>
      <c r="I332" s="488"/>
      <c r="J332" s="488"/>
      <c r="K332" s="488"/>
      <c r="L332" s="488"/>
      <c r="M332" s="7"/>
      <c r="N332" s="7"/>
      <c r="O332" s="7"/>
      <c r="P332" s="7"/>
      <c r="Q332" s="7"/>
    </row>
    <row r="333" spans="1:17" ht="60" x14ac:dyDescent="0.2">
      <c r="A333" s="37">
        <v>21</v>
      </c>
      <c r="B333" s="38" t="s">
        <v>218</v>
      </c>
      <c r="C333" s="282" t="s">
        <v>219</v>
      </c>
      <c r="D333" s="40" t="s">
        <v>220</v>
      </c>
      <c r="E333" s="41">
        <v>31</v>
      </c>
      <c r="F333" s="42">
        <v>9.89</v>
      </c>
      <c r="G333" s="42"/>
      <c r="H333" s="43" t="s">
        <v>38</v>
      </c>
      <c r="I333" s="44" t="s">
        <v>73</v>
      </c>
      <c r="J333" s="44"/>
      <c r="K333" s="42"/>
      <c r="L333" s="45" t="s">
        <v>38</v>
      </c>
      <c r="M333" s="7"/>
      <c r="N333" s="7"/>
      <c r="O333" s="7"/>
      <c r="P333" s="7"/>
      <c r="Q333" s="7"/>
    </row>
    <row r="334" spans="1:17" ht="30" outlineLevel="1" x14ac:dyDescent="0.2">
      <c r="A334" s="37" t="s">
        <v>38</v>
      </c>
      <c r="B334" s="38">
        <v>10201</v>
      </c>
      <c r="C334" s="282" t="s">
        <v>221</v>
      </c>
      <c r="D334" s="40" t="s">
        <v>56</v>
      </c>
      <c r="E334" s="41">
        <v>3.41</v>
      </c>
      <c r="F334" s="42">
        <v>4.01</v>
      </c>
      <c r="G334" s="42"/>
      <c r="H334" s="43">
        <v>13.67</v>
      </c>
      <c r="I334" s="44"/>
      <c r="J334" s="44">
        <v>9.25</v>
      </c>
      <c r="K334" s="42">
        <v>126.45</v>
      </c>
      <c r="L334" s="45" t="s">
        <v>38</v>
      </c>
      <c r="M334" s="7"/>
      <c r="N334" s="7"/>
      <c r="O334" s="7"/>
      <c r="P334" s="7"/>
      <c r="Q334" s="7"/>
    </row>
    <row r="335" spans="1:17" ht="45" outlineLevel="1" x14ac:dyDescent="0.2">
      <c r="A335" s="37" t="s">
        <v>38</v>
      </c>
      <c r="B335" s="38">
        <v>10410</v>
      </c>
      <c r="C335" s="282" t="s">
        <v>222</v>
      </c>
      <c r="D335" s="40" t="s">
        <v>56</v>
      </c>
      <c r="E335" s="41">
        <v>3.41</v>
      </c>
      <c r="F335" s="42">
        <v>71.540000000000006</v>
      </c>
      <c r="G335" s="42"/>
      <c r="H335" s="43">
        <v>243.95</v>
      </c>
      <c r="I335" s="44"/>
      <c r="J335" s="44">
        <v>9.25</v>
      </c>
      <c r="K335" s="42">
        <v>2256.54</v>
      </c>
      <c r="L335" s="45" t="s">
        <v>38</v>
      </c>
      <c r="M335" s="7"/>
      <c r="N335" s="7"/>
      <c r="O335" s="7"/>
      <c r="P335" s="7"/>
      <c r="Q335" s="7"/>
    </row>
    <row r="336" spans="1:17" outlineLevel="1" x14ac:dyDescent="0.2">
      <c r="A336" s="37" t="s">
        <v>38</v>
      </c>
      <c r="B336" s="38" t="s">
        <v>38</v>
      </c>
      <c r="C336" s="282" t="s">
        <v>39</v>
      </c>
      <c r="D336" s="40" t="s">
        <v>38</v>
      </c>
      <c r="E336" s="41" t="s">
        <v>38</v>
      </c>
      <c r="F336" s="42">
        <v>1.58</v>
      </c>
      <c r="G336" s="42">
        <v>1.1499999999999999</v>
      </c>
      <c r="H336" s="43">
        <v>56.42</v>
      </c>
      <c r="I336" s="44"/>
      <c r="J336" s="44">
        <v>18.07</v>
      </c>
      <c r="K336" s="42">
        <v>1019.51</v>
      </c>
      <c r="L336" s="45" t="s">
        <v>38</v>
      </c>
      <c r="M336" s="7"/>
      <c r="N336" s="7"/>
      <c r="O336" s="7"/>
      <c r="P336" s="7"/>
      <c r="Q336" s="7"/>
    </row>
    <row r="337" spans="1:17" outlineLevel="1" x14ac:dyDescent="0.2">
      <c r="A337" s="37" t="s">
        <v>38</v>
      </c>
      <c r="B337" s="38" t="s">
        <v>38</v>
      </c>
      <c r="C337" s="282" t="s">
        <v>40</v>
      </c>
      <c r="D337" s="40" t="s">
        <v>38</v>
      </c>
      <c r="E337" s="41" t="s">
        <v>38</v>
      </c>
      <c r="F337" s="42">
        <v>8.31</v>
      </c>
      <c r="G337" s="42">
        <v>1.1499999999999999</v>
      </c>
      <c r="H337" s="43">
        <v>296.05</v>
      </c>
      <c r="I337" s="44"/>
      <c r="J337" s="44">
        <v>9.25</v>
      </c>
      <c r="K337" s="42">
        <v>2738.46</v>
      </c>
      <c r="L337" s="45" t="s">
        <v>38</v>
      </c>
      <c r="M337" s="7"/>
      <c r="N337" s="7"/>
      <c r="O337" s="7"/>
      <c r="P337" s="7"/>
      <c r="Q337" s="7"/>
    </row>
    <row r="338" spans="1:17" outlineLevel="1" x14ac:dyDescent="0.2">
      <c r="A338" s="37" t="s">
        <v>38</v>
      </c>
      <c r="B338" s="38" t="s">
        <v>38</v>
      </c>
      <c r="C338" s="282" t="s">
        <v>41</v>
      </c>
      <c r="D338" s="40" t="s">
        <v>38</v>
      </c>
      <c r="E338" s="41" t="s">
        <v>38</v>
      </c>
      <c r="F338" s="54" t="s">
        <v>223</v>
      </c>
      <c r="G338" s="42">
        <v>1.1499999999999999</v>
      </c>
      <c r="H338" s="55" t="s">
        <v>224</v>
      </c>
      <c r="I338" s="44"/>
      <c r="J338" s="44">
        <v>18.07</v>
      </c>
      <c r="K338" s="54" t="s">
        <v>225</v>
      </c>
      <c r="L338" s="45" t="s">
        <v>38</v>
      </c>
      <c r="M338" s="7"/>
      <c r="N338" s="7"/>
      <c r="O338" s="7"/>
      <c r="P338" s="7"/>
      <c r="Q338" s="7"/>
    </row>
    <row r="339" spans="1:17" outlineLevel="1" x14ac:dyDescent="0.2">
      <c r="A339" s="37" t="s">
        <v>38</v>
      </c>
      <c r="B339" s="38" t="s">
        <v>38</v>
      </c>
      <c r="C339" s="282" t="s">
        <v>42</v>
      </c>
      <c r="D339" s="40" t="s">
        <v>38</v>
      </c>
      <c r="E339" s="41" t="s">
        <v>38</v>
      </c>
      <c r="F339" s="42"/>
      <c r="G339" s="42"/>
      <c r="H339" s="43" t="s">
        <v>38</v>
      </c>
      <c r="I339" s="44"/>
      <c r="J339" s="44"/>
      <c r="K339" s="42"/>
      <c r="L339" s="45" t="s">
        <v>38</v>
      </c>
      <c r="M339" s="7"/>
      <c r="N339" s="7"/>
      <c r="O339" s="7"/>
      <c r="P339" s="7"/>
      <c r="Q339" s="7"/>
    </row>
    <row r="340" spans="1:17" outlineLevel="1" x14ac:dyDescent="0.2">
      <c r="A340" s="37" t="s">
        <v>38</v>
      </c>
      <c r="B340" s="38" t="s">
        <v>38</v>
      </c>
      <c r="C340" s="282" t="s">
        <v>43</v>
      </c>
      <c r="D340" s="40" t="s">
        <v>44</v>
      </c>
      <c r="E340" s="41">
        <v>105</v>
      </c>
      <c r="F340" s="42"/>
      <c r="G340" s="42"/>
      <c r="H340" s="43">
        <v>112.62</v>
      </c>
      <c r="I340" s="44"/>
      <c r="J340" s="44" t="s">
        <v>226</v>
      </c>
      <c r="K340" s="42">
        <v>1724.99</v>
      </c>
      <c r="L340" s="45" t="s">
        <v>38</v>
      </c>
      <c r="M340" s="7"/>
      <c r="N340" s="7"/>
      <c r="O340" s="7"/>
      <c r="P340" s="7"/>
      <c r="Q340" s="7"/>
    </row>
    <row r="341" spans="1:17" outlineLevel="1" x14ac:dyDescent="0.2">
      <c r="A341" s="37" t="s">
        <v>38</v>
      </c>
      <c r="B341" s="38" t="s">
        <v>38</v>
      </c>
      <c r="C341" s="282" t="s">
        <v>46</v>
      </c>
      <c r="D341" s="40" t="s">
        <v>44</v>
      </c>
      <c r="E341" s="41">
        <v>60</v>
      </c>
      <c r="F341" s="42"/>
      <c r="G341" s="42"/>
      <c r="H341" s="43">
        <v>64.36</v>
      </c>
      <c r="I341" s="44"/>
      <c r="J341" s="44" t="s">
        <v>227</v>
      </c>
      <c r="K341" s="42">
        <v>930.33</v>
      </c>
      <c r="L341" s="45" t="s">
        <v>38</v>
      </c>
      <c r="M341" s="7"/>
      <c r="N341" s="7"/>
      <c r="O341" s="7"/>
      <c r="P341" s="7"/>
      <c r="Q341" s="7"/>
    </row>
    <row r="342" spans="1:17" outlineLevel="1" x14ac:dyDescent="0.2">
      <c r="A342" s="37" t="s">
        <v>38</v>
      </c>
      <c r="B342" s="38" t="s">
        <v>38</v>
      </c>
      <c r="C342" s="282" t="s">
        <v>48</v>
      </c>
      <c r="D342" s="40" t="s">
        <v>49</v>
      </c>
      <c r="E342" s="41">
        <v>0.2</v>
      </c>
      <c r="F342" s="42"/>
      <c r="G342" s="42">
        <v>1.1499999999999999</v>
      </c>
      <c r="H342" s="43" t="s">
        <v>38</v>
      </c>
      <c r="I342" s="44"/>
      <c r="J342" s="44"/>
      <c r="K342" s="42"/>
      <c r="L342" s="45">
        <v>7.13</v>
      </c>
      <c r="M342" s="7"/>
      <c r="N342" s="7"/>
      <c r="O342" s="7"/>
      <c r="P342" s="7"/>
      <c r="Q342" s="7"/>
    </row>
    <row r="343" spans="1:17" outlineLevel="1" x14ac:dyDescent="0.2">
      <c r="A343" s="37" t="s">
        <v>38</v>
      </c>
      <c r="B343" s="38" t="s">
        <v>38</v>
      </c>
      <c r="C343" s="282" t="s">
        <v>94</v>
      </c>
      <c r="D343" s="40" t="s">
        <v>49</v>
      </c>
      <c r="E343" s="41">
        <v>0.11</v>
      </c>
      <c r="F343" s="42"/>
      <c r="G343" s="42">
        <v>1.1499999999999999</v>
      </c>
      <c r="H343" s="43" t="s">
        <v>38</v>
      </c>
      <c r="I343" s="44"/>
      <c r="J343" s="44"/>
      <c r="K343" s="42"/>
      <c r="L343" s="45">
        <v>3.92</v>
      </c>
      <c r="M343" s="7"/>
      <c r="N343" s="7"/>
      <c r="O343" s="7"/>
      <c r="P343" s="7"/>
      <c r="Q343" s="7"/>
    </row>
    <row r="344" spans="1:17" ht="15.75" x14ac:dyDescent="0.2">
      <c r="A344" s="46" t="s">
        <v>38</v>
      </c>
      <c r="B344" s="47" t="s">
        <v>38</v>
      </c>
      <c r="C344" s="283" t="s">
        <v>50</v>
      </c>
      <c r="D344" s="46" t="s">
        <v>38</v>
      </c>
      <c r="E344" s="49" t="s">
        <v>38</v>
      </c>
      <c r="F344" s="50"/>
      <c r="G344" s="50"/>
      <c r="H344" s="51">
        <v>529.45000000000005</v>
      </c>
      <c r="I344" s="52"/>
      <c r="J344" s="52"/>
      <c r="K344" s="50">
        <v>6413.29</v>
      </c>
      <c r="L344" s="53">
        <v>206.88</v>
      </c>
      <c r="M344" s="7"/>
      <c r="N344" s="7"/>
      <c r="O344" s="7"/>
      <c r="P344" s="7"/>
      <c r="Q344" s="7"/>
    </row>
    <row r="345" spans="1:17" ht="60" x14ac:dyDescent="0.2">
      <c r="A345" s="37">
        <v>22</v>
      </c>
      <c r="B345" s="38" t="s">
        <v>228</v>
      </c>
      <c r="C345" s="282" t="s">
        <v>229</v>
      </c>
      <c r="D345" s="40" t="s">
        <v>220</v>
      </c>
      <c r="E345" s="41">
        <v>31</v>
      </c>
      <c r="F345" s="42">
        <v>12.55</v>
      </c>
      <c r="G345" s="42"/>
      <c r="H345" s="43" t="s">
        <v>38</v>
      </c>
      <c r="I345" s="44" t="s">
        <v>73</v>
      </c>
      <c r="J345" s="44"/>
      <c r="K345" s="42"/>
      <c r="L345" s="45" t="s">
        <v>38</v>
      </c>
      <c r="M345" s="7"/>
      <c r="N345" s="7"/>
      <c r="O345" s="7"/>
      <c r="P345" s="7"/>
      <c r="Q345" s="7"/>
    </row>
    <row r="346" spans="1:17" ht="30" outlineLevel="1" x14ac:dyDescent="0.2">
      <c r="A346" s="37" t="s">
        <v>38</v>
      </c>
      <c r="B346" s="38">
        <v>10201</v>
      </c>
      <c r="C346" s="282" t="s">
        <v>221</v>
      </c>
      <c r="D346" s="40" t="s">
        <v>56</v>
      </c>
      <c r="E346" s="41">
        <v>4.34</v>
      </c>
      <c r="F346" s="42">
        <v>4.01</v>
      </c>
      <c r="G346" s="42"/>
      <c r="H346" s="43">
        <v>17.399999999999999</v>
      </c>
      <c r="I346" s="44"/>
      <c r="J346" s="44">
        <v>9.25</v>
      </c>
      <c r="K346" s="42">
        <v>160.94999999999999</v>
      </c>
      <c r="L346" s="45" t="s">
        <v>38</v>
      </c>
      <c r="M346" s="7"/>
      <c r="N346" s="7"/>
      <c r="O346" s="7"/>
      <c r="P346" s="7"/>
      <c r="Q346" s="7"/>
    </row>
    <row r="347" spans="1:17" ht="45" outlineLevel="1" x14ac:dyDescent="0.2">
      <c r="A347" s="37" t="s">
        <v>38</v>
      </c>
      <c r="B347" s="38">
        <v>10410</v>
      </c>
      <c r="C347" s="282" t="s">
        <v>222</v>
      </c>
      <c r="D347" s="40" t="s">
        <v>56</v>
      </c>
      <c r="E347" s="41">
        <v>4.34</v>
      </c>
      <c r="F347" s="42">
        <v>71.540000000000006</v>
      </c>
      <c r="G347" s="42"/>
      <c r="H347" s="43">
        <v>310.48</v>
      </c>
      <c r="I347" s="44"/>
      <c r="J347" s="44">
        <v>9.25</v>
      </c>
      <c r="K347" s="42">
        <v>2871.94</v>
      </c>
      <c r="L347" s="45" t="s">
        <v>38</v>
      </c>
      <c r="M347" s="7"/>
      <c r="N347" s="7"/>
      <c r="O347" s="7"/>
      <c r="P347" s="7"/>
      <c r="Q347" s="7"/>
    </row>
    <row r="348" spans="1:17" outlineLevel="1" x14ac:dyDescent="0.2">
      <c r="A348" s="37" t="s">
        <v>38</v>
      </c>
      <c r="B348" s="38" t="s">
        <v>38</v>
      </c>
      <c r="C348" s="282" t="s">
        <v>39</v>
      </c>
      <c r="D348" s="40" t="s">
        <v>38</v>
      </c>
      <c r="E348" s="41" t="s">
        <v>38</v>
      </c>
      <c r="F348" s="42">
        <v>1.97</v>
      </c>
      <c r="G348" s="42">
        <v>1.1499999999999999</v>
      </c>
      <c r="H348" s="43">
        <v>70.37</v>
      </c>
      <c r="I348" s="44"/>
      <c r="J348" s="44">
        <v>18.07</v>
      </c>
      <c r="K348" s="42">
        <v>1271.5899999999999</v>
      </c>
      <c r="L348" s="45" t="s">
        <v>38</v>
      </c>
      <c r="M348" s="7"/>
      <c r="N348" s="7"/>
      <c r="O348" s="7"/>
      <c r="P348" s="7"/>
      <c r="Q348" s="7"/>
    </row>
    <row r="349" spans="1:17" outlineLevel="1" x14ac:dyDescent="0.2">
      <c r="A349" s="37" t="s">
        <v>38</v>
      </c>
      <c r="B349" s="38" t="s">
        <v>38</v>
      </c>
      <c r="C349" s="282" t="s">
        <v>40</v>
      </c>
      <c r="D349" s="40" t="s">
        <v>38</v>
      </c>
      <c r="E349" s="41" t="s">
        <v>38</v>
      </c>
      <c r="F349" s="42">
        <v>10.58</v>
      </c>
      <c r="G349" s="42">
        <v>1.1499999999999999</v>
      </c>
      <c r="H349" s="43">
        <v>376.96</v>
      </c>
      <c r="I349" s="44"/>
      <c r="J349" s="44">
        <v>9.25</v>
      </c>
      <c r="K349" s="42">
        <v>3486.88</v>
      </c>
      <c r="L349" s="45" t="s">
        <v>38</v>
      </c>
      <c r="M349" s="7"/>
      <c r="N349" s="7"/>
      <c r="O349" s="7"/>
      <c r="P349" s="7"/>
      <c r="Q349" s="7"/>
    </row>
    <row r="350" spans="1:17" outlineLevel="1" x14ac:dyDescent="0.2">
      <c r="A350" s="37" t="s">
        <v>38</v>
      </c>
      <c r="B350" s="38" t="s">
        <v>38</v>
      </c>
      <c r="C350" s="282" t="s">
        <v>41</v>
      </c>
      <c r="D350" s="40" t="s">
        <v>38</v>
      </c>
      <c r="E350" s="41" t="s">
        <v>38</v>
      </c>
      <c r="F350" s="54" t="s">
        <v>230</v>
      </c>
      <c r="G350" s="42">
        <v>1.1499999999999999</v>
      </c>
      <c r="H350" s="55" t="s">
        <v>231</v>
      </c>
      <c r="I350" s="44"/>
      <c r="J350" s="44">
        <v>18.07</v>
      </c>
      <c r="K350" s="54" t="s">
        <v>232</v>
      </c>
      <c r="L350" s="45" t="s">
        <v>38</v>
      </c>
      <c r="M350" s="7"/>
      <c r="N350" s="7"/>
      <c r="O350" s="7"/>
      <c r="P350" s="7"/>
      <c r="Q350" s="7"/>
    </row>
    <row r="351" spans="1:17" outlineLevel="1" x14ac:dyDescent="0.2">
      <c r="A351" s="37" t="s">
        <v>38</v>
      </c>
      <c r="B351" s="38" t="s">
        <v>38</v>
      </c>
      <c r="C351" s="282" t="s">
        <v>42</v>
      </c>
      <c r="D351" s="40" t="s">
        <v>38</v>
      </c>
      <c r="E351" s="41" t="s">
        <v>38</v>
      </c>
      <c r="F351" s="42"/>
      <c r="G351" s="42"/>
      <c r="H351" s="43" t="s">
        <v>38</v>
      </c>
      <c r="I351" s="44"/>
      <c r="J351" s="44"/>
      <c r="K351" s="42"/>
      <c r="L351" s="45" t="s">
        <v>38</v>
      </c>
      <c r="M351" s="7"/>
      <c r="N351" s="7"/>
      <c r="O351" s="7"/>
      <c r="P351" s="7"/>
      <c r="Q351" s="7"/>
    </row>
    <row r="352" spans="1:17" outlineLevel="1" x14ac:dyDescent="0.2">
      <c r="A352" s="37" t="s">
        <v>38</v>
      </c>
      <c r="B352" s="38" t="s">
        <v>38</v>
      </c>
      <c r="C352" s="282" t="s">
        <v>43</v>
      </c>
      <c r="D352" s="40" t="s">
        <v>44</v>
      </c>
      <c r="E352" s="41">
        <v>105</v>
      </c>
      <c r="F352" s="42"/>
      <c r="G352" s="42"/>
      <c r="H352" s="43">
        <v>141.91999999999999</v>
      </c>
      <c r="I352" s="44"/>
      <c r="J352" s="44" t="s">
        <v>226</v>
      </c>
      <c r="K352" s="42">
        <v>2173.69</v>
      </c>
      <c r="L352" s="45" t="s">
        <v>38</v>
      </c>
      <c r="M352" s="7"/>
      <c r="N352" s="7"/>
      <c r="O352" s="7"/>
      <c r="P352" s="7"/>
      <c r="Q352" s="7"/>
    </row>
    <row r="353" spans="1:17" outlineLevel="1" x14ac:dyDescent="0.2">
      <c r="A353" s="37" t="s">
        <v>38</v>
      </c>
      <c r="B353" s="38" t="s">
        <v>38</v>
      </c>
      <c r="C353" s="282" t="s">
        <v>46</v>
      </c>
      <c r="D353" s="40" t="s">
        <v>44</v>
      </c>
      <c r="E353" s="41">
        <v>60</v>
      </c>
      <c r="F353" s="42"/>
      <c r="G353" s="42"/>
      <c r="H353" s="43">
        <v>81.099999999999994</v>
      </c>
      <c r="I353" s="44"/>
      <c r="J353" s="44" t="s">
        <v>227</v>
      </c>
      <c r="K353" s="42">
        <v>1172.33</v>
      </c>
      <c r="L353" s="45" t="s">
        <v>38</v>
      </c>
      <c r="M353" s="7"/>
      <c r="N353" s="7"/>
      <c r="O353" s="7"/>
      <c r="P353" s="7"/>
      <c r="Q353" s="7"/>
    </row>
    <row r="354" spans="1:17" outlineLevel="1" x14ac:dyDescent="0.2">
      <c r="A354" s="37" t="s">
        <v>38</v>
      </c>
      <c r="B354" s="38" t="s">
        <v>38</v>
      </c>
      <c r="C354" s="282" t="s">
        <v>48</v>
      </c>
      <c r="D354" s="40" t="s">
        <v>49</v>
      </c>
      <c r="E354" s="41">
        <v>0.25</v>
      </c>
      <c r="F354" s="42"/>
      <c r="G354" s="42">
        <v>1.1499999999999999</v>
      </c>
      <c r="H354" s="43" t="s">
        <v>38</v>
      </c>
      <c r="I354" s="44"/>
      <c r="J354" s="44"/>
      <c r="K354" s="42"/>
      <c r="L354" s="45">
        <v>8.91</v>
      </c>
      <c r="M354" s="7"/>
      <c r="N354" s="7"/>
      <c r="O354" s="7"/>
      <c r="P354" s="7"/>
      <c r="Q354" s="7"/>
    </row>
    <row r="355" spans="1:17" outlineLevel="1" x14ac:dyDescent="0.2">
      <c r="A355" s="37" t="s">
        <v>38</v>
      </c>
      <c r="B355" s="38" t="s">
        <v>38</v>
      </c>
      <c r="C355" s="282" t="s">
        <v>94</v>
      </c>
      <c r="D355" s="40" t="s">
        <v>49</v>
      </c>
      <c r="E355" s="41">
        <v>0.14000000000000001</v>
      </c>
      <c r="F355" s="42"/>
      <c r="G355" s="42">
        <v>1.1499999999999999</v>
      </c>
      <c r="H355" s="43" t="s">
        <v>38</v>
      </c>
      <c r="I355" s="44"/>
      <c r="J355" s="44"/>
      <c r="K355" s="42"/>
      <c r="L355" s="45">
        <v>4.99</v>
      </c>
      <c r="M355" s="7"/>
      <c r="N355" s="7"/>
      <c r="O355" s="7"/>
      <c r="P355" s="7"/>
      <c r="Q355" s="7"/>
    </row>
    <row r="356" spans="1:17" ht="15.75" x14ac:dyDescent="0.2">
      <c r="A356" s="46" t="s">
        <v>38</v>
      </c>
      <c r="B356" s="47" t="s">
        <v>38</v>
      </c>
      <c r="C356" s="283" t="s">
        <v>50</v>
      </c>
      <c r="D356" s="46" t="s">
        <v>38</v>
      </c>
      <c r="E356" s="49" t="s">
        <v>38</v>
      </c>
      <c r="F356" s="50"/>
      <c r="G356" s="50"/>
      <c r="H356" s="51">
        <v>670.35</v>
      </c>
      <c r="I356" s="52"/>
      <c r="J356" s="52"/>
      <c r="K356" s="50">
        <v>8104.49</v>
      </c>
      <c r="L356" s="53">
        <v>261.44</v>
      </c>
      <c r="M356" s="7"/>
      <c r="N356" s="7"/>
      <c r="O356" s="7"/>
      <c r="P356" s="7"/>
      <c r="Q356" s="7"/>
    </row>
    <row r="357" spans="1:17" ht="90" x14ac:dyDescent="0.2">
      <c r="A357" s="37">
        <v>23</v>
      </c>
      <c r="B357" s="38" t="s">
        <v>233</v>
      </c>
      <c r="C357" s="282" t="s">
        <v>234</v>
      </c>
      <c r="D357" s="40" t="s">
        <v>220</v>
      </c>
      <c r="E357" s="41" t="s">
        <v>235</v>
      </c>
      <c r="F357" s="42">
        <v>321.57</v>
      </c>
      <c r="G357" s="42"/>
      <c r="H357" s="43" t="s">
        <v>38</v>
      </c>
      <c r="I357" s="44" t="s">
        <v>73</v>
      </c>
      <c r="J357" s="44"/>
      <c r="K357" s="42"/>
      <c r="L357" s="45" t="s">
        <v>38</v>
      </c>
      <c r="M357" s="7"/>
      <c r="N357" s="7"/>
      <c r="O357" s="7"/>
      <c r="P357" s="7"/>
      <c r="Q357" s="7"/>
    </row>
    <row r="358" spans="1:17" ht="45" outlineLevel="1" x14ac:dyDescent="0.2">
      <c r="A358" s="37" t="s">
        <v>38</v>
      </c>
      <c r="B358" s="38">
        <v>160402</v>
      </c>
      <c r="C358" s="282" t="s">
        <v>236</v>
      </c>
      <c r="D358" s="40" t="s">
        <v>56</v>
      </c>
      <c r="E358" s="41">
        <v>31.78</v>
      </c>
      <c r="F358" s="42">
        <v>165.36</v>
      </c>
      <c r="G358" s="42"/>
      <c r="H358" s="43">
        <v>5255.14</v>
      </c>
      <c r="I358" s="44"/>
      <c r="J358" s="44">
        <v>5.95</v>
      </c>
      <c r="K358" s="42">
        <v>31268.080000000002</v>
      </c>
      <c r="L358" s="45" t="s">
        <v>38</v>
      </c>
      <c r="M358" s="7"/>
      <c r="N358" s="7"/>
      <c r="O358" s="7"/>
      <c r="P358" s="7"/>
      <c r="Q358" s="7"/>
    </row>
    <row r="359" spans="1:17" ht="30" outlineLevel="1" x14ac:dyDescent="0.2">
      <c r="A359" s="37" t="s">
        <v>38</v>
      </c>
      <c r="B359" s="38">
        <v>400001</v>
      </c>
      <c r="C359" s="282" t="s">
        <v>55</v>
      </c>
      <c r="D359" s="40" t="s">
        <v>56</v>
      </c>
      <c r="E359" s="41">
        <v>11.63</v>
      </c>
      <c r="F359" s="42">
        <v>91.62</v>
      </c>
      <c r="G359" s="42"/>
      <c r="H359" s="43">
        <v>1065.54</v>
      </c>
      <c r="I359" s="44"/>
      <c r="J359" s="44">
        <v>5.95</v>
      </c>
      <c r="K359" s="42">
        <v>6339.96</v>
      </c>
      <c r="L359" s="45" t="s">
        <v>38</v>
      </c>
      <c r="M359" s="7"/>
      <c r="N359" s="7"/>
      <c r="O359" s="7"/>
      <c r="P359" s="7"/>
      <c r="Q359" s="7"/>
    </row>
    <row r="360" spans="1:17" ht="30" outlineLevel="1" x14ac:dyDescent="0.2">
      <c r="A360" s="37" t="s">
        <v>38</v>
      </c>
      <c r="B360" s="38" t="s">
        <v>237</v>
      </c>
      <c r="C360" s="282" t="s">
        <v>238</v>
      </c>
      <c r="D360" s="40" t="s">
        <v>79</v>
      </c>
      <c r="E360" s="41">
        <v>1.24E-2</v>
      </c>
      <c r="F360" s="42">
        <v>14679</v>
      </c>
      <c r="G360" s="42"/>
      <c r="H360" s="43">
        <v>182.02</v>
      </c>
      <c r="I360" s="44"/>
      <c r="J360" s="44">
        <v>2.92</v>
      </c>
      <c r="K360" s="42">
        <v>531.5</v>
      </c>
      <c r="L360" s="45" t="s">
        <v>38</v>
      </c>
      <c r="M360" s="7"/>
      <c r="N360" s="7"/>
      <c r="O360" s="7"/>
      <c r="P360" s="7"/>
      <c r="Q360" s="7"/>
    </row>
    <row r="361" spans="1:17" ht="30" outlineLevel="1" x14ac:dyDescent="0.2">
      <c r="A361" s="37" t="s">
        <v>38</v>
      </c>
      <c r="B361" s="38" t="s">
        <v>239</v>
      </c>
      <c r="C361" s="282" t="s">
        <v>240</v>
      </c>
      <c r="D361" s="40" t="s">
        <v>79</v>
      </c>
      <c r="E361" s="41">
        <v>8.9999999999999998E-4</v>
      </c>
      <c r="F361" s="42">
        <v>9661.5</v>
      </c>
      <c r="G361" s="42"/>
      <c r="H361" s="43">
        <v>8.6999999999999993</v>
      </c>
      <c r="I361" s="44"/>
      <c r="J361" s="44">
        <v>2.92</v>
      </c>
      <c r="K361" s="42">
        <v>25.4</v>
      </c>
      <c r="L361" s="45" t="s">
        <v>38</v>
      </c>
      <c r="M361" s="7"/>
      <c r="N361" s="7"/>
      <c r="O361" s="7"/>
      <c r="P361" s="7"/>
      <c r="Q361" s="7"/>
    </row>
    <row r="362" spans="1:17" outlineLevel="1" x14ac:dyDescent="0.2">
      <c r="A362" s="37" t="s">
        <v>38</v>
      </c>
      <c r="B362" s="38" t="s">
        <v>241</v>
      </c>
      <c r="C362" s="282" t="s">
        <v>242</v>
      </c>
      <c r="D362" s="40" t="s">
        <v>79</v>
      </c>
      <c r="E362" s="41">
        <v>1.8599999999999998E-2</v>
      </c>
      <c r="F362" s="42">
        <v>14494.09</v>
      </c>
      <c r="G362" s="42"/>
      <c r="H362" s="43">
        <v>269.58999999999997</v>
      </c>
      <c r="I362" s="44"/>
      <c r="J362" s="44">
        <v>2.92</v>
      </c>
      <c r="K362" s="42">
        <v>787.2</v>
      </c>
      <c r="L362" s="45" t="s">
        <v>38</v>
      </c>
      <c r="M362" s="7"/>
      <c r="N362" s="7"/>
      <c r="O362" s="7"/>
      <c r="P362" s="7"/>
      <c r="Q362" s="7"/>
    </row>
    <row r="363" spans="1:17" outlineLevel="1" x14ac:dyDescent="0.2">
      <c r="A363" s="37" t="s">
        <v>38</v>
      </c>
      <c r="B363" s="38" t="s">
        <v>243</v>
      </c>
      <c r="C363" s="282" t="s">
        <v>244</v>
      </c>
      <c r="D363" s="40" t="s">
        <v>84</v>
      </c>
      <c r="E363" s="41">
        <v>0.62</v>
      </c>
      <c r="F363" s="42">
        <v>1.94</v>
      </c>
      <c r="G363" s="42"/>
      <c r="H363" s="43">
        <v>1.2</v>
      </c>
      <c r="I363" s="44"/>
      <c r="J363" s="44">
        <v>2.92</v>
      </c>
      <c r="K363" s="42">
        <v>3.5</v>
      </c>
      <c r="L363" s="45" t="s">
        <v>38</v>
      </c>
      <c r="M363" s="7"/>
      <c r="N363" s="7"/>
      <c r="O363" s="7"/>
      <c r="P363" s="7"/>
      <c r="Q363" s="7"/>
    </row>
    <row r="364" spans="1:17" outlineLevel="1" x14ac:dyDescent="0.2">
      <c r="A364" s="37" t="s">
        <v>38</v>
      </c>
      <c r="B364" s="38" t="s">
        <v>245</v>
      </c>
      <c r="C364" s="282" t="s">
        <v>246</v>
      </c>
      <c r="D364" s="40" t="s">
        <v>79</v>
      </c>
      <c r="E364" s="41">
        <v>7.1000000000000004E-3</v>
      </c>
      <c r="F364" s="42">
        <v>10183</v>
      </c>
      <c r="G364" s="42"/>
      <c r="H364" s="43">
        <v>72.3</v>
      </c>
      <c r="I364" s="44"/>
      <c r="J364" s="44">
        <v>2.92</v>
      </c>
      <c r="K364" s="42">
        <v>211.12</v>
      </c>
      <c r="L364" s="45" t="s">
        <v>38</v>
      </c>
      <c r="M364" s="7"/>
      <c r="N364" s="7"/>
      <c r="O364" s="7"/>
      <c r="P364" s="7"/>
      <c r="Q364" s="7"/>
    </row>
    <row r="365" spans="1:17" outlineLevel="1" x14ac:dyDescent="0.2">
      <c r="A365" s="37" t="s">
        <v>38</v>
      </c>
      <c r="B365" s="38" t="s">
        <v>247</v>
      </c>
      <c r="C365" s="282" t="s">
        <v>248</v>
      </c>
      <c r="D365" s="40" t="s">
        <v>79</v>
      </c>
      <c r="E365" s="41">
        <v>2.9999999999999997E-4</v>
      </c>
      <c r="F365" s="42">
        <v>10324.469999999999</v>
      </c>
      <c r="G365" s="42"/>
      <c r="H365" s="43">
        <v>3.1</v>
      </c>
      <c r="I365" s="44"/>
      <c r="J365" s="44">
        <v>2.92</v>
      </c>
      <c r="K365" s="42">
        <v>9.0500000000000007</v>
      </c>
      <c r="L365" s="45" t="s">
        <v>38</v>
      </c>
      <c r="M365" s="7"/>
      <c r="N365" s="7"/>
      <c r="O365" s="7"/>
      <c r="P365" s="7"/>
      <c r="Q365" s="7"/>
    </row>
    <row r="366" spans="1:17" outlineLevel="1" x14ac:dyDescent="0.2">
      <c r="A366" s="37" t="s">
        <v>38</v>
      </c>
      <c r="B366" s="38" t="s">
        <v>249</v>
      </c>
      <c r="C366" s="282" t="s">
        <v>250</v>
      </c>
      <c r="D366" s="40" t="s">
        <v>79</v>
      </c>
      <c r="E366" s="41">
        <v>1.8599999999999998E-2</v>
      </c>
      <c r="F366" s="42">
        <v>15255</v>
      </c>
      <c r="G366" s="42"/>
      <c r="H366" s="43">
        <v>283.74</v>
      </c>
      <c r="I366" s="44"/>
      <c r="J366" s="44">
        <v>2.92</v>
      </c>
      <c r="K366" s="42">
        <v>828.52</v>
      </c>
      <c r="L366" s="45" t="s">
        <v>38</v>
      </c>
      <c r="M366" s="7"/>
      <c r="N366" s="7"/>
      <c r="O366" s="7"/>
      <c r="P366" s="7"/>
      <c r="Q366" s="7"/>
    </row>
    <row r="367" spans="1:17" outlineLevel="1" x14ac:dyDescent="0.2">
      <c r="A367" s="37" t="s">
        <v>38</v>
      </c>
      <c r="B367" s="38" t="s">
        <v>251</v>
      </c>
      <c r="C367" s="282" t="s">
        <v>252</v>
      </c>
      <c r="D367" s="40" t="s">
        <v>147</v>
      </c>
      <c r="E367" s="41">
        <v>372</v>
      </c>
      <c r="F367" s="42">
        <v>6.71</v>
      </c>
      <c r="G367" s="42"/>
      <c r="H367" s="43">
        <v>2496.12</v>
      </c>
      <c r="I367" s="44"/>
      <c r="J367" s="44">
        <v>2.92</v>
      </c>
      <c r="K367" s="42">
        <v>7288.67</v>
      </c>
      <c r="L367" s="45" t="s">
        <v>38</v>
      </c>
      <c r="M367" s="7"/>
      <c r="N367" s="7"/>
      <c r="O367" s="7"/>
      <c r="P367" s="7"/>
      <c r="Q367" s="7"/>
    </row>
    <row r="368" spans="1:17" outlineLevel="1" x14ac:dyDescent="0.2">
      <c r="A368" s="37" t="s">
        <v>38</v>
      </c>
      <c r="B368" s="38" t="s">
        <v>38</v>
      </c>
      <c r="C368" s="282" t="s">
        <v>39</v>
      </c>
      <c r="D368" s="40" t="s">
        <v>38</v>
      </c>
      <c r="E368" s="41" t="s">
        <v>38</v>
      </c>
      <c r="F368" s="42">
        <v>51.47</v>
      </c>
      <c r="G368" s="42" t="s">
        <v>253</v>
      </c>
      <c r="H368" s="43">
        <v>2233.86</v>
      </c>
      <c r="I368" s="44"/>
      <c r="J368" s="44">
        <v>18.07</v>
      </c>
      <c r="K368" s="42">
        <v>40365.85</v>
      </c>
      <c r="L368" s="45" t="s">
        <v>38</v>
      </c>
      <c r="M368" s="7"/>
      <c r="N368" s="7"/>
      <c r="O368" s="7"/>
      <c r="P368" s="7"/>
      <c r="Q368" s="7"/>
    </row>
    <row r="369" spans="1:17" outlineLevel="1" x14ac:dyDescent="0.2">
      <c r="A369" s="37" t="s">
        <v>38</v>
      </c>
      <c r="B369" s="38" t="s">
        <v>38</v>
      </c>
      <c r="C369" s="282" t="s">
        <v>40</v>
      </c>
      <c r="D369" s="40" t="s">
        <v>38</v>
      </c>
      <c r="E369" s="41" t="s">
        <v>38</v>
      </c>
      <c r="F369" s="42">
        <v>163.08000000000001</v>
      </c>
      <c r="G369" s="42" t="s">
        <v>253</v>
      </c>
      <c r="H369" s="43">
        <v>7077.61</v>
      </c>
      <c r="I369" s="44"/>
      <c r="J369" s="44">
        <v>5.95</v>
      </c>
      <c r="K369" s="42">
        <v>42111.78</v>
      </c>
      <c r="L369" s="45" t="s">
        <v>38</v>
      </c>
      <c r="M369" s="7"/>
      <c r="N369" s="7"/>
      <c r="O369" s="7"/>
      <c r="P369" s="7"/>
      <c r="Q369" s="7"/>
    </row>
    <row r="370" spans="1:17" outlineLevel="1" x14ac:dyDescent="0.2">
      <c r="A370" s="37" t="s">
        <v>38</v>
      </c>
      <c r="B370" s="38" t="s">
        <v>38</v>
      </c>
      <c r="C370" s="282" t="s">
        <v>41</v>
      </c>
      <c r="D370" s="40" t="s">
        <v>38</v>
      </c>
      <c r="E370" s="41" t="s">
        <v>38</v>
      </c>
      <c r="F370" s="54" t="s">
        <v>254</v>
      </c>
      <c r="G370" s="42" t="s">
        <v>253</v>
      </c>
      <c r="H370" s="55" t="s">
        <v>255</v>
      </c>
      <c r="I370" s="44"/>
      <c r="J370" s="44">
        <v>18.07</v>
      </c>
      <c r="K370" s="54" t="s">
        <v>256</v>
      </c>
      <c r="L370" s="45" t="s">
        <v>38</v>
      </c>
      <c r="M370" s="7"/>
      <c r="N370" s="7"/>
      <c r="O370" s="7"/>
      <c r="P370" s="7"/>
      <c r="Q370" s="7"/>
    </row>
    <row r="371" spans="1:17" outlineLevel="1" x14ac:dyDescent="0.2">
      <c r="A371" s="37" t="s">
        <v>38</v>
      </c>
      <c r="B371" s="38" t="s">
        <v>38</v>
      </c>
      <c r="C371" s="282" t="s">
        <v>42</v>
      </c>
      <c r="D371" s="40" t="s">
        <v>38</v>
      </c>
      <c r="E371" s="41" t="s">
        <v>38</v>
      </c>
      <c r="F371" s="42">
        <v>107.02</v>
      </c>
      <c r="G371" s="42"/>
      <c r="H371" s="43">
        <v>3317.62</v>
      </c>
      <c r="I371" s="44"/>
      <c r="J371" s="44">
        <v>2.92</v>
      </c>
      <c r="K371" s="42">
        <v>9687.4500000000007</v>
      </c>
      <c r="L371" s="45" t="s">
        <v>38</v>
      </c>
      <c r="M371" s="7"/>
      <c r="N371" s="7"/>
      <c r="O371" s="7"/>
      <c r="P371" s="7"/>
      <c r="Q371" s="7"/>
    </row>
    <row r="372" spans="1:17" outlineLevel="1" x14ac:dyDescent="0.2">
      <c r="A372" s="37" t="s">
        <v>38</v>
      </c>
      <c r="B372" s="38" t="s">
        <v>38</v>
      </c>
      <c r="C372" s="282" t="s">
        <v>43</v>
      </c>
      <c r="D372" s="40" t="s">
        <v>44</v>
      </c>
      <c r="E372" s="41">
        <v>105</v>
      </c>
      <c r="F372" s="42"/>
      <c r="G372" s="42"/>
      <c r="H372" s="43">
        <v>2763.82</v>
      </c>
      <c r="I372" s="44"/>
      <c r="J372" s="44" t="s">
        <v>226</v>
      </c>
      <c r="K372" s="42">
        <v>42331.99</v>
      </c>
      <c r="L372" s="45" t="s">
        <v>38</v>
      </c>
      <c r="M372" s="7"/>
      <c r="N372" s="7"/>
      <c r="O372" s="7"/>
      <c r="P372" s="7"/>
      <c r="Q372" s="7"/>
    </row>
    <row r="373" spans="1:17" outlineLevel="1" x14ac:dyDescent="0.2">
      <c r="A373" s="37" t="s">
        <v>38</v>
      </c>
      <c r="B373" s="38" t="s">
        <v>38</v>
      </c>
      <c r="C373" s="282" t="s">
        <v>46</v>
      </c>
      <c r="D373" s="40" t="s">
        <v>44</v>
      </c>
      <c r="E373" s="41">
        <v>60</v>
      </c>
      <c r="F373" s="42"/>
      <c r="G373" s="42"/>
      <c r="H373" s="43">
        <v>1579.33</v>
      </c>
      <c r="I373" s="44"/>
      <c r="J373" s="44" t="s">
        <v>227</v>
      </c>
      <c r="K373" s="42">
        <v>22830.73</v>
      </c>
      <c r="L373" s="45" t="s">
        <v>38</v>
      </c>
      <c r="M373" s="7"/>
      <c r="N373" s="7"/>
      <c r="O373" s="7"/>
      <c r="P373" s="7"/>
      <c r="Q373" s="7"/>
    </row>
    <row r="374" spans="1:17" outlineLevel="1" x14ac:dyDescent="0.2">
      <c r="A374" s="37" t="s">
        <v>38</v>
      </c>
      <c r="B374" s="38" t="s">
        <v>38</v>
      </c>
      <c r="C374" s="282" t="s">
        <v>48</v>
      </c>
      <c r="D374" s="40" t="s">
        <v>49</v>
      </c>
      <c r="E374" s="41">
        <v>6.02</v>
      </c>
      <c r="F374" s="42"/>
      <c r="G374" s="42" t="s">
        <v>253</v>
      </c>
      <c r="H374" s="43" t="s">
        <v>38</v>
      </c>
      <c r="I374" s="44"/>
      <c r="J374" s="44"/>
      <c r="K374" s="42"/>
      <c r="L374" s="45">
        <v>261.27</v>
      </c>
      <c r="M374" s="7"/>
      <c r="N374" s="7"/>
      <c r="O374" s="7"/>
      <c r="P374" s="7"/>
      <c r="Q374" s="7"/>
    </row>
    <row r="375" spans="1:17" outlineLevel="1" x14ac:dyDescent="0.2">
      <c r="A375" s="37" t="s">
        <v>38</v>
      </c>
      <c r="B375" s="38" t="s">
        <v>38</v>
      </c>
      <c r="C375" s="282" t="s">
        <v>94</v>
      </c>
      <c r="D375" s="40" t="s">
        <v>49</v>
      </c>
      <c r="E375" s="41">
        <v>0.82</v>
      </c>
      <c r="F375" s="42"/>
      <c r="G375" s="42" t="s">
        <v>257</v>
      </c>
      <c r="H375" s="43" t="s">
        <v>38</v>
      </c>
      <c r="I375" s="44"/>
      <c r="J375" s="44"/>
      <c r="K375" s="42"/>
      <c r="L375" s="45">
        <v>35.590000000000003</v>
      </c>
      <c r="M375" s="7"/>
      <c r="N375" s="7"/>
      <c r="O375" s="7"/>
      <c r="P375" s="7"/>
      <c r="Q375" s="7"/>
    </row>
    <row r="376" spans="1:17" ht="15.75" x14ac:dyDescent="0.2">
      <c r="A376" s="46" t="s">
        <v>38</v>
      </c>
      <c r="B376" s="47" t="s">
        <v>38</v>
      </c>
      <c r="C376" s="283" t="s">
        <v>50</v>
      </c>
      <c r="D376" s="46" t="s">
        <v>38</v>
      </c>
      <c r="E376" s="49" t="s">
        <v>38</v>
      </c>
      <c r="F376" s="50"/>
      <c r="G376" s="50"/>
      <c r="H376" s="51">
        <v>16972.240000000002</v>
      </c>
      <c r="I376" s="52"/>
      <c r="J376" s="52"/>
      <c r="K376" s="50">
        <v>157327.79999999999</v>
      </c>
      <c r="L376" s="53">
        <v>5075.09</v>
      </c>
      <c r="M376" s="7"/>
      <c r="N376" s="7"/>
      <c r="O376" s="7"/>
      <c r="P376" s="7"/>
      <c r="Q376" s="7"/>
    </row>
    <row r="377" spans="1:17" ht="60" x14ac:dyDescent="0.2">
      <c r="A377" s="37">
        <v>24</v>
      </c>
      <c r="B377" s="38" t="s">
        <v>258</v>
      </c>
      <c r="C377" s="282" t="s">
        <v>252</v>
      </c>
      <c r="D377" s="40" t="s">
        <v>147</v>
      </c>
      <c r="E377" s="41">
        <v>-372</v>
      </c>
      <c r="F377" s="42">
        <v>6.71</v>
      </c>
      <c r="G377" s="42"/>
      <c r="H377" s="43">
        <v>-2496.12</v>
      </c>
      <c r="I377" s="44" t="s">
        <v>73</v>
      </c>
      <c r="J377" s="44">
        <v>2.62</v>
      </c>
      <c r="K377" s="50">
        <v>-6539.83</v>
      </c>
      <c r="L377" s="45" t="s">
        <v>38</v>
      </c>
      <c r="M377" s="7"/>
      <c r="N377" s="7"/>
      <c r="O377" s="7"/>
      <c r="P377" s="7"/>
      <c r="Q377" s="7"/>
    </row>
    <row r="378" spans="1:17" ht="60" x14ac:dyDescent="0.2">
      <c r="A378" s="37">
        <v>25</v>
      </c>
      <c r="B378" s="38" t="s">
        <v>259</v>
      </c>
      <c r="C378" s="282" t="s">
        <v>260</v>
      </c>
      <c r="D378" s="40" t="s">
        <v>261</v>
      </c>
      <c r="E378" s="41">
        <v>5</v>
      </c>
      <c r="F378" s="42">
        <v>23.66</v>
      </c>
      <c r="G378" s="42"/>
      <c r="H378" s="43" t="s">
        <v>38</v>
      </c>
      <c r="I378" s="44" t="s">
        <v>73</v>
      </c>
      <c r="J378" s="44"/>
      <c r="K378" s="42"/>
      <c r="L378" s="45" t="s">
        <v>38</v>
      </c>
      <c r="M378" s="7"/>
      <c r="N378" s="7"/>
      <c r="O378" s="7"/>
      <c r="P378" s="7"/>
      <c r="Q378" s="7"/>
    </row>
    <row r="379" spans="1:17" ht="30" outlineLevel="1" x14ac:dyDescent="0.2">
      <c r="A379" s="37" t="s">
        <v>38</v>
      </c>
      <c r="B379" s="38">
        <v>400001</v>
      </c>
      <c r="C379" s="282" t="s">
        <v>55</v>
      </c>
      <c r="D379" s="40" t="s">
        <v>56</v>
      </c>
      <c r="E379" s="41">
        <v>0.45</v>
      </c>
      <c r="F379" s="42">
        <v>91.62</v>
      </c>
      <c r="G379" s="42"/>
      <c r="H379" s="43">
        <v>41.23</v>
      </c>
      <c r="I379" s="44"/>
      <c r="J379" s="44">
        <v>8.3800000000000008</v>
      </c>
      <c r="K379" s="42">
        <v>345.51</v>
      </c>
      <c r="L379" s="45" t="s">
        <v>38</v>
      </c>
      <c r="M379" s="7"/>
      <c r="N379" s="7"/>
      <c r="O379" s="7"/>
      <c r="P379" s="7"/>
      <c r="Q379" s="7"/>
    </row>
    <row r="380" spans="1:17" ht="30" outlineLevel="1" x14ac:dyDescent="0.2">
      <c r="A380" s="37" t="s">
        <v>38</v>
      </c>
      <c r="B380" s="38" t="s">
        <v>239</v>
      </c>
      <c r="C380" s="282" t="s">
        <v>240</v>
      </c>
      <c r="D380" s="40" t="s">
        <v>79</v>
      </c>
      <c r="E380" s="41">
        <v>2.0000000000000001E-4</v>
      </c>
      <c r="F380" s="42">
        <v>9661.5</v>
      </c>
      <c r="G380" s="42"/>
      <c r="H380" s="43">
        <v>1.93</v>
      </c>
      <c r="I380" s="44"/>
      <c r="J380" s="44">
        <v>9.48</v>
      </c>
      <c r="K380" s="42">
        <v>18.3</v>
      </c>
      <c r="L380" s="45" t="s">
        <v>38</v>
      </c>
      <c r="M380" s="7"/>
      <c r="N380" s="7"/>
      <c r="O380" s="7"/>
      <c r="P380" s="7"/>
      <c r="Q380" s="7"/>
    </row>
    <row r="381" spans="1:17" outlineLevel="1" x14ac:dyDescent="0.2">
      <c r="A381" s="37" t="s">
        <v>38</v>
      </c>
      <c r="B381" s="38" t="s">
        <v>247</v>
      </c>
      <c r="C381" s="282" t="s">
        <v>248</v>
      </c>
      <c r="D381" s="40" t="s">
        <v>79</v>
      </c>
      <c r="E381" s="41">
        <v>2.0000000000000001E-4</v>
      </c>
      <c r="F381" s="42">
        <v>10324.469999999999</v>
      </c>
      <c r="G381" s="42"/>
      <c r="H381" s="43">
        <v>2.06</v>
      </c>
      <c r="I381" s="44"/>
      <c r="J381" s="44">
        <v>9.48</v>
      </c>
      <c r="K381" s="42">
        <v>19.53</v>
      </c>
      <c r="L381" s="45" t="s">
        <v>38</v>
      </c>
      <c r="M381" s="7"/>
      <c r="N381" s="7"/>
      <c r="O381" s="7"/>
      <c r="P381" s="7"/>
      <c r="Q381" s="7"/>
    </row>
    <row r="382" spans="1:17" outlineLevel="1" x14ac:dyDescent="0.2">
      <c r="A382" s="37" t="s">
        <v>38</v>
      </c>
      <c r="B382" s="38" t="s">
        <v>38</v>
      </c>
      <c r="C382" s="282" t="s">
        <v>39</v>
      </c>
      <c r="D382" s="40" t="s">
        <v>38</v>
      </c>
      <c r="E382" s="41" t="s">
        <v>38</v>
      </c>
      <c r="F382" s="42">
        <v>14.81</v>
      </c>
      <c r="G382" s="42">
        <v>1.1499999999999999</v>
      </c>
      <c r="H382" s="43">
        <v>85.15</v>
      </c>
      <c r="I382" s="44"/>
      <c r="J382" s="44">
        <v>18.07</v>
      </c>
      <c r="K382" s="42">
        <v>1538.66</v>
      </c>
      <c r="L382" s="45" t="s">
        <v>38</v>
      </c>
      <c r="M382" s="7"/>
      <c r="N382" s="7"/>
      <c r="O382" s="7"/>
      <c r="P382" s="7"/>
      <c r="Q382" s="7"/>
    </row>
    <row r="383" spans="1:17" outlineLevel="1" x14ac:dyDescent="0.2">
      <c r="A383" s="37" t="s">
        <v>38</v>
      </c>
      <c r="B383" s="38" t="s">
        <v>38</v>
      </c>
      <c r="C383" s="282" t="s">
        <v>40</v>
      </c>
      <c r="D383" s="40" t="s">
        <v>38</v>
      </c>
      <c r="E383" s="41" t="s">
        <v>38</v>
      </c>
      <c r="F383" s="42">
        <v>8.25</v>
      </c>
      <c r="G383" s="42">
        <v>1.1499999999999999</v>
      </c>
      <c r="H383" s="43">
        <v>47.45</v>
      </c>
      <c r="I383" s="44"/>
      <c r="J383" s="44">
        <v>8.3800000000000008</v>
      </c>
      <c r="K383" s="42">
        <v>397.63</v>
      </c>
      <c r="L383" s="45" t="s">
        <v>38</v>
      </c>
      <c r="M383" s="7"/>
      <c r="N383" s="7"/>
      <c r="O383" s="7"/>
      <c r="P383" s="7"/>
      <c r="Q383" s="7"/>
    </row>
    <row r="384" spans="1:17" outlineLevel="1" x14ac:dyDescent="0.2">
      <c r="A384" s="37" t="s">
        <v>38</v>
      </c>
      <c r="B384" s="38" t="s">
        <v>38</v>
      </c>
      <c r="C384" s="282" t="s">
        <v>41</v>
      </c>
      <c r="D384" s="40" t="s">
        <v>38</v>
      </c>
      <c r="E384" s="41" t="s">
        <v>38</v>
      </c>
      <c r="F384" s="42"/>
      <c r="G384" s="42">
        <v>1.1499999999999999</v>
      </c>
      <c r="H384" s="43" t="s">
        <v>38</v>
      </c>
      <c r="I384" s="44"/>
      <c r="J384" s="44"/>
      <c r="K384" s="42"/>
      <c r="L384" s="45" t="s">
        <v>38</v>
      </c>
      <c r="M384" s="7"/>
      <c r="N384" s="7"/>
      <c r="O384" s="7"/>
      <c r="P384" s="7"/>
      <c r="Q384" s="7"/>
    </row>
    <row r="385" spans="1:17" outlineLevel="1" x14ac:dyDescent="0.2">
      <c r="A385" s="37" t="s">
        <v>38</v>
      </c>
      <c r="B385" s="38" t="s">
        <v>38</v>
      </c>
      <c r="C385" s="282" t="s">
        <v>42</v>
      </c>
      <c r="D385" s="40" t="s">
        <v>38</v>
      </c>
      <c r="E385" s="41" t="s">
        <v>38</v>
      </c>
      <c r="F385" s="42">
        <v>0.6</v>
      </c>
      <c r="G385" s="42"/>
      <c r="H385" s="43">
        <v>3</v>
      </c>
      <c r="I385" s="44"/>
      <c r="J385" s="44">
        <v>9.48</v>
      </c>
      <c r="K385" s="42">
        <v>28.44</v>
      </c>
      <c r="L385" s="45" t="s">
        <v>38</v>
      </c>
      <c r="M385" s="7"/>
      <c r="N385" s="7"/>
      <c r="O385" s="7"/>
      <c r="P385" s="7"/>
      <c r="Q385" s="7"/>
    </row>
    <row r="386" spans="1:17" outlineLevel="1" x14ac:dyDescent="0.2">
      <c r="A386" s="37" t="s">
        <v>38</v>
      </c>
      <c r="B386" s="38" t="s">
        <v>38</v>
      </c>
      <c r="C386" s="282" t="s">
        <v>43</v>
      </c>
      <c r="D386" s="40" t="s">
        <v>44</v>
      </c>
      <c r="E386" s="41">
        <v>105</v>
      </c>
      <c r="F386" s="42"/>
      <c r="G386" s="42"/>
      <c r="H386" s="43">
        <v>89.41</v>
      </c>
      <c r="I386" s="44"/>
      <c r="J386" s="44" t="s">
        <v>226</v>
      </c>
      <c r="K386" s="42">
        <v>1369.41</v>
      </c>
      <c r="L386" s="45" t="s">
        <v>38</v>
      </c>
      <c r="M386" s="7"/>
      <c r="N386" s="7"/>
      <c r="O386" s="7"/>
      <c r="P386" s="7"/>
      <c r="Q386" s="7"/>
    </row>
    <row r="387" spans="1:17" outlineLevel="1" x14ac:dyDescent="0.2">
      <c r="A387" s="37" t="s">
        <v>38</v>
      </c>
      <c r="B387" s="38" t="s">
        <v>38</v>
      </c>
      <c r="C387" s="282" t="s">
        <v>46</v>
      </c>
      <c r="D387" s="40" t="s">
        <v>44</v>
      </c>
      <c r="E387" s="41">
        <v>60</v>
      </c>
      <c r="F387" s="42"/>
      <c r="G387" s="42"/>
      <c r="H387" s="43">
        <v>51.09</v>
      </c>
      <c r="I387" s="44"/>
      <c r="J387" s="44" t="s">
        <v>227</v>
      </c>
      <c r="K387" s="42">
        <v>738.56</v>
      </c>
      <c r="L387" s="45" t="s">
        <v>38</v>
      </c>
      <c r="M387" s="7"/>
      <c r="N387" s="7"/>
      <c r="O387" s="7"/>
      <c r="P387" s="7"/>
      <c r="Q387" s="7"/>
    </row>
    <row r="388" spans="1:17" outlineLevel="1" x14ac:dyDescent="0.2">
      <c r="A388" s="37" t="s">
        <v>38</v>
      </c>
      <c r="B388" s="38" t="s">
        <v>38</v>
      </c>
      <c r="C388" s="282" t="s">
        <v>48</v>
      </c>
      <c r="D388" s="40" t="s">
        <v>49</v>
      </c>
      <c r="E388" s="41">
        <v>1.8</v>
      </c>
      <c r="F388" s="42"/>
      <c r="G388" s="42">
        <v>1.1499999999999999</v>
      </c>
      <c r="H388" s="43" t="s">
        <v>38</v>
      </c>
      <c r="I388" s="44"/>
      <c r="J388" s="44"/>
      <c r="K388" s="42"/>
      <c r="L388" s="45">
        <v>10.35</v>
      </c>
      <c r="M388" s="7"/>
      <c r="N388" s="7"/>
      <c r="O388" s="7"/>
      <c r="P388" s="7"/>
      <c r="Q388" s="7"/>
    </row>
    <row r="389" spans="1:17" ht="15.75" x14ac:dyDescent="0.2">
      <c r="A389" s="46" t="s">
        <v>38</v>
      </c>
      <c r="B389" s="47" t="s">
        <v>38</v>
      </c>
      <c r="C389" s="283" t="s">
        <v>50</v>
      </c>
      <c r="D389" s="46" t="s">
        <v>38</v>
      </c>
      <c r="E389" s="49" t="s">
        <v>38</v>
      </c>
      <c r="F389" s="50"/>
      <c r="G389" s="50"/>
      <c r="H389" s="51">
        <v>276.10000000000002</v>
      </c>
      <c r="I389" s="52"/>
      <c r="J389" s="52"/>
      <c r="K389" s="50">
        <v>4072.7</v>
      </c>
      <c r="L389" s="53">
        <v>814.54</v>
      </c>
      <c r="M389" s="7"/>
      <c r="N389" s="7"/>
      <c r="O389" s="7"/>
      <c r="P389" s="7"/>
      <c r="Q389" s="7"/>
    </row>
    <row r="390" spans="1:17" ht="60" x14ac:dyDescent="0.2">
      <c r="A390" s="37">
        <v>26</v>
      </c>
      <c r="B390" s="38" t="s">
        <v>262</v>
      </c>
      <c r="C390" s="282" t="s">
        <v>263</v>
      </c>
      <c r="D390" s="40" t="s">
        <v>182</v>
      </c>
      <c r="E390" s="41">
        <v>10</v>
      </c>
      <c r="F390" s="42">
        <v>42.53</v>
      </c>
      <c r="G390" s="42"/>
      <c r="H390" s="43" t="s">
        <v>38</v>
      </c>
      <c r="I390" s="44" t="s">
        <v>73</v>
      </c>
      <c r="J390" s="44"/>
      <c r="K390" s="42"/>
      <c r="L390" s="45" t="s">
        <v>38</v>
      </c>
      <c r="M390" s="7"/>
      <c r="N390" s="7"/>
      <c r="O390" s="7"/>
      <c r="P390" s="7"/>
      <c r="Q390" s="7"/>
    </row>
    <row r="391" spans="1:17" ht="45" outlineLevel="1" x14ac:dyDescent="0.2">
      <c r="A391" s="37" t="s">
        <v>38</v>
      </c>
      <c r="B391" s="38">
        <v>21141</v>
      </c>
      <c r="C391" s="282" t="s">
        <v>112</v>
      </c>
      <c r="D391" s="40" t="s">
        <v>56</v>
      </c>
      <c r="E391" s="41">
        <v>2.7</v>
      </c>
      <c r="F391" s="42">
        <v>108.45</v>
      </c>
      <c r="G391" s="42"/>
      <c r="H391" s="43">
        <v>292.82</v>
      </c>
      <c r="I391" s="44"/>
      <c r="J391" s="44">
        <v>7.2</v>
      </c>
      <c r="K391" s="42">
        <v>2108.3000000000002</v>
      </c>
      <c r="L391" s="45" t="s">
        <v>38</v>
      </c>
      <c r="M391" s="7"/>
      <c r="N391" s="7"/>
      <c r="O391" s="7"/>
      <c r="P391" s="7"/>
      <c r="Q391" s="7"/>
    </row>
    <row r="392" spans="1:17" ht="30" outlineLevel="1" x14ac:dyDescent="0.2">
      <c r="A392" s="37" t="s">
        <v>38</v>
      </c>
      <c r="B392" s="38">
        <v>400001</v>
      </c>
      <c r="C392" s="282" t="s">
        <v>55</v>
      </c>
      <c r="D392" s="40" t="s">
        <v>56</v>
      </c>
      <c r="E392" s="41">
        <v>0.5</v>
      </c>
      <c r="F392" s="42">
        <v>91.62</v>
      </c>
      <c r="G392" s="42"/>
      <c r="H392" s="43">
        <v>45.81</v>
      </c>
      <c r="I392" s="44"/>
      <c r="J392" s="44">
        <v>7.2</v>
      </c>
      <c r="K392" s="42">
        <v>329.83</v>
      </c>
      <c r="L392" s="45" t="s">
        <v>38</v>
      </c>
      <c r="M392" s="7"/>
      <c r="N392" s="7"/>
      <c r="O392" s="7"/>
      <c r="P392" s="7"/>
      <c r="Q392" s="7"/>
    </row>
    <row r="393" spans="1:17" outlineLevel="1" x14ac:dyDescent="0.2">
      <c r="A393" s="37" t="s">
        <v>38</v>
      </c>
      <c r="B393" s="38" t="s">
        <v>38</v>
      </c>
      <c r="C393" s="282" t="s">
        <v>39</v>
      </c>
      <c r="D393" s="40" t="s">
        <v>38</v>
      </c>
      <c r="E393" s="41" t="s">
        <v>38</v>
      </c>
      <c r="F393" s="42">
        <v>8.67</v>
      </c>
      <c r="G393" s="42">
        <v>1.1499999999999999</v>
      </c>
      <c r="H393" s="43">
        <v>99.7</v>
      </c>
      <c r="I393" s="44"/>
      <c r="J393" s="44">
        <v>18.07</v>
      </c>
      <c r="K393" s="42">
        <v>1801.58</v>
      </c>
      <c r="L393" s="45" t="s">
        <v>38</v>
      </c>
      <c r="M393" s="7"/>
      <c r="N393" s="7"/>
      <c r="O393" s="7"/>
      <c r="P393" s="7"/>
      <c r="Q393" s="7"/>
    </row>
    <row r="394" spans="1:17" outlineLevel="1" x14ac:dyDescent="0.2">
      <c r="A394" s="37" t="s">
        <v>38</v>
      </c>
      <c r="B394" s="38" t="s">
        <v>38</v>
      </c>
      <c r="C394" s="282" t="s">
        <v>40</v>
      </c>
      <c r="D394" s="40" t="s">
        <v>38</v>
      </c>
      <c r="E394" s="41" t="s">
        <v>38</v>
      </c>
      <c r="F394" s="42">
        <v>33.86</v>
      </c>
      <c r="G394" s="42">
        <v>1.1499999999999999</v>
      </c>
      <c r="H394" s="43">
        <v>389.4</v>
      </c>
      <c r="I394" s="44"/>
      <c r="J394" s="44">
        <v>7.2</v>
      </c>
      <c r="K394" s="42">
        <v>2803.68</v>
      </c>
      <c r="L394" s="45" t="s">
        <v>38</v>
      </c>
      <c r="M394" s="7"/>
      <c r="N394" s="7"/>
      <c r="O394" s="7"/>
      <c r="P394" s="7"/>
      <c r="Q394" s="7"/>
    </row>
    <row r="395" spans="1:17" outlineLevel="1" x14ac:dyDescent="0.2">
      <c r="A395" s="37" t="s">
        <v>38</v>
      </c>
      <c r="B395" s="38" t="s">
        <v>38</v>
      </c>
      <c r="C395" s="282" t="s">
        <v>41</v>
      </c>
      <c r="D395" s="40" t="s">
        <v>38</v>
      </c>
      <c r="E395" s="41" t="s">
        <v>38</v>
      </c>
      <c r="F395" s="54" t="s">
        <v>264</v>
      </c>
      <c r="G395" s="42">
        <v>1.1499999999999999</v>
      </c>
      <c r="H395" s="55" t="s">
        <v>265</v>
      </c>
      <c r="I395" s="44"/>
      <c r="J395" s="44">
        <v>18.07</v>
      </c>
      <c r="K395" s="54" t="s">
        <v>266</v>
      </c>
      <c r="L395" s="45" t="s">
        <v>38</v>
      </c>
      <c r="M395" s="7"/>
      <c r="N395" s="7"/>
      <c r="O395" s="7"/>
      <c r="P395" s="7"/>
      <c r="Q395" s="7"/>
    </row>
    <row r="396" spans="1:17" outlineLevel="1" x14ac:dyDescent="0.2">
      <c r="A396" s="37" t="s">
        <v>38</v>
      </c>
      <c r="B396" s="38" t="s">
        <v>38</v>
      </c>
      <c r="C396" s="282" t="s">
        <v>42</v>
      </c>
      <c r="D396" s="40" t="s">
        <v>38</v>
      </c>
      <c r="E396" s="41" t="s">
        <v>38</v>
      </c>
      <c r="F396" s="42"/>
      <c r="G396" s="42"/>
      <c r="H396" s="43" t="s">
        <v>38</v>
      </c>
      <c r="I396" s="44"/>
      <c r="J396" s="44"/>
      <c r="K396" s="42"/>
      <c r="L396" s="45" t="s">
        <v>38</v>
      </c>
      <c r="M396" s="7"/>
      <c r="N396" s="7"/>
      <c r="O396" s="7"/>
      <c r="P396" s="7"/>
      <c r="Q396" s="7"/>
    </row>
    <row r="397" spans="1:17" outlineLevel="1" x14ac:dyDescent="0.2">
      <c r="A397" s="37" t="s">
        <v>38</v>
      </c>
      <c r="B397" s="38" t="s">
        <v>38</v>
      </c>
      <c r="C397" s="282" t="s">
        <v>43</v>
      </c>
      <c r="D397" s="40" t="s">
        <v>44</v>
      </c>
      <c r="E397" s="41">
        <v>105</v>
      </c>
      <c r="F397" s="42"/>
      <c r="G397" s="42"/>
      <c r="H397" s="43">
        <v>147.21</v>
      </c>
      <c r="I397" s="44"/>
      <c r="J397" s="44" t="s">
        <v>226</v>
      </c>
      <c r="K397" s="42">
        <v>2254.7399999999998</v>
      </c>
      <c r="L397" s="45" t="s">
        <v>38</v>
      </c>
      <c r="M397" s="7"/>
      <c r="N397" s="7"/>
      <c r="O397" s="7"/>
      <c r="P397" s="7"/>
      <c r="Q397" s="7"/>
    </row>
    <row r="398" spans="1:17" outlineLevel="1" x14ac:dyDescent="0.2">
      <c r="A398" s="37" t="s">
        <v>38</v>
      </c>
      <c r="B398" s="38" t="s">
        <v>38</v>
      </c>
      <c r="C398" s="282" t="s">
        <v>46</v>
      </c>
      <c r="D398" s="40" t="s">
        <v>44</v>
      </c>
      <c r="E398" s="41">
        <v>60</v>
      </c>
      <c r="F398" s="42"/>
      <c r="G398" s="42"/>
      <c r="H398" s="43">
        <v>84.12</v>
      </c>
      <c r="I398" s="44"/>
      <c r="J398" s="44" t="s">
        <v>227</v>
      </c>
      <c r="K398" s="42">
        <v>1216.04</v>
      </c>
      <c r="L398" s="45" t="s">
        <v>38</v>
      </c>
      <c r="M398" s="7"/>
      <c r="N398" s="7"/>
      <c r="O398" s="7"/>
      <c r="P398" s="7"/>
      <c r="Q398" s="7"/>
    </row>
    <row r="399" spans="1:17" outlineLevel="1" x14ac:dyDescent="0.2">
      <c r="A399" s="37" t="s">
        <v>38</v>
      </c>
      <c r="B399" s="38" t="s">
        <v>38</v>
      </c>
      <c r="C399" s="282" t="s">
        <v>48</v>
      </c>
      <c r="D399" s="40" t="s">
        <v>49</v>
      </c>
      <c r="E399" s="41">
        <v>0.99</v>
      </c>
      <c r="F399" s="42"/>
      <c r="G399" s="42">
        <v>1.1499999999999999</v>
      </c>
      <c r="H399" s="43" t="s">
        <v>38</v>
      </c>
      <c r="I399" s="44"/>
      <c r="J399" s="44"/>
      <c r="K399" s="42"/>
      <c r="L399" s="45">
        <v>11.39</v>
      </c>
      <c r="M399" s="7"/>
      <c r="N399" s="7"/>
      <c r="O399" s="7"/>
      <c r="P399" s="7"/>
      <c r="Q399" s="7"/>
    </row>
    <row r="400" spans="1:17" outlineLevel="1" x14ac:dyDescent="0.2">
      <c r="A400" s="37" t="s">
        <v>38</v>
      </c>
      <c r="B400" s="38" t="s">
        <v>38</v>
      </c>
      <c r="C400" s="282" t="s">
        <v>94</v>
      </c>
      <c r="D400" s="40" t="s">
        <v>49</v>
      </c>
      <c r="E400" s="41">
        <v>0.27</v>
      </c>
      <c r="F400" s="42"/>
      <c r="G400" s="42">
        <v>1.1499999999999999</v>
      </c>
      <c r="H400" s="43" t="s">
        <v>38</v>
      </c>
      <c r="I400" s="44"/>
      <c r="J400" s="44"/>
      <c r="K400" s="42"/>
      <c r="L400" s="45">
        <v>3.11</v>
      </c>
      <c r="M400" s="7"/>
      <c r="N400" s="7"/>
      <c r="O400" s="7"/>
      <c r="P400" s="7"/>
      <c r="Q400" s="7"/>
    </row>
    <row r="401" spans="1:17" ht="15.75" x14ac:dyDescent="0.2">
      <c r="A401" s="46" t="s">
        <v>38</v>
      </c>
      <c r="B401" s="47" t="s">
        <v>38</v>
      </c>
      <c r="C401" s="283" t="s">
        <v>50</v>
      </c>
      <c r="D401" s="46" t="s">
        <v>38</v>
      </c>
      <c r="E401" s="49" t="s">
        <v>38</v>
      </c>
      <c r="F401" s="50"/>
      <c r="G401" s="50"/>
      <c r="H401" s="51">
        <v>720.43</v>
      </c>
      <c r="I401" s="52"/>
      <c r="J401" s="52"/>
      <c r="K401" s="50">
        <v>8076.04</v>
      </c>
      <c r="L401" s="53">
        <v>807.6</v>
      </c>
      <c r="M401" s="7"/>
      <c r="N401" s="7"/>
      <c r="O401" s="7"/>
      <c r="P401" s="7"/>
      <c r="Q401" s="7"/>
    </row>
    <row r="402" spans="1:17" x14ac:dyDescent="0.2">
      <c r="A402" s="487" t="s">
        <v>267</v>
      </c>
      <c r="B402" s="488"/>
      <c r="C402" s="488"/>
      <c r="D402" s="488"/>
      <c r="E402" s="488"/>
      <c r="F402" s="488"/>
      <c r="G402" s="488"/>
      <c r="H402" s="488"/>
      <c r="I402" s="488"/>
      <c r="J402" s="488"/>
      <c r="K402" s="488"/>
      <c r="L402" s="488"/>
      <c r="M402" s="7"/>
      <c r="N402" s="7"/>
      <c r="O402" s="7"/>
      <c r="P402" s="7"/>
      <c r="Q402" s="7"/>
    </row>
    <row r="403" spans="1:17" ht="60" x14ac:dyDescent="0.2">
      <c r="A403" s="37">
        <v>27</v>
      </c>
      <c r="B403" s="38" t="s">
        <v>268</v>
      </c>
      <c r="C403" s="282" t="s">
        <v>269</v>
      </c>
      <c r="D403" s="40" t="s">
        <v>270</v>
      </c>
      <c r="E403" s="41" t="s">
        <v>271</v>
      </c>
      <c r="F403" s="42">
        <v>154.13</v>
      </c>
      <c r="G403" s="42"/>
      <c r="H403" s="43" t="s">
        <v>38</v>
      </c>
      <c r="I403" s="44" t="s">
        <v>73</v>
      </c>
      <c r="J403" s="44"/>
      <c r="K403" s="42"/>
      <c r="L403" s="45" t="s">
        <v>38</v>
      </c>
      <c r="M403" s="7"/>
      <c r="N403" s="7"/>
      <c r="O403" s="7"/>
      <c r="P403" s="7"/>
      <c r="Q403" s="7"/>
    </row>
    <row r="404" spans="1:17" ht="60" outlineLevel="1" x14ac:dyDescent="0.2">
      <c r="A404" s="37" t="s">
        <v>38</v>
      </c>
      <c r="B404" s="38">
        <v>21102</v>
      </c>
      <c r="C404" s="282" t="s">
        <v>74</v>
      </c>
      <c r="D404" s="40" t="s">
        <v>56</v>
      </c>
      <c r="E404" s="41">
        <v>0.06</v>
      </c>
      <c r="F404" s="42">
        <v>131.11000000000001</v>
      </c>
      <c r="G404" s="42"/>
      <c r="H404" s="43">
        <v>7.87</v>
      </c>
      <c r="I404" s="44"/>
      <c r="J404" s="44">
        <v>6.81</v>
      </c>
      <c r="K404" s="42">
        <v>53.59</v>
      </c>
      <c r="L404" s="45" t="s">
        <v>38</v>
      </c>
      <c r="M404" s="7"/>
      <c r="N404" s="7"/>
      <c r="O404" s="7"/>
      <c r="P404" s="7"/>
      <c r="Q404" s="7"/>
    </row>
    <row r="405" spans="1:17" ht="30" outlineLevel="1" x14ac:dyDescent="0.2">
      <c r="A405" s="37" t="s">
        <v>38</v>
      </c>
      <c r="B405" s="38">
        <v>40502</v>
      </c>
      <c r="C405" s="282" t="s">
        <v>171</v>
      </c>
      <c r="D405" s="40" t="s">
        <v>56</v>
      </c>
      <c r="E405" s="41">
        <v>1.02</v>
      </c>
      <c r="F405" s="42">
        <v>8.1</v>
      </c>
      <c r="G405" s="42"/>
      <c r="H405" s="43">
        <v>8.26</v>
      </c>
      <c r="I405" s="44"/>
      <c r="J405" s="44">
        <v>6.81</v>
      </c>
      <c r="K405" s="42">
        <v>56.25</v>
      </c>
      <c r="L405" s="45" t="s">
        <v>38</v>
      </c>
      <c r="M405" s="7"/>
      <c r="N405" s="7"/>
      <c r="O405" s="7"/>
      <c r="P405" s="7"/>
      <c r="Q405" s="7"/>
    </row>
    <row r="406" spans="1:17" ht="30" outlineLevel="1" x14ac:dyDescent="0.2">
      <c r="A406" s="37" t="s">
        <v>38</v>
      </c>
      <c r="B406" s="38">
        <v>400001</v>
      </c>
      <c r="C406" s="282" t="s">
        <v>55</v>
      </c>
      <c r="D406" s="40" t="s">
        <v>56</v>
      </c>
      <c r="E406" s="41">
        <v>0.06</v>
      </c>
      <c r="F406" s="42">
        <v>91.62</v>
      </c>
      <c r="G406" s="42"/>
      <c r="H406" s="43">
        <v>5.5</v>
      </c>
      <c r="I406" s="44"/>
      <c r="J406" s="44">
        <v>6.81</v>
      </c>
      <c r="K406" s="42">
        <v>37.46</v>
      </c>
      <c r="L406" s="45" t="s">
        <v>38</v>
      </c>
      <c r="M406" s="7"/>
      <c r="N406" s="7"/>
      <c r="O406" s="7"/>
      <c r="P406" s="7"/>
      <c r="Q406" s="7"/>
    </row>
    <row r="407" spans="1:17" ht="30" outlineLevel="1" x14ac:dyDescent="0.2">
      <c r="A407" s="37" t="s">
        <v>38</v>
      </c>
      <c r="B407" s="38" t="s">
        <v>272</v>
      </c>
      <c r="C407" s="282" t="s">
        <v>273</v>
      </c>
      <c r="D407" s="40" t="s">
        <v>84</v>
      </c>
      <c r="E407" s="41">
        <v>0.312</v>
      </c>
      <c r="F407" s="42">
        <v>11.11</v>
      </c>
      <c r="G407" s="42"/>
      <c r="H407" s="43">
        <v>3.47</v>
      </c>
      <c r="I407" s="44"/>
      <c r="J407" s="44">
        <v>12.58</v>
      </c>
      <c r="K407" s="42">
        <v>43.65</v>
      </c>
      <c r="L407" s="45" t="s">
        <v>38</v>
      </c>
      <c r="M407" s="7"/>
      <c r="N407" s="7"/>
      <c r="O407" s="7"/>
      <c r="P407" s="7"/>
      <c r="Q407" s="7"/>
    </row>
    <row r="408" spans="1:17" outlineLevel="1" x14ac:dyDescent="0.2">
      <c r="A408" s="37" t="s">
        <v>38</v>
      </c>
      <c r="B408" s="38" t="s">
        <v>88</v>
      </c>
      <c r="C408" s="282" t="s">
        <v>89</v>
      </c>
      <c r="D408" s="40" t="s">
        <v>79</v>
      </c>
      <c r="E408" s="41">
        <v>8.0000000000000004E-4</v>
      </c>
      <c r="F408" s="42">
        <v>8461.6299999999992</v>
      </c>
      <c r="G408" s="42"/>
      <c r="H408" s="43">
        <v>6.77</v>
      </c>
      <c r="I408" s="44"/>
      <c r="J408" s="44">
        <v>12.58</v>
      </c>
      <c r="K408" s="42">
        <v>85.17</v>
      </c>
      <c r="L408" s="45" t="s">
        <v>38</v>
      </c>
      <c r="M408" s="7"/>
      <c r="N408" s="7"/>
      <c r="O408" s="7"/>
      <c r="P408" s="7"/>
      <c r="Q408" s="7"/>
    </row>
    <row r="409" spans="1:17" ht="60" outlineLevel="1" x14ac:dyDescent="0.2">
      <c r="A409" s="37" t="s">
        <v>38</v>
      </c>
      <c r="B409" s="38" t="s">
        <v>57</v>
      </c>
      <c r="C409" s="282" t="s">
        <v>58</v>
      </c>
      <c r="D409" s="40" t="s">
        <v>59</v>
      </c>
      <c r="E409" s="41">
        <v>0.60399999999999998</v>
      </c>
      <c r="F409" s="42">
        <v>1</v>
      </c>
      <c r="G409" s="42"/>
      <c r="H409" s="43">
        <v>0.6</v>
      </c>
      <c r="I409" s="44"/>
      <c r="J409" s="44">
        <v>12.58</v>
      </c>
      <c r="K409" s="42">
        <v>7.55</v>
      </c>
      <c r="L409" s="45" t="s">
        <v>38</v>
      </c>
      <c r="M409" s="7"/>
      <c r="N409" s="7"/>
      <c r="O409" s="7"/>
      <c r="P409" s="7"/>
      <c r="Q409" s="7"/>
    </row>
    <row r="410" spans="1:17" outlineLevel="1" x14ac:dyDescent="0.2">
      <c r="A410" s="37" t="s">
        <v>38</v>
      </c>
      <c r="B410" s="38" t="s">
        <v>38</v>
      </c>
      <c r="C410" s="282" t="s">
        <v>39</v>
      </c>
      <c r="D410" s="40" t="s">
        <v>38</v>
      </c>
      <c r="E410" s="41" t="s">
        <v>38</v>
      </c>
      <c r="F410" s="42">
        <v>75.27</v>
      </c>
      <c r="G410" s="42">
        <v>1.1499999999999999</v>
      </c>
      <c r="H410" s="43">
        <v>34.619999999999997</v>
      </c>
      <c r="I410" s="44"/>
      <c r="J410" s="44">
        <v>18.07</v>
      </c>
      <c r="K410" s="42">
        <v>625.58000000000004</v>
      </c>
      <c r="L410" s="45" t="s">
        <v>38</v>
      </c>
      <c r="M410" s="7"/>
      <c r="N410" s="7"/>
      <c r="O410" s="7"/>
      <c r="P410" s="7"/>
      <c r="Q410" s="7"/>
    </row>
    <row r="411" spans="1:17" outlineLevel="1" x14ac:dyDescent="0.2">
      <c r="A411" s="37" t="s">
        <v>38</v>
      </c>
      <c r="B411" s="38" t="s">
        <v>38</v>
      </c>
      <c r="C411" s="282" t="s">
        <v>40</v>
      </c>
      <c r="D411" s="40" t="s">
        <v>38</v>
      </c>
      <c r="E411" s="41" t="s">
        <v>38</v>
      </c>
      <c r="F411" s="42">
        <v>51.76</v>
      </c>
      <c r="G411" s="42">
        <v>1.1499999999999999</v>
      </c>
      <c r="H411" s="43">
        <v>23.81</v>
      </c>
      <c r="I411" s="44"/>
      <c r="J411" s="44">
        <v>6.81</v>
      </c>
      <c r="K411" s="42">
        <v>162.15</v>
      </c>
      <c r="L411" s="45" t="s">
        <v>38</v>
      </c>
      <c r="M411" s="7"/>
      <c r="N411" s="7"/>
      <c r="O411" s="7"/>
      <c r="P411" s="7"/>
      <c r="Q411" s="7"/>
    </row>
    <row r="412" spans="1:17" outlineLevel="1" x14ac:dyDescent="0.2">
      <c r="A412" s="37" t="s">
        <v>38</v>
      </c>
      <c r="B412" s="38" t="s">
        <v>38</v>
      </c>
      <c r="C412" s="282" t="s">
        <v>41</v>
      </c>
      <c r="D412" s="40" t="s">
        <v>38</v>
      </c>
      <c r="E412" s="41" t="s">
        <v>38</v>
      </c>
      <c r="F412" s="54" t="s">
        <v>230</v>
      </c>
      <c r="G412" s="42">
        <v>1.1499999999999999</v>
      </c>
      <c r="H412" s="55" t="s">
        <v>274</v>
      </c>
      <c r="I412" s="44"/>
      <c r="J412" s="44">
        <v>18.07</v>
      </c>
      <c r="K412" s="54" t="s">
        <v>275</v>
      </c>
      <c r="L412" s="45" t="s">
        <v>38</v>
      </c>
      <c r="M412" s="7"/>
      <c r="N412" s="7"/>
      <c r="O412" s="7"/>
      <c r="P412" s="7"/>
      <c r="Q412" s="7"/>
    </row>
    <row r="413" spans="1:17" outlineLevel="1" x14ac:dyDescent="0.2">
      <c r="A413" s="37" t="s">
        <v>38</v>
      </c>
      <c r="B413" s="38" t="s">
        <v>38</v>
      </c>
      <c r="C413" s="282" t="s">
        <v>42</v>
      </c>
      <c r="D413" s="40" t="s">
        <v>38</v>
      </c>
      <c r="E413" s="41" t="s">
        <v>38</v>
      </c>
      <c r="F413" s="42">
        <v>27.1</v>
      </c>
      <c r="G413" s="42"/>
      <c r="H413" s="43">
        <v>10.84</v>
      </c>
      <c r="I413" s="44"/>
      <c r="J413" s="44">
        <v>12.58</v>
      </c>
      <c r="K413" s="42">
        <v>136.37</v>
      </c>
      <c r="L413" s="45" t="s">
        <v>38</v>
      </c>
      <c r="M413" s="7"/>
      <c r="N413" s="7"/>
      <c r="O413" s="7"/>
      <c r="P413" s="7"/>
      <c r="Q413" s="7"/>
    </row>
    <row r="414" spans="1:17" outlineLevel="1" x14ac:dyDescent="0.2">
      <c r="A414" s="37" t="s">
        <v>38</v>
      </c>
      <c r="B414" s="38" t="s">
        <v>38</v>
      </c>
      <c r="C414" s="282" t="s">
        <v>43</v>
      </c>
      <c r="D414" s="40" t="s">
        <v>44</v>
      </c>
      <c r="E414" s="41">
        <v>95</v>
      </c>
      <c r="F414" s="42"/>
      <c r="G414" s="42"/>
      <c r="H414" s="43">
        <v>33.69</v>
      </c>
      <c r="I414" s="44"/>
      <c r="J414" s="44" t="s">
        <v>60</v>
      </c>
      <c r="K414" s="42">
        <v>519.02</v>
      </c>
      <c r="L414" s="45" t="s">
        <v>38</v>
      </c>
      <c r="M414" s="7"/>
      <c r="N414" s="7"/>
      <c r="O414" s="7"/>
      <c r="P414" s="7"/>
      <c r="Q414" s="7"/>
    </row>
    <row r="415" spans="1:17" outlineLevel="1" x14ac:dyDescent="0.2">
      <c r="A415" s="37" t="s">
        <v>38</v>
      </c>
      <c r="B415" s="38" t="s">
        <v>38</v>
      </c>
      <c r="C415" s="282" t="s">
        <v>46</v>
      </c>
      <c r="D415" s="40" t="s">
        <v>44</v>
      </c>
      <c r="E415" s="41">
        <v>65</v>
      </c>
      <c r="F415" s="42"/>
      <c r="G415" s="42"/>
      <c r="H415" s="43">
        <v>23.05</v>
      </c>
      <c r="I415" s="44"/>
      <c r="J415" s="44" t="s">
        <v>61</v>
      </c>
      <c r="K415" s="42">
        <v>333.2</v>
      </c>
      <c r="L415" s="45" t="s">
        <v>38</v>
      </c>
      <c r="M415" s="7"/>
      <c r="N415" s="7"/>
      <c r="O415" s="7"/>
      <c r="P415" s="7"/>
      <c r="Q415" s="7"/>
    </row>
    <row r="416" spans="1:17" outlineLevel="1" x14ac:dyDescent="0.2">
      <c r="A416" s="37" t="s">
        <v>38</v>
      </c>
      <c r="B416" s="38" t="s">
        <v>38</v>
      </c>
      <c r="C416" s="282" t="s">
        <v>48</v>
      </c>
      <c r="D416" s="40" t="s">
        <v>49</v>
      </c>
      <c r="E416" s="41">
        <v>8.2899999999999991</v>
      </c>
      <c r="F416" s="42"/>
      <c r="G416" s="42">
        <v>1.1499999999999999</v>
      </c>
      <c r="H416" s="43" t="s">
        <v>38</v>
      </c>
      <c r="I416" s="44"/>
      <c r="J416" s="44"/>
      <c r="K416" s="42"/>
      <c r="L416" s="45">
        <v>3.81</v>
      </c>
      <c r="M416" s="7"/>
      <c r="N416" s="7"/>
      <c r="O416" s="7"/>
      <c r="P416" s="7"/>
      <c r="Q416" s="7"/>
    </row>
    <row r="417" spans="1:17" outlineLevel="1" x14ac:dyDescent="0.2">
      <c r="A417" s="37" t="s">
        <v>38</v>
      </c>
      <c r="B417" s="38" t="s">
        <v>38</v>
      </c>
      <c r="C417" s="282" t="s">
        <v>94</v>
      </c>
      <c r="D417" s="40" t="s">
        <v>49</v>
      </c>
      <c r="E417" s="41">
        <v>0.14000000000000001</v>
      </c>
      <c r="F417" s="42"/>
      <c r="G417" s="42">
        <v>1.1499999999999999</v>
      </c>
      <c r="H417" s="43" t="s">
        <v>38</v>
      </c>
      <c r="I417" s="44"/>
      <c r="J417" s="44"/>
      <c r="K417" s="42"/>
      <c r="L417" s="45">
        <v>0.06</v>
      </c>
      <c r="M417" s="7"/>
      <c r="N417" s="7"/>
      <c r="O417" s="7"/>
      <c r="P417" s="7"/>
      <c r="Q417" s="7"/>
    </row>
    <row r="418" spans="1:17" ht="15.75" x14ac:dyDescent="0.2">
      <c r="A418" s="46" t="s">
        <v>38</v>
      </c>
      <c r="B418" s="47" t="s">
        <v>38</v>
      </c>
      <c r="C418" s="283" t="s">
        <v>50</v>
      </c>
      <c r="D418" s="46" t="s">
        <v>38</v>
      </c>
      <c r="E418" s="49" t="s">
        <v>38</v>
      </c>
      <c r="F418" s="50"/>
      <c r="G418" s="50"/>
      <c r="H418" s="51">
        <v>126.01</v>
      </c>
      <c r="I418" s="52"/>
      <c r="J418" s="52"/>
      <c r="K418" s="50">
        <v>1776.32</v>
      </c>
      <c r="L418" s="53">
        <v>4440.8</v>
      </c>
      <c r="M418" s="7"/>
      <c r="N418" s="7"/>
      <c r="O418" s="7"/>
      <c r="P418" s="7"/>
      <c r="Q418" s="7"/>
    </row>
    <row r="419" spans="1:17" ht="60" x14ac:dyDescent="0.2">
      <c r="A419" s="37">
        <v>28</v>
      </c>
      <c r="B419" s="38" t="s">
        <v>276</v>
      </c>
      <c r="C419" s="282" t="s">
        <v>277</v>
      </c>
      <c r="D419" s="40" t="s">
        <v>87</v>
      </c>
      <c r="E419" s="41" t="s">
        <v>278</v>
      </c>
      <c r="F419" s="42">
        <v>368.49</v>
      </c>
      <c r="G419" s="42"/>
      <c r="H419" s="43" t="s">
        <v>38</v>
      </c>
      <c r="I419" s="44" t="s">
        <v>73</v>
      </c>
      <c r="J419" s="44"/>
      <c r="K419" s="42"/>
      <c r="L419" s="45" t="s">
        <v>38</v>
      </c>
      <c r="M419" s="7"/>
      <c r="N419" s="7"/>
      <c r="O419" s="7"/>
      <c r="P419" s="7"/>
      <c r="Q419" s="7"/>
    </row>
    <row r="420" spans="1:17" ht="60" outlineLevel="1" x14ac:dyDescent="0.2">
      <c r="A420" s="37" t="s">
        <v>38</v>
      </c>
      <c r="B420" s="38">
        <v>21102</v>
      </c>
      <c r="C420" s="282" t="s">
        <v>74</v>
      </c>
      <c r="D420" s="40" t="s">
        <v>56</v>
      </c>
      <c r="E420" s="41">
        <v>0.06</v>
      </c>
      <c r="F420" s="42">
        <v>131.11000000000001</v>
      </c>
      <c r="G420" s="42"/>
      <c r="H420" s="43">
        <v>7.87</v>
      </c>
      <c r="I420" s="44"/>
      <c r="J420" s="44">
        <v>6.82</v>
      </c>
      <c r="K420" s="42">
        <v>53.67</v>
      </c>
      <c r="L420" s="45" t="s">
        <v>38</v>
      </c>
      <c r="M420" s="7"/>
      <c r="N420" s="7"/>
      <c r="O420" s="7"/>
      <c r="P420" s="7"/>
      <c r="Q420" s="7"/>
    </row>
    <row r="421" spans="1:17" ht="30" outlineLevel="1" x14ac:dyDescent="0.2">
      <c r="A421" s="37" t="s">
        <v>38</v>
      </c>
      <c r="B421" s="38">
        <v>40502</v>
      </c>
      <c r="C421" s="282" t="s">
        <v>171</v>
      </c>
      <c r="D421" s="40" t="s">
        <v>56</v>
      </c>
      <c r="E421" s="41">
        <v>1.1000000000000001</v>
      </c>
      <c r="F421" s="42">
        <v>8.1</v>
      </c>
      <c r="G421" s="42"/>
      <c r="H421" s="43">
        <v>8.91</v>
      </c>
      <c r="I421" s="44"/>
      <c r="J421" s="44">
        <v>6.82</v>
      </c>
      <c r="K421" s="42">
        <v>60.77</v>
      </c>
      <c r="L421" s="45" t="s">
        <v>38</v>
      </c>
      <c r="M421" s="7"/>
      <c r="N421" s="7"/>
      <c r="O421" s="7"/>
      <c r="P421" s="7"/>
      <c r="Q421" s="7"/>
    </row>
    <row r="422" spans="1:17" ht="30" outlineLevel="1" x14ac:dyDescent="0.2">
      <c r="A422" s="37" t="s">
        <v>38</v>
      </c>
      <c r="B422" s="38">
        <v>400001</v>
      </c>
      <c r="C422" s="282" t="s">
        <v>55</v>
      </c>
      <c r="D422" s="40" t="s">
        <v>56</v>
      </c>
      <c r="E422" s="41">
        <v>0.06</v>
      </c>
      <c r="F422" s="42">
        <v>91.62</v>
      </c>
      <c r="G422" s="42"/>
      <c r="H422" s="43">
        <v>5.5</v>
      </c>
      <c r="I422" s="44"/>
      <c r="J422" s="44">
        <v>6.82</v>
      </c>
      <c r="K422" s="42">
        <v>37.51</v>
      </c>
      <c r="L422" s="45" t="s">
        <v>38</v>
      </c>
      <c r="M422" s="7"/>
      <c r="N422" s="7"/>
      <c r="O422" s="7"/>
      <c r="P422" s="7"/>
      <c r="Q422" s="7"/>
    </row>
    <row r="423" spans="1:17" ht="45" outlineLevel="1" x14ac:dyDescent="0.2">
      <c r="A423" s="37" t="s">
        <v>38</v>
      </c>
      <c r="B423" s="38" t="s">
        <v>279</v>
      </c>
      <c r="C423" s="282" t="s">
        <v>280</v>
      </c>
      <c r="D423" s="40" t="s">
        <v>79</v>
      </c>
      <c r="E423" s="41">
        <v>1.2999999999999999E-3</v>
      </c>
      <c r="F423" s="42">
        <v>5763</v>
      </c>
      <c r="G423" s="42"/>
      <c r="H423" s="43">
        <v>7.49</v>
      </c>
      <c r="I423" s="44"/>
      <c r="J423" s="44">
        <v>7.71</v>
      </c>
      <c r="K423" s="42">
        <v>57.75</v>
      </c>
      <c r="L423" s="45" t="s">
        <v>38</v>
      </c>
      <c r="M423" s="7"/>
      <c r="N423" s="7"/>
      <c r="O423" s="7"/>
      <c r="P423" s="7"/>
      <c r="Q423" s="7"/>
    </row>
    <row r="424" spans="1:17" ht="30" outlineLevel="1" x14ac:dyDescent="0.2">
      <c r="A424" s="37" t="s">
        <v>38</v>
      </c>
      <c r="B424" s="38" t="s">
        <v>272</v>
      </c>
      <c r="C424" s="282" t="s">
        <v>273</v>
      </c>
      <c r="D424" s="40" t="s">
        <v>84</v>
      </c>
      <c r="E424" s="41">
        <v>0.29520000000000002</v>
      </c>
      <c r="F424" s="42">
        <v>11.11</v>
      </c>
      <c r="G424" s="42"/>
      <c r="H424" s="43">
        <v>3.28</v>
      </c>
      <c r="I424" s="44"/>
      <c r="J424" s="44">
        <v>7.71</v>
      </c>
      <c r="K424" s="42">
        <v>25.29</v>
      </c>
      <c r="L424" s="45" t="s">
        <v>38</v>
      </c>
      <c r="M424" s="7"/>
      <c r="N424" s="7"/>
      <c r="O424" s="7"/>
      <c r="P424" s="7"/>
      <c r="Q424" s="7"/>
    </row>
    <row r="425" spans="1:17" outlineLevel="1" x14ac:dyDescent="0.2">
      <c r="A425" s="37" t="s">
        <v>38</v>
      </c>
      <c r="B425" s="38" t="s">
        <v>82</v>
      </c>
      <c r="C425" s="282" t="s">
        <v>83</v>
      </c>
      <c r="D425" s="40" t="s">
        <v>84</v>
      </c>
      <c r="E425" s="41">
        <v>0.78720000000000001</v>
      </c>
      <c r="F425" s="42">
        <v>28.6</v>
      </c>
      <c r="G425" s="42"/>
      <c r="H425" s="43">
        <v>22.51</v>
      </c>
      <c r="I425" s="44"/>
      <c r="J425" s="44">
        <v>7.71</v>
      </c>
      <c r="K425" s="42">
        <v>173.55</v>
      </c>
      <c r="L425" s="45" t="s">
        <v>38</v>
      </c>
      <c r="M425" s="7"/>
      <c r="N425" s="7"/>
      <c r="O425" s="7"/>
      <c r="P425" s="7"/>
      <c r="Q425" s="7"/>
    </row>
    <row r="426" spans="1:17" ht="60" outlineLevel="1" x14ac:dyDescent="0.2">
      <c r="A426" s="37" t="s">
        <v>38</v>
      </c>
      <c r="B426" s="38" t="s">
        <v>57</v>
      </c>
      <c r="C426" s="282" t="s">
        <v>58</v>
      </c>
      <c r="D426" s="40" t="s">
        <v>59</v>
      </c>
      <c r="E426" s="41">
        <v>1.2689999999999999</v>
      </c>
      <c r="F426" s="42">
        <v>1</v>
      </c>
      <c r="G426" s="42"/>
      <c r="H426" s="43">
        <v>1.27</v>
      </c>
      <c r="I426" s="44"/>
      <c r="J426" s="44">
        <v>7.71</v>
      </c>
      <c r="K426" s="42">
        <v>9.7899999999999991</v>
      </c>
      <c r="L426" s="45" t="s">
        <v>38</v>
      </c>
      <c r="M426" s="7"/>
      <c r="N426" s="7"/>
      <c r="O426" s="7"/>
      <c r="P426" s="7"/>
      <c r="Q426" s="7"/>
    </row>
    <row r="427" spans="1:17" outlineLevel="1" x14ac:dyDescent="0.2">
      <c r="A427" s="37" t="s">
        <v>38</v>
      </c>
      <c r="B427" s="38" t="s">
        <v>38</v>
      </c>
      <c r="C427" s="282" t="s">
        <v>39</v>
      </c>
      <c r="D427" s="40" t="s">
        <v>38</v>
      </c>
      <c r="E427" s="41" t="s">
        <v>38</v>
      </c>
      <c r="F427" s="42">
        <v>193.4</v>
      </c>
      <c r="G427" s="42">
        <v>1.1499999999999999</v>
      </c>
      <c r="H427" s="43">
        <v>72.95</v>
      </c>
      <c r="I427" s="44"/>
      <c r="J427" s="44">
        <v>18.07</v>
      </c>
      <c r="K427" s="42">
        <v>1318.21</v>
      </c>
      <c r="L427" s="45" t="s">
        <v>38</v>
      </c>
      <c r="M427" s="7"/>
      <c r="N427" s="7"/>
      <c r="O427" s="7"/>
      <c r="P427" s="7"/>
      <c r="Q427" s="7"/>
    </row>
    <row r="428" spans="1:17" outlineLevel="1" x14ac:dyDescent="0.2">
      <c r="A428" s="37" t="s">
        <v>38</v>
      </c>
      <c r="B428" s="38" t="s">
        <v>38</v>
      </c>
      <c r="C428" s="282" t="s">
        <v>40</v>
      </c>
      <c r="D428" s="40" t="s">
        <v>38</v>
      </c>
      <c r="E428" s="41" t="s">
        <v>38</v>
      </c>
      <c r="F428" s="42">
        <v>69.53</v>
      </c>
      <c r="G428" s="42">
        <v>1.1499999999999999</v>
      </c>
      <c r="H428" s="43">
        <v>26.23</v>
      </c>
      <c r="I428" s="44"/>
      <c r="J428" s="44">
        <v>6.82</v>
      </c>
      <c r="K428" s="42">
        <v>178.89</v>
      </c>
      <c r="L428" s="45" t="s">
        <v>38</v>
      </c>
      <c r="M428" s="7"/>
      <c r="N428" s="7"/>
      <c r="O428" s="7"/>
      <c r="P428" s="7"/>
      <c r="Q428" s="7"/>
    </row>
    <row r="429" spans="1:17" outlineLevel="1" x14ac:dyDescent="0.2">
      <c r="A429" s="37" t="s">
        <v>38</v>
      </c>
      <c r="B429" s="38" t="s">
        <v>38</v>
      </c>
      <c r="C429" s="282" t="s">
        <v>41</v>
      </c>
      <c r="D429" s="40" t="s">
        <v>38</v>
      </c>
      <c r="E429" s="41" t="s">
        <v>38</v>
      </c>
      <c r="F429" s="54" t="s">
        <v>281</v>
      </c>
      <c r="G429" s="42">
        <v>1.1499999999999999</v>
      </c>
      <c r="H429" s="55" t="s">
        <v>282</v>
      </c>
      <c r="I429" s="44"/>
      <c r="J429" s="44">
        <v>18.07</v>
      </c>
      <c r="K429" s="54" t="s">
        <v>283</v>
      </c>
      <c r="L429" s="45" t="s">
        <v>38</v>
      </c>
      <c r="M429" s="7"/>
      <c r="N429" s="7"/>
      <c r="O429" s="7"/>
      <c r="P429" s="7"/>
      <c r="Q429" s="7"/>
    </row>
    <row r="430" spans="1:17" outlineLevel="1" x14ac:dyDescent="0.2">
      <c r="A430" s="37" t="s">
        <v>38</v>
      </c>
      <c r="B430" s="38" t="s">
        <v>38</v>
      </c>
      <c r="C430" s="282" t="s">
        <v>42</v>
      </c>
      <c r="D430" s="40" t="s">
        <v>38</v>
      </c>
      <c r="E430" s="41" t="s">
        <v>38</v>
      </c>
      <c r="F430" s="42">
        <v>105.56</v>
      </c>
      <c r="G430" s="42"/>
      <c r="H430" s="43">
        <v>34.619999999999997</v>
      </c>
      <c r="I430" s="44"/>
      <c r="J430" s="44">
        <v>7.71</v>
      </c>
      <c r="K430" s="42">
        <v>266.92</v>
      </c>
      <c r="L430" s="45" t="s">
        <v>38</v>
      </c>
      <c r="M430" s="7"/>
      <c r="N430" s="7"/>
      <c r="O430" s="7"/>
      <c r="P430" s="7"/>
      <c r="Q430" s="7"/>
    </row>
    <row r="431" spans="1:17" outlineLevel="1" x14ac:dyDescent="0.2">
      <c r="A431" s="37" t="s">
        <v>38</v>
      </c>
      <c r="B431" s="38" t="s">
        <v>38</v>
      </c>
      <c r="C431" s="282" t="s">
        <v>43</v>
      </c>
      <c r="D431" s="40" t="s">
        <v>44</v>
      </c>
      <c r="E431" s="41">
        <v>95</v>
      </c>
      <c r="F431" s="42"/>
      <c r="G431" s="42"/>
      <c r="H431" s="43">
        <v>70.19</v>
      </c>
      <c r="I431" s="44"/>
      <c r="J431" s="44" t="s">
        <v>60</v>
      </c>
      <c r="K431" s="42">
        <v>1081.3699999999999</v>
      </c>
      <c r="L431" s="45" t="s">
        <v>38</v>
      </c>
      <c r="M431" s="7"/>
      <c r="N431" s="7"/>
      <c r="O431" s="7"/>
      <c r="P431" s="7"/>
      <c r="Q431" s="7"/>
    </row>
    <row r="432" spans="1:17" outlineLevel="1" x14ac:dyDescent="0.2">
      <c r="A432" s="37" t="s">
        <v>38</v>
      </c>
      <c r="B432" s="38" t="s">
        <v>38</v>
      </c>
      <c r="C432" s="282" t="s">
        <v>46</v>
      </c>
      <c r="D432" s="40" t="s">
        <v>44</v>
      </c>
      <c r="E432" s="41">
        <v>65</v>
      </c>
      <c r="F432" s="42"/>
      <c r="G432" s="42"/>
      <c r="H432" s="43">
        <v>48.02</v>
      </c>
      <c r="I432" s="44"/>
      <c r="J432" s="44" t="s">
        <v>61</v>
      </c>
      <c r="K432" s="42">
        <v>694.21</v>
      </c>
      <c r="L432" s="45" t="s">
        <v>38</v>
      </c>
      <c r="M432" s="7"/>
      <c r="N432" s="7"/>
      <c r="O432" s="7"/>
      <c r="P432" s="7"/>
      <c r="Q432" s="7"/>
    </row>
    <row r="433" spans="1:17" outlineLevel="1" x14ac:dyDescent="0.2">
      <c r="A433" s="37" t="s">
        <v>38</v>
      </c>
      <c r="B433" s="38" t="s">
        <v>38</v>
      </c>
      <c r="C433" s="282" t="s">
        <v>48</v>
      </c>
      <c r="D433" s="40" t="s">
        <v>49</v>
      </c>
      <c r="E433" s="41">
        <v>21.3</v>
      </c>
      <c r="F433" s="42"/>
      <c r="G433" s="42">
        <v>1.1499999999999999</v>
      </c>
      <c r="H433" s="43" t="s">
        <v>38</v>
      </c>
      <c r="I433" s="44"/>
      <c r="J433" s="44"/>
      <c r="K433" s="42"/>
      <c r="L433" s="45">
        <v>8.0299999999999994</v>
      </c>
      <c r="M433" s="7"/>
      <c r="N433" s="7"/>
      <c r="O433" s="7"/>
      <c r="P433" s="7"/>
      <c r="Q433" s="7"/>
    </row>
    <row r="434" spans="1:17" outlineLevel="1" x14ac:dyDescent="0.2">
      <c r="A434" s="37" t="s">
        <v>38</v>
      </c>
      <c r="B434" s="38" t="s">
        <v>38</v>
      </c>
      <c r="C434" s="282" t="s">
        <v>94</v>
      </c>
      <c r="D434" s="40" t="s">
        <v>49</v>
      </c>
      <c r="E434" s="41">
        <v>0.19</v>
      </c>
      <c r="F434" s="42"/>
      <c r="G434" s="42">
        <v>1.1499999999999999</v>
      </c>
      <c r="H434" s="43" t="s">
        <v>38</v>
      </c>
      <c r="I434" s="44"/>
      <c r="J434" s="44"/>
      <c r="K434" s="42"/>
      <c r="L434" s="45">
        <v>7.0000000000000007E-2</v>
      </c>
      <c r="M434" s="7"/>
      <c r="N434" s="7"/>
      <c r="O434" s="7"/>
      <c r="P434" s="7"/>
      <c r="Q434" s="7"/>
    </row>
    <row r="435" spans="1:17" ht="15.75" x14ac:dyDescent="0.2">
      <c r="A435" s="46" t="s">
        <v>38</v>
      </c>
      <c r="B435" s="47" t="s">
        <v>38</v>
      </c>
      <c r="C435" s="283" t="s">
        <v>50</v>
      </c>
      <c r="D435" s="46" t="s">
        <v>38</v>
      </c>
      <c r="E435" s="49" t="s">
        <v>38</v>
      </c>
      <c r="F435" s="50"/>
      <c r="G435" s="50"/>
      <c r="H435" s="51">
        <v>252.01</v>
      </c>
      <c r="I435" s="52"/>
      <c r="J435" s="52"/>
      <c r="K435" s="50">
        <v>3539.6</v>
      </c>
      <c r="L435" s="53">
        <v>10791.46</v>
      </c>
      <c r="M435" s="7"/>
      <c r="N435" s="7"/>
      <c r="O435" s="7"/>
      <c r="P435" s="7"/>
      <c r="Q435" s="7"/>
    </row>
    <row r="436" spans="1:17" x14ac:dyDescent="0.2">
      <c r="A436" s="487" t="s">
        <v>284</v>
      </c>
      <c r="B436" s="488"/>
      <c r="C436" s="488"/>
      <c r="D436" s="488"/>
      <c r="E436" s="488"/>
      <c r="F436" s="488"/>
      <c r="G436" s="488"/>
      <c r="H436" s="488"/>
      <c r="I436" s="488"/>
      <c r="J436" s="488"/>
      <c r="K436" s="488"/>
      <c r="L436" s="488"/>
      <c r="M436" s="7"/>
      <c r="N436" s="7"/>
      <c r="O436" s="7"/>
      <c r="P436" s="7"/>
      <c r="Q436" s="7"/>
    </row>
    <row r="437" spans="1:17" ht="75" x14ac:dyDescent="0.2">
      <c r="A437" s="37">
        <v>29</v>
      </c>
      <c r="B437" s="38" t="s">
        <v>160</v>
      </c>
      <c r="C437" s="282" t="s">
        <v>285</v>
      </c>
      <c r="D437" s="40" t="s">
        <v>53</v>
      </c>
      <c r="E437" s="41" t="s">
        <v>286</v>
      </c>
      <c r="F437" s="42">
        <v>301.39</v>
      </c>
      <c r="G437" s="42"/>
      <c r="H437" s="43" t="s">
        <v>38</v>
      </c>
      <c r="I437" s="44" t="s">
        <v>73</v>
      </c>
      <c r="J437" s="44"/>
      <c r="K437" s="42"/>
      <c r="L437" s="45" t="s">
        <v>38</v>
      </c>
      <c r="M437" s="7"/>
      <c r="N437" s="7"/>
      <c r="O437" s="7"/>
      <c r="P437" s="7"/>
      <c r="Q437" s="7"/>
    </row>
    <row r="438" spans="1:17" ht="60" outlineLevel="1" x14ac:dyDescent="0.2">
      <c r="A438" s="37" t="s">
        <v>38</v>
      </c>
      <c r="B438" s="38">
        <v>21102</v>
      </c>
      <c r="C438" s="282" t="s">
        <v>74</v>
      </c>
      <c r="D438" s="40" t="s">
        <v>56</v>
      </c>
      <c r="E438" s="41">
        <v>0.06</v>
      </c>
      <c r="F438" s="42">
        <v>131.11000000000001</v>
      </c>
      <c r="G438" s="42"/>
      <c r="H438" s="43">
        <v>7.87</v>
      </c>
      <c r="I438" s="44"/>
      <c r="J438" s="44">
        <v>6.1</v>
      </c>
      <c r="K438" s="42">
        <v>48.01</v>
      </c>
      <c r="L438" s="45" t="s">
        <v>38</v>
      </c>
      <c r="M438" s="7"/>
      <c r="N438" s="7"/>
      <c r="O438" s="7"/>
      <c r="P438" s="7"/>
      <c r="Q438" s="7"/>
    </row>
    <row r="439" spans="1:17" ht="30" outlineLevel="1" x14ac:dyDescent="0.2">
      <c r="A439" s="37" t="s">
        <v>38</v>
      </c>
      <c r="B439" s="38">
        <v>30203</v>
      </c>
      <c r="C439" s="282" t="s">
        <v>75</v>
      </c>
      <c r="D439" s="40" t="s">
        <v>56</v>
      </c>
      <c r="E439" s="41">
        <v>1.57</v>
      </c>
      <c r="F439" s="42">
        <v>2.37</v>
      </c>
      <c r="G439" s="42"/>
      <c r="H439" s="43">
        <v>3.72</v>
      </c>
      <c r="I439" s="44"/>
      <c r="J439" s="44">
        <v>6.1</v>
      </c>
      <c r="K439" s="42">
        <v>22.69</v>
      </c>
      <c r="L439" s="45" t="s">
        <v>38</v>
      </c>
      <c r="M439" s="7"/>
      <c r="N439" s="7"/>
      <c r="O439" s="7"/>
      <c r="P439" s="7"/>
      <c r="Q439" s="7"/>
    </row>
    <row r="440" spans="1:17" ht="30" outlineLevel="1" x14ac:dyDescent="0.2">
      <c r="A440" s="37" t="s">
        <v>38</v>
      </c>
      <c r="B440" s="38">
        <v>30402</v>
      </c>
      <c r="C440" s="282" t="s">
        <v>76</v>
      </c>
      <c r="D440" s="40" t="s">
        <v>56</v>
      </c>
      <c r="E440" s="41">
        <v>1.57</v>
      </c>
      <c r="F440" s="42">
        <v>3.28</v>
      </c>
      <c r="G440" s="42"/>
      <c r="H440" s="43">
        <v>5.15</v>
      </c>
      <c r="I440" s="44"/>
      <c r="J440" s="44">
        <v>6.1</v>
      </c>
      <c r="K440" s="42">
        <v>31.42</v>
      </c>
      <c r="L440" s="45" t="s">
        <v>38</v>
      </c>
      <c r="M440" s="7"/>
      <c r="N440" s="7"/>
      <c r="O440" s="7"/>
      <c r="P440" s="7"/>
      <c r="Q440" s="7"/>
    </row>
    <row r="441" spans="1:17" ht="30" outlineLevel="1" x14ac:dyDescent="0.2">
      <c r="A441" s="37" t="s">
        <v>38</v>
      </c>
      <c r="B441" s="38">
        <v>400001</v>
      </c>
      <c r="C441" s="282" t="s">
        <v>55</v>
      </c>
      <c r="D441" s="40" t="s">
        <v>56</v>
      </c>
      <c r="E441" s="41">
        <v>0.06</v>
      </c>
      <c r="F441" s="42">
        <v>91.62</v>
      </c>
      <c r="G441" s="42"/>
      <c r="H441" s="43">
        <v>5.5</v>
      </c>
      <c r="I441" s="44"/>
      <c r="J441" s="44">
        <v>6.1</v>
      </c>
      <c r="K441" s="42">
        <v>33.549999999999997</v>
      </c>
      <c r="L441" s="45" t="s">
        <v>38</v>
      </c>
      <c r="M441" s="7"/>
      <c r="N441" s="7"/>
      <c r="O441" s="7"/>
      <c r="P441" s="7"/>
      <c r="Q441" s="7"/>
    </row>
    <row r="442" spans="1:17" ht="30" outlineLevel="1" x14ac:dyDescent="0.2">
      <c r="A442" s="37" t="s">
        <v>38</v>
      </c>
      <c r="B442" s="38" t="s">
        <v>163</v>
      </c>
      <c r="C442" s="282" t="s">
        <v>164</v>
      </c>
      <c r="D442" s="40" t="s">
        <v>79</v>
      </c>
      <c r="E442" s="41">
        <v>2.0000000000000001E-4</v>
      </c>
      <c r="F442" s="42">
        <v>10207</v>
      </c>
      <c r="G442" s="42"/>
      <c r="H442" s="43">
        <v>2.04</v>
      </c>
      <c r="I442" s="44"/>
      <c r="J442" s="44">
        <v>10.19</v>
      </c>
      <c r="K442" s="42">
        <v>20.79</v>
      </c>
      <c r="L442" s="45" t="s">
        <v>38</v>
      </c>
      <c r="M442" s="7"/>
      <c r="N442" s="7"/>
      <c r="O442" s="7"/>
      <c r="P442" s="7"/>
      <c r="Q442" s="7"/>
    </row>
    <row r="443" spans="1:17" outlineLevel="1" x14ac:dyDescent="0.2">
      <c r="A443" s="37" t="s">
        <v>38</v>
      </c>
      <c r="B443" s="38" t="s">
        <v>85</v>
      </c>
      <c r="C443" s="282" t="s">
        <v>86</v>
      </c>
      <c r="D443" s="40" t="s">
        <v>87</v>
      </c>
      <c r="E443" s="41">
        <v>7.7999999999999996E-3</v>
      </c>
      <c r="F443" s="42">
        <v>120</v>
      </c>
      <c r="G443" s="42"/>
      <c r="H443" s="43">
        <v>0.94</v>
      </c>
      <c r="I443" s="44"/>
      <c r="J443" s="44">
        <v>10.19</v>
      </c>
      <c r="K443" s="42">
        <v>9.58</v>
      </c>
      <c r="L443" s="45" t="s">
        <v>38</v>
      </c>
      <c r="M443" s="7"/>
      <c r="N443" s="7"/>
      <c r="O443" s="7"/>
      <c r="P443" s="7"/>
      <c r="Q443" s="7"/>
    </row>
    <row r="444" spans="1:17" outlineLevel="1" x14ac:dyDescent="0.2">
      <c r="A444" s="37" t="s">
        <v>38</v>
      </c>
      <c r="B444" s="38" t="s">
        <v>88</v>
      </c>
      <c r="C444" s="282" t="s">
        <v>89</v>
      </c>
      <c r="D444" s="40" t="s">
        <v>79</v>
      </c>
      <c r="E444" s="41">
        <v>2.0000000000000001E-4</v>
      </c>
      <c r="F444" s="42">
        <v>8461.6299999999992</v>
      </c>
      <c r="G444" s="42"/>
      <c r="H444" s="43">
        <v>1.69</v>
      </c>
      <c r="I444" s="44"/>
      <c r="J444" s="44">
        <v>10.19</v>
      </c>
      <c r="K444" s="42">
        <v>17.22</v>
      </c>
      <c r="L444" s="45" t="s">
        <v>38</v>
      </c>
      <c r="M444" s="7"/>
      <c r="N444" s="7"/>
      <c r="O444" s="7"/>
      <c r="P444" s="7"/>
      <c r="Q444" s="7"/>
    </row>
    <row r="445" spans="1:17" ht="30" outlineLevel="1" x14ac:dyDescent="0.2">
      <c r="A445" s="37" t="s">
        <v>38</v>
      </c>
      <c r="B445" s="38" t="s">
        <v>134</v>
      </c>
      <c r="C445" s="282" t="s">
        <v>135</v>
      </c>
      <c r="D445" s="40" t="s">
        <v>84</v>
      </c>
      <c r="E445" s="41">
        <v>0.08</v>
      </c>
      <c r="F445" s="42">
        <v>66.84</v>
      </c>
      <c r="G445" s="42"/>
      <c r="H445" s="43">
        <v>5.35</v>
      </c>
      <c r="I445" s="44"/>
      <c r="J445" s="44">
        <v>10.19</v>
      </c>
      <c r="K445" s="42">
        <v>54.52</v>
      </c>
      <c r="L445" s="45" t="s">
        <v>38</v>
      </c>
      <c r="M445" s="7"/>
      <c r="N445" s="7"/>
      <c r="O445" s="7"/>
      <c r="P445" s="7"/>
      <c r="Q445" s="7"/>
    </row>
    <row r="446" spans="1:17" ht="60" outlineLevel="1" x14ac:dyDescent="0.2">
      <c r="A446" s="37" t="s">
        <v>38</v>
      </c>
      <c r="B446" s="38" t="s">
        <v>57</v>
      </c>
      <c r="C446" s="282" t="s">
        <v>58</v>
      </c>
      <c r="D446" s="40" t="s">
        <v>59</v>
      </c>
      <c r="E446" s="41">
        <v>1.2350000000000001</v>
      </c>
      <c r="F446" s="42">
        <v>1</v>
      </c>
      <c r="G446" s="42"/>
      <c r="H446" s="43">
        <v>1.24</v>
      </c>
      <c r="I446" s="44"/>
      <c r="J446" s="44">
        <v>10.19</v>
      </c>
      <c r="K446" s="42">
        <v>12.64</v>
      </c>
      <c r="L446" s="45" t="s">
        <v>38</v>
      </c>
      <c r="M446" s="7"/>
      <c r="N446" s="7"/>
      <c r="O446" s="7"/>
      <c r="P446" s="7"/>
      <c r="Q446" s="7"/>
    </row>
    <row r="447" spans="1:17" outlineLevel="1" x14ac:dyDescent="0.2">
      <c r="A447" s="37" t="s">
        <v>38</v>
      </c>
      <c r="B447" s="38" t="s">
        <v>38</v>
      </c>
      <c r="C447" s="282" t="s">
        <v>39</v>
      </c>
      <c r="D447" s="40" t="s">
        <v>38</v>
      </c>
      <c r="E447" s="41" t="s">
        <v>38</v>
      </c>
      <c r="F447" s="42">
        <v>193.23</v>
      </c>
      <c r="G447" s="42">
        <v>1.1499999999999999</v>
      </c>
      <c r="H447" s="43">
        <v>71.11</v>
      </c>
      <c r="I447" s="44"/>
      <c r="J447" s="44">
        <v>18.07</v>
      </c>
      <c r="K447" s="42">
        <v>1284.96</v>
      </c>
      <c r="L447" s="45" t="s">
        <v>38</v>
      </c>
      <c r="M447" s="7"/>
      <c r="N447" s="7"/>
      <c r="O447" s="7"/>
      <c r="P447" s="7"/>
      <c r="Q447" s="7"/>
    </row>
    <row r="448" spans="1:17" outlineLevel="1" x14ac:dyDescent="0.2">
      <c r="A448" s="37" t="s">
        <v>38</v>
      </c>
      <c r="B448" s="38" t="s">
        <v>38</v>
      </c>
      <c r="C448" s="282" t="s">
        <v>40</v>
      </c>
      <c r="D448" s="40" t="s">
        <v>38</v>
      </c>
      <c r="E448" s="41" t="s">
        <v>38</v>
      </c>
      <c r="F448" s="42">
        <v>72.23</v>
      </c>
      <c r="G448" s="42">
        <v>1.1499999999999999</v>
      </c>
      <c r="H448" s="43">
        <v>26.58</v>
      </c>
      <c r="I448" s="44"/>
      <c r="J448" s="44">
        <v>6.1</v>
      </c>
      <c r="K448" s="42">
        <v>162.13999999999999</v>
      </c>
      <c r="L448" s="45" t="s">
        <v>38</v>
      </c>
      <c r="M448" s="7"/>
      <c r="N448" s="7"/>
      <c r="O448" s="7"/>
      <c r="P448" s="7"/>
      <c r="Q448" s="7"/>
    </row>
    <row r="449" spans="1:17" outlineLevel="1" x14ac:dyDescent="0.2">
      <c r="A449" s="37" t="s">
        <v>38</v>
      </c>
      <c r="B449" s="38" t="s">
        <v>38</v>
      </c>
      <c r="C449" s="282" t="s">
        <v>41</v>
      </c>
      <c r="D449" s="40" t="s">
        <v>38</v>
      </c>
      <c r="E449" s="41" t="s">
        <v>38</v>
      </c>
      <c r="F449" s="54" t="s">
        <v>136</v>
      </c>
      <c r="G449" s="42">
        <v>1.1499999999999999</v>
      </c>
      <c r="H449" s="55" t="s">
        <v>287</v>
      </c>
      <c r="I449" s="44"/>
      <c r="J449" s="44">
        <v>18.07</v>
      </c>
      <c r="K449" s="54" t="s">
        <v>288</v>
      </c>
      <c r="L449" s="45" t="s">
        <v>38</v>
      </c>
      <c r="M449" s="7"/>
      <c r="N449" s="7"/>
      <c r="O449" s="7"/>
      <c r="P449" s="7"/>
      <c r="Q449" s="7"/>
    </row>
    <row r="450" spans="1:17" outlineLevel="1" x14ac:dyDescent="0.2">
      <c r="A450" s="37" t="s">
        <v>38</v>
      </c>
      <c r="B450" s="38" t="s">
        <v>38</v>
      </c>
      <c r="C450" s="282" t="s">
        <v>42</v>
      </c>
      <c r="D450" s="40" t="s">
        <v>38</v>
      </c>
      <c r="E450" s="41" t="s">
        <v>38</v>
      </c>
      <c r="F450" s="42">
        <v>35.93</v>
      </c>
      <c r="G450" s="42"/>
      <c r="H450" s="43">
        <v>11.5</v>
      </c>
      <c r="I450" s="44"/>
      <c r="J450" s="44">
        <v>10.19</v>
      </c>
      <c r="K450" s="42">
        <v>117.19</v>
      </c>
      <c r="L450" s="45" t="s">
        <v>38</v>
      </c>
      <c r="M450" s="7"/>
      <c r="N450" s="7"/>
      <c r="O450" s="7"/>
      <c r="P450" s="7"/>
      <c r="Q450" s="7"/>
    </row>
    <row r="451" spans="1:17" outlineLevel="1" x14ac:dyDescent="0.2">
      <c r="A451" s="37" t="s">
        <v>38</v>
      </c>
      <c r="B451" s="38" t="s">
        <v>38</v>
      </c>
      <c r="C451" s="282" t="s">
        <v>43</v>
      </c>
      <c r="D451" s="40" t="s">
        <v>44</v>
      </c>
      <c r="E451" s="41">
        <v>95</v>
      </c>
      <c r="F451" s="42"/>
      <c r="G451" s="42"/>
      <c r="H451" s="43">
        <v>68.47</v>
      </c>
      <c r="I451" s="44"/>
      <c r="J451" s="44" t="s">
        <v>60</v>
      </c>
      <c r="K451" s="42">
        <v>1054.8699999999999</v>
      </c>
      <c r="L451" s="45" t="s">
        <v>38</v>
      </c>
      <c r="M451" s="7"/>
      <c r="N451" s="7"/>
      <c r="O451" s="7"/>
      <c r="P451" s="7"/>
      <c r="Q451" s="7"/>
    </row>
    <row r="452" spans="1:17" outlineLevel="1" x14ac:dyDescent="0.2">
      <c r="A452" s="37" t="s">
        <v>38</v>
      </c>
      <c r="B452" s="38" t="s">
        <v>38</v>
      </c>
      <c r="C452" s="282" t="s">
        <v>46</v>
      </c>
      <c r="D452" s="40" t="s">
        <v>44</v>
      </c>
      <c r="E452" s="41">
        <v>65</v>
      </c>
      <c r="F452" s="42"/>
      <c r="G452" s="42"/>
      <c r="H452" s="43">
        <v>46.85</v>
      </c>
      <c r="I452" s="44"/>
      <c r="J452" s="44" t="s">
        <v>61</v>
      </c>
      <c r="K452" s="42">
        <v>677.2</v>
      </c>
      <c r="L452" s="45" t="s">
        <v>38</v>
      </c>
      <c r="M452" s="7"/>
      <c r="N452" s="7"/>
      <c r="O452" s="7"/>
      <c r="P452" s="7"/>
      <c r="Q452" s="7"/>
    </row>
    <row r="453" spans="1:17" outlineLevel="1" x14ac:dyDescent="0.2">
      <c r="A453" s="37" t="s">
        <v>38</v>
      </c>
      <c r="B453" s="38" t="s">
        <v>38</v>
      </c>
      <c r="C453" s="282" t="s">
        <v>48</v>
      </c>
      <c r="D453" s="40" t="s">
        <v>93</v>
      </c>
      <c r="E453" s="41">
        <v>20.8</v>
      </c>
      <c r="F453" s="42"/>
      <c r="G453" s="42">
        <v>1.1499999999999999</v>
      </c>
      <c r="H453" s="43" t="s">
        <v>38</v>
      </c>
      <c r="I453" s="44"/>
      <c r="J453" s="44"/>
      <c r="K453" s="42"/>
      <c r="L453" s="45">
        <v>7.65</v>
      </c>
      <c r="M453" s="7"/>
      <c r="N453" s="7"/>
      <c r="O453" s="7"/>
      <c r="P453" s="7"/>
      <c r="Q453" s="7"/>
    </row>
    <row r="454" spans="1:17" outlineLevel="1" x14ac:dyDescent="0.2">
      <c r="A454" s="37" t="s">
        <v>38</v>
      </c>
      <c r="B454" s="38" t="s">
        <v>38</v>
      </c>
      <c r="C454" s="282" t="s">
        <v>94</v>
      </c>
      <c r="D454" s="40" t="s">
        <v>93</v>
      </c>
      <c r="E454" s="41">
        <v>0.2</v>
      </c>
      <c r="F454" s="42"/>
      <c r="G454" s="42">
        <v>1.1499999999999999</v>
      </c>
      <c r="H454" s="43" t="s">
        <v>38</v>
      </c>
      <c r="I454" s="44"/>
      <c r="J454" s="44"/>
      <c r="K454" s="42"/>
      <c r="L454" s="45">
        <v>7.0000000000000007E-2</v>
      </c>
      <c r="M454" s="7"/>
      <c r="N454" s="7"/>
      <c r="O454" s="7"/>
      <c r="P454" s="7"/>
      <c r="Q454" s="7"/>
    </row>
    <row r="455" spans="1:17" ht="15.75" x14ac:dyDescent="0.2">
      <c r="A455" s="46" t="s">
        <v>38</v>
      </c>
      <c r="B455" s="47" t="s">
        <v>38</v>
      </c>
      <c r="C455" s="283" t="s">
        <v>50</v>
      </c>
      <c r="D455" s="46" t="s">
        <v>38</v>
      </c>
      <c r="E455" s="49" t="s">
        <v>38</v>
      </c>
      <c r="F455" s="50"/>
      <c r="G455" s="50"/>
      <c r="H455" s="51">
        <v>224.51</v>
      </c>
      <c r="I455" s="52"/>
      <c r="J455" s="52"/>
      <c r="K455" s="50">
        <v>3296.36</v>
      </c>
      <c r="L455" s="53">
        <v>10301.129999999999</v>
      </c>
      <c r="M455" s="7"/>
      <c r="N455" s="7"/>
      <c r="O455" s="7"/>
      <c r="P455" s="7"/>
      <c r="Q455" s="7"/>
    </row>
    <row r="456" spans="1:17" ht="60" x14ac:dyDescent="0.2">
      <c r="A456" s="37">
        <v>30</v>
      </c>
      <c r="B456" s="38" t="s">
        <v>812</v>
      </c>
      <c r="C456" s="282" t="s">
        <v>813</v>
      </c>
      <c r="D456" s="40" t="s">
        <v>53</v>
      </c>
      <c r="E456" s="41" t="s">
        <v>289</v>
      </c>
      <c r="F456" s="42">
        <v>2897.7</v>
      </c>
      <c r="G456" s="42"/>
      <c r="H456" s="43" t="s">
        <v>38</v>
      </c>
      <c r="I456" s="44" t="s">
        <v>73</v>
      </c>
      <c r="J456" s="44"/>
      <c r="K456" s="42"/>
      <c r="L456" s="45" t="s">
        <v>38</v>
      </c>
      <c r="M456" s="7"/>
      <c r="N456" s="7"/>
      <c r="O456" s="7"/>
      <c r="P456" s="7"/>
      <c r="Q456" s="7"/>
    </row>
    <row r="457" spans="1:17" ht="60" outlineLevel="1" x14ac:dyDescent="0.2">
      <c r="A457" s="37" t="s">
        <v>38</v>
      </c>
      <c r="B457" s="38">
        <v>21102</v>
      </c>
      <c r="C457" s="282" t="s">
        <v>74</v>
      </c>
      <c r="D457" s="40" t="s">
        <v>56</v>
      </c>
      <c r="E457" s="41">
        <v>7.48</v>
      </c>
      <c r="F457" s="42">
        <v>131.11000000000001</v>
      </c>
      <c r="G457" s="42"/>
      <c r="H457" s="43">
        <v>980.7</v>
      </c>
      <c r="I457" s="44"/>
      <c r="J457" s="44">
        <v>5.33</v>
      </c>
      <c r="K457" s="42">
        <v>5227.13</v>
      </c>
      <c r="L457" s="45" t="s">
        <v>38</v>
      </c>
      <c r="M457" s="7"/>
      <c r="N457" s="7"/>
      <c r="O457" s="7"/>
      <c r="P457" s="7"/>
      <c r="Q457" s="7"/>
    </row>
    <row r="458" spans="1:17" ht="30" outlineLevel="1" x14ac:dyDescent="0.2">
      <c r="A458" s="37" t="s">
        <v>38</v>
      </c>
      <c r="B458" s="38">
        <v>30203</v>
      </c>
      <c r="C458" s="282" t="s">
        <v>75</v>
      </c>
      <c r="D458" s="40" t="s">
        <v>56</v>
      </c>
      <c r="E458" s="41">
        <v>25.06</v>
      </c>
      <c r="F458" s="42">
        <v>2.37</v>
      </c>
      <c r="G458" s="42"/>
      <c r="H458" s="43">
        <v>59.39</v>
      </c>
      <c r="I458" s="44"/>
      <c r="J458" s="44">
        <v>5.33</v>
      </c>
      <c r="K458" s="42">
        <v>316.55</v>
      </c>
      <c r="L458" s="45" t="s">
        <v>38</v>
      </c>
      <c r="M458" s="7"/>
      <c r="N458" s="7"/>
      <c r="O458" s="7"/>
      <c r="P458" s="7"/>
      <c r="Q458" s="7"/>
    </row>
    <row r="459" spans="1:17" ht="30" outlineLevel="1" x14ac:dyDescent="0.2">
      <c r="A459" s="37" t="s">
        <v>38</v>
      </c>
      <c r="B459" s="38">
        <v>30404</v>
      </c>
      <c r="C459" s="282" t="s">
        <v>814</v>
      </c>
      <c r="D459" s="40" t="s">
        <v>56</v>
      </c>
      <c r="E459" s="41">
        <v>25.06</v>
      </c>
      <c r="F459" s="42">
        <v>6.9</v>
      </c>
      <c r="G459" s="42"/>
      <c r="H459" s="43">
        <v>172.91</v>
      </c>
      <c r="I459" s="44"/>
      <c r="J459" s="44">
        <v>5.33</v>
      </c>
      <c r="K459" s="42">
        <v>921.61</v>
      </c>
      <c r="L459" s="45" t="s">
        <v>38</v>
      </c>
      <c r="M459" s="7"/>
      <c r="N459" s="7"/>
      <c r="O459" s="7"/>
      <c r="P459" s="7"/>
      <c r="Q459" s="7"/>
    </row>
    <row r="460" spans="1:17" ht="30" outlineLevel="1" x14ac:dyDescent="0.2">
      <c r="A460" s="37" t="s">
        <v>38</v>
      </c>
      <c r="B460" s="38">
        <v>31050</v>
      </c>
      <c r="C460" s="282" t="s">
        <v>184</v>
      </c>
      <c r="D460" s="40" t="s">
        <v>56</v>
      </c>
      <c r="E460" s="41">
        <v>121.1</v>
      </c>
      <c r="F460" s="42">
        <v>150.37</v>
      </c>
      <c r="G460" s="42"/>
      <c r="H460" s="43">
        <v>18209.810000000001</v>
      </c>
      <c r="I460" s="44"/>
      <c r="J460" s="44">
        <v>5.33</v>
      </c>
      <c r="K460" s="42">
        <v>97058.29</v>
      </c>
      <c r="L460" s="45" t="s">
        <v>38</v>
      </c>
      <c r="M460" s="7"/>
      <c r="N460" s="7"/>
      <c r="O460" s="7"/>
      <c r="P460" s="7"/>
      <c r="Q460" s="7"/>
    </row>
    <row r="461" spans="1:17" ht="30" outlineLevel="1" x14ac:dyDescent="0.2">
      <c r="A461" s="37" t="s">
        <v>38</v>
      </c>
      <c r="B461" s="38">
        <v>400001</v>
      </c>
      <c r="C461" s="282" t="s">
        <v>55</v>
      </c>
      <c r="D461" s="40" t="s">
        <v>56</v>
      </c>
      <c r="E461" s="41">
        <v>1.74</v>
      </c>
      <c r="F461" s="42">
        <v>91.62</v>
      </c>
      <c r="G461" s="42"/>
      <c r="H461" s="43">
        <v>159.41999999999999</v>
      </c>
      <c r="I461" s="44"/>
      <c r="J461" s="44">
        <v>5.33</v>
      </c>
      <c r="K461" s="42">
        <v>849.71</v>
      </c>
      <c r="L461" s="45" t="s">
        <v>38</v>
      </c>
      <c r="M461" s="7"/>
      <c r="N461" s="7"/>
      <c r="O461" s="7"/>
      <c r="P461" s="7"/>
      <c r="Q461" s="7"/>
    </row>
    <row r="462" spans="1:17" ht="30" outlineLevel="1" x14ac:dyDescent="0.2">
      <c r="A462" s="37" t="s">
        <v>38</v>
      </c>
      <c r="B462" s="38" t="s">
        <v>815</v>
      </c>
      <c r="C462" s="282" t="s">
        <v>816</v>
      </c>
      <c r="D462" s="40" t="s">
        <v>118</v>
      </c>
      <c r="E462" s="41">
        <v>1.827</v>
      </c>
      <c r="F462" s="42">
        <v>6.07</v>
      </c>
      <c r="G462" s="42"/>
      <c r="H462" s="43">
        <v>11.09</v>
      </c>
      <c r="I462" s="44"/>
      <c r="J462" s="44">
        <v>4.3</v>
      </c>
      <c r="K462" s="42">
        <v>47.69</v>
      </c>
      <c r="L462" s="45" t="s">
        <v>38</v>
      </c>
      <c r="M462" s="7"/>
      <c r="N462" s="7"/>
      <c r="O462" s="7"/>
      <c r="P462" s="7"/>
      <c r="Q462" s="7"/>
    </row>
    <row r="463" spans="1:17" outlineLevel="1" x14ac:dyDescent="0.2">
      <c r="A463" s="37" t="s">
        <v>38</v>
      </c>
      <c r="B463" s="38" t="s">
        <v>85</v>
      </c>
      <c r="C463" s="282" t="s">
        <v>86</v>
      </c>
      <c r="D463" s="40" t="s">
        <v>87</v>
      </c>
      <c r="E463" s="41">
        <v>4.1799999999999997E-2</v>
      </c>
      <c r="F463" s="42">
        <v>120</v>
      </c>
      <c r="G463" s="42"/>
      <c r="H463" s="43">
        <v>5.0199999999999996</v>
      </c>
      <c r="I463" s="44"/>
      <c r="J463" s="44">
        <v>4.3</v>
      </c>
      <c r="K463" s="42">
        <v>21.59</v>
      </c>
      <c r="L463" s="45" t="s">
        <v>38</v>
      </c>
      <c r="M463" s="7"/>
      <c r="N463" s="7"/>
      <c r="O463" s="7"/>
      <c r="P463" s="7"/>
      <c r="Q463" s="7"/>
    </row>
    <row r="464" spans="1:17" ht="30" outlineLevel="1" x14ac:dyDescent="0.2">
      <c r="A464" s="37" t="s">
        <v>38</v>
      </c>
      <c r="B464" s="38" t="s">
        <v>817</v>
      </c>
      <c r="C464" s="282" t="s">
        <v>818</v>
      </c>
      <c r="D464" s="40" t="s">
        <v>177</v>
      </c>
      <c r="E464" s="41">
        <v>0.69599999999999995</v>
      </c>
      <c r="F464" s="42">
        <v>1776</v>
      </c>
      <c r="G464" s="42"/>
      <c r="H464" s="43">
        <v>1236.0999999999999</v>
      </c>
      <c r="I464" s="44"/>
      <c r="J464" s="44">
        <v>4.3</v>
      </c>
      <c r="K464" s="42">
        <v>5315.23</v>
      </c>
      <c r="L464" s="45" t="s">
        <v>38</v>
      </c>
      <c r="M464" s="7"/>
      <c r="N464" s="7"/>
      <c r="O464" s="7"/>
      <c r="P464" s="7"/>
      <c r="Q464" s="7"/>
    </row>
    <row r="465" spans="1:17" ht="30" outlineLevel="1" x14ac:dyDescent="0.2">
      <c r="A465" s="37" t="s">
        <v>38</v>
      </c>
      <c r="B465" s="38" t="s">
        <v>819</v>
      </c>
      <c r="C465" s="282" t="s">
        <v>820</v>
      </c>
      <c r="D465" s="40" t="s">
        <v>177</v>
      </c>
      <c r="E465" s="41">
        <v>0.69599999999999995</v>
      </c>
      <c r="F465" s="42">
        <v>3000.01</v>
      </c>
      <c r="G465" s="42"/>
      <c r="H465" s="43">
        <v>2088.0100000000002</v>
      </c>
      <c r="I465" s="44"/>
      <c r="J465" s="44">
        <v>4.3</v>
      </c>
      <c r="K465" s="42">
        <v>8978.44</v>
      </c>
      <c r="L465" s="45" t="s">
        <v>38</v>
      </c>
      <c r="M465" s="7"/>
      <c r="N465" s="7"/>
      <c r="O465" s="7"/>
      <c r="P465" s="7"/>
      <c r="Q465" s="7"/>
    </row>
    <row r="466" spans="1:17" outlineLevel="1" x14ac:dyDescent="0.2">
      <c r="A466" s="37" t="s">
        <v>38</v>
      </c>
      <c r="B466" s="38" t="s">
        <v>821</v>
      </c>
      <c r="C466" s="282" t="s">
        <v>822</v>
      </c>
      <c r="D466" s="40" t="s">
        <v>147</v>
      </c>
      <c r="E466" s="41">
        <v>69.599999999999994</v>
      </c>
      <c r="F466" s="42">
        <v>11.44</v>
      </c>
      <c r="G466" s="42"/>
      <c r="H466" s="43">
        <v>796.22</v>
      </c>
      <c r="I466" s="44"/>
      <c r="J466" s="44">
        <v>4.3</v>
      </c>
      <c r="K466" s="42">
        <v>3423.75</v>
      </c>
      <c r="L466" s="45" t="s">
        <v>38</v>
      </c>
      <c r="M466" s="7"/>
      <c r="N466" s="7"/>
      <c r="O466" s="7"/>
      <c r="P466" s="7"/>
      <c r="Q466" s="7"/>
    </row>
    <row r="467" spans="1:17" ht="60" outlineLevel="1" x14ac:dyDescent="0.2">
      <c r="A467" s="37" t="s">
        <v>38</v>
      </c>
      <c r="B467" s="38" t="s">
        <v>57</v>
      </c>
      <c r="C467" s="282" t="s">
        <v>58</v>
      </c>
      <c r="D467" s="40" t="s">
        <v>59</v>
      </c>
      <c r="E467" s="41">
        <v>29.23</v>
      </c>
      <c r="F467" s="42">
        <v>1</v>
      </c>
      <c r="G467" s="42"/>
      <c r="H467" s="43">
        <v>29.23</v>
      </c>
      <c r="I467" s="44"/>
      <c r="J467" s="44">
        <v>4.3</v>
      </c>
      <c r="K467" s="42">
        <v>125.69</v>
      </c>
      <c r="L467" s="45" t="s">
        <v>38</v>
      </c>
      <c r="M467" s="7"/>
      <c r="N467" s="7"/>
      <c r="O467" s="7"/>
      <c r="P467" s="7"/>
      <c r="Q467" s="7"/>
    </row>
    <row r="468" spans="1:17" outlineLevel="1" x14ac:dyDescent="0.2">
      <c r="A468" s="37" t="s">
        <v>38</v>
      </c>
      <c r="B468" s="38" t="s">
        <v>38</v>
      </c>
      <c r="C468" s="282" t="s">
        <v>39</v>
      </c>
      <c r="D468" s="40" t="s">
        <v>38</v>
      </c>
      <c r="E468" s="41" t="s">
        <v>38</v>
      </c>
      <c r="F468" s="42">
        <v>167.96</v>
      </c>
      <c r="G468" s="42">
        <v>1.1499999999999999</v>
      </c>
      <c r="H468" s="43">
        <v>1680.41</v>
      </c>
      <c r="I468" s="44"/>
      <c r="J468" s="44">
        <v>18.07</v>
      </c>
      <c r="K468" s="42">
        <v>30365.01</v>
      </c>
      <c r="L468" s="45" t="s">
        <v>38</v>
      </c>
      <c r="M468" s="7"/>
      <c r="N468" s="7"/>
      <c r="O468" s="7"/>
      <c r="P468" s="7"/>
      <c r="Q468" s="7"/>
    </row>
    <row r="469" spans="1:17" outlineLevel="1" x14ac:dyDescent="0.2">
      <c r="A469" s="37" t="s">
        <v>38</v>
      </c>
      <c r="B469" s="38" t="s">
        <v>38</v>
      </c>
      <c r="C469" s="282" t="s">
        <v>40</v>
      </c>
      <c r="D469" s="40" t="s">
        <v>38</v>
      </c>
      <c r="E469" s="41" t="s">
        <v>38</v>
      </c>
      <c r="F469" s="42">
        <v>2250.9299999999998</v>
      </c>
      <c r="G469" s="42">
        <v>1.1499999999999999</v>
      </c>
      <c r="H469" s="43">
        <v>22520.560000000001</v>
      </c>
      <c r="I469" s="44"/>
      <c r="J469" s="44">
        <v>5.33</v>
      </c>
      <c r="K469" s="42">
        <v>120034.58</v>
      </c>
      <c r="L469" s="45" t="s">
        <v>38</v>
      </c>
      <c r="M469" s="7"/>
      <c r="N469" s="7"/>
      <c r="O469" s="7"/>
      <c r="P469" s="7"/>
      <c r="Q469" s="7"/>
    </row>
    <row r="470" spans="1:17" outlineLevel="1" x14ac:dyDescent="0.2">
      <c r="A470" s="37" t="s">
        <v>38</v>
      </c>
      <c r="B470" s="38" t="s">
        <v>38</v>
      </c>
      <c r="C470" s="282" t="s">
        <v>41</v>
      </c>
      <c r="D470" s="40" t="s">
        <v>38</v>
      </c>
      <c r="E470" s="41" t="s">
        <v>38</v>
      </c>
      <c r="F470" s="54" t="s">
        <v>823</v>
      </c>
      <c r="G470" s="42">
        <v>1.1499999999999999</v>
      </c>
      <c r="H470" s="55" t="s">
        <v>824</v>
      </c>
      <c r="I470" s="44"/>
      <c r="J470" s="44">
        <v>18.07</v>
      </c>
      <c r="K470" s="54" t="s">
        <v>825</v>
      </c>
      <c r="L470" s="45" t="s">
        <v>38</v>
      </c>
      <c r="M470" s="7"/>
      <c r="N470" s="7"/>
      <c r="O470" s="7"/>
      <c r="P470" s="7"/>
      <c r="Q470" s="7"/>
    </row>
    <row r="471" spans="1:17" outlineLevel="1" x14ac:dyDescent="0.2">
      <c r="A471" s="37" t="s">
        <v>38</v>
      </c>
      <c r="B471" s="38" t="s">
        <v>38</v>
      </c>
      <c r="C471" s="282" t="s">
        <v>42</v>
      </c>
      <c r="D471" s="40" t="s">
        <v>38</v>
      </c>
      <c r="E471" s="41" t="s">
        <v>38</v>
      </c>
      <c r="F471" s="42">
        <v>478.81</v>
      </c>
      <c r="G471" s="42"/>
      <c r="H471" s="43">
        <v>4165.6400000000003</v>
      </c>
      <c r="I471" s="44"/>
      <c r="J471" s="44">
        <v>4.3</v>
      </c>
      <c r="K471" s="42">
        <v>17912.25</v>
      </c>
      <c r="L471" s="45" t="s">
        <v>38</v>
      </c>
      <c r="M471" s="7"/>
      <c r="N471" s="7"/>
      <c r="O471" s="7"/>
      <c r="P471" s="7"/>
      <c r="Q471" s="7"/>
    </row>
    <row r="472" spans="1:17" outlineLevel="1" x14ac:dyDescent="0.2">
      <c r="A472" s="37" t="s">
        <v>38</v>
      </c>
      <c r="B472" s="38" t="s">
        <v>38</v>
      </c>
      <c r="C472" s="282" t="s">
        <v>43</v>
      </c>
      <c r="D472" s="40" t="s">
        <v>44</v>
      </c>
      <c r="E472" s="41">
        <v>95</v>
      </c>
      <c r="F472" s="42"/>
      <c r="G472" s="42"/>
      <c r="H472" s="43">
        <v>3426.84</v>
      </c>
      <c r="I472" s="44"/>
      <c r="J472" s="44" t="s">
        <v>60</v>
      </c>
      <c r="K472" s="42">
        <v>52797.51</v>
      </c>
      <c r="L472" s="45" t="s">
        <v>38</v>
      </c>
      <c r="M472" s="7"/>
      <c r="N472" s="7"/>
      <c r="O472" s="7"/>
      <c r="P472" s="7"/>
      <c r="Q472" s="7"/>
    </row>
    <row r="473" spans="1:17" outlineLevel="1" x14ac:dyDescent="0.2">
      <c r="A473" s="37" t="s">
        <v>38</v>
      </c>
      <c r="B473" s="38" t="s">
        <v>38</v>
      </c>
      <c r="C473" s="282" t="s">
        <v>46</v>
      </c>
      <c r="D473" s="40" t="s">
        <v>44</v>
      </c>
      <c r="E473" s="41">
        <v>65</v>
      </c>
      <c r="F473" s="42"/>
      <c r="G473" s="42"/>
      <c r="H473" s="43">
        <v>2344.6799999999998</v>
      </c>
      <c r="I473" s="44"/>
      <c r="J473" s="44" t="s">
        <v>61</v>
      </c>
      <c r="K473" s="42">
        <v>33894.699999999997</v>
      </c>
      <c r="L473" s="45" t="s">
        <v>38</v>
      </c>
      <c r="M473" s="7"/>
      <c r="N473" s="7"/>
      <c r="O473" s="7"/>
      <c r="P473" s="7"/>
      <c r="Q473" s="7"/>
    </row>
    <row r="474" spans="1:17" outlineLevel="1" x14ac:dyDescent="0.2">
      <c r="A474" s="37" t="s">
        <v>38</v>
      </c>
      <c r="B474" s="38" t="s">
        <v>38</v>
      </c>
      <c r="C474" s="282" t="s">
        <v>48</v>
      </c>
      <c r="D474" s="40" t="s">
        <v>93</v>
      </c>
      <c r="E474" s="41">
        <v>18.079999999999998</v>
      </c>
      <c r="F474" s="42"/>
      <c r="G474" s="42">
        <v>1.1499999999999999</v>
      </c>
      <c r="H474" s="43" t="s">
        <v>38</v>
      </c>
      <c r="I474" s="44"/>
      <c r="J474" s="44"/>
      <c r="K474" s="42"/>
      <c r="L474" s="45">
        <v>180.89</v>
      </c>
      <c r="M474" s="7"/>
      <c r="N474" s="7"/>
      <c r="O474" s="7"/>
      <c r="P474" s="7"/>
      <c r="Q474" s="7"/>
    </row>
    <row r="475" spans="1:17" outlineLevel="1" x14ac:dyDescent="0.2">
      <c r="A475" s="37" t="s">
        <v>38</v>
      </c>
      <c r="B475" s="38" t="s">
        <v>38</v>
      </c>
      <c r="C475" s="282" t="s">
        <v>94</v>
      </c>
      <c r="D475" s="40" t="s">
        <v>93</v>
      </c>
      <c r="E475" s="41">
        <v>14.78</v>
      </c>
      <c r="F475" s="42"/>
      <c r="G475" s="42">
        <v>1.1499999999999999</v>
      </c>
      <c r="H475" s="43" t="s">
        <v>38</v>
      </c>
      <c r="I475" s="44"/>
      <c r="J475" s="44"/>
      <c r="K475" s="42"/>
      <c r="L475" s="45">
        <v>147.87</v>
      </c>
      <c r="M475" s="7"/>
      <c r="N475" s="7"/>
      <c r="O475" s="7"/>
      <c r="P475" s="7"/>
      <c r="Q475" s="7"/>
    </row>
    <row r="476" spans="1:17" ht="15.75" x14ac:dyDescent="0.2">
      <c r="A476" s="46" t="s">
        <v>38</v>
      </c>
      <c r="B476" s="47" t="s">
        <v>38</v>
      </c>
      <c r="C476" s="283" t="s">
        <v>50</v>
      </c>
      <c r="D476" s="46" t="s">
        <v>38</v>
      </c>
      <c r="E476" s="49" t="s">
        <v>38</v>
      </c>
      <c r="F476" s="50"/>
      <c r="G476" s="50"/>
      <c r="H476" s="51">
        <v>34138.129999999997</v>
      </c>
      <c r="I476" s="52"/>
      <c r="J476" s="52"/>
      <c r="K476" s="50">
        <v>255004.05</v>
      </c>
      <c r="L476" s="53">
        <v>29310.81</v>
      </c>
      <c r="M476" s="7"/>
      <c r="N476" s="7"/>
      <c r="O476" s="7"/>
      <c r="P476" s="7"/>
      <c r="Q476" s="7"/>
    </row>
    <row r="477" spans="1:17" ht="60" x14ac:dyDescent="0.2">
      <c r="A477" s="37">
        <v>31</v>
      </c>
      <c r="B477" s="38" t="s">
        <v>826</v>
      </c>
      <c r="C477" s="68" t="s">
        <v>818</v>
      </c>
      <c r="D477" s="69" t="s">
        <v>177</v>
      </c>
      <c r="E477" s="70">
        <v>-0.69599999999999995</v>
      </c>
      <c r="F477" s="71">
        <v>1776</v>
      </c>
      <c r="G477" s="71"/>
      <c r="H477" s="72">
        <v>-1236.0999999999999</v>
      </c>
      <c r="I477" s="73" t="s">
        <v>73</v>
      </c>
      <c r="J477" s="73">
        <v>3.15</v>
      </c>
      <c r="K477" s="59">
        <v>-3893.72</v>
      </c>
      <c r="L477" s="74" t="s">
        <v>38</v>
      </c>
      <c r="M477" s="7"/>
      <c r="N477" s="7"/>
      <c r="O477" s="7"/>
      <c r="P477" s="7"/>
      <c r="Q477" s="7"/>
    </row>
    <row r="478" spans="1:17" x14ac:dyDescent="0.2">
      <c r="A478" s="20"/>
      <c r="B478" s="21"/>
      <c r="C478" s="418" t="s">
        <v>202</v>
      </c>
      <c r="D478" s="419"/>
      <c r="E478" s="419"/>
      <c r="F478" s="419"/>
      <c r="G478" s="419"/>
      <c r="H478" s="43">
        <v>39000.239999999998</v>
      </c>
      <c r="I478" s="44"/>
      <c r="J478" s="44"/>
      <c r="K478" s="42">
        <v>39000.239999999998</v>
      </c>
      <c r="L478" s="45" t="s">
        <v>203</v>
      </c>
      <c r="M478" s="7"/>
      <c r="N478" s="7"/>
      <c r="O478" s="7"/>
      <c r="P478" s="7"/>
      <c r="Q478" s="7"/>
    </row>
    <row r="479" spans="1:17" x14ac:dyDescent="0.2">
      <c r="A479" s="20"/>
      <c r="B479" s="21"/>
      <c r="C479" s="418" t="s">
        <v>204</v>
      </c>
      <c r="D479" s="419"/>
      <c r="E479" s="419"/>
      <c r="F479" s="419"/>
      <c r="G479" s="419"/>
      <c r="H479" s="43" t="s">
        <v>38</v>
      </c>
      <c r="I479" s="44"/>
      <c r="J479" s="44"/>
      <c r="K479" s="42">
        <v>269382.21000000002</v>
      </c>
      <c r="L479" s="45" t="s">
        <v>203</v>
      </c>
      <c r="M479" s="7"/>
      <c r="N479" s="7"/>
      <c r="O479" s="7"/>
      <c r="P479" s="7"/>
      <c r="Q479" s="7"/>
    </row>
    <row r="480" spans="1:17" x14ac:dyDescent="0.2">
      <c r="A480" s="20"/>
      <c r="B480" s="21"/>
      <c r="C480" s="418" t="s">
        <v>205</v>
      </c>
      <c r="D480" s="419"/>
      <c r="E480" s="419"/>
      <c r="F480" s="419"/>
      <c r="G480" s="419"/>
      <c r="H480" s="43" t="s">
        <v>38</v>
      </c>
      <c r="I480" s="44"/>
      <c r="J480" s="44"/>
      <c r="K480" s="42"/>
      <c r="L480" s="45" t="s">
        <v>203</v>
      </c>
      <c r="M480" s="7"/>
      <c r="N480" s="7"/>
      <c r="O480" s="7"/>
      <c r="P480" s="7"/>
      <c r="Q480" s="7"/>
    </row>
    <row r="481" spans="1:17" x14ac:dyDescent="0.2">
      <c r="A481" s="20"/>
      <c r="B481" s="21"/>
      <c r="C481" s="418" t="s">
        <v>206</v>
      </c>
      <c r="D481" s="419"/>
      <c r="E481" s="419"/>
      <c r="F481" s="419"/>
      <c r="G481" s="419"/>
      <c r="H481" s="43">
        <v>6888.59</v>
      </c>
      <c r="I481" s="44"/>
      <c r="J481" s="44"/>
      <c r="K481" s="42">
        <v>124476.85</v>
      </c>
      <c r="L481" s="45" t="s">
        <v>203</v>
      </c>
      <c r="M481" s="7"/>
      <c r="N481" s="7"/>
      <c r="O481" s="7"/>
      <c r="P481" s="7"/>
      <c r="Q481" s="7"/>
    </row>
    <row r="482" spans="1:17" x14ac:dyDescent="0.2">
      <c r="A482" s="20"/>
      <c r="B482" s="21"/>
      <c r="C482" s="418" t="s">
        <v>207</v>
      </c>
      <c r="D482" s="419"/>
      <c r="E482" s="419"/>
      <c r="F482" s="419"/>
      <c r="G482" s="419"/>
      <c r="H482" s="43">
        <v>3811</v>
      </c>
      <c r="I482" s="44"/>
      <c r="J482" s="44"/>
      <c r="K482" s="42">
        <v>17715.07</v>
      </c>
      <c r="L482" s="45" t="s">
        <v>203</v>
      </c>
      <c r="M482" s="7"/>
      <c r="N482" s="7"/>
      <c r="O482" s="7"/>
      <c r="P482" s="7"/>
      <c r="Q482" s="7"/>
    </row>
    <row r="483" spans="1:17" x14ac:dyDescent="0.2">
      <c r="A483" s="20"/>
      <c r="B483" s="21"/>
      <c r="C483" s="418" t="s">
        <v>208</v>
      </c>
      <c r="D483" s="419"/>
      <c r="E483" s="419"/>
      <c r="F483" s="419"/>
      <c r="G483" s="419"/>
      <c r="H483" s="43">
        <v>30784.65</v>
      </c>
      <c r="I483" s="44"/>
      <c r="J483" s="44"/>
      <c r="K483" s="42">
        <v>172076.19</v>
      </c>
      <c r="L483" s="45" t="s">
        <v>203</v>
      </c>
      <c r="M483" s="7"/>
      <c r="N483" s="7"/>
      <c r="O483" s="7"/>
      <c r="P483" s="7"/>
      <c r="Q483" s="7"/>
    </row>
    <row r="484" spans="1:17" ht="15.75" x14ac:dyDescent="0.2">
      <c r="A484" s="20"/>
      <c r="B484" s="21"/>
      <c r="C484" s="420" t="s">
        <v>209</v>
      </c>
      <c r="D484" s="421"/>
      <c r="E484" s="421"/>
      <c r="F484" s="421"/>
      <c r="G484" s="421"/>
      <c r="H484" s="51">
        <v>6854.16</v>
      </c>
      <c r="I484" s="52"/>
      <c r="J484" s="52"/>
      <c r="K484" s="50">
        <v>105307.58</v>
      </c>
      <c r="L484" s="65" t="s">
        <v>203</v>
      </c>
      <c r="M484" s="7"/>
      <c r="N484" s="7"/>
      <c r="O484" s="7"/>
      <c r="P484" s="7"/>
      <c r="Q484" s="7"/>
    </row>
    <row r="485" spans="1:17" ht="15.75" x14ac:dyDescent="0.2">
      <c r="A485" s="20"/>
      <c r="B485" s="21"/>
      <c r="C485" s="420" t="s">
        <v>210</v>
      </c>
      <c r="D485" s="421"/>
      <c r="E485" s="421"/>
      <c r="F485" s="421"/>
      <c r="G485" s="421"/>
      <c r="H485" s="51">
        <v>4322.59</v>
      </c>
      <c r="I485" s="52"/>
      <c r="J485" s="52"/>
      <c r="K485" s="50">
        <v>62487.29</v>
      </c>
      <c r="L485" s="65" t="s">
        <v>203</v>
      </c>
      <c r="M485" s="7"/>
      <c r="N485" s="7"/>
      <c r="O485" s="7"/>
      <c r="P485" s="7"/>
      <c r="Q485" s="7"/>
    </row>
    <row r="486" spans="1:17" ht="15.75" x14ac:dyDescent="0.2">
      <c r="A486" s="20"/>
      <c r="B486" s="21"/>
      <c r="C486" s="420" t="s">
        <v>290</v>
      </c>
      <c r="D486" s="421"/>
      <c r="E486" s="421"/>
      <c r="F486" s="421"/>
      <c r="G486" s="421"/>
      <c r="H486" s="51" t="s">
        <v>38</v>
      </c>
      <c r="I486" s="52"/>
      <c r="J486" s="52"/>
      <c r="K486" s="50"/>
      <c r="L486" s="65" t="s">
        <v>203</v>
      </c>
      <c r="M486" s="7"/>
      <c r="N486" s="7"/>
      <c r="O486" s="7"/>
      <c r="P486" s="7"/>
      <c r="Q486" s="7"/>
    </row>
    <row r="487" spans="1:17" x14ac:dyDescent="0.2">
      <c r="A487" s="20"/>
      <c r="B487" s="21"/>
      <c r="C487" s="418" t="s">
        <v>212</v>
      </c>
      <c r="D487" s="419"/>
      <c r="E487" s="419"/>
      <c r="F487" s="419"/>
      <c r="G487" s="419"/>
      <c r="H487" s="43">
        <v>16672.439999999999</v>
      </c>
      <c r="I487" s="44"/>
      <c r="J487" s="44"/>
      <c r="K487" s="42">
        <v>177454.49</v>
      </c>
      <c r="L487" s="45" t="s">
        <v>203</v>
      </c>
      <c r="M487" s="7"/>
      <c r="N487" s="7"/>
      <c r="O487" s="7"/>
      <c r="P487" s="7"/>
      <c r="Q487" s="7"/>
    </row>
    <row r="488" spans="1:17" x14ac:dyDescent="0.2">
      <c r="A488" s="20"/>
      <c r="B488" s="21"/>
      <c r="C488" s="418" t="s">
        <v>213</v>
      </c>
      <c r="D488" s="419"/>
      <c r="E488" s="419"/>
      <c r="F488" s="419"/>
      <c r="G488" s="419"/>
      <c r="H488" s="43">
        <v>33504.550000000003</v>
      </c>
      <c r="I488" s="44"/>
      <c r="J488" s="44"/>
      <c r="K488" s="42">
        <v>259722.59</v>
      </c>
      <c r="L488" s="45" t="s">
        <v>203</v>
      </c>
      <c r="M488" s="7"/>
      <c r="N488" s="7"/>
      <c r="O488" s="7"/>
      <c r="P488" s="7"/>
      <c r="Q488" s="7"/>
    </row>
    <row r="489" spans="1:17" x14ac:dyDescent="0.2">
      <c r="A489" s="20"/>
      <c r="B489" s="21"/>
      <c r="C489" s="418" t="s">
        <v>214</v>
      </c>
      <c r="D489" s="419"/>
      <c r="E489" s="419"/>
      <c r="F489" s="419"/>
      <c r="G489" s="419"/>
      <c r="H489" s="43">
        <v>50176.99</v>
      </c>
      <c r="I489" s="44"/>
      <c r="J489" s="44"/>
      <c r="K489" s="42">
        <v>437177.08</v>
      </c>
      <c r="L489" s="45" t="s">
        <v>203</v>
      </c>
      <c r="M489" s="7"/>
      <c r="N489" s="7"/>
      <c r="O489" s="7"/>
      <c r="P489" s="7"/>
      <c r="Q489" s="7"/>
    </row>
    <row r="490" spans="1:17" ht="15.75" x14ac:dyDescent="0.2">
      <c r="A490" s="20"/>
      <c r="B490" s="21"/>
      <c r="C490" s="422" t="s">
        <v>291</v>
      </c>
      <c r="D490" s="423"/>
      <c r="E490" s="423"/>
      <c r="F490" s="423"/>
      <c r="G490" s="423"/>
      <c r="H490" s="60">
        <v>50176.99</v>
      </c>
      <c r="I490" s="61"/>
      <c r="J490" s="61"/>
      <c r="K490" s="59">
        <v>437177.08</v>
      </c>
      <c r="L490" s="67" t="s">
        <v>203</v>
      </c>
      <c r="M490" s="7"/>
      <c r="N490" s="7"/>
      <c r="O490" s="7"/>
      <c r="P490" s="7"/>
      <c r="Q490" s="7"/>
    </row>
    <row r="491" spans="1:17" ht="16.5" x14ac:dyDescent="0.2">
      <c r="A491" s="415" t="s">
        <v>292</v>
      </c>
      <c r="B491" s="416"/>
      <c r="C491" s="416"/>
      <c r="D491" s="416"/>
      <c r="E491" s="416"/>
      <c r="F491" s="416"/>
      <c r="G491" s="416"/>
      <c r="H491" s="416"/>
      <c r="I491" s="416"/>
      <c r="J491" s="416"/>
      <c r="K491" s="416"/>
      <c r="L491" s="416"/>
      <c r="M491" s="7"/>
      <c r="N491" s="7"/>
      <c r="O491" s="7"/>
      <c r="P491" s="7"/>
      <c r="Q491" s="7"/>
    </row>
    <row r="492" spans="1:17" ht="60" x14ac:dyDescent="0.2">
      <c r="A492" s="37">
        <v>32</v>
      </c>
      <c r="B492" s="38" t="s">
        <v>34</v>
      </c>
      <c r="C492" s="282" t="s">
        <v>35</v>
      </c>
      <c r="D492" s="40" t="s">
        <v>36</v>
      </c>
      <c r="E492" s="41" t="s">
        <v>448</v>
      </c>
      <c r="F492" s="42">
        <v>1159.6199999999999</v>
      </c>
      <c r="G492" s="42"/>
      <c r="H492" s="43" t="s">
        <v>38</v>
      </c>
      <c r="I492" s="44" t="s">
        <v>73</v>
      </c>
      <c r="J492" s="44"/>
      <c r="K492" s="42"/>
      <c r="L492" s="45" t="s">
        <v>38</v>
      </c>
      <c r="M492" s="7"/>
      <c r="N492" s="7"/>
      <c r="O492" s="7"/>
      <c r="P492" s="7"/>
      <c r="Q492" s="7"/>
    </row>
    <row r="493" spans="1:17" outlineLevel="1" x14ac:dyDescent="0.2">
      <c r="A493" s="37" t="s">
        <v>38</v>
      </c>
      <c r="B493" s="38" t="s">
        <v>38</v>
      </c>
      <c r="C493" s="282" t="s">
        <v>39</v>
      </c>
      <c r="D493" s="40" t="s">
        <v>38</v>
      </c>
      <c r="E493" s="41" t="s">
        <v>38</v>
      </c>
      <c r="F493" s="42">
        <v>1159.6199999999999</v>
      </c>
      <c r="G493" s="42" t="s">
        <v>295</v>
      </c>
      <c r="H493" s="43">
        <v>14626.56</v>
      </c>
      <c r="I493" s="44"/>
      <c r="J493" s="44">
        <v>18.07</v>
      </c>
      <c r="K493" s="42">
        <v>264301.94</v>
      </c>
      <c r="L493" s="45" t="s">
        <v>38</v>
      </c>
      <c r="M493" s="7"/>
      <c r="N493" s="7"/>
      <c r="O493" s="7"/>
      <c r="P493" s="7"/>
      <c r="Q493" s="7"/>
    </row>
    <row r="494" spans="1:17" outlineLevel="1" x14ac:dyDescent="0.2">
      <c r="A494" s="37" t="s">
        <v>38</v>
      </c>
      <c r="B494" s="38" t="s">
        <v>38</v>
      </c>
      <c r="C494" s="282" t="s">
        <v>40</v>
      </c>
      <c r="D494" s="40" t="s">
        <v>38</v>
      </c>
      <c r="E494" s="41" t="s">
        <v>38</v>
      </c>
      <c r="F494" s="42"/>
      <c r="G494" s="42" t="s">
        <v>295</v>
      </c>
      <c r="H494" s="43" t="s">
        <v>38</v>
      </c>
      <c r="I494" s="44"/>
      <c r="J494" s="44"/>
      <c r="K494" s="42"/>
      <c r="L494" s="45" t="s">
        <v>38</v>
      </c>
      <c r="M494" s="7"/>
      <c r="N494" s="7"/>
      <c r="O494" s="7"/>
      <c r="P494" s="7"/>
      <c r="Q494" s="7"/>
    </row>
    <row r="495" spans="1:17" outlineLevel="1" x14ac:dyDescent="0.2">
      <c r="A495" s="37" t="s">
        <v>38</v>
      </c>
      <c r="B495" s="38" t="s">
        <v>38</v>
      </c>
      <c r="C495" s="282" t="s">
        <v>41</v>
      </c>
      <c r="D495" s="40" t="s">
        <v>38</v>
      </c>
      <c r="E495" s="41" t="s">
        <v>38</v>
      </c>
      <c r="F495" s="42"/>
      <c r="G495" s="42" t="s">
        <v>295</v>
      </c>
      <c r="H495" s="43" t="s">
        <v>38</v>
      </c>
      <c r="I495" s="44"/>
      <c r="J495" s="44"/>
      <c r="K495" s="42"/>
      <c r="L495" s="45" t="s">
        <v>38</v>
      </c>
      <c r="M495" s="7"/>
      <c r="N495" s="7"/>
      <c r="O495" s="7"/>
      <c r="P495" s="7"/>
      <c r="Q495" s="7"/>
    </row>
    <row r="496" spans="1:17" outlineLevel="1" x14ac:dyDescent="0.2">
      <c r="A496" s="37" t="s">
        <v>38</v>
      </c>
      <c r="B496" s="38" t="s">
        <v>38</v>
      </c>
      <c r="C496" s="282" t="s">
        <v>42</v>
      </c>
      <c r="D496" s="40" t="s">
        <v>38</v>
      </c>
      <c r="E496" s="41" t="s">
        <v>38</v>
      </c>
      <c r="F496" s="42"/>
      <c r="G496" s="42"/>
      <c r="H496" s="43" t="s">
        <v>38</v>
      </c>
      <c r="I496" s="44"/>
      <c r="J496" s="44"/>
      <c r="K496" s="42"/>
      <c r="L496" s="45" t="s">
        <v>38</v>
      </c>
      <c r="M496" s="7"/>
      <c r="N496" s="7"/>
      <c r="O496" s="7"/>
      <c r="P496" s="7"/>
      <c r="Q496" s="7"/>
    </row>
    <row r="497" spans="1:17" outlineLevel="1" x14ac:dyDescent="0.2">
      <c r="A497" s="37" t="s">
        <v>38</v>
      </c>
      <c r="B497" s="38" t="s">
        <v>38</v>
      </c>
      <c r="C497" s="282" t="s">
        <v>43</v>
      </c>
      <c r="D497" s="40" t="s">
        <v>44</v>
      </c>
      <c r="E497" s="41">
        <v>80</v>
      </c>
      <c r="F497" s="42"/>
      <c r="G497" s="42"/>
      <c r="H497" s="43">
        <v>11701.25</v>
      </c>
      <c r="I497" s="44"/>
      <c r="J497" s="44" t="s">
        <v>45</v>
      </c>
      <c r="K497" s="42">
        <v>179725.32</v>
      </c>
      <c r="L497" s="45" t="s">
        <v>38</v>
      </c>
      <c r="M497" s="7"/>
      <c r="N497" s="7"/>
      <c r="O497" s="7"/>
      <c r="P497" s="7"/>
      <c r="Q497" s="7"/>
    </row>
    <row r="498" spans="1:17" outlineLevel="1" x14ac:dyDescent="0.2">
      <c r="A498" s="37" t="s">
        <v>38</v>
      </c>
      <c r="B498" s="38" t="s">
        <v>38</v>
      </c>
      <c r="C498" s="282" t="s">
        <v>46</v>
      </c>
      <c r="D498" s="40" t="s">
        <v>44</v>
      </c>
      <c r="E498" s="41">
        <v>45</v>
      </c>
      <c r="F498" s="42"/>
      <c r="G498" s="42"/>
      <c r="H498" s="43">
        <v>6581.95</v>
      </c>
      <c r="I498" s="44"/>
      <c r="J498" s="44" t="s">
        <v>47</v>
      </c>
      <c r="K498" s="42">
        <v>95148.7</v>
      </c>
      <c r="L498" s="45" t="s">
        <v>38</v>
      </c>
      <c r="M498" s="7"/>
      <c r="N498" s="7"/>
      <c r="O498" s="7"/>
      <c r="P498" s="7"/>
      <c r="Q498" s="7"/>
    </row>
    <row r="499" spans="1:17" outlineLevel="1" x14ac:dyDescent="0.2">
      <c r="A499" s="37" t="s">
        <v>38</v>
      </c>
      <c r="B499" s="38" t="s">
        <v>38</v>
      </c>
      <c r="C499" s="282" t="s">
        <v>48</v>
      </c>
      <c r="D499" s="40" t="s">
        <v>49</v>
      </c>
      <c r="E499" s="41">
        <v>154</v>
      </c>
      <c r="F499" s="42"/>
      <c r="G499" s="42" t="s">
        <v>295</v>
      </c>
      <c r="H499" s="43" t="s">
        <v>38</v>
      </c>
      <c r="I499" s="44"/>
      <c r="J499" s="44"/>
      <c r="K499" s="42"/>
      <c r="L499" s="45">
        <v>1942.43</v>
      </c>
      <c r="M499" s="7"/>
      <c r="N499" s="7"/>
      <c r="O499" s="7"/>
      <c r="P499" s="7"/>
      <c r="Q499" s="7"/>
    </row>
    <row r="500" spans="1:17" ht="15.75" x14ac:dyDescent="0.2">
      <c r="A500" s="46" t="s">
        <v>38</v>
      </c>
      <c r="B500" s="47" t="s">
        <v>38</v>
      </c>
      <c r="C500" s="283" t="s">
        <v>50</v>
      </c>
      <c r="D500" s="46" t="s">
        <v>38</v>
      </c>
      <c r="E500" s="49" t="s">
        <v>38</v>
      </c>
      <c r="F500" s="50"/>
      <c r="G500" s="50"/>
      <c r="H500" s="51">
        <v>32909.760000000002</v>
      </c>
      <c r="I500" s="52"/>
      <c r="J500" s="52"/>
      <c r="K500" s="50">
        <v>539175.96</v>
      </c>
      <c r="L500" s="53">
        <v>58990.81</v>
      </c>
      <c r="M500" s="7"/>
      <c r="N500" s="7"/>
      <c r="O500" s="7"/>
      <c r="P500" s="7"/>
      <c r="Q500" s="7"/>
    </row>
    <row r="501" spans="1:17" ht="60" x14ac:dyDescent="0.2">
      <c r="A501" s="37">
        <v>33</v>
      </c>
      <c r="B501" s="38" t="s">
        <v>51</v>
      </c>
      <c r="C501" s="282" t="s">
        <v>425</v>
      </c>
      <c r="D501" s="40" t="s">
        <v>53</v>
      </c>
      <c r="E501" s="41" t="s">
        <v>449</v>
      </c>
      <c r="F501" s="42">
        <v>407.54</v>
      </c>
      <c r="G501" s="42"/>
      <c r="H501" s="43" t="s">
        <v>38</v>
      </c>
      <c r="I501" s="44" t="s">
        <v>73</v>
      </c>
      <c r="J501" s="44"/>
      <c r="K501" s="42"/>
      <c r="L501" s="45" t="s">
        <v>38</v>
      </c>
      <c r="M501" s="7"/>
      <c r="N501" s="7"/>
      <c r="O501" s="7"/>
      <c r="P501" s="7"/>
      <c r="Q501" s="7"/>
    </row>
    <row r="502" spans="1:17" ht="30" outlineLevel="1" x14ac:dyDescent="0.2">
      <c r="A502" s="37" t="s">
        <v>38</v>
      </c>
      <c r="B502" s="38">
        <v>400001</v>
      </c>
      <c r="C502" s="282" t="s">
        <v>55</v>
      </c>
      <c r="D502" s="40" t="s">
        <v>56</v>
      </c>
      <c r="E502" s="41">
        <v>95</v>
      </c>
      <c r="F502" s="42">
        <v>91.62</v>
      </c>
      <c r="G502" s="42"/>
      <c r="H502" s="43">
        <v>8703.9</v>
      </c>
      <c r="I502" s="44"/>
      <c r="J502" s="44">
        <v>8.3800000000000008</v>
      </c>
      <c r="K502" s="42">
        <v>72938.679999999993</v>
      </c>
      <c r="L502" s="45" t="s">
        <v>38</v>
      </c>
      <c r="M502" s="7"/>
      <c r="N502" s="7"/>
      <c r="O502" s="7"/>
      <c r="P502" s="7"/>
      <c r="Q502" s="7"/>
    </row>
    <row r="503" spans="1:17" ht="60" outlineLevel="1" x14ac:dyDescent="0.2">
      <c r="A503" s="37" t="s">
        <v>38</v>
      </c>
      <c r="B503" s="38" t="s">
        <v>57</v>
      </c>
      <c r="C503" s="282" t="s">
        <v>58</v>
      </c>
      <c r="D503" s="40" t="s">
        <v>59</v>
      </c>
      <c r="E503" s="41">
        <v>19.89</v>
      </c>
      <c r="F503" s="42">
        <v>1</v>
      </c>
      <c r="G503" s="42"/>
      <c r="H503" s="43">
        <v>19.89</v>
      </c>
      <c r="I503" s="44"/>
      <c r="J503" s="44">
        <v>18.14</v>
      </c>
      <c r="K503" s="42">
        <v>360.8</v>
      </c>
      <c r="L503" s="45" t="s">
        <v>38</v>
      </c>
      <c r="M503" s="7"/>
      <c r="N503" s="7"/>
      <c r="O503" s="7"/>
      <c r="P503" s="7"/>
      <c r="Q503" s="7"/>
    </row>
    <row r="504" spans="1:17" outlineLevel="1" x14ac:dyDescent="0.2">
      <c r="A504" s="37" t="s">
        <v>38</v>
      </c>
      <c r="B504" s="38" t="s">
        <v>38</v>
      </c>
      <c r="C504" s="282" t="s">
        <v>39</v>
      </c>
      <c r="D504" s="40" t="s">
        <v>38</v>
      </c>
      <c r="E504" s="41" t="s">
        <v>38</v>
      </c>
      <c r="F504" s="42">
        <v>49.24</v>
      </c>
      <c r="G504" s="42" t="s">
        <v>295</v>
      </c>
      <c r="H504" s="43">
        <v>1379.39</v>
      </c>
      <c r="I504" s="44"/>
      <c r="J504" s="44">
        <v>18.07</v>
      </c>
      <c r="K504" s="42">
        <v>24925.58</v>
      </c>
      <c r="L504" s="45" t="s">
        <v>38</v>
      </c>
      <c r="M504" s="7"/>
      <c r="N504" s="7"/>
      <c r="O504" s="7"/>
      <c r="P504" s="7"/>
      <c r="Q504" s="7"/>
    </row>
    <row r="505" spans="1:17" outlineLevel="1" x14ac:dyDescent="0.2">
      <c r="A505" s="37" t="s">
        <v>38</v>
      </c>
      <c r="B505" s="38" t="s">
        <v>38</v>
      </c>
      <c r="C505" s="282" t="s">
        <v>40</v>
      </c>
      <c r="D505" s="40" t="s">
        <v>38</v>
      </c>
      <c r="E505" s="41" t="s">
        <v>38</v>
      </c>
      <c r="F505" s="42">
        <v>357.32</v>
      </c>
      <c r="G505" s="42" t="s">
        <v>295</v>
      </c>
      <c r="H505" s="43">
        <v>10009.93</v>
      </c>
      <c r="I505" s="44"/>
      <c r="J505" s="44">
        <v>8.3800000000000008</v>
      </c>
      <c r="K505" s="42">
        <v>83883.210000000006</v>
      </c>
      <c r="L505" s="45" t="s">
        <v>38</v>
      </c>
      <c r="M505" s="7"/>
      <c r="N505" s="7"/>
      <c r="O505" s="7"/>
      <c r="P505" s="7"/>
      <c r="Q505" s="7"/>
    </row>
    <row r="506" spans="1:17" outlineLevel="1" x14ac:dyDescent="0.2">
      <c r="A506" s="37" t="s">
        <v>38</v>
      </c>
      <c r="B506" s="38" t="s">
        <v>38</v>
      </c>
      <c r="C506" s="282" t="s">
        <v>41</v>
      </c>
      <c r="D506" s="40" t="s">
        <v>38</v>
      </c>
      <c r="E506" s="41" t="s">
        <v>38</v>
      </c>
      <c r="F506" s="42"/>
      <c r="G506" s="42" t="s">
        <v>295</v>
      </c>
      <c r="H506" s="43" t="s">
        <v>38</v>
      </c>
      <c r="I506" s="44"/>
      <c r="J506" s="44"/>
      <c r="K506" s="42"/>
      <c r="L506" s="45" t="s">
        <v>38</v>
      </c>
      <c r="M506" s="7"/>
      <c r="N506" s="7"/>
      <c r="O506" s="7"/>
      <c r="P506" s="7"/>
      <c r="Q506" s="7"/>
    </row>
    <row r="507" spans="1:17" outlineLevel="1" x14ac:dyDescent="0.2">
      <c r="A507" s="37" t="s">
        <v>38</v>
      </c>
      <c r="B507" s="38" t="s">
        <v>38</v>
      </c>
      <c r="C507" s="282" t="s">
        <v>42</v>
      </c>
      <c r="D507" s="40" t="s">
        <v>38</v>
      </c>
      <c r="E507" s="41" t="s">
        <v>38</v>
      </c>
      <c r="F507" s="42">
        <v>0.98</v>
      </c>
      <c r="G507" s="42"/>
      <c r="H507" s="43">
        <v>19.89</v>
      </c>
      <c r="I507" s="44"/>
      <c r="J507" s="44">
        <v>18.14</v>
      </c>
      <c r="K507" s="42">
        <v>360.8</v>
      </c>
      <c r="L507" s="45" t="s">
        <v>38</v>
      </c>
      <c r="M507" s="7"/>
      <c r="N507" s="7"/>
      <c r="O507" s="7"/>
      <c r="P507" s="7"/>
      <c r="Q507" s="7"/>
    </row>
    <row r="508" spans="1:17" outlineLevel="1" x14ac:dyDescent="0.2">
      <c r="A508" s="37" t="s">
        <v>38</v>
      </c>
      <c r="B508" s="38" t="s">
        <v>38</v>
      </c>
      <c r="C508" s="282" t="s">
        <v>43</v>
      </c>
      <c r="D508" s="40" t="s">
        <v>44</v>
      </c>
      <c r="E508" s="41">
        <v>95</v>
      </c>
      <c r="F508" s="42"/>
      <c r="G508" s="42"/>
      <c r="H508" s="43">
        <v>1310.42</v>
      </c>
      <c r="I508" s="44"/>
      <c r="J508" s="44" t="s">
        <v>60</v>
      </c>
      <c r="K508" s="42">
        <v>20189.72</v>
      </c>
      <c r="L508" s="45" t="s">
        <v>38</v>
      </c>
      <c r="M508" s="7"/>
      <c r="N508" s="7"/>
      <c r="O508" s="7"/>
      <c r="P508" s="7"/>
      <c r="Q508" s="7"/>
    </row>
    <row r="509" spans="1:17" outlineLevel="1" x14ac:dyDescent="0.2">
      <c r="A509" s="37" t="s">
        <v>38</v>
      </c>
      <c r="B509" s="38" t="s">
        <v>38</v>
      </c>
      <c r="C509" s="282" t="s">
        <v>46</v>
      </c>
      <c r="D509" s="40" t="s">
        <v>44</v>
      </c>
      <c r="E509" s="41">
        <v>65</v>
      </c>
      <c r="F509" s="42"/>
      <c r="G509" s="42"/>
      <c r="H509" s="43">
        <v>896.6</v>
      </c>
      <c r="I509" s="44"/>
      <c r="J509" s="44" t="s">
        <v>61</v>
      </c>
      <c r="K509" s="42">
        <v>12961.3</v>
      </c>
      <c r="L509" s="45" t="s">
        <v>38</v>
      </c>
      <c r="M509" s="7"/>
      <c r="N509" s="7"/>
      <c r="O509" s="7"/>
      <c r="P509" s="7"/>
      <c r="Q509" s="7"/>
    </row>
    <row r="510" spans="1:17" outlineLevel="1" x14ac:dyDescent="0.2">
      <c r="A510" s="37" t="s">
        <v>38</v>
      </c>
      <c r="B510" s="38" t="s">
        <v>38</v>
      </c>
      <c r="C510" s="282" t="s">
        <v>48</v>
      </c>
      <c r="D510" s="40" t="s">
        <v>49</v>
      </c>
      <c r="E510" s="41">
        <v>5.3</v>
      </c>
      <c r="F510" s="42"/>
      <c r="G510" s="42" t="s">
        <v>295</v>
      </c>
      <c r="H510" s="43" t="s">
        <v>38</v>
      </c>
      <c r="I510" s="44"/>
      <c r="J510" s="44"/>
      <c r="K510" s="42"/>
      <c r="L510" s="45">
        <v>148.47</v>
      </c>
      <c r="M510" s="7"/>
      <c r="N510" s="7"/>
      <c r="O510" s="7"/>
      <c r="P510" s="7"/>
      <c r="Q510" s="7"/>
    </row>
    <row r="511" spans="1:17" ht="15.75" x14ac:dyDescent="0.2">
      <c r="A511" s="46" t="s">
        <v>38</v>
      </c>
      <c r="B511" s="47" t="s">
        <v>38</v>
      </c>
      <c r="C511" s="283" t="s">
        <v>50</v>
      </c>
      <c r="D511" s="46" t="s">
        <v>38</v>
      </c>
      <c r="E511" s="49" t="s">
        <v>38</v>
      </c>
      <c r="F511" s="50"/>
      <c r="G511" s="50"/>
      <c r="H511" s="51">
        <v>13616.23</v>
      </c>
      <c r="I511" s="52"/>
      <c r="J511" s="52"/>
      <c r="K511" s="50">
        <v>142320.60999999999</v>
      </c>
      <c r="L511" s="53">
        <v>7010.87</v>
      </c>
      <c r="M511" s="7"/>
      <c r="N511" s="7"/>
      <c r="O511" s="7"/>
      <c r="P511" s="7"/>
      <c r="Q511" s="7"/>
    </row>
    <row r="512" spans="1:17" ht="60" x14ac:dyDescent="0.2">
      <c r="A512" s="37">
        <v>34</v>
      </c>
      <c r="B512" s="38" t="s">
        <v>65</v>
      </c>
      <c r="C512" s="282" t="s">
        <v>66</v>
      </c>
      <c r="D512" s="40" t="s">
        <v>36</v>
      </c>
      <c r="E512" s="41" t="s">
        <v>450</v>
      </c>
      <c r="F512" s="42">
        <v>640.74</v>
      </c>
      <c r="G512" s="42"/>
      <c r="H512" s="43" t="s">
        <v>38</v>
      </c>
      <c r="I512" s="44" t="s">
        <v>73</v>
      </c>
      <c r="J512" s="44"/>
      <c r="K512" s="42"/>
      <c r="L512" s="45" t="s">
        <v>38</v>
      </c>
      <c r="M512" s="7"/>
      <c r="N512" s="7"/>
      <c r="O512" s="7"/>
      <c r="P512" s="7"/>
      <c r="Q512" s="7"/>
    </row>
    <row r="513" spans="1:17" outlineLevel="1" x14ac:dyDescent="0.2">
      <c r="A513" s="37" t="s">
        <v>38</v>
      </c>
      <c r="B513" s="38" t="s">
        <v>38</v>
      </c>
      <c r="C513" s="282" t="s">
        <v>39</v>
      </c>
      <c r="D513" s="40" t="s">
        <v>38</v>
      </c>
      <c r="E513" s="41" t="s">
        <v>38</v>
      </c>
      <c r="F513" s="42">
        <v>640.74</v>
      </c>
      <c r="G513" s="42" t="s">
        <v>295</v>
      </c>
      <c r="H513" s="43">
        <v>1346.23</v>
      </c>
      <c r="I513" s="44"/>
      <c r="J513" s="44">
        <v>18.07</v>
      </c>
      <c r="K513" s="42">
        <v>24326.38</v>
      </c>
      <c r="L513" s="45" t="s">
        <v>38</v>
      </c>
      <c r="M513" s="7"/>
      <c r="N513" s="7"/>
      <c r="O513" s="7"/>
      <c r="P513" s="7"/>
      <c r="Q513" s="7"/>
    </row>
    <row r="514" spans="1:17" outlineLevel="1" x14ac:dyDescent="0.2">
      <c r="A514" s="37" t="s">
        <v>38</v>
      </c>
      <c r="B514" s="38" t="s">
        <v>38</v>
      </c>
      <c r="C514" s="282" t="s">
        <v>40</v>
      </c>
      <c r="D514" s="40" t="s">
        <v>38</v>
      </c>
      <c r="E514" s="41" t="s">
        <v>38</v>
      </c>
      <c r="F514" s="42"/>
      <c r="G514" s="42" t="s">
        <v>295</v>
      </c>
      <c r="H514" s="43" t="s">
        <v>38</v>
      </c>
      <c r="I514" s="44"/>
      <c r="J514" s="44"/>
      <c r="K514" s="42"/>
      <c r="L514" s="45" t="s">
        <v>38</v>
      </c>
      <c r="M514" s="7"/>
      <c r="N514" s="7"/>
      <c r="O514" s="7"/>
      <c r="P514" s="7"/>
      <c r="Q514" s="7"/>
    </row>
    <row r="515" spans="1:17" outlineLevel="1" x14ac:dyDescent="0.2">
      <c r="A515" s="37" t="s">
        <v>38</v>
      </c>
      <c r="B515" s="38" t="s">
        <v>38</v>
      </c>
      <c r="C515" s="282" t="s">
        <v>41</v>
      </c>
      <c r="D515" s="40" t="s">
        <v>38</v>
      </c>
      <c r="E515" s="41" t="s">
        <v>38</v>
      </c>
      <c r="F515" s="42"/>
      <c r="G515" s="42" t="s">
        <v>295</v>
      </c>
      <c r="H515" s="43" t="s">
        <v>38</v>
      </c>
      <c r="I515" s="44"/>
      <c r="J515" s="44"/>
      <c r="K515" s="42"/>
      <c r="L515" s="45" t="s">
        <v>38</v>
      </c>
      <c r="M515" s="7"/>
      <c r="N515" s="7"/>
      <c r="O515" s="7"/>
      <c r="P515" s="7"/>
      <c r="Q515" s="7"/>
    </row>
    <row r="516" spans="1:17" outlineLevel="1" x14ac:dyDescent="0.2">
      <c r="A516" s="37" t="s">
        <v>38</v>
      </c>
      <c r="B516" s="38" t="s">
        <v>38</v>
      </c>
      <c r="C516" s="282" t="s">
        <v>42</v>
      </c>
      <c r="D516" s="40" t="s">
        <v>38</v>
      </c>
      <c r="E516" s="41" t="s">
        <v>38</v>
      </c>
      <c r="F516" s="42"/>
      <c r="G516" s="42"/>
      <c r="H516" s="43" t="s">
        <v>38</v>
      </c>
      <c r="I516" s="44"/>
      <c r="J516" s="44"/>
      <c r="K516" s="42"/>
      <c r="L516" s="45" t="s">
        <v>38</v>
      </c>
      <c r="M516" s="7"/>
      <c r="N516" s="7"/>
      <c r="O516" s="7"/>
      <c r="P516" s="7"/>
      <c r="Q516" s="7"/>
    </row>
    <row r="517" spans="1:17" outlineLevel="1" x14ac:dyDescent="0.2">
      <c r="A517" s="37" t="s">
        <v>38</v>
      </c>
      <c r="B517" s="38" t="s">
        <v>38</v>
      </c>
      <c r="C517" s="282" t="s">
        <v>43</v>
      </c>
      <c r="D517" s="40" t="s">
        <v>44</v>
      </c>
      <c r="E517" s="41">
        <v>80</v>
      </c>
      <c r="F517" s="42"/>
      <c r="G517" s="42"/>
      <c r="H517" s="43">
        <v>1076.98</v>
      </c>
      <c r="I517" s="44"/>
      <c r="J517" s="44" t="s">
        <v>45</v>
      </c>
      <c r="K517" s="42">
        <v>16541.939999999999</v>
      </c>
      <c r="L517" s="45" t="s">
        <v>38</v>
      </c>
      <c r="M517" s="7"/>
      <c r="N517" s="7"/>
      <c r="O517" s="7"/>
      <c r="P517" s="7"/>
      <c r="Q517" s="7"/>
    </row>
    <row r="518" spans="1:17" outlineLevel="1" x14ac:dyDescent="0.2">
      <c r="A518" s="37" t="s">
        <v>38</v>
      </c>
      <c r="B518" s="38" t="s">
        <v>38</v>
      </c>
      <c r="C518" s="282" t="s">
        <v>46</v>
      </c>
      <c r="D518" s="40" t="s">
        <v>44</v>
      </c>
      <c r="E518" s="41">
        <v>45</v>
      </c>
      <c r="F518" s="42"/>
      <c r="G518" s="42"/>
      <c r="H518" s="43">
        <v>605.79999999999995</v>
      </c>
      <c r="I518" s="44"/>
      <c r="J518" s="44" t="s">
        <v>47</v>
      </c>
      <c r="K518" s="42">
        <v>8757.5</v>
      </c>
      <c r="L518" s="45" t="s">
        <v>38</v>
      </c>
      <c r="M518" s="7"/>
      <c r="N518" s="7"/>
      <c r="O518" s="7"/>
      <c r="P518" s="7"/>
      <c r="Q518" s="7"/>
    </row>
    <row r="519" spans="1:17" outlineLevel="1" x14ac:dyDescent="0.2">
      <c r="A519" s="37" t="s">
        <v>38</v>
      </c>
      <c r="B519" s="38" t="s">
        <v>38</v>
      </c>
      <c r="C519" s="282" t="s">
        <v>48</v>
      </c>
      <c r="D519" s="40" t="s">
        <v>49</v>
      </c>
      <c r="E519" s="41">
        <v>88.5</v>
      </c>
      <c r="F519" s="42"/>
      <c r="G519" s="42" t="s">
        <v>295</v>
      </c>
      <c r="H519" s="43" t="s">
        <v>38</v>
      </c>
      <c r="I519" s="44"/>
      <c r="J519" s="44"/>
      <c r="K519" s="42"/>
      <c r="L519" s="45">
        <v>185.94</v>
      </c>
      <c r="M519" s="7"/>
      <c r="N519" s="7"/>
      <c r="O519" s="7"/>
      <c r="P519" s="7"/>
      <c r="Q519" s="7"/>
    </row>
    <row r="520" spans="1:17" ht="15.75" x14ac:dyDescent="0.2">
      <c r="A520" s="46" t="s">
        <v>38</v>
      </c>
      <c r="B520" s="47" t="s">
        <v>38</v>
      </c>
      <c r="C520" s="283" t="s">
        <v>50</v>
      </c>
      <c r="D520" s="46" t="s">
        <v>38</v>
      </c>
      <c r="E520" s="49" t="s">
        <v>38</v>
      </c>
      <c r="F520" s="50"/>
      <c r="G520" s="50"/>
      <c r="H520" s="51">
        <v>3029.01</v>
      </c>
      <c r="I520" s="52"/>
      <c r="J520" s="52"/>
      <c r="K520" s="50">
        <v>49625.82</v>
      </c>
      <c r="L520" s="53">
        <v>32594.959999999999</v>
      </c>
      <c r="M520" s="7"/>
      <c r="N520" s="7"/>
      <c r="O520" s="7"/>
      <c r="P520" s="7"/>
      <c r="Q520" s="7"/>
    </row>
    <row r="521" spans="1:17" ht="60" x14ac:dyDescent="0.2">
      <c r="A521" s="37">
        <v>35</v>
      </c>
      <c r="B521" s="38" t="s">
        <v>65</v>
      </c>
      <c r="C521" s="282" t="s">
        <v>68</v>
      </c>
      <c r="D521" s="40" t="s">
        <v>36</v>
      </c>
      <c r="E521" s="41" t="s">
        <v>451</v>
      </c>
      <c r="F521" s="42">
        <v>640.74</v>
      </c>
      <c r="G521" s="42"/>
      <c r="H521" s="43" t="s">
        <v>38</v>
      </c>
      <c r="I521" s="44" t="s">
        <v>73</v>
      </c>
      <c r="J521" s="44"/>
      <c r="K521" s="42"/>
      <c r="L521" s="45" t="s">
        <v>38</v>
      </c>
      <c r="M521" s="7"/>
      <c r="N521" s="7"/>
      <c r="O521" s="7"/>
      <c r="P521" s="7"/>
      <c r="Q521" s="7"/>
    </row>
    <row r="522" spans="1:17" outlineLevel="1" x14ac:dyDescent="0.2">
      <c r="A522" s="37" t="s">
        <v>38</v>
      </c>
      <c r="B522" s="38" t="s">
        <v>38</v>
      </c>
      <c r="C522" s="282" t="s">
        <v>39</v>
      </c>
      <c r="D522" s="40" t="s">
        <v>38</v>
      </c>
      <c r="E522" s="41" t="s">
        <v>38</v>
      </c>
      <c r="F522" s="42">
        <v>640.74</v>
      </c>
      <c r="G522" s="42" t="s">
        <v>295</v>
      </c>
      <c r="H522" s="43">
        <v>5384.9</v>
      </c>
      <c r="I522" s="44"/>
      <c r="J522" s="44">
        <v>18.07</v>
      </c>
      <c r="K522" s="42">
        <v>97305.14</v>
      </c>
      <c r="L522" s="45" t="s">
        <v>38</v>
      </c>
      <c r="M522" s="7"/>
      <c r="N522" s="7"/>
      <c r="O522" s="7"/>
      <c r="P522" s="7"/>
      <c r="Q522" s="7"/>
    </row>
    <row r="523" spans="1:17" outlineLevel="1" x14ac:dyDescent="0.2">
      <c r="A523" s="37" t="s">
        <v>38</v>
      </c>
      <c r="B523" s="38" t="s">
        <v>38</v>
      </c>
      <c r="C523" s="282" t="s">
        <v>40</v>
      </c>
      <c r="D523" s="40" t="s">
        <v>38</v>
      </c>
      <c r="E523" s="41" t="s">
        <v>38</v>
      </c>
      <c r="F523" s="42"/>
      <c r="G523" s="42" t="s">
        <v>295</v>
      </c>
      <c r="H523" s="43" t="s">
        <v>38</v>
      </c>
      <c r="I523" s="44"/>
      <c r="J523" s="44"/>
      <c r="K523" s="42"/>
      <c r="L523" s="45" t="s">
        <v>38</v>
      </c>
      <c r="M523" s="7"/>
      <c r="N523" s="7"/>
      <c r="O523" s="7"/>
      <c r="P523" s="7"/>
      <c r="Q523" s="7"/>
    </row>
    <row r="524" spans="1:17" outlineLevel="1" x14ac:dyDescent="0.2">
      <c r="A524" s="37" t="s">
        <v>38</v>
      </c>
      <c r="B524" s="38" t="s">
        <v>38</v>
      </c>
      <c r="C524" s="282" t="s">
        <v>41</v>
      </c>
      <c r="D524" s="40" t="s">
        <v>38</v>
      </c>
      <c r="E524" s="41" t="s">
        <v>38</v>
      </c>
      <c r="F524" s="42"/>
      <c r="G524" s="42" t="s">
        <v>295</v>
      </c>
      <c r="H524" s="43" t="s">
        <v>38</v>
      </c>
      <c r="I524" s="44"/>
      <c r="J524" s="44"/>
      <c r="K524" s="42"/>
      <c r="L524" s="45" t="s">
        <v>38</v>
      </c>
      <c r="M524" s="7"/>
      <c r="N524" s="7"/>
      <c r="O524" s="7"/>
      <c r="P524" s="7"/>
      <c r="Q524" s="7"/>
    </row>
    <row r="525" spans="1:17" outlineLevel="1" x14ac:dyDescent="0.2">
      <c r="A525" s="37" t="s">
        <v>38</v>
      </c>
      <c r="B525" s="38" t="s">
        <v>38</v>
      </c>
      <c r="C525" s="282" t="s">
        <v>42</v>
      </c>
      <c r="D525" s="40" t="s">
        <v>38</v>
      </c>
      <c r="E525" s="41" t="s">
        <v>38</v>
      </c>
      <c r="F525" s="42"/>
      <c r="G525" s="42"/>
      <c r="H525" s="43" t="s">
        <v>38</v>
      </c>
      <c r="I525" s="44"/>
      <c r="J525" s="44"/>
      <c r="K525" s="42"/>
      <c r="L525" s="45" t="s">
        <v>38</v>
      </c>
      <c r="M525" s="7"/>
      <c r="N525" s="7"/>
      <c r="O525" s="7"/>
      <c r="P525" s="7"/>
      <c r="Q525" s="7"/>
    </row>
    <row r="526" spans="1:17" outlineLevel="1" x14ac:dyDescent="0.2">
      <c r="A526" s="37" t="s">
        <v>38</v>
      </c>
      <c r="B526" s="38" t="s">
        <v>38</v>
      </c>
      <c r="C526" s="282" t="s">
        <v>43</v>
      </c>
      <c r="D526" s="40" t="s">
        <v>44</v>
      </c>
      <c r="E526" s="41">
        <v>80</v>
      </c>
      <c r="F526" s="42"/>
      <c r="G526" s="42"/>
      <c r="H526" s="43">
        <v>4307.92</v>
      </c>
      <c r="I526" s="44"/>
      <c r="J526" s="44" t="s">
        <v>45</v>
      </c>
      <c r="K526" s="42">
        <v>66167.5</v>
      </c>
      <c r="L526" s="45" t="s">
        <v>38</v>
      </c>
      <c r="M526" s="7"/>
      <c r="N526" s="7"/>
      <c r="O526" s="7"/>
      <c r="P526" s="7"/>
      <c r="Q526" s="7"/>
    </row>
    <row r="527" spans="1:17" outlineLevel="1" x14ac:dyDescent="0.2">
      <c r="A527" s="37" t="s">
        <v>38</v>
      </c>
      <c r="B527" s="38" t="s">
        <v>38</v>
      </c>
      <c r="C527" s="282" t="s">
        <v>46</v>
      </c>
      <c r="D527" s="40" t="s">
        <v>44</v>
      </c>
      <c r="E527" s="41">
        <v>45</v>
      </c>
      <c r="F527" s="42"/>
      <c r="G527" s="42"/>
      <c r="H527" s="43">
        <v>2423.21</v>
      </c>
      <c r="I527" s="44"/>
      <c r="J527" s="44" t="s">
        <v>47</v>
      </c>
      <c r="K527" s="42">
        <v>35029.85</v>
      </c>
      <c r="L527" s="45" t="s">
        <v>38</v>
      </c>
      <c r="M527" s="7"/>
      <c r="N527" s="7"/>
      <c r="O527" s="7"/>
      <c r="P527" s="7"/>
      <c r="Q527" s="7"/>
    </row>
    <row r="528" spans="1:17" outlineLevel="1" x14ac:dyDescent="0.2">
      <c r="A528" s="37" t="s">
        <v>38</v>
      </c>
      <c r="B528" s="38" t="s">
        <v>38</v>
      </c>
      <c r="C528" s="282" t="s">
        <v>48</v>
      </c>
      <c r="D528" s="40" t="s">
        <v>49</v>
      </c>
      <c r="E528" s="41">
        <v>88.5</v>
      </c>
      <c r="F528" s="42"/>
      <c r="G528" s="42" t="s">
        <v>295</v>
      </c>
      <c r="H528" s="43" t="s">
        <v>38</v>
      </c>
      <c r="I528" s="44"/>
      <c r="J528" s="44"/>
      <c r="K528" s="42"/>
      <c r="L528" s="45">
        <v>743.77</v>
      </c>
      <c r="M528" s="7"/>
      <c r="N528" s="7"/>
      <c r="O528" s="7"/>
      <c r="P528" s="7"/>
      <c r="Q528" s="7"/>
    </row>
    <row r="529" spans="1:17" ht="15.75" x14ac:dyDescent="0.2">
      <c r="A529" s="46" t="s">
        <v>38</v>
      </c>
      <c r="B529" s="47" t="s">
        <v>38</v>
      </c>
      <c r="C529" s="283" t="s">
        <v>50</v>
      </c>
      <c r="D529" s="46" t="s">
        <v>38</v>
      </c>
      <c r="E529" s="49" t="s">
        <v>38</v>
      </c>
      <c r="F529" s="50"/>
      <c r="G529" s="50"/>
      <c r="H529" s="51">
        <v>12116.03</v>
      </c>
      <c r="I529" s="52"/>
      <c r="J529" s="52"/>
      <c r="K529" s="50">
        <v>198502.49</v>
      </c>
      <c r="L529" s="53">
        <v>32594.83</v>
      </c>
      <c r="M529" s="7"/>
      <c r="N529" s="7"/>
      <c r="O529" s="7"/>
      <c r="P529" s="7"/>
      <c r="Q529" s="7"/>
    </row>
    <row r="530" spans="1:17" ht="60" x14ac:dyDescent="0.2">
      <c r="A530" s="37">
        <v>36</v>
      </c>
      <c r="B530" s="38" t="s">
        <v>70</v>
      </c>
      <c r="C530" s="282" t="s">
        <v>71</v>
      </c>
      <c r="D530" s="40" t="s">
        <v>53</v>
      </c>
      <c r="E530" s="41" t="s">
        <v>294</v>
      </c>
      <c r="F530" s="42">
        <v>408.21</v>
      </c>
      <c r="G530" s="42"/>
      <c r="H530" s="43" t="s">
        <v>38</v>
      </c>
      <c r="I530" s="44" t="s">
        <v>73</v>
      </c>
      <c r="J530" s="44"/>
      <c r="K530" s="42"/>
      <c r="L530" s="45" t="s">
        <v>38</v>
      </c>
      <c r="M530" s="7"/>
      <c r="N530" s="7"/>
      <c r="O530" s="7"/>
      <c r="P530" s="7"/>
      <c r="Q530" s="7"/>
    </row>
    <row r="531" spans="1:17" ht="60" outlineLevel="1" x14ac:dyDescent="0.2">
      <c r="A531" s="37" t="s">
        <v>38</v>
      </c>
      <c r="B531" s="38">
        <v>21102</v>
      </c>
      <c r="C531" s="282" t="s">
        <v>74</v>
      </c>
      <c r="D531" s="40" t="s">
        <v>56</v>
      </c>
      <c r="E531" s="41">
        <v>21.95</v>
      </c>
      <c r="F531" s="42">
        <v>131.11000000000001</v>
      </c>
      <c r="G531" s="42"/>
      <c r="H531" s="43">
        <v>2877.86</v>
      </c>
      <c r="I531" s="44"/>
      <c r="J531" s="44">
        <v>6.93</v>
      </c>
      <c r="K531" s="42">
        <v>19943.57</v>
      </c>
      <c r="L531" s="45" t="s">
        <v>38</v>
      </c>
      <c r="M531" s="7"/>
      <c r="N531" s="7"/>
      <c r="O531" s="7"/>
      <c r="P531" s="7"/>
      <c r="Q531" s="7"/>
    </row>
    <row r="532" spans="1:17" ht="30" outlineLevel="1" x14ac:dyDescent="0.2">
      <c r="A532" s="37" t="s">
        <v>38</v>
      </c>
      <c r="B532" s="38">
        <v>30203</v>
      </c>
      <c r="C532" s="282" t="s">
        <v>75</v>
      </c>
      <c r="D532" s="40" t="s">
        <v>56</v>
      </c>
      <c r="E532" s="41">
        <v>60.25</v>
      </c>
      <c r="F532" s="42">
        <v>2.37</v>
      </c>
      <c r="G532" s="42"/>
      <c r="H532" s="43">
        <v>142.79</v>
      </c>
      <c r="I532" s="44"/>
      <c r="J532" s="44">
        <v>6.93</v>
      </c>
      <c r="K532" s="42">
        <v>989.53</v>
      </c>
      <c r="L532" s="45" t="s">
        <v>38</v>
      </c>
      <c r="M532" s="7"/>
      <c r="N532" s="7"/>
      <c r="O532" s="7"/>
      <c r="P532" s="7"/>
      <c r="Q532" s="7"/>
    </row>
    <row r="533" spans="1:17" ht="30" outlineLevel="1" x14ac:dyDescent="0.2">
      <c r="A533" s="37" t="s">
        <v>38</v>
      </c>
      <c r="B533" s="38">
        <v>30402</v>
      </c>
      <c r="C533" s="282" t="s">
        <v>76</v>
      </c>
      <c r="D533" s="40" t="s">
        <v>56</v>
      </c>
      <c r="E533" s="41">
        <v>60.25</v>
      </c>
      <c r="F533" s="42">
        <v>3.28</v>
      </c>
      <c r="G533" s="42"/>
      <c r="H533" s="43">
        <v>197.62</v>
      </c>
      <c r="I533" s="44"/>
      <c r="J533" s="44">
        <v>6.93</v>
      </c>
      <c r="K533" s="42">
        <v>1369.51</v>
      </c>
      <c r="L533" s="45" t="s">
        <v>38</v>
      </c>
      <c r="M533" s="7"/>
      <c r="N533" s="7"/>
      <c r="O533" s="7"/>
      <c r="P533" s="7"/>
      <c r="Q533" s="7"/>
    </row>
    <row r="534" spans="1:17" ht="30" outlineLevel="1" x14ac:dyDescent="0.2">
      <c r="A534" s="37" t="s">
        <v>38</v>
      </c>
      <c r="B534" s="38">
        <v>400001</v>
      </c>
      <c r="C534" s="282" t="s">
        <v>55</v>
      </c>
      <c r="D534" s="40" t="s">
        <v>56</v>
      </c>
      <c r="E534" s="41">
        <v>21.95</v>
      </c>
      <c r="F534" s="42">
        <v>91.62</v>
      </c>
      <c r="G534" s="42"/>
      <c r="H534" s="43">
        <v>2011.06</v>
      </c>
      <c r="I534" s="44"/>
      <c r="J534" s="44">
        <v>6.93</v>
      </c>
      <c r="K534" s="42">
        <v>13936.65</v>
      </c>
      <c r="L534" s="45" t="s">
        <v>38</v>
      </c>
      <c r="M534" s="7"/>
      <c r="N534" s="7"/>
      <c r="O534" s="7"/>
      <c r="P534" s="7"/>
      <c r="Q534" s="7"/>
    </row>
    <row r="535" spans="1:17" ht="45" outlineLevel="1" x14ac:dyDescent="0.2">
      <c r="A535" s="37" t="s">
        <v>38</v>
      </c>
      <c r="B535" s="38" t="s">
        <v>77</v>
      </c>
      <c r="C535" s="282" t="s">
        <v>78</v>
      </c>
      <c r="D535" s="40" t="s">
        <v>79</v>
      </c>
      <c r="E535" s="41">
        <v>0.1946</v>
      </c>
      <c r="F535" s="42">
        <v>6281.7</v>
      </c>
      <c r="G535" s="42"/>
      <c r="H535" s="43">
        <v>1222.42</v>
      </c>
      <c r="I535" s="44"/>
      <c r="J535" s="44">
        <v>7.12</v>
      </c>
      <c r="K535" s="42">
        <v>8703.6299999999992</v>
      </c>
      <c r="L535" s="45" t="s">
        <v>38</v>
      </c>
      <c r="M535" s="7"/>
      <c r="N535" s="7"/>
      <c r="O535" s="7"/>
      <c r="P535" s="7"/>
      <c r="Q535" s="7"/>
    </row>
    <row r="536" spans="1:17" ht="45" outlineLevel="1" x14ac:dyDescent="0.2">
      <c r="A536" s="37" t="s">
        <v>38</v>
      </c>
      <c r="B536" s="38" t="s">
        <v>80</v>
      </c>
      <c r="C536" s="282" t="s">
        <v>81</v>
      </c>
      <c r="D536" s="40" t="s">
        <v>79</v>
      </c>
      <c r="E536" s="41">
        <v>1.95E-2</v>
      </c>
      <c r="F536" s="42">
        <v>5000</v>
      </c>
      <c r="G536" s="42"/>
      <c r="H536" s="43">
        <v>97.5</v>
      </c>
      <c r="I536" s="44"/>
      <c r="J536" s="44">
        <v>7.12</v>
      </c>
      <c r="K536" s="42">
        <v>694.2</v>
      </c>
      <c r="L536" s="45" t="s">
        <v>38</v>
      </c>
      <c r="M536" s="7"/>
      <c r="N536" s="7"/>
      <c r="O536" s="7"/>
      <c r="P536" s="7"/>
      <c r="Q536" s="7"/>
    </row>
    <row r="537" spans="1:17" outlineLevel="1" x14ac:dyDescent="0.2">
      <c r="A537" s="37" t="s">
        <v>38</v>
      </c>
      <c r="B537" s="38" t="s">
        <v>82</v>
      </c>
      <c r="C537" s="282" t="s">
        <v>83</v>
      </c>
      <c r="D537" s="40" t="s">
        <v>84</v>
      </c>
      <c r="E537" s="41">
        <v>4.8650000000000002</v>
      </c>
      <c r="F537" s="42">
        <v>28.6</v>
      </c>
      <c r="G537" s="42"/>
      <c r="H537" s="43">
        <v>139.13999999999999</v>
      </c>
      <c r="I537" s="44"/>
      <c r="J537" s="44">
        <v>7.12</v>
      </c>
      <c r="K537" s="42">
        <v>990.68</v>
      </c>
      <c r="L537" s="45" t="s">
        <v>38</v>
      </c>
      <c r="M537" s="7"/>
      <c r="N537" s="7"/>
      <c r="O537" s="7"/>
      <c r="P537" s="7"/>
      <c r="Q537" s="7"/>
    </row>
    <row r="538" spans="1:17" outlineLevel="1" x14ac:dyDescent="0.2">
      <c r="A538" s="37" t="s">
        <v>38</v>
      </c>
      <c r="B538" s="38" t="s">
        <v>85</v>
      </c>
      <c r="C538" s="282" t="s">
        <v>86</v>
      </c>
      <c r="D538" s="40" t="s">
        <v>87</v>
      </c>
      <c r="E538" s="41">
        <v>0.18679999999999999</v>
      </c>
      <c r="F538" s="42">
        <v>120</v>
      </c>
      <c r="G538" s="42"/>
      <c r="H538" s="43">
        <v>22.42</v>
      </c>
      <c r="I538" s="44"/>
      <c r="J538" s="44">
        <v>7.12</v>
      </c>
      <c r="K538" s="42">
        <v>159.63</v>
      </c>
      <c r="L538" s="45" t="s">
        <v>38</v>
      </c>
      <c r="M538" s="7"/>
      <c r="N538" s="7"/>
      <c r="O538" s="7"/>
      <c r="P538" s="7"/>
      <c r="Q538" s="7"/>
    </row>
    <row r="539" spans="1:17" outlineLevel="1" x14ac:dyDescent="0.2">
      <c r="A539" s="37" t="s">
        <v>38</v>
      </c>
      <c r="B539" s="38" t="s">
        <v>88</v>
      </c>
      <c r="C539" s="282" t="s">
        <v>89</v>
      </c>
      <c r="D539" s="40" t="s">
        <v>79</v>
      </c>
      <c r="E539" s="41">
        <v>1.1999999999999999E-3</v>
      </c>
      <c r="F539" s="42">
        <v>8461.6299999999992</v>
      </c>
      <c r="G539" s="42"/>
      <c r="H539" s="43">
        <v>10.15</v>
      </c>
      <c r="I539" s="44"/>
      <c r="J539" s="44">
        <v>7.12</v>
      </c>
      <c r="K539" s="42">
        <v>72.27</v>
      </c>
      <c r="L539" s="45" t="s">
        <v>38</v>
      </c>
      <c r="M539" s="7"/>
      <c r="N539" s="7"/>
      <c r="O539" s="7"/>
      <c r="P539" s="7"/>
      <c r="Q539" s="7"/>
    </row>
    <row r="540" spans="1:17" ht="60" outlineLevel="1" x14ac:dyDescent="0.2">
      <c r="A540" s="37" t="s">
        <v>38</v>
      </c>
      <c r="B540" s="38" t="s">
        <v>57</v>
      </c>
      <c r="C540" s="282" t="s">
        <v>58</v>
      </c>
      <c r="D540" s="40" t="s">
        <v>59</v>
      </c>
      <c r="E540" s="41">
        <v>41.06</v>
      </c>
      <c r="F540" s="42">
        <v>1</v>
      </c>
      <c r="G540" s="42"/>
      <c r="H540" s="43">
        <v>41.06</v>
      </c>
      <c r="I540" s="44"/>
      <c r="J540" s="44">
        <v>7.12</v>
      </c>
      <c r="K540" s="42">
        <v>292.35000000000002</v>
      </c>
      <c r="L540" s="45" t="s">
        <v>38</v>
      </c>
      <c r="M540" s="7"/>
      <c r="N540" s="7"/>
      <c r="O540" s="7"/>
      <c r="P540" s="7"/>
      <c r="Q540" s="7"/>
    </row>
    <row r="541" spans="1:17" outlineLevel="1" x14ac:dyDescent="0.2">
      <c r="A541" s="37" t="s">
        <v>38</v>
      </c>
      <c r="B541" s="38" t="s">
        <v>38</v>
      </c>
      <c r="C541" s="282" t="s">
        <v>39</v>
      </c>
      <c r="D541" s="40" t="s">
        <v>38</v>
      </c>
      <c r="E541" s="41" t="s">
        <v>38</v>
      </c>
      <c r="F541" s="42">
        <v>105.53</v>
      </c>
      <c r="G541" s="42" t="s">
        <v>295</v>
      </c>
      <c r="H541" s="43">
        <v>2833.96</v>
      </c>
      <c r="I541" s="44"/>
      <c r="J541" s="44">
        <v>18.07</v>
      </c>
      <c r="K541" s="42">
        <v>51209.66</v>
      </c>
      <c r="L541" s="45" t="s">
        <v>38</v>
      </c>
      <c r="M541" s="7"/>
      <c r="N541" s="7"/>
      <c r="O541" s="7"/>
      <c r="P541" s="7"/>
      <c r="Q541" s="7"/>
    </row>
    <row r="542" spans="1:17" outlineLevel="1" x14ac:dyDescent="0.2">
      <c r="A542" s="37" t="s">
        <v>38</v>
      </c>
      <c r="B542" s="38" t="s">
        <v>38</v>
      </c>
      <c r="C542" s="282" t="s">
        <v>40</v>
      </c>
      <c r="D542" s="40" t="s">
        <v>38</v>
      </c>
      <c r="E542" s="41" t="s">
        <v>38</v>
      </c>
      <c r="F542" s="42">
        <v>223.94</v>
      </c>
      <c r="G542" s="42" t="s">
        <v>295</v>
      </c>
      <c r="H542" s="43">
        <v>6013.92</v>
      </c>
      <c r="I542" s="44"/>
      <c r="J542" s="44">
        <v>6.93</v>
      </c>
      <c r="K542" s="42">
        <v>41676.47</v>
      </c>
      <c r="L542" s="45" t="s">
        <v>38</v>
      </c>
      <c r="M542" s="7"/>
      <c r="N542" s="7"/>
      <c r="O542" s="7"/>
      <c r="P542" s="7"/>
      <c r="Q542" s="7"/>
    </row>
    <row r="543" spans="1:17" outlineLevel="1" x14ac:dyDescent="0.2">
      <c r="A543" s="37" t="s">
        <v>38</v>
      </c>
      <c r="B543" s="38" t="s">
        <v>38</v>
      </c>
      <c r="C543" s="282" t="s">
        <v>41</v>
      </c>
      <c r="D543" s="40" t="s">
        <v>38</v>
      </c>
      <c r="E543" s="41" t="s">
        <v>38</v>
      </c>
      <c r="F543" s="54" t="s">
        <v>90</v>
      </c>
      <c r="G543" s="42" t="s">
        <v>295</v>
      </c>
      <c r="H543" s="55" t="s">
        <v>296</v>
      </c>
      <c r="I543" s="44"/>
      <c r="J543" s="44">
        <v>18.07</v>
      </c>
      <c r="K543" s="54" t="s">
        <v>297</v>
      </c>
      <c r="L543" s="45" t="s">
        <v>38</v>
      </c>
      <c r="M543" s="7"/>
      <c r="N543" s="7"/>
      <c r="O543" s="7"/>
      <c r="P543" s="7"/>
      <c r="Q543" s="7"/>
    </row>
    <row r="544" spans="1:17" outlineLevel="1" x14ac:dyDescent="0.2">
      <c r="A544" s="37" t="s">
        <v>38</v>
      </c>
      <c r="B544" s="38" t="s">
        <v>38</v>
      </c>
      <c r="C544" s="282" t="s">
        <v>42</v>
      </c>
      <c r="D544" s="40" t="s">
        <v>38</v>
      </c>
      <c r="E544" s="41" t="s">
        <v>38</v>
      </c>
      <c r="F544" s="42">
        <v>78.739999999999995</v>
      </c>
      <c r="G544" s="42"/>
      <c r="H544" s="43">
        <v>1532.28</v>
      </c>
      <c r="I544" s="44"/>
      <c r="J544" s="44">
        <v>7.12</v>
      </c>
      <c r="K544" s="42">
        <v>10909.83</v>
      </c>
      <c r="L544" s="45" t="s">
        <v>38</v>
      </c>
      <c r="M544" s="7"/>
      <c r="N544" s="7"/>
      <c r="O544" s="7"/>
      <c r="P544" s="7"/>
      <c r="Q544" s="7"/>
    </row>
    <row r="545" spans="1:17" outlineLevel="1" x14ac:dyDescent="0.2">
      <c r="A545" s="37" t="s">
        <v>38</v>
      </c>
      <c r="B545" s="38" t="s">
        <v>38</v>
      </c>
      <c r="C545" s="282" t="s">
        <v>43</v>
      </c>
      <c r="D545" s="40" t="s">
        <v>44</v>
      </c>
      <c r="E545" s="41">
        <v>95</v>
      </c>
      <c r="F545" s="42"/>
      <c r="G545" s="42"/>
      <c r="H545" s="43">
        <v>3004.88</v>
      </c>
      <c r="I545" s="44"/>
      <c r="J545" s="44" t="s">
        <v>60</v>
      </c>
      <c r="K545" s="42">
        <v>46296.32</v>
      </c>
      <c r="L545" s="45" t="s">
        <v>38</v>
      </c>
      <c r="M545" s="7"/>
      <c r="N545" s="7"/>
      <c r="O545" s="7"/>
      <c r="P545" s="7"/>
      <c r="Q545" s="7"/>
    </row>
    <row r="546" spans="1:17" outlineLevel="1" x14ac:dyDescent="0.2">
      <c r="A546" s="37" t="s">
        <v>38</v>
      </c>
      <c r="B546" s="38" t="s">
        <v>38</v>
      </c>
      <c r="C546" s="282" t="s">
        <v>46</v>
      </c>
      <c r="D546" s="40" t="s">
        <v>44</v>
      </c>
      <c r="E546" s="41">
        <v>65</v>
      </c>
      <c r="F546" s="42"/>
      <c r="G546" s="42"/>
      <c r="H546" s="43">
        <v>2055.9699999999998</v>
      </c>
      <c r="I546" s="44"/>
      <c r="J546" s="44" t="s">
        <v>61</v>
      </c>
      <c r="K546" s="42">
        <v>29721.09</v>
      </c>
      <c r="L546" s="45" t="s">
        <v>38</v>
      </c>
      <c r="M546" s="7"/>
      <c r="N546" s="7"/>
      <c r="O546" s="7"/>
      <c r="P546" s="7"/>
      <c r="Q546" s="7"/>
    </row>
    <row r="547" spans="1:17" outlineLevel="1" x14ac:dyDescent="0.2">
      <c r="A547" s="37" t="s">
        <v>38</v>
      </c>
      <c r="B547" s="38" t="s">
        <v>38</v>
      </c>
      <c r="C547" s="282" t="s">
        <v>48</v>
      </c>
      <c r="D547" s="40" t="s">
        <v>93</v>
      </c>
      <c r="E547" s="41">
        <v>11.36</v>
      </c>
      <c r="F547" s="42"/>
      <c r="G547" s="42" t="s">
        <v>295</v>
      </c>
      <c r="H547" s="43" t="s">
        <v>38</v>
      </c>
      <c r="I547" s="44"/>
      <c r="J547" s="44"/>
      <c r="K547" s="42"/>
      <c r="L547" s="45">
        <v>305.07</v>
      </c>
      <c r="M547" s="7"/>
      <c r="N547" s="7"/>
      <c r="O547" s="7"/>
      <c r="P547" s="7"/>
      <c r="Q547" s="7"/>
    </row>
    <row r="548" spans="1:17" outlineLevel="1" x14ac:dyDescent="0.2">
      <c r="A548" s="37" t="s">
        <v>38</v>
      </c>
      <c r="B548" s="38" t="s">
        <v>38</v>
      </c>
      <c r="C548" s="282" t="s">
        <v>94</v>
      </c>
      <c r="D548" s="40" t="s">
        <v>93</v>
      </c>
      <c r="E548" s="41">
        <v>0.94</v>
      </c>
      <c r="F548" s="42"/>
      <c r="G548" s="42" t="s">
        <v>298</v>
      </c>
      <c r="H548" s="43" t="s">
        <v>38</v>
      </c>
      <c r="I548" s="44"/>
      <c r="J548" s="44"/>
      <c r="K548" s="42"/>
      <c r="L548" s="45">
        <v>25.24</v>
      </c>
      <c r="M548" s="7"/>
      <c r="N548" s="7"/>
      <c r="O548" s="7"/>
      <c r="P548" s="7"/>
      <c r="Q548" s="7"/>
    </row>
    <row r="549" spans="1:17" ht="15.75" x14ac:dyDescent="0.2">
      <c r="A549" s="46" t="s">
        <v>38</v>
      </c>
      <c r="B549" s="47" t="s">
        <v>38</v>
      </c>
      <c r="C549" s="283" t="s">
        <v>50</v>
      </c>
      <c r="D549" s="46" t="s">
        <v>38</v>
      </c>
      <c r="E549" s="49" t="s">
        <v>38</v>
      </c>
      <c r="F549" s="50"/>
      <c r="G549" s="50"/>
      <c r="H549" s="51">
        <v>15441.01</v>
      </c>
      <c r="I549" s="52"/>
      <c r="J549" s="52"/>
      <c r="K549" s="50">
        <v>179813.37</v>
      </c>
      <c r="L549" s="53">
        <v>9240.15</v>
      </c>
      <c r="M549" s="7"/>
      <c r="N549" s="7"/>
      <c r="O549" s="7"/>
      <c r="P549" s="7"/>
      <c r="Q549" s="7"/>
    </row>
    <row r="550" spans="1:17" ht="60" x14ac:dyDescent="0.2">
      <c r="A550" s="37">
        <v>37</v>
      </c>
      <c r="B550" s="38" t="s">
        <v>95</v>
      </c>
      <c r="C550" s="282" t="s">
        <v>96</v>
      </c>
      <c r="D550" s="40" t="s">
        <v>97</v>
      </c>
      <c r="E550" s="41" t="s">
        <v>299</v>
      </c>
      <c r="F550" s="42">
        <v>2503.31</v>
      </c>
      <c r="G550" s="42"/>
      <c r="H550" s="43" t="s">
        <v>38</v>
      </c>
      <c r="I550" s="44" t="s">
        <v>73</v>
      </c>
      <c r="J550" s="44"/>
      <c r="K550" s="42"/>
      <c r="L550" s="45" t="s">
        <v>38</v>
      </c>
      <c r="M550" s="7"/>
      <c r="N550" s="7"/>
      <c r="O550" s="7"/>
      <c r="P550" s="7"/>
      <c r="Q550" s="7"/>
    </row>
    <row r="551" spans="1:17" ht="60" outlineLevel="1" x14ac:dyDescent="0.2">
      <c r="A551" s="37" t="s">
        <v>38</v>
      </c>
      <c r="B551" s="38">
        <v>170300</v>
      </c>
      <c r="C551" s="282" t="s">
        <v>99</v>
      </c>
      <c r="D551" s="40" t="s">
        <v>56</v>
      </c>
      <c r="E551" s="41">
        <v>3.25</v>
      </c>
      <c r="F551" s="42">
        <v>123.11</v>
      </c>
      <c r="G551" s="42"/>
      <c r="H551" s="43">
        <v>400.11</v>
      </c>
      <c r="I551" s="44"/>
      <c r="J551" s="44">
        <v>6.08</v>
      </c>
      <c r="K551" s="42">
        <v>2432.67</v>
      </c>
      <c r="L551" s="45" t="s">
        <v>38</v>
      </c>
      <c r="M551" s="7"/>
      <c r="N551" s="7"/>
      <c r="O551" s="7"/>
      <c r="P551" s="7"/>
      <c r="Q551" s="7"/>
    </row>
    <row r="552" spans="1:17" ht="30" outlineLevel="1" x14ac:dyDescent="0.2">
      <c r="A552" s="37" t="s">
        <v>38</v>
      </c>
      <c r="B552" s="38">
        <v>170602</v>
      </c>
      <c r="C552" s="282" t="s">
        <v>100</v>
      </c>
      <c r="D552" s="40" t="s">
        <v>56</v>
      </c>
      <c r="E552" s="41">
        <v>3.25</v>
      </c>
      <c r="F552" s="42">
        <v>58.03</v>
      </c>
      <c r="G552" s="42"/>
      <c r="H552" s="43">
        <v>188.6</v>
      </c>
      <c r="I552" s="44"/>
      <c r="J552" s="44">
        <v>6.08</v>
      </c>
      <c r="K552" s="42">
        <v>1146.69</v>
      </c>
      <c r="L552" s="45" t="s">
        <v>38</v>
      </c>
      <c r="M552" s="7"/>
      <c r="N552" s="7"/>
      <c r="O552" s="7"/>
      <c r="P552" s="7"/>
      <c r="Q552" s="7"/>
    </row>
    <row r="553" spans="1:17" ht="45" outlineLevel="1" x14ac:dyDescent="0.2">
      <c r="A553" s="37" t="s">
        <v>38</v>
      </c>
      <c r="B553" s="38">
        <v>171000</v>
      </c>
      <c r="C553" s="282" t="s">
        <v>101</v>
      </c>
      <c r="D553" s="40" t="s">
        <v>56</v>
      </c>
      <c r="E553" s="41">
        <v>3.08</v>
      </c>
      <c r="F553" s="42">
        <v>326.14</v>
      </c>
      <c r="G553" s="42"/>
      <c r="H553" s="43">
        <v>1004.51</v>
      </c>
      <c r="I553" s="44"/>
      <c r="J553" s="44">
        <v>6.08</v>
      </c>
      <c r="K553" s="42">
        <v>6107.42</v>
      </c>
      <c r="L553" s="45" t="s">
        <v>38</v>
      </c>
      <c r="M553" s="7"/>
      <c r="N553" s="7"/>
      <c r="O553" s="7"/>
      <c r="P553" s="7"/>
      <c r="Q553" s="7"/>
    </row>
    <row r="554" spans="1:17" ht="60" outlineLevel="1" x14ac:dyDescent="0.2">
      <c r="A554" s="37" t="s">
        <v>38</v>
      </c>
      <c r="B554" s="38" t="s">
        <v>57</v>
      </c>
      <c r="C554" s="282" t="s">
        <v>58</v>
      </c>
      <c r="D554" s="40" t="s">
        <v>59</v>
      </c>
      <c r="E554" s="41">
        <v>8.6989999999999998</v>
      </c>
      <c r="F554" s="42">
        <v>1</v>
      </c>
      <c r="G554" s="42"/>
      <c r="H554" s="43">
        <v>8.6999999999999993</v>
      </c>
      <c r="I554" s="44"/>
      <c r="J554" s="44">
        <v>18.05</v>
      </c>
      <c r="K554" s="42">
        <v>157.04</v>
      </c>
      <c r="L554" s="45" t="s">
        <v>38</v>
      </c>
      <c r="M554" s="7"/>
      <c r="N554" s="7"/>
      <c r="O554" s="7"/>
      <c r="P554" s="7"/>
      <c r="Q554" s="7"/>
    </row>
    <row r="555" spans="1:17" outlineLevel="1" x14ac:dyDescent="0.2">
      <c r="A555" s="37" t="s">
        <v>38</v>
      </c>
      <c r="B555" s="38" t="s">
        <v>38</v>
      </c>
      <c r="C555" s="282" t="s">
        <v>39</v>
      </c>
      <c r="D555" s="40" t="s">
        <v>38</v>
      </c>
      <c r="E555" s="41" t="s">
        <v>38</v>
      </c>
      <c r="F555" s="42">
        <v>223.33</v>
      </c>
      <c r="G555" s="42" t="s">
        <v>300</v>
      </c>
      <c r="H555" s="43">
        <v>234.69</v>
      </c>
      <c r="I555" s="44"/>
      <c r="J555" s="44">
        <v>18.07</v>
      </c>
      <c r="K555" s="42">
        <v>4240.8500000000004</v>
      </c>
      <c r="L555" s="45" t="s">
        <v>38</v>
      </c>
      <c r="M555" s="7"/>
      <c r="N555" s="7"/>
      <c r="O555" s="7"/>
      <c r="P555" s="7"/>
      <c r="Q555" s="7"/>
    </row>
    <row r="556" spans="1:17" outlineLevel="1" x14ac:dyDescent="0.2">
      <c r="A556" s="37" t="s">
        <v>38</v>
      </c>
      <c r="B556" s="38" t="s">
        <v>38</v>
      </c>
      <c r="C556" s="282" t="s">
        <v>40</v>
      </c>
      <c r="D556" s="40" t="s">
        <v>38</v>
      </c>
      <c r="E556" s="41" t="s">
        <v>38</v>
      </c>
      <c r="F556" s="42">
        <v>2275.5100000000002</v>
      </c>
      <c r="G556" s="42" t="s">
        <v>300</v>
      </c>
      <c r="H556" s="43">
        <v>2391.21</v>
      </c>
      <c r="I556" s="44"/>
      <c r="J556" s="44">
        <v>6.08</v>
      </c>
      <c r="K556" s="42">
        <v>14538.56</v>
      </c>
      <c r="L556" s="45" t="s">
        <v>38</v>
      </c>
      <c r="M556" s="7"/>
      <c r="N556" s="7"/>
      <c r="O556" s="7"/>
      <c r="P556" s="7"/>
      <c r="Q556" s="7"/>
    </row>
    <row r="557" spans="1:17" outlineLevel="1" x14ac:dyDescent="0.2">
      <c r="A557" s="37" t="s">
        <v>38</v>
      </c>
      <c r="B557" s="38" t="s">
        <v>38</v>
      </c>
      <c r="C557" s="282" t="s">
        <v>41</v>
      </c>
      <c r="D557" s="40" t="s">
        <v>38</v>
      </c>
      <c r="E557" s="41" t="s">
        <v>38</v>
      </c>
      <c r="F557" s="54" t="s">
        <v>103</v>
      </c>
      <c r="G557" s="42" t="s">
        <v>300</v>
      </c>
      <c r="H557" s="55" t="s">
        <v>301</v>
      </c>
      <c r="I557" s="44"/>
      <c r="J557" s="44">
        <v>18.07</v>
      </c>
      <c r="K557" s="54" t="s">
        <v>302</v>
      </c>
      <c r="L557" s="45" t="s">
        <v>38</v>
      </c>
      <c r="M557" s="7"/>
      <c r="N557" s="7"/>
      <c r="O557" s="7"/>
      <c r="P557" s="7"/>
      <c r="Q557" s="7"/>
    </row>
    <row r="558" spans="1:17" outlineLevel="1" x14ac:dyDescent="0.2">
      <c r="A558" s="37" t="s">
        <v>38</v>
      </c>
      <c r="B558" s="38" t="s">
        <v>38</v>
      </c>
      <c r="C558" s="282" t="s">
        <v>42</v>
      </c>
      <c r="D558" s="40" t="s">
        <v>38</v>
      </c>
      <c r="E558" s="41" t="s">
        <v>38</v>
      </c>
      <c r="F558" s="42">
        <v>4.47</v>
      </c>
      <c r="G558" s="42"/>
      <c r="H558" s="43">
        <v>8.67</v>
      </c>
      <c r="I558" s="44"/>
      <c r="J558" s="44">
        <v>18.05</v>
      </c>
      <c r="K558" s="42">
        <v>156.49</v>
      </c>
      <c r="L558" s="45" t="s">
        <v>38</v>
      </c>
      <c r="M558" s="7"/>
      <c r="N558" s="7"/>
      <c r="O558" s="7"/>
      <c r="P558" s="7"/>
      <c r="Q558" s="7"/>
    </row>
    <row r="559" spans="1:17" outlineLevel="1" x14ac:dyDescent="0.2">
      <c r="A559" s="37" t="s">
        <v>38</v>
      </c>
      <c r="B559" s="38" t="s">
        <v>38</v>
      </c>
      <c r="C559" s="282" t="s">
        <v>43</v>
      </c>
      <c r="D559" s="40" t="s">
        <v>44</v>
      </c>
      <c r="E559" s="41">
        <v>100</v>
      </c>
      <c r="F559" s="42"/>
      <c r="G559" s="42"/>
      <c r="H559" s="43">
        <v>349.54</v>
      </c>
      <c r="I559" s="44"/>
      <c r="J559" s="44" t="s">
        <v>106</v>
      </c>
      <c r="K559" s="42">
        <v>5368.76</v>
      </c>
      <c r="L559" s="45" t="s">
        <v>38</v>
      </c>
      <c r="M559" s="7"/>
      <c r="N559" s="7"/>
      <c r="O559" s="7"/>
      <c r="P559" s="7"/>
      <c r="Q559" s="7"/>
    </row>
    <row r="560" spans="1:17" outlineLevel="1" x14ac:dyDescent="0.2">
      <c r="A560" s="37" t="s">
        <v>38</v>
      </c>
      <c r="B560" s="38" t="s">
        <v>38</v>
      </c>
      <c r="C560" s="282" t="s">
        <v>46</v>
      </c>
      <c r="D560" s="40" t="s">
        <v>44</v>
      </c>
      <c r="E560" s="41">
        <v>65</v>
      </c>
      <c r="F560" s="42"/>
      <c r="G560" s="42"/>
      <c r="H560" s="43">
        <v>227.2</v>
      </c>
      <c r="I560" s="44"/>
      <c r="J560" s="44" t="s">
        <v>61</v>
      </c>
      <c r="K560" s="42">
        <v>3284.42</v>
      </c>
      <c r="L560" s="45" t="s">
        <v>38</v>
      </c>
      <c r="M560" s="7"/>
      <c r="N560" s="7"/>
      <c r="O560" s="7"/>
      <c r="P560" s="7"/>
      <c r="Q560" s="7"/>
    </row>
    <row r="561" spans="1:17" outlineLevel="1" x14ac:dyDescent="0.2">
      <c r="A561" s="37" t="s">
        <v>38</v>
      </c>
      <c r="B561" s="38" t="s">
        <v>38</v>
      </c>
      <c r="C561" s="282" t="s">
        <v>48</v>
      </c>
      <c r="D561" s="40" t="s">
        <v>49</v>
      </c>
      <c r="E561" s="41">
        <v>23</v>
      </c>
      <c r="F561" s="42"/>
      <c r="G561" s="42" t="s">
        <v>300</v>
      </c>
      <c r="H561" s="43" t="s">
        <v>38</v>
      </c>
      <c r="I561" s="44"/>
      <c r="J561" s="44"/>
      <c r="K561" s="42"/>
      <c r="L561" s="45">
        <v>24.17</v>
      </c>
      <c r="M561" s="7"/>
      <c r="N561" s="7"/>
      <c r="O561" s="7"/>
      <c r="P561" s="7"/>
      <c r="Q561" s="7"/>
    </row>
    <row r="562" spans="1:17" ht="30" outlineLevel="1" x14ac:dyDescent="0.2">
      <c r="A562" s="37" t="s">
        <v>38</v>
      </c>
      <c r="B562" s="38" t="s">
        <v>38</v>
      </c>
      <c r="C562" s="282" t="s">
        <v>94</v>
      </c>
      <c r="D562" s="40" t="s">
        <v>49</v>
      </c>
      <c r="E562" s="41">
        <v>9.0399999999999991</v>
      </c>
      <c r="F562" s="42"/>
      <c r="G562" s="42" t="s">
        <v>303</v>
      </c>
      <c r="H562" s="43" t="s">
        <v>38</v>
      </c>
      <c r="I562" s="44"/>
      <c r="J562" s="44"/>
      <c r="K562" s="42"/>
      <c r="L562" s="45">
        <v>9.5</v>
      </c>
      <c r="M562" s="7"/>
      <c r="N562" s="7"/>
      <c r="O562" s="7"/>
      <c r="P562" s="7"/>
      <c r="Q562" s="7"/>
    </row>
    <row r="563" spans="1:17" ht="15.75" x14ac:dyDescent="0.2">
      <c r="A563" s="46" t="s">
        <v>38</v>
      </c>
      <c r="B563" s="47" t="s">
        <v>38</v>
      </c>
      <c r="C563" s="283" t="s">
        <v>50</v>
      </c>
      <c r="D563" s="46" t="s">
        <v>38</v>
      </c>
      <c r="E563" s="49" t="s">
        <v>38</v>
      </c>
      <c r="F563" s="50"/>
      <c r="G563" s="50"/>
      <c r="H563" s="51">
        <v>3211.31</v>
      </c>
      <c r="I563" s="52"/>
      <c r="J563" s="52"/>
      <c r="K563" s="50">
        <v>27589.08</v>
      </c>
      <c r="L563" s="53">
        <v>14177.33</v>
      </c>
      <c r="M563" s="7"/>
      <c r="N563" s="7"/>
      <c r="O563" s="7"/>
      <c r="P563" s="7"/>
      <c r="Q563" s="7"/>
    </row>
    <row r="564" spans="1:17" ht="60" x14ac:dyDescent="0.2">
      <c r="A564" s="37">
        <v>38</v>
      </c>
      <c r="B564" s="38" t="s">
        <v>108</v>
      </c>
      <c r="C564" s="282" t="s">
        <v>109</v>
      </c>
      <c r="D564" s="40" t="s">
        <v>110</v>
      </c>
      <c r="E564" s="41" t="s">
        <v>304</v>
      </c>
      <c r="F564" s="42">
        <v>140292.48000000001</v>
      </c>
      <c r="G564" s="42"/>
      <c r="H564" s="43" t="s">
        <v>38</v>
      </c>
      <c r="I564" s="44" t="s">
        <v>73</v>
      </c>
      <c r="J564" s="44"/>
      <c r="K564" s="42"/>
      <c r="L564" s="45" t="s">
        <v>38</v>
      </c>
      <c r="M564" s="7"/>
      <c r="N564" s="7"/>
      <c r="O564" s="7"/>
      <c r="P564" s="7"/>
      <c r="Q564" s="7"/>
    </row>
    <row r="565" spans="1:17" ht="45" outlineLevel="1" x14ac:dyDescent="0.2">
      <c r="A565" s="37" t="s">
        <v>38</v>
      </c>
      <c r="B565" s="38">
        <v>21141</v>
      </c>
      <c r="C565" s="282" t="s">
        <v>112</v>
      </c>
      <c r="D565" s="40" t="s">
        <v>56</v>
      </c>
      <c r="E565" s="41">
        <v>0.06</v>
      </c>
      <c r="F565" s="42">
        <v>108.45</v>
      </c>
      <c r="G565" s="42"/>
      <c r="H565" s="43">
        <v>6.51</v>
      </c>
      <c r="I565" s="44"/>
      <c r="J565" s="44">
        <v>7.58</v>
      </c>
      <c r="K565" s="42">
        <v>49.35</v>
      </c>
      <c r="L565" s="45" t="s">
        <v>38</v>
      </c>
      <c r="M565" s="7"/>
      <c r="N565" s="7"/>
      <c r="O565" s="7"/>
      <c r="P565" s="7"/>
      <c r="Q565" s="7"/>
    </row>
    <row r="566" spans="1:17" ht="30" outlineLevel="1" x14ac:dyDescent="0.2">
      <c r="A566" s="37" t="s">
        <v>38</v>
      </c>
      <c r="B566" s="38">
        <v>40102</v>
      </c>
      <c r="C566" s="282" t="s">
        <v>113</v>
      </c>
      <c r="D566" s="40" t="s">
        <v>56</v>
      </c>
      <c r="E566" s="41">
        <v>0.18</v>
      </c>
      <c r="F566" s="42">
        <v>30.53</v>
      </c>
      <c r="G566" s="42"/>
      <c r="H566" s="43">
        <v>5.5</v>
      </c>
      <c r="I566" s="44"/>
      <c r="J566" s="44">
        <v>7.58</v>
      </c>
      <c r="K566" s="42">
        <v>41.69</v>
      </c>
      <c r="L566" s="45" t="s">
        <v>38</v>
      </c>
      <c r="M566" s="7"/>
      <c r="N566" s="7"/>
      <c r="O566" s="7"/>
      <c r="P566" s="7"/>
      <c r="Q566" s="7"/>
    </row>
    <row r="567" spans="1:17" ht="90" outlineLevel="1" x14ac:dyDescent="0.2">
      <c r="A567" s="37" t="s">
        <v>38</v>
      </c>
      <c r="B567" s="38">
        <v>42901</v>
      </c>
      <c r="C567" s="282" t="s">
        <v>114</v>
      </c>
      <c r="D567" s="40" t="s">
        <v>56</v>
      </c>
      <c r="E567" s="41">
        <v>1.54</v>
      </c>
      <c r="F567" s="42">
        <v>27.1</v>
      </c>
      <c r="G567" s="42"/>
      <c r="H567" s="43">
        <v>41.73</v>
      </c>
      <c r="I567" s="44"/>
      <c r="J567" s="44">
        <v>7.58</v>
      </c>
      <c r="K567" s="42">
        <v>316.31</v>
      </c>
      <c r="L567" s="45" t="s">
        <v>38</v>
      </c>
      <c r="M567" s="7"/>
      <c r="N567" s="7"/>
      <c r="O567" s="7"/>
      <c r="P567" s="7"/>
      <c r="Q567" s="7"/>
    </row>
    <row r="568" spans="1:17" ht="30" outlineLevel="1" x14ac:dyDescent="0.2">
      <c r="A568" s="37" t="s">
        <v>38</v>
      </c>
      <c r="B568" s="38">
        <v>81600</v>
      </c>
      <c r="C568" s="282" t="s">
        <v>115</v>
      </c>
      <c r="D568" s="40" t="s">
        <v>56</v>
      </c>
      <c r="E568" s="41">
        <v>3.06</v>
      </c>
      <c r="F568" s="42">
        <v>96.1</v>
      </c>
      <c r="G568" s="42"/>
      <c r="H568" s="43">
        <v>294.07</v>
      </c>
      <c r="I568" s="44"/>
      <c r="J568" s="44">
        <v>7.58</v>
      </c>
      <c r="K568" s="42">
        <v>2229.0500000000002</v>
      </c>
      <c r="L568" s="45" t="s">
        <v>38</v>
      </c>
      <c r="M568" s="7"/>
      <c r="N568" s="7"/>
      <c r="O568" s="7"/>
      <c r="P568" s="7"/>
      <c r="Q568" s="7"/>
    </row>
    <row r="569" spans="1:17" ht="30" outlineLevel="1" x14ac:dyDescent="0.2">
      <c r="A569" s="37" t="s">
        <v>38</v>
      </c>
      <c r="B569" s="38">
        <v>400001</v>
      </c>
      <c r="C569" s="282" t="s">
        <v>55</v>
      </c>
      <c r="D569" s="40" t="s">
        <v>56</v>
      </c>
      <c r="E569" s="41">
        <v>0.08</v>
      </c>
      <c r="F569" s="42">
        <v>91.62</v>
      </c>
      <c r="G569" s="42"/>
      <c r="H569" s="43">
        <v>7.33</v>
      </c>
      <c r="I569" s="44"/>
      <c r="J569" s="44">
        <v>7.58</v>
      </c>
      <c r="K569" s="42">
        <v>55.56</v>
      </c>
      <c r="L569" s="45" t="s">
        <v>38</v>
      </c>
      <c r="M569" s="7"/>
      <c r="N569" s="7"/>
      <c r="O569" s="7"/>
      <c r="P569" s="7"/>
      <c r="Q569" s="7"/>
    </row>
    <row r="570" spans="1:17" ht="45" outlineLevel="1" x14ac:dyDescent="0.2">
      <c r="A570" s="37" t="s">
        <v>38</v>
      </c>
      <c r="B570" s="38" t="s">
        <v>116</v>
      </c>
      <c r="C570" s="282" t="s">
        <v>117</v>
      </c>
      <c r="D570" s="40" t="s">
        <v>118</v>
      </c>
      <c r="E570" s="41">
        <v>2.8199999999999999E-2</v>
      </c>
      <c r="F570" s="42">
        <v>6.17</v>
      </c>
      <c r="G570" s="42"/>
      <c r="H570" s="43">
        <v>0.17</v>
      </c>
      <c r="I570" s="44"/>
      <c r="J570" s="44">
        <v>6.04</v>
      </c>
      <c r="K570" s="42">
        <v>1.03</v>
      </c>
      <c r="L570" s="45" t="s">
        <v>38</v>
      </c>
      <c r="M570" s="7"/>
      <c r="N570" s="7"/>
      <c r="O570" s="7"/>
      <c r="P570" s="7"/>
      <c r="Q570" s="7"/>
    </row>
    <row r="571" spans="1:17" outlineLevel="1" x14ac:dyDescent="0.2">
      <c r="A571" s="37" t="s">
        <v>38</v>
      </c>
      <c r="B571" s="38" t="s">
        <v>119</v>
      </c>
      <c r="C571" s="282" t="s">
        <v>120</v>
      </c>
      <c r="D571" s="40" t="s">
        <v>121</v>
      </c>
      <c r="E571" s="41">
        <v>3.0720000000000001</v>
      </c>
      <c r="F571" s="42">
        <v>2.4500000000000002</v>
      </c>
      <c r="G571" s="42"/>
      <c r="H571" s="43">
        <v>7.53</v>
      </c>
      <c r="I571" s="44"/>
      <c r="J571" s="44">
        <v>6.04</v>
      </c>
      <c r="K571" s="42">
        <v>45.48</v>
      </c>
      <c r="L571" s="45" t="s">
        <v>38</v>
      </c>
      <c r="M571" s="7"/>
      <c r="N571" s="7"/>
      <c r="O571" s="7"/>
      <c r="P571" s="7"/>
      <c r="Q571" s="7"/>
    </row>
    <row r="572" spans="1:17" ht="45" outlineLevel="1" x14ac:dyDescent="0.2">
      <c r="A572" s="37" t="s">
        <v>38</v>
      </c>
      <c r="B572" s="38" t="s">
        <v>122</v>
      </c>
      <c r="C572" s="282" t="s">
        <v>123</v>
      </c>
      <c r="D572" s="40" t="s">
        <v>124</v>
      </c>
      <c r="E572" s="41">
        <v>6.4640000000000004</v>
      </c>
      <c r="F572" s="42">
        <v>1317</v>
      </c>
      <c r="G572" s="42"/>
      <c r="H572" s="43">
        <v>8513.09</v>
      </c>
      <c r="I572" s="44"/>
      <c r="J572" s="44">
        <v>6.04</v>
      </c>
      <c r="K572" s="42">
        <v>51419.06</v>
      </c>
      <c r="L572" s="45" t="s">
        <v>38</v>
      </c>
      <c r="M572" s="7"/>
      <c r="N572" s="7"/>
      <c r="O572" s="7"/>
      <c r="P572" s="7"/>
      <c r="Q572" s="7"/>
    </row>
    <row r="573" spans="1:17" outlineLevel="1" x14ac:dyDescent="0.2">
      <c r="A573" s="37" t="s">
        <v>38</v>
      </c>
      <c r="B573" s="38" t="s">
        <v>38</v>
      </c>
      <c r="C573" s="282" t="s">
        <v>39</v>
      </c>
      <c r="D573" s="40" t="s">
        <v>38</v>
      </c>
      <c r="E573" s="41" t="s">
        <v>38</v>
      </c>
      <c r="F573" s="42">
        <v>2538.5700000000002</v>
      </c>
      <c r="G573" s="42" t="s">
        <v>295</v>
      </c>
      <c r="H573" s="43">
        <v>224.21</v>
      </c>
      <c r="I573" s="44"/>
      <c r="J573" s="44">
        <v>18.07</v>
      </c>
      <c r="K573" s="42">
        <v>4051.47</v>
      </c>
      <c r="L573" s="45" t="s">
        <v>38</v>
      </c>
      <c r="M573" s="7"/>
      <c r="N573" s="7"/>
      <c r="O573" s="7"/>
      <c r="P573" s="7"/>
      <c r="Q573" s="7"/>
    </row>
    <row r="574" spans="1:17" outlineLevel="1" x14ac:dyDescent="0.2">
      <c r="A574" s="37" t="s">
        <v>38</v>
      </c>
      <c r="B574" s="38" t="s">
        <v>38</v>
      </c>
      <c r="C574" s="282" t="s">
        <v>40</v>
      </c>
      <c r="D574" s="40" t="s">
        <v>38</v>
      </c>
      <c r="E574" s="41" t="s">
        <v>38</v>
      </c>
      <c r="F574" s="42">
        <v>4616.6000000000004</v>
      </c>
      <c r="G574" s="42" t="s">
        <v>295</v>
      </c>
      <c r="H574" s="43">
        <v>407.74</v>
      </c>
      <c r="I574" s="44"/>
      <c r="J574" s="44">
        <v>7.58</v>
      </c>
      <c r="K574" s="42">
        <v>3090.67</v>
      </c>
      <c r="L574" s="45" t="s">
        <v>38</v>
      </c>
      <c r="M574" s="7"/>
      <c r="N574" s="7"/>
      <c r="O574" s="7"/>
      <c r="P574" s="7"/>
      <c r="Q574" s="7"/>
    </row>
    <row r="575" spans="1:17" outlineLevel="1" x14ac:dyDescent="0.2">
      <c r="A575" s="37" t="s">
        <v>38</v>
      </c>
      <c r="B575" s="38" t="s">
        <v>38</v>
      </c>
      <c r="C575" s="282" t="s">
        <v>41</v>
      </c>
      <c r="D575" s="40" t="s">
        <v>38</v>
      </c>
      <c r="E575" s="41" t="s">
        <v>38</v>
      </c>
      <c r="F575" s="54" t="s">
        <v>125</v>
      </c>
      <c r="G575" s="42" t="s">
        <v>295</v>
      </c>
      <c r="H575" s="55" t="s">
        <v>305</v>
      </c>
      <c r="I575" s="44"/>
      <c r="J575" s="44">
        <v>18.07</v>
      </c>
      <c r="K575" s="54" t="s">
        <v>306</v>
      </c>
      <c r="L575" s="45" t="s">
        <v>38</v>
      </c>
      <c r="M575" s="7"/>
      <c r="N575" s="7"/>
      <c r="O575" s="7"/>
      <c r="P575" s="7"/>
      <c r="Q575" s="7"/>
    </row>
    <row r="576" spans="1:17" outlineLevel="1" x14ac:dyDescent="0.2">
      <c r="A576" s="37" t="s">
        <v>38</v>
      </c>
      <c r="B576" s="38" t="s">
        <v>38</v>
      </c>
      <c r="C576" s="282" t="s">
        <v>42</v>
      </c>
      <c r="D576" s="40" t="s">
        <v>38</v>
      </c>
      <c r="E576" s="41" t="s">
        <v>38</v>
      </c>
      <c r="F576" s="42">
        <v>133137.31</v>
      </c>
      <c r="G576" s="42"/>
      <c r="H576" s="43">
        <v>8520.7800000000007</v>
      </c>
      <c r="I576" s="44"/>
      <c r="J576" s="44">
        <v>6.04</v>
      </c>
      <c r="K576" s="42">
        <v>51465.51</v>
      </c>
      <c r="L576" s="45" t="s">
        <v>38</v>
      </c>
      <c r="M576" s="7"/>
      <c r="N576" s="7"/>
      <c r="O576" s="7"/>
      <c r="P576" s="7"/>
      <c r="Q576" s="7"/>
    </row>
    <row r="577" spans="1:17" outlineLevel="1" x14ac:dyDescent="0.2">
      <c r="A577" s="37" t="s">
        <v>38</v>
      </c>
      <c r="B577" s="38" t="s">
        <v>38</v>
      </c>
      <c r="C577" s="282" t="s">
        <v>43</v>
      </c>
      <c r="D577" s="40" t="s">
        <v>44</v>
      </c>
      <c r="E577" s="41">
        <v>130</v>
      </c>
      <c r="F577" s="42"/>
      <c r="G577" s="42"/>
      <c r="H577" s="43">
        <v>355.07</v>
      </c>
      <c r="I577" s="44"/>
      <c r="J577" s="44" t="s">
        <v>128</v>
      </c>
      <c r="K577" s="42">
        <v>5478.35</v>
      </c>
      <c r="L577" s="45" t="s">
        <v>38</v>
      </c>
      <c r="M577" s="7"/>
      <c r="N577" s="7"/>
      <c r="O577" s="7"/>
      <c r="P577" s="7"/>
      <c r="Q577" s="7"/>
    </row>
    <row r="578" spans="1:17" outlineLevel="1" x14ac:dyDescent="0.2">
      <c r="A578" s="37" t="s">
        <v>38</v>
      </c>
      <c r="B578" s="38" t="s">
        <v>38</v>
      </c>
      <c r="C578" s="282" t="s">
        <v>46</v>
      </c>
      <c r="D578" s="40" t="s">
        <v>44</v>
      </c>
      <c r="E578" s="41">
        <v>89</v>
      </c>
      <c r="F578" s="42"/>
      <c r="G578" s="42"/>
      <c r="H578" s="43">
        <v>243.09</v>
      </c>
      <c r="I578" s="44"/>
      <c r="J578" s="44" t="s">
        <v>129</v>
      </c>
      <c r="K578" s="42">
        <v>3504.17</v>
      </c>
      <c r="L578" s="45" t="s">
        <v>38</v>
      </c>
      <c r="M578" s="7"/>
      <c r="N578" s="7"/>
      <c r="O578" s="7"/>
      <c r="P578" s="7"/>
      <c r="Q578" s="7"/>
    </row>
    <row r="579" spans="1:17" outlineLevel="1" x14ac:dyDescent="0.2">
      <c r="A579" s="37" t="s">
        <v>38</v>
      </c>
      <c r="B579" s="38" t="s">
        <v>38</v>
      </c>
      <c r="C579" s="282" t="s">
        <v>48</v>
      </c>
      <c r="D579" s="40" t="s">
        <v>49</v>
      </c>
      <c r="E579" s="41">
        <v>286.52</v>
      </c>
      <c r="F579" s="42"/>
      <c r="G579" s="42" t="s">
        <v>295</v>
      </c>
      <c r="H579" s="43" t="s">
        <v>38</v>
      </c>
      <c r="I579" s="44"/>
      <c r="J579" s="44"/>
      <c r="K579" s="42"/>
      <c r="L579" s="45">
        <v>25.31</v>
      </c>
      <c r="M579" s="7"/>
      <c r="N579" s="7"/>
      <c r="O579" s="7"/>
      <c r="P579" s="7"/>
      <c r="Q579" s="7"/>
    </row>
    <row r="580" spans="1:17" outlineLevel="1" x14ac:dyDescent="0.2">
      <c r="A580" s="37" t="s">
        <v>38</v>
      </c>
      <c r="B580" s="38" t="s">
        <v>38</v>
      </c>
      <c r="C580" s="282" t="s">
        <v>94</v>
      </c>
      <c r="D580" s="40" t="s">
        <v>49</v>
      </c>
      <c r="E580" s="41">
        <v>42.84</v>
      </c>
      <c r="F580" s="42"/>
      <c r="G580" s="42" t="s">
        <v>298</v>
      </c>
      <c r="H580" s="43" t="s">
        <v>38</v>
      </c>
      <c r="I580" s="44"/>
      <c r="J580" s="44"/>
      <c r="K580" s="42"/>
      <c r="L580" s="45">
        <v>3.78</v>
      </c>
      <c r="M580" s="7"/>
      <c r="N580" s="7"/>
      <c r="O580" s="7"/>
      <c r="P580" s="7"/>
      <c r="Q580" s="7"/>
    </row>
    <row r="581" spans="1:17" ht="15.75" x14ac:dyDescent="0.2">
      <c r="A581" s="46" t="s">
        <v>38</v>
      </c>
      <c r="B581" s="47" t="s">
        <v>38</v>
      </c>
      <c r="C581" s="283" t="s">
        <v>50</v>
      </c>
      <c r="D581" s="46" t="s">
        <v>38</v>
      </c>
      <c r="E581" s="49" t="s">
        <v>38</v>
      </c>
      <c r="F581" s="50"/>
      <c r="G581" s="50"/>
      <c r="H581" s="51">
        <v>9750.89</v>
      </c>
      <c r="I581" s="52"/>
      <c r="J581" s="52"/>
      <c r="K581" s="50">
        <v>67590.17</v>
      </c>
      <c r="L581" s="53">
        <v>1056096.4099999999</v>
      </c>
      <c r="M581" s="7"/>
      <c r="N581" s="7"/>
      <c r="O581" s="7"/>
      <c r="P581" s="7"/>
      <c r="Q581" s="7"/>
    </row>
    <row r="582" spans="1:17" ht="60" x14ac:dyDescent="0.2">
      <c r="A582" s="37">
        <v>39</v>
      </c>
      <c r="B582" s="38" t="s">
        <v>130</v>
      </c>
      <c r="C582" s="282" t="s">
        <v>123</v>
      </c>
      <c r="D582" s="40" t="s">
        <v>124</v>
      </c>
      <c r="E582" s="41">
        <v>-6.4640000000000004</v>
      </c>
      <c r="F582" s="42">
        <v>1317</v>
      </c>
      <c r="G582" s="42"/>
      <c r="H582" s="43">
        <v>-8513.09</v>
      </c>
      <c r="I582" s="44" t="s">
        <v>73</v>
      </c>
      <c r="J582" s="44">
        <v>6.04</v>
      </c>
      <c r="K582" s="50">
        <v>-51419.06</v>
      </c>
      <c r="L582" s="45" t="s">
        <v>38</v>
      </c>
      <c r="M582" s="7"/>
      <c r="N582" s="7"/>
      <c r="O582" s="7"/>
      <c r="P582" s="7"/>
      <c r="Q582" s="7"/>
    </row>
    <row r="583" spans="1:17" ht="75" x14ac:dyDescent="0.2">
      <c r="A583" s="37">
        <v>40</v>
      </c>
      <c r="B583" s="38" t="s">
        <v>307</v>
      </c>
      <c r="C583" s="282" t="s">
        <v>308</v>
      </c>
      <c r="D583" s="40" t="s">
        <v>110</v>
      </c>
      <c r="E583" s="41" t="s">
        <v>309</v>
      </c>
      <c r="F583" s="42">
        <v>41696.86</v>
      </c>
      <c r="G583" s="42"/>
      <c r="H583" s="43" t="s">
        <v>38</v>
      </c>
      <c r="I583" s="44" t="s">
        <v>73</v>
      </c>
      <c r="J583" s="44"/>
      <c r="K583" s="42"/>
      <c r="L583" s="45" t="s">
        <v>38</v>
      </c>
      <c r="M583" s="7"/>
      <c r="N583" s="7"/>
      <c r="O583" s="7"/>
      <c r="P583" s="7"/>
      <c r="Q583" s="7"/>
    </row>
    <row r="584" spans="1:17" ht="45" outlineLevel="1" x14ac:dyDescent="0.2">
      <c r="A584" s="37" t="s">
        <v>38</v>
      </c>
      <c r="B584" s="38">
        <v>21141</v>
      </c>
      <c r="C584" s="282" t="s">
        <v>112</v>
      </c>
      <c r="D584" s="40" t="s">
        <v>56</v>
      </c>
      <c r="E584" s="41">
        <v>0.01</v>
      </c>
      <c r="F584" s="42">
        <v>108.45</v>
      </c>
      <c r="G584" s="42"/>
      <c r="H584" s="43">
        <v>1.08</v>
      </c>
      <c r="I584" s="44"/>
      <c r="J584" s="44">
        <v>3.55</v>
      </c>
      <c r="K584" s="42">
        <v>3.83</v>
      </c>
      <c r="L584" s="45" t="s">
        <v>38</v>
      </c>
      <c r="M584" s="7"/>
      <c r="N584" s="7"/>
      <c r="O584" s="7"/>
      <c r="P584" s="7"/>
      <c r="Q584" s="7"/>
    </row>
    <row r="585" spans="1:17" ht="30" outlineLevel="1" x14ac:dyDescent="0.2">
      <c r="A585" s="37" t="s">
        <v>38</v>
      </c>
      <c r="B585" s="38">
        <v>40102</v>
      </c>
      <c r="C585" s="282" t="s">
        <v>113</v>
      </c>
      <c r="D585" s="40" t="s">
        <v>56</v>
      </c>
      <c r="E585" s="41">
        <v>0.04</v>
      </c>
      <c r="F585" s="42">
        <v>30.53</v>
      </c>
      <c r="G585" s="42"/>
      <c r="H585" s="43">
        <v>1.22</v>
      </c>
      <c r="I585" s="44"/>
      <c r="J585" s="44">
        <v>3.55</v>
      </c>
      <c r="K585" s="42">
        <v>4.33</v>
      </c>
      <c r="L585" s="45" t="s">
        <v>38</v>
      </c>
      <c r="M585" s="7"/>
      <c r="N585" s="7"/>
      <c r="O585" s="7"/>
      <c r="P585" s="7"/>
      <c r="Q585" s="7"/>
    </row>
    <row r="586" spans="1:17" ht="90" outlineLevel="1" x14ac:dyDescent="0.2">
      <c r="A586" s="37" t="s">
        <v>38</v>
      </c>
      <c r="B586" s="38">
        <v>42901</v>
      </c>
      <c r="C586" s="282" t="s">
        <v>114</v>
      </c>
      <c r="D586" s="40" t="s">
        <v>56</v>
      </c>
      <c r="E586" s="41">
        <v>0.36</v>
      </c>
      <c r="F586" s="42">
        <v>27.1</v>
      </c>
      <c r="G586" s="42"/>
      <c r="H586" s="43">
        <v>9.76</v>
      </c>
      <c r="I586" s="44"/>
      <c r="J586" s="44">
        <v>3.55</v>
      </c>
      <c r="K586" s="42">
        <v>34.65</v>
      </c>
      <c r="L586" s="45" t="s">
        <v>38</v>
      </c>
      <c r="M586" s="7"/>
      <c r="N586" s="7"/>
      <c r="O586" s="7"/>
      <c r="P586" s="7"/>
      <c r="Q586" s="7"/>
    </row>
    <row r="587" spans="1:17" ht="30" outlineLevel="1" x14ac:dyDescent="0.2">
      <c r="A587" s="37" t="s">
        <v>38</v>
      </c>
      <c r="B587" s="38">
        <v>400001</v>
      </c>
      <c r="C587" s="282" t="s">
        <v>55</v>
      </c>
      <c r="D587" s="40" t="s">
        <v>56</v>
      </c>
      <c r="E587" s="41">
        <v>0.02</v>
      </c>
      <c r="F587" s="42">
        <v>91.62</v>
      </c>
      <c r="G587" s="42"/>
      <c r="H587" s="43">
        <v>1.83</v>
      </c>
      <c r="I587" s="44"/>
      <c r="J587" s="44">
        <v>3.55</v>
      </c>
      <c r="K587" s="42">
        <v>6.5</v>
      </c>
      <c r="L587" s="45" t="s">
        <v>38</v>
      </c>
      <c r="M587" s="7"/>
      <c r="N587" s="7"/>
      <c r="O587" s="7"/>
      <c r="P587" s="7"/>
      <c r="Q587" s="7"/>
    </row>
    <row r="588" spans="1:17" ht="45" outlineLevel="1" x14ac:dyDescent="0.2">
      <c r="A588" s="37" t="s">
        <v>38</v>
      </c>
      <c r="B588" s="38" t="s">
        <v>310</v>
      </c>
      <c r="C588" s="282" t="s">
        <v>311</v>
      </c>
      <c r="D588" s="40" t="s">
        <v>144</v>
      </c>
      <c r="E588" s="41">
        <v>20.16</v>
      </c>
      <c r="F588" s="42">
        <v>31.82</v>
      </c>
      <c r="G588" s="42"/>
      <c r="H588" s="43">
        <v>641.49</v>
      </c>
      <c r="I588" s="44"/>
      <c r="J588" s="44">
        <v>7.37</v>
      </c>
      <c r="K588" s="42">
        <v>4727.78</v>
      </c>
      <c r="L588" s="45" t="s">
        <v>38</v>
      </c>
      <c r="M588" s="7"/>
      <c r="N588" s="7"/>
      <c r="O588" s="7"/>
      <c r="P588" s="7"/>
      <c r="Q588" s="7"/>
    </row>
    <row r="589" spans="1:17" ht="45" outlineLevel="1" x14ac:dyDescent="0.2">
      <c r="A589" s="37" t="s">
        <v>38</v>
      </c>
      <c r="B589" s="38" t="s">
        <v>312</v>
      </c>
      <c r="C589" s="282" t="s">
        <v>313</v>
      </c>
      <c r="D589" s="40" t="s">
        <v>147</v>
      </c>
      <c r="E589" s="41">
        <v>5.04</v>
      </c>
      <c r="F589" s="42">
        <v>12.31</v>
      </c>
      <c r="G589" s="42"/>
      <c r="H589" s="43">
        <v>62.04</v>
      </c>
      <c r="I589" s="44"/>
      <c r="J589" s="44">
        <v>7.37</v>
      </c>
      <c r="K589" s="42">
        <v>457.23</v>
      </c>
      <c r="L589" s="45" t="s">
        <v>38</v>
      </c>
      <c r="M589" s="7"/>
      <c r="N589" s="7"/>
      <c r="O589" s="7"/>
      <c r="P589" s="7"/>
      <c r="Q589" s="7"/>
    </row>
    <row r="590" spans="1:17" ht="45" outlineLevel="1" x14ac:dyDescent="0.2">
      <c r="A590" s="37" t="s">
        <v>38</v>
      </c>
      <c r="B590" s="38" t="s">
        <v>148</v>
      </c>
      <c r="C590" s="282" t="s">
        <v>149</v>
      </c>
      <c r="D590" s="40" t="s">
        <v>84</v>
      </c>
      <c r="E590" s="41">
        <v>1.64</v>
      </c>
      <c r="F590" s="42">
        <v>18.39</v>
      </c>
      <c r="G590" s="42"/>
      <c r="H590" s="43">
        <v>30.16</v>
      </c>
      <c r="I590" s="44"/>
      <c r="J590" s="44">
        <v>7.37</v>
      </c>
      <c r="K590" s="42">
        <v>222.28</v>
      </c>
      <c r="L590" s="45" t="s">
        <v>38</v>
      </c>
      <c r="M590" s="7"/>
      <c r="N590" s="7"/>
      <c r="O590" s="7"/>
      <c r="P590" s="7"/>
      <c r="Q590" s="7"/>
    </row>
    <row r="591" spans="1:17" ht="45" outlineLevel="1" x14ac:dyDescent="0.2">
      <c r="A591" s="37" t="s">
        <v>38</v>
      </c>
      <c r="B591" s="38" t="s">
        <v>150</v>
      </c>
      <c r="C591" s="282" t="s">
        <v>151</v>
      </c>
      <c r="D591" s="40" t="s">
        <v>121</v>
      </c>
      <c r="E591" s="41">
        <v>1.4E-3</v>
      </c>
      <c r="F591" s="42">
        <v>1101.2</v>
      </c>
      <c r="G591" s="42"/>
      <c r="H591" s="43">
        <v>1.54</v>
      </c>
      <c r="I591" s="44"/>
      <c r="J591" s="44">
        <v>7.37</v>
      </c>
      <c r="K591" s="42">
        <v>11.35</v>
      </c>
      <c r="L591" s="45" t="s">
        <v>38</v>
      </c>
      <c r="M591" s="7"/>
      <c r="N591" s="7"/>
      <c r="O591" s="7"/>
      <c r="P591" s="7"/>
      <c r="Q591" s="7"/>
    </row>
    <row r="592" spans="1:17" ht="30" outlineLevel="1" x14ac:dyDescent="0.2">
      <c r="A592" s="37" t="s">
        <v>38</v>
      </c>
      <c r="B592" s="38" t="s">
        <v>152</v>
      </c>
      <c r="C592" s="282" t="s">
        <v>153</v>
      </c>
      <c r="D592" s="40" t="s">
        <v>121</v>
      </c>
      <c r="E592" s="41">
        <v>1.8599999999999998E-2</v>
      </c>
      <c r="F592" s="42">
        <v>589.03</v>
      </c>
      <c r="G592" s="42"/>
      <c r="H592" s="43">
        <v>10.96</v>
      </c>
      <c r="I592" s="44"/>
      <c r="J592" s="44">
        <v>7.37</v>
      </c>
      <c r="K592" s="42">
        <v>80.78</v>
      </c>
      <c r="L592" s="45" t="s">
        <v>38</v>
      </c>
      <c r="M592" s="7"/>
      <c r="N592" s="7"/>
      <c r="O592" s="7"/>
      <c r="P592" s="7"/>
      <c r="Q592" s="7"/>
    </row>
    <row r="593" spans="1:17" outlineLevel="1" x14ac:dyDescent="0.2">
      <c r="A593" s="37" t="s">
        <v>38</v>
      </c>
      <c r="B593" s="38" t="s">
        <v>119</v>
      </c>
      <c r="C593" s="282" t="s">
        <v>120</v>
      </c>
      <c r="D593" s="40" t="s">
        <v>121</v>
      </c>
      <c r="E593" s="41">
        <v>0.72</v>
      </c>
      <c r="F593" s="42">
        <v>2.4500000000000002</v>
      </c>
      <c r="G593" s="42"/>
      <c r="H593" s="43">
        <v>1.76</v>
      </c>
      <c r="I593" s="44"/>
      <c r="J593" s="44">
        <v>7.37</v>
      </c>
      <c r="K593" s="42">
        <v>12.97</v>
      </c>
      <c r="L593" s="45" t="s">
        <v>38</v>
      </c>
      <c r="M593" s="7"/>
      <c r="N593" s="7"/>
      <c r="O593" s="7"/>
      <c r="P593" s="7"/>
      <c r="Q593" s="7"/>
    </row>
    <row r="594" spans="1:17" outlineLevel="1" x14ac:dyDescent="0.2">
      <c r="A594" s="37" t="s">
        <v>38</v>
      </c>
      <c r="B594" s="38" t="s">
        <v>38</v>
      </c>
      <c r="C594" s="282" t="s">
        <v>39</v>
      </c>
      <c r="D594" s="40" t="s">
        <v>38</v>
      </c>
      <c r="E594" s="41" t="s">
        <v>38</v>
      </c>
      <c r="F594" s="42">
        <v>3724.39</v>
      </c>
      <c r="G594" s="42" t="s">
        <v>295</v>
      </c>
      <c r="H594" s="43">
        <v>102.79</v>
      </c>
      <c r="I594" s="44"/>
      <c r="J594" s="44">
        <v>18.07</v>
      </c>
      <c r="K594" s="42">
        <v>1857.42</v>
      </c>
      <c r="L594" s="45" t="s">
        <v>38</v>
      </c>
      <c r="M594" s="7"/>
      <c r="N594" s="7"/>
      <c r="O594" s="7"/>
      <c r="P594" s="7"/>
      <c r="Q594" s="7"/>
    </row>
    <row r="595" spans="1:17" outlineLevel="1" x14ac:dyDescent="0.2">
      <c r="A595" s="37" t="s">
        <v>38</v>
      </c>
      <c r="B595" s="38" t="s">
        <v>38</v>
      </c>
      <c r="C595" s="282" t="s">
        <v>40</v>
      </c>
      <c r="D595" s="40" t="s">
        <v>38</v>
      </c>
      <c r="E595" s="41" t="s">
        <v>38</v>
      </c>
      <c r="F595" s="42">
        <v>574.73</v>
      </c>
      <c r="G595" s="42" t="s">
        <v>295</v>
      </c>
      <c r="H595" s="43">
        <v>15.86</v>
      </c>
      <c r="I595" s="44"/>
      <c r="J595" s="44">
        <v>3.55</v>
      </c>
      <c r="K595" s="42">
        <v>56.3</v>
      </c>
      <c r="L595" s="45" t="s">
        <v>38</v>
      </c>
      <c r="M595" s="7"/>
      <c r="N595" s="7"/>
      <c r="O595" s="7"/>
      <c r="P595" s="7"/>
      <c r="Q595" s="7"/>
    </row>
    <row r="596" spans="1:17" outlineLevel="1" x14ac:dyDescent="0.2">
      <c r="A596" s="37" t="s">
        <v>38</v>
      </c>
      <c r="B596" s="38" t="s">
        <v>38</v>
      </c>
      <c r="C596" s="282" t="s">
        <v>41</v>
      </c>
      <c r="D596" s="40" t="s">
        <v>38</v>
      </c>
      <c r="E596" s="41" t="s">
        <v>38</v>
      </c>
      <c r="F596" s="54" t="s">
        <v>314</v>
      </c>
      <c r="G596" s="42" t="s">
        <v>295</v>
      </c>
      <c r="H596" s="55" t="s">
        <v>315</v>
      </c>
      <c r="I596" s="44"/>
      <c r="J596" s="44">
        <v>18.07</v>
      </c>
      <c r="K596" s="54" t="s">
        <v>316</v>
      </c>
      <c r="L596" s="45" t="s">
        <v>38</v>
      </c>
      <c r="M596" s="7"/>
      <c r="N596" s="7"/>
      <c r="O596" s="7"/>
      <c r="P596" s="7"/>
      <c r="Q596" s="7"/>
    </row>
    <row r="597" spans="1:17" outlineLevel="1" x14ac:dyDescent="0.2">
      <c r="A597" s="37" t="s">
        <v>38</v>
      </c>
      <c r="B597" s="38" t="s">
        <v>38</v>
      </c>
      <c r="C597" s="282" t="s">
        <v>42</v>
      </c>
      <c r="D597" s="40" t="s">
        <v>38</v>
      </c>
      <c r="E597" s="41" t="s">
        <v>38</v>
      </c>
      <c r="F597" s="42">
        <v>37397.74</v>
      </c>
      <c r="G597" s="42"/>
      <c r="H597" s="43">
        <v>747.96</v>
      </c>
      <c r="I597" s="44"/>
      <c r="J597" s="44">
        <v>7.37</v>
      </c>
      <c r="K597" s="42">
        <v>5512.47</v>
      </c>
      <c r="L597" s="45" t="s">
        <v>38</v>
      </c>
      <c r="M597" s="7"/>
      <c r="N597" s="7"/>
      <c r="O597" s="7"/>
      <c r="P597" s="7"/>
      <c r="Q597" s="7"/>
    </row>
    <row r="598" spans="1:17" outlineLevel="1" x14ac:dyDescent="0.2">
      <c r="A598" s="37" t="s">
        <v>38</v>
      </c>
      <c r="B598" s="38" t="s">
        <v>38</v>
      </c>
      <c r="C598" s="282" t="s">
        <v>43</v>
      </c>
      <c r="D598" s="40" t="s">
        <v>44</v>
      </c>
      <c r="E598" s="41">
        <v>130</v>
      </c>
      <c r="F598" s="42"/>
      <c r="G598" s="42"/>
      <c r="H598" s="43">
        <v>134.55000000000001</v>
      </c>
      <c r="I598" s="44"/>
      <c r="J598" s="44" t="s">
        <v>128</v>
      </c>
      <c r="K598" s="42">
        <v>2075.98</v>
      </c>
      <c r="L598" s="45" t="s">
        <v>38</v>
      </c>
      <c r="M598" s="7"/>
      <c r="N598" s="7"/>
      <c r="O598" s="7"/>
      <c r="P598" s="7"/>
      <c r="Q598" s="7"/>
    </row>
    <row r="599" spans="1:17" outlineLevel="1" x14ac:dyDescent="0.2">
      <c r="A599" s="37" t="s">
        <v>38</v>
      </c>
      <c r="B599" s="38" t="s">
        <v>38</v>
      </c>
      <c r="C599" s="282" t="s">
        <v>46</v>
      </c>
      <c r="D599" s="40" t="s">
        <v>44</v>
      </c>
      <c r="E599" s="41">
        <v>89</v>
      </c>
      <c r="F599" s="42"/>
      <c r="G599" s="42"/>
      <c r="H599" s="43">
        <v>92.12</v>
      </c>
      <c r="I599" s="44"/>
      <c r="J599" s="44" t="s">
        <v>129</v>
      </c>
      <c r="K599" s="42">
        <v>1327.88</v>
      </c>
      <c r="L599" s="45" t="s">
        <v>38</v>
      </c>
      <c r="M599" s="7"/>
      <c r="N599" s="7"/>
      <c r="O599" s="7"/>
      <c r="P599" s="7"/>
      <c r="Q599" s="7"/>
    </row>
    <row r="600" spans="1:17" outlineLevel="1" x14ac:dyDescent="0.2">
      <c r="A600" s="37" t="s">
        <v>38</v>
      </c>
      <c r="B600" s="38" t="s">
        <v>38</v>
      </c>
      <c r="C600" s="282" t="s">
        <v>48</v>
      </c>
      <c r="D600" s="40" t="s">
        <v>49</v>
      </c>
      <c r="E600" s="41">
        <v>420.36</v>
      </c>
      <c r="F600" s="42"/>
      <c r="G600" s="42" t="s">
        <v>295</v>
      </c>
      <c r="H600" s="43" t="s">
        <v>38</v>
      </c>
      <c r="I600" s="44"/>
      <c r="J600" s="44"/>
      <c r="K600" s="42"/>
      <c r="L600" s="45">
        <v>11.6</v>
      </c>
      <c r="M600" s="7"/>
      <c r="N600" s="7"/>
      <c r="O600" s="7"/>
      <c r="P600" s="7"/>
      <c r="Q600" s="7"/>
    </row>
    <row r="601" spans="1:17" outlineLevel="1" x14ac:dyDescent="0.2">
      <c r="A601" s="37" t="s">
        <v>38</v>
      </c>
      <c r="B601" s="38" t="s">
        <v>38</v>
      </c>
      <c r="C601" s="282" t="s">
        <v>94</v>
      </c>
      <c r="D601" s="40" t="s">
        <v>49</v>
      </c>
      <c r="E601" s="41">
        <v>2.21</v>
      </c>
      <c r="F601" s="42"/>
      <c r="G601" s="42" t="s">
        <v>298</v>
      </c>
      <c r="H601" s="43" t="s">
        <v>38</v>
      </c>
      <c r="I601" s="44"/>
      <c r="J601" s="44"/>
      <c r="K601" s="42"/>
      <c r="L601" s="45">
        <v>0.06</v>
      </c>
      <c r="M601" s="7"/>
      <c r="N601" s="7"/>
      <c r="O601" s="7"/>
      <c r="P601" s="7"/>
      <c r="Q601" s="7"/>
    </row>
    <row r="602" spans="1:17" ht="15.75" x14ac:dyDescent="0.2">
      <c r="A602" s="46" t="s">
        <v>38</v>
      </c>
      <c r="B602" s="47" t="s">
        <v>38</v>
      </c>
      <c r="C602" s="283" t="s">
        <v>50</v>
      </c>
      <c r="D602" s="46" t="s">
        <v>38</v>
      </c>
      <c r="E602" s="49" t="s">
        <v>38</v>
      </c>
      <c r="F602" s="50"/>
      <c r="G602" s="50"/>
      <c r="H602" s="51">
        <v>1093.28</v>
      </c>
      <c r="I602" s="52"/>
      <c r="J602" s="52"/>
      <c r="K602" s="50">
        <v>10830.05</v>
      </c>
      <c r="L602" s="53">
        <v>541502.5</v>
      </c>
      <c r="M602" s="7"/>
      <c r="N602" s="7"/>
      <c r="O602" s="7"/>
      <c r="P602" s="7"/>
      <c r="Q602" s="7"/>
    </row>
    <row r="603" spans="1:17" ht="60" x14ac:dyDescent="0.2">
      <c r="A603" s="37">
        <v>41</v>
      </c>
      <c r="B603" s="38" t="s">
        <v>131</v>
      </c>
      <c r="C603" s="282" t="s">
        <v>317</v>
      </c>
      <c r="D603" s="40" t="s">
        <v>53</v>
      </c>
      <c r="E603" s="41" t="s">
        <v>318</v>
      </c>
      <c r="F603" s="42">
        <v>279.62</v>
      </c>
      <c r="G603" s="42"/>
      <c r="H603" s="43" t="s">
        <v>38</v>
      </c>
      <c r="I603" s="44" t="s">
        <v>73</v>
      </c>
      <c r="J603" s="44"/>
      <c r="K603" s="42"/>
      <c r="L603" s="45" t="s">
        <v>38</v>
      </c>
      <c r="M603" s="7"/>
      <c r="N603" s="7"/>
      <c r="O603" s="7"/>
      <c r="P603" s="7"/>
      <c r="Q603" s="7"/>
    </row>
    <row r="604" spans="1:17" ht="60" outlineLevel="1" x14ac:dyDescent="0.2">
      <c r="A604" s="37" t="s">
        <v>38</v>
      </c>
      <c r="B604" s="38">
        <v>21102</v>
      </c>
      <c r="C604" s="282" t="s">
        <v>74</v>
      </c>
      <c r="D604" s="40" t="s">
        <v>56</v>
      </c>
      <c r="E604" s="41">
        <v>0.2</v>
      </c>
      <c r="F604" s="42">
        <v>131.11000000000001</v>
      </c>
      <c r="G604" s="42"/>
      <c r="H604" s="43">
        <v>26.22</v>
      </c>
      <c r="I604" s="44"/>
      <c r="J604" s="44">
        <v>6.18</v>
      </c>
      <c r="K604" s="42">
        <v>162.04</v>
      </c>
      <c r="L604" s="45" t="s">
        <v>38</v>
      </c>
      <c r="M604" s="7"/>
      <c r="N604" s="7"/>
      <c r="O604" s="7"/>
      <c r="P604" s="7"/>
      <c r="Q604" s="7"/>
    </row>
    <row r="605" spans="1:17" ht="30" outlineLevel="1" x14ac:dyDescent="0.2">
      <c r="A605" s="37" t="s">
        <v>38</v>
      </c>
      <c r="B605" s="38">
        <v>30203</v>
      </c>
      <c r="C605" s="282" t="s">
        <v>75</v>
      </c>
      <c r="D605" s="40" t="s">
        <v>56</v>
      </c>
      <c r="E605" s="41">
        <v>4.3</v>
      </c>
      <c r="F605" s="42">
        <v>2.37</v>
      </c>
      <c r="G605" s="42"/>
      <c r="H605" s="43">
        <v>10.19</v>
      </c>
      <c r="I605" s="44"/>
      <c r="J605" s="44">
        <v>6.18</v>
      </c>
      <c r="K605" s="42">
        <v>62.97</v>
      </c>
      <c r="L605" s="45" t="s">
        <v>38</v>
      </c>
      <c r="M605" s="7"/>
      <c r="N605" s="7"/>
      <c r="O605" s="7"/>
      <c r="P605" s="7"/>
      <c r="Q605" s="7"/>
    </row>
    <row r="606" spans="1:17" ht="30" outlineLevel="1" x14ac:dyDescent="0.2">
      <c r="A606" s="37" t="s">
        <v>38</v>
      </c>
      <c r="B606" s="38">
        <v>30402</v>
      </c>
      <c r="C606" s="282" t="s">
        <v>76</v>
      </c>
      <c r="D606" s="40" t="s">
        <v>56</v>
      </c>
      <c r="E606" s="41">
        <v>4.3</v>
      </c>
      <c r="F606" s="42">
        <v>3.28</v>
      </c>
      <c r="G606" s="42"/>
      <c r="H606" s="43">
        <v>14.1</v>
      </c>
      <c r="I606" s="44"/>
      <c r="J606" s="44">
        <v>6.18</v>
      </c>
      <c r="K606" s="42">
        <v>87.14</v>
      </c>
      <c r="L606" s="45" t="s">
        <v>38</v>
      </c>
      <c r="M606" s="7"/>
      <c r="N606" s="7"/>
      <c r="O606" s="7"/>
      <c r="P606" s="7"/>
      <c r="Q606" s="7"/>
    </row>
    <row r="607" spans="1:17" ht="30" outlineLevel="1" x14ac:dyDescent="0.2">
      <c r="A607" s="37" t="s">
        <v>38</v>
      </c>
      <c r="B607" s="38">
        <v>400001</v>
      </c>
      <c r="C607" s="282" t="s">
        <v>55</v>
      </c>
      <c r="D607" s="40" t="s">
        <v>56</v>
      </c>
      <c r="E607" s="41">
        <v>0.2</v>
      </c>
      <c r="F607" s="42">
        <v>91.62</v>
      </c>
      <c r="G607" s="42"/>
      <c r="H607" s="43">
        <v>18.32</v>
      </c>
      <c r="I607" s="44"/>
      <c r="J607" s="44">
        <v>6.18</v>
      </c>
      <c r="K607" s="42">
        <v>113.22</v>
      </c>
      <c r="L607" s="45" t="s">
        <v>38</v>
      </c>
      <c r="M607" s="7"/>
      <c r="N607" s="7"/>
      <c r="O607" s="7"/>
      <c r="P607" s="7"/>
      <c r="Q607" s="7"/>
    </row>
    <row r="608" spans="1:17" outlineLevel="1" x14ac:dyDescent="0.2">
      <c r="A608" s="37" t="s">
        <v>38</v>
      </c>
      <c r="B608" s="38" t="s">
        <v>85</v>
      </c>
      <c r="C608" s="282" t="s">
        <v>86</v>
      </c>
      <c r="D608" s="40" t="s">
        <v>87</v>
      </c>
      <c r="E608" s="41">
        <v>8.0999999999999996E-3</v>
      </c>
      <c r="F608" s="42">
        <v>120</v>
      </c>
      <c r="G608" s="42"/>
      <c r="H608" s="43">
        <v>0.97</v>
      </c>
      <c r="I608" s="44"/>
      <c r="J608" s="44">
        <v>8.24</v>
      </c>
      <c r="K608" s="42">
        <v>7.99</v>
      </c>
      <c r="L608" s="45" t="s">
        <v>38</v>
      </c>
      <c r="M608" s="7"/>
      <c r="N608" s="7"/>
      <c r="O608" s="7"/>
      <c r="P608" s="7"/>
      <c r="Q608" s="7"/>
    </row>
    <row r="609" spans="1:17" outlineLevel="1" x14ac:dyDescent="0.2">
      <c r="A609" s="37" t="s">
        <v>38</v>
      </c>
      <c r="B609" s="38" t="s">
        <v>88</v>
      </c>
      <c r="C609" s="282" t="s">
        <v>89</v>
      </c>
      <c r="D609" s="40" t="s">
        <v>79</v>
      </c>
      <c r="E609" s="41">
        <v>1E-4</v>
      </c>
      <c r="F609" s="42">
        <v>8461.6299999999992</v>
      </c>
      <c r="G609" s="42"/>
      <c r="H609" s="43">
        <v>0.85</v>
      </c>
      <c r="I609" s="44"/>
      <c r="J609" s="44">
        <v>8.24</v>
      </c>
      <c r="K609" s="42">
        <v>7</v>
      </c>
      <c r="L609" s="45" t="s">
        <v>38</v>
      </c>
      <c r="M609" s="7"/>
      <c r="N609" s="7"/>
      <c r="O609" s="7"/>
      <c r="P609" s="7"/>
      <c r="Q609" s="7"/>
    </row>
    <row r="610" spans="1:17" ht="30" outlineLevel="1" x14ac:dyDescent="0.2">
      <c r="A610" s="37" t="s">
        <v>38</v>
      </c>
      <c r="B610" s="38" t="s">
        <v>134</v>
      </c>
      <c r="C610" s="282" t="s">
        <v>135</v>
      </c>
      <c r="D610" s="40" t="s">
        <v>84</v>
      </c>
      <c r="E610" s="41">
        <v>0.42</v>
      </c>
      <c r="F610" s="42">
        <v>66.84</v>
      </c>
      <c r="G610" s="42"/>
      <c r="H610" s="43">
        <v>28.07</v>
      </c>
      <c r="I610" s="44"/>
      <c r="J610" s="44">
        <v>8.24</v>
      </c>
      <c r="K610" s="42">
        <v>231.3</v>
      </c>
      <c r="L610" s="45" t="s">
        <v>38</v>
      </c>
      <c r="M610" s="7"/>
      <c r="N610" s="7"/>
      <c r="O610" s="7"/>
      <c r="P610" s="7"/>
      <c r="Q610" s="7"/>
    </row>
    <row r="611" spans="1:17" ht="60" outlineLevel="1" x14ac:dyDescent="0.2">
      <c r="A611" s="37" t="s">
        <v>38</v>
      </c>
      <c r="B611" s="38" t="s">
        <v>57</v>
      </c>
      <c r="C611" s="282" t="s">
        <v>58</v>
      </c>
      <c r="D611" s="40" t="s">
        <v>59</v>
      </c>
      <c r="E611" s="41">
        <v>2.8980000000000001</v>
      </c>
      <c r="F611" s="42">
        <v>1</v>
      </c>
      <c r="G611" s="42"/>
      <c r="H611" s="43">
        <v>2.9</v>
      </c>
      <c r="I611" s="44"/>
      <c r="J611" s="44">
        <v>8.24</v>
      </c>
      <c r="K611" s="42">
        <v>23.9</v>
      </c>
      <c r="L611" s="45" t="s">
        <v>38</v>
      </c>
      <c r="M611" s="7"/>
      <c r="N611" s="7"/>
      <c r="O611" s="7"/>
      <c r="P611" s="7"/>
      <c r="Q611" s="7"/>
    </row>
    <row r="612" spans="1:17" outlineLevel="1" x14ac:dyDescent="0.2">
      <c r="A612" s="37" t="s">
        <v>38</v>
      </c>
      <c r="B612" s="38" t="s">
        <v>38</v>
      </c>
      <c r="C612" s="282" t="s">
        <v>39</v>
      </c>
      <c r="D612" s="40" t="s">
        <v>38</v>
      </c>
      <c r="E612" s="41" t="s">
        <v>38</v>
      </c>
      <c r="F612" s="42">
        <v>172.42</v>
      </c>
      <c r="G612" s="42" t="s">
        <v>295</v>
      </c>
      <c r="H612" s="43">
        <v>199.87</v>
      </c>
      <c r="I612" s="44"/>
      <c r="J612" s="44">
        <v>18.07</v>
      </c>
      <c r="K612" s="42">
        <v>3611.65</v>
      </c>
      <c r="L612" s="45" t="s">
        <v>38</v>
      </c>
      <c r="M612" s="7"/>
      <c r="N612" s="7"/>
      <c r="O612" s="7"/>
      <c r="P612" s="7"/>
      <c r="Q612" s="7"/>
    </row>
    <row r="613" spans="1:17" outlineLevel="1" x14ac:dyDescent="0.2">
      <c r="A613" s="37" t="s">
        <v>38</v>
      </c>
      <c r="B613" s="38" t="s">
        <v>38</v>
      </c>
      <c r="C613" s="282" t="s">
        <v>40</v>
      </c>
      <c r="D613" s="40" t="s">
        <v>38</v>
      </c>
      <c r="E613" s="41" t="s">
        <v>38</v>
      </c>
      <c r="F613" s="42">
        <v>68.67</v>
      </c>
      <c r="G613" s="42" t="s">
        <v>295</v>
      </c>
      <c r="H613" s="43">
        <v>79.599999999999994</v>
      </c>
      <c r="I613" s="44"/>
      <c r="J613" s="44">
        <v>6.18</v>
      </c>
      <c r="K613" s="42">
        <v>491.93</v>
      </c>
      <c r="L613" s="45" t="s">
        <v>38</v>
      </c>
      <c r="M613" s="7"/>
      <c r="N613" s="7"/>
      <c r="O613" s="7"/>
      <c r="P613" s="7"/>
      <c r="Q613" s="7"/>
    </row>
    <row r="614" spans="1:17" outlineLevel="1" x14ac:dyDescent="0.2">
      <c r="A614" s="37" t="s">
        <v>38</v>
      </c>
      <c r="B614" s="38" t="s">
        <v>38</v>
      </c>
      <c r="C614" s="282" t="s">
        <v>41</v>
      </c>
      <c r="D614" s="40" t="s">
        <v>38</v>
      </c>
      <c r="E614" s="41" t="s">
        <v>38</v>
      </c>
      <c r="F614" s="54" t="s">
        <v>136</v>
      </c>
      <c r="G614" s="42" t="s">
        <v>295</v>
      </c>
      <c r="H614" s="55" t="s">
        <v>319</v>
      </c>
      <c r="I614" s="44"/>
      <c r="J614" s="44">
        <v>18.07</v>
      </c>
      <c r="K614" s="54" t="s">
        <v>320</v>
      </c>
      <c r="L614" s="45" t="s">
        <v>38</v>
      </c>
      <c r="M614" s="7"/>
      <c r="N614" s="7"/>
      <c r="O614" s="7"/>
      <c r="P614" s="7"/>
      <c r="Q614" s="7"/>
    </row>
    <row r="615" spans="1:17" outlineLevel="1" x14ac:dyDescent="0.2">
      <c r="A615" s="37" t="s">
        <v>38</v>
      </c>
      <c r="B615" s="38" t="s">
        <v>38</v>
      </c>
      <c r="C615" s="282" t="s">
        <v>42</v>
      </c>
      <c r="D615" s="40" t="s">
        <v>38</v>
      </c>
      <c r="E615" s="41" t="s">
        <v>38</v>
      </c>
      <c r="F615" s="42">
        <v>38.53</v>
      </c>
      <c r="G615" s="42"/>
      <c r="H615" s="43">
        <v>32.36</v>
      </c>
      <c r="I615" s="44"/>
      <c r="J615" s="44">
        <v>8.24</v>
      </c>
      <c r="K615" s="42">
        <v>266.64999999999998</v>
      </c>
      <c r="L615" s="45" t="s">
        <v>38</v>
      </c>
      <c r="M615" s="7"/>
      <c r="N615" s="7"/>
      <c r="O615" s="7"/>
      <c r="P615" s="7"/>
      <c r="Q615" s="7"/>
    </row>
    <row r="616" spans="1:17" outlineLevel="1" x14ac:dyDescent="0.2">
      <c r="A616" s="37" t="s">
        <v>38</v>
      </c>
      <c r="B616" s="38" t="s">
        <v>38</v>
      </c>
      <c r="C616" s="282" t="s">
        <v>43</v>
      </c>
      <c r="D616" s="40" t="s">
        <v>44</v>
      </c>
      <c r="E616" s="41">
        <v>95</v>
      </c>
      <c r="F616" s="42"/>
      <c r="G616" s="42"/>
      <c r="H616" s="43">
        <v>192.75</v>
      </c>
      <c r="I616" s="44"/>
      <c r="J616" s="44" t="s">
        <v>60</v>
      </c>
      <c r="K616" s="42">
        <v>2969.64</v>
      </c>
      <c r="L616" s="45" t="s">
        <v>38</v>
      </c>
      <c r="M616" s="7"/>
      <c r="N616" s="7"/>
      <c r="O616" s="7"/>
      <c r="P616" s="7"/>
      <c r="Q616" s="7"/>
    </row>
    <row r="617" spans="1:17" outlineLevel="1" x14ac:dyDescent="0.2">
      <c r="A617" s="37" t="s">
        <v>38</v>
      </c>
      <c r="B617" s="38" t="s">
        <v>38</v>
      </c>
      <c r="C617" s="282" t="s">
        <v>46</v>
      </c>
      <c r="D617" s="40" t="s">
        <v>44</v>
      </c>
      <c r="E617" s="41">
        <v>65</v>
      </c>
      <c r="F617" s="42"/>
      <c r="G617" s="42"/>
      <c r="H617" s="43">
        <v>131.88</v>
      </c>
      <c r="I617" s="44"/>
      <c r="J617" s="44" t="s">
        <v>61</v>
      </c>
      <c r="K617" s="42">
        <v>1906.43</v>
      </c>
      <c r="L617" s="45" t="s">
        <v>38</v>
      </c>
      <c r="M617" s="7"/>
      <c r="N617" s="7"/>
      <c r="O617" s="7"/>
      <c r="P617" s="7"/>
      <c r="Q617" s="7"/>
    </row>
    <row r="618" spans="1:17" outlineLevel="1" x14ac:dyDescent="0.2">
      <c r="A618" s="37" t="s">
        <v>38</v>
      </c>
      <c r="B618" s="38" t="s">
        <v>38</v>
      </c>
      <c r="C618" s="282" t="s">
        <v>48</v>
      </c>
      <c r="D618" s="40" t="s">
        <v>93</v>
      </c>
      <c r="E618" s="41">
        <v>18.559999999999999</v>
      </c>
      <c r="F618" s="42"/>
      <c r="G618" s="42" t="s">
        <v>295</v>
      </c>
      <c r="H618" s="43" t="s">
        <v>38</v>
      </c>
      <c r="I618" s="44"/>
      <c r="J618" s="44"/>
      <c r="K618" s="42"/>
      <c r="L618" s="45">
        <v>21.51</v>
      </c>
      <c r="M618" s="7"/>
      <c r="N618" s="7"/>
      <c r="O618" s="7"/>
      <c r="P618" s="7"/>
      <c r="Q618" s="7"/>
    </row>
    <row r="619" spans="1:17" outlineLevel="1" x14ac:dyDescent="0.2">
      <c r="A619" s="37" t="s">
        <v>38</v>
      </c>
      <c r="B619" s="38" t="s">
        <v>38</v>
      </c>
      <c r="C619" s="282" t="s">
        <v>94</v>
      </c>
      <c r="D619" s="40" t="s">
        <v>93</v>
      </c>
      <c r="E619" s="41">
        <v>0.2</v>
      </c>
      <c r="F619" s="42"/>
      <c r="G619" s="42" t="s">
        <v>298</v>
      </c>
      <c r="H619" s="43" t="s">
        <v>38</v>
      </c>
      <c r="I619" s="44"/>
      <c r="J619" s="44"/>
      <c r="K619" s="42"/>
      <c r="L619" s="45">
        <v>0.23</v>
      </c>
      <c r="M619" s="7"/>
      <c r="N619" s="7"/>
      <c r="O619" s="7"/>
      <c r="P619" s="7"/>
      <c r="Q619" s="7"/>
    </row>
    <row r="620" spans="1:17" ht="15.75" x14ac:dyDescent="0.2">
      <c r="A620" s="46" t="s">
        <v>38</v>
      </c>
      <c r="B620" s="47" t="s">
        <v>38</v>
      </c>
      <c r="C620" s="283" t="s">
        <v>50</v>
      </c>
      <c r="D620" s="46" t="s">
        <v>38</v>
      </c>
      <c r="E620" s="49" t="s">
        <v>38</v>
      </c>
      <c r="F620" s="50"/>
      <c r="G620" s="50"/>
      <c r="H620" s="51">
        <v>636.46</v>
      </c>
      <c r="I620" s="52"/>
      <c r="J620" s="52"/>
      <c r="K620" s="50">
        <v>9246.2999999999993</v>
      </c>
      <c r="L620" s="53">
        <v>11007.5</v>
      </c>
      <c r="M620" s="7"/>
      <c r="N620" s="7"/>
      <c r="O620" s="7"/>
      <c r="P620" s="7"/>
      <c r="Q620" s="7"/>
    </row>
    <row r="621" spans="1:17" ht="60" x14ac:dyDescent="0.2">
      <c r="A621" s="37">
        <v>42</v>
      </c>
      <c r="B621" s="38" t="s">
        <v>443</v>
      </c>
      <c r="C621" s="282" t="s">
        <v>444</v>
      </c>
      <c r="D621" s="40" t="s">
        <v>182</v>
      </c>
      <c r="E621" s="41">
        <v>20</v>
      </c>
      <c r="F621" s="42">
        <v>27.65</v>
      </c>
      <c r="G621" s="42"/>
      <c r="H621" s="43" t="s">
        <v>38</v>
      </c>
      <c r="I621" s="44" t="s">
        <v>73</v>
      </c>
      <c r="J621" s="44"/>
      <c r="K621" s="42"/>
      <c r="L621" s="45" t="s">
        <v>38</v>
      </c>
      <c r="M621" s="7"/>
      <c r="N621" s="7"/>
      <c r="O621" s="7"/>
      <c r="P621" s="7"/>
      <c r="Q621" s="7"/>
    </row>
    <row r="622" spans="1:17" ht="45" outlineLevel="1" x14ac:dyDescent="0.2">
      <c r="A622" s="37" t="s">
        <v>38</v>
      </c>
      <c r="B622" s="38" t="s">
        <v>279</v>
      </c>
      <c r="C622" s="282" t="s">
        <v>280</v>
      </c>
      <c r="D622" s="40" t="s">
        <v>79</v>
      </c>
      <c r="E622" s="41">
        <v>1.6E-2</v>
      </c>
      <c r="F622" s="42">
        <v>5763</v>
      </c>
      <c r="G622" s="42"/>
      <c r="H622" s="43">
        <v>92.21</v>
      </c>
      <c r="I622" s="44"/>
      <c r="J622" s="44">
        <v>5.84</v>
      </c>
      <c r="K622" s="42">
        <v>538.51</v>
      </c>
      <c r="L622" s="45" t="s">
        <v>38</v>
      </c>
      <c r="M622" s="7"/>
      <c r="N622" s="7"/>
      <c r="O622" s="7"/>
      <c r="P622" s="7"/>
      <c r="Q622" s="7"/>
    </row>
    <row r="623" spans="1:17" ht="45" outlineLevel="1" x14ac:dyDescent="0.2">
      <c r="A623" s="37" t="s">
        <v>38</v>
      </c>
      <c r="B623" s="38" t="s">
        <v>77</v>
      </c>
      <c r="C623" s="282" t="s">
        <v>78</v>
      </c>
      <c r="D623" s="40" t="s">
        <v>79</v>
      </c>
      <c r="E623" s="41">
        <v>0.04</v>
      </c>
      <c r="F623" s="42">
        <v>6281.7</v>
      </c>
      <c r="G623" s="42"/>
      <c r="H623" s="43">
        <v>251.27</v>
      </c>
      <c r="I623" s="44"/>
      <c r="J623" s="44">
        <v>5.84</v>
      </c>
      <c r="K623" s="42">
        <v>1467.42</v>
      </c>
      <c r="L623" s="45" t="s">
        <v>38</v>
      </c>
      <c r="M623" s="7"/>
      <c r="N623" s="7"/>
      <c r="O623" s="7"/>
      <c r="P623" s="7"/>
      <c r="Q623" s="7"/>
    </row>
    <row r="624" spans="1:17" ht="30" outlineLevel="1" x14ac:dyDescent="0.2">
      <c r="A624" s="37" t="s">
        <v>38</v>
      </c>
      <c r="B624" s="38" t="s">
        <v>445</v>
      </c>
      <c r="C624" s="282" t="s">
        <v>446</v>
      </c>
      <c r="D624" s="40" t="s">
        <v>79</v>
      </c>
      <c r="E624" s="41">
        <v>4.0000000000000001E-3</v>
      </c>
      <c r="F624" s="42">
        <v>28210</v>
      </c>
      <c r="G624" s="42"/>
      <c r="H624" s="43">
        <v>112.84</v>
      </c>
      <c r="I624" s="44"/>
      <c r="J624" s="44">
        <v>5.84</v>
      </c>
      <c r="K624" s="42">
        <v>658.99</v>
      </c>
      <c r="L624" s="45" t="s">
        <v>38</v>
      </c>
      <c r="M624" s="7"/>
      <c r="N624" s="7"/>
      <c r="O624" s="7"/>
      <c r="P624" s="7"/>
      <c r="Q624" s="7"/>
    </row>
    <row r="625" spans="1:17" ht="60" outlineLevel="1" x14ac:dyDescent="0.2">
      <c r="A625" s="37" t="s">
        <v>38</v>
      </c>
      <c r="B625" s="38" t="s">
        <v>57</v>
      </c>
      <c r="C625" s="282" t="s">
        <v>58</v>
      </c>
      <c r="D625" s="40" t="s">
        <v>59</v>
      </c>
      <c r="E625" s="41">
        <v>1.8</v>
      </c>
      <c r="F625" s="42">
        <v>1</v>
      </c>
      <c r="G625" s="42"/>
      <c r="H625" s="43">
        <v>1.8</v>
      </c>
      <c r="I625" s="44"/>
      <c r="J625" s="44">
        <v>5.84</v>
      </c>
      <c r="K625" s="42">
        <v>10.51</v>
      </c>
      <c r="L625" s="45" t="s">
        <v>38</v>
      </c>
      <c r="M625" s="7"/>
      <c r="N625" s="7"/>
      <c r="O625" s="7"/>
      <c r="P625" s="7"/>
      <c r="Q625" s="7"/>
    </row>
    <row r="626" spans="1:17" outlineLevel="1" x14ac:dyDescent="0.2">
      <c r="A626" s="37" t="s">
        <v>38</v>
      </c>
      <c r="B626" s="38" t="s">
        <v>38</v>
      </c>
      <c r="C626" s="282" t="s">
        <v>39</v>
      </c>
      <c r="D626" s="40" t="s">
        <v>38</v>
      </c>
      <c r="E626" s="41" t="s">
        <v>38</v>
      </c>
      <c r="F626" s="42">
        <v>4.74</v>
      </c>
      <c r="G626" s="42" t="s">
        <v>295</v>
      </c>
      <c r="H626" s="43">
        <v>130.80000000000001</v>
      </c>
      <c r="I626" s="44"/>
      <c r="J626" s="44">
        <v>18.07</v>
      </c>
      <c r="K626" s="42">
        <v>2363.56</v>
      </c>
      <c r="L626" s="45" t="s">
        <v>38</v>
      </c>
      <c r="M626" s="7"/>
      <c r="N626" s="7"/>
      <c r="O626" s="7"/>
      <c r="P626" s="7"/>
      <c r="Q626" s="7"/>
    </row>
    <row r="627" spans="1:17" outlineLevel="1" x14ac:dyDescent="0.2">
      <c r="A627" s="37" t="s">
        <v>38</v>
      </c>
      <c r="B627" s="38" t="s">
        <v>38</v>
      </c>
      <c r="C627" s="282" t="s">
        <v>40</v>
      </c>
      <c r="D627" s="40" t="s">
        <v>38</v>
      </c>
      <c r="E627" s="41" t="s">
        <v>38</v>
      </c>
      <c r="F627" s="42"/>
      <c r="G627" s="42" t="s">
        <v>295</v>
      </c>
      <c r="H627" s="43" t="s">
        <v>38</v>
      </c>
      <c r="I627" s="44"/>
      <c r="J627" s="44"/>
      <c r="K627" s="42"/>
      <c r="L627" s="45" t="s">
        <v>38</v>
      </c>
      <c r="M627" s="7"/>
      <c r="N627" s="7"/>
      <c r="O627" s="7"/>
      <c r="P627" s="7"/>
      <c r="Q627" s="7"/>
    </row>
    <row r="628" spans="1:17" outlineLevel="1" x14ac:dyDescent="0.2">
      <c r="A628" s="37" t="s">
        <v>38</v>
      </c>
      <c r="B628" s="38" t="s">
        <v>38</v>
      </c>
      <c r="C628" s="282" t="s">
        <v>41</v>
      </c>
      <c r="D628" s="40" t="s">
        <v>38</v>
      </c>
      <c r="E628" s="41" t="s">
        <v>38</v>
      </c>
      <c r="F628" s="42"/>
      <c r="G628" s="42" t="s">
        <v>295</v>
      </c>
      <c r="H628" s="43" t="s">
        <v>38</v>
      </c>
      <c r="I628" s="44"/>
      <c r="J628" s="44"/>
      <c r="K628" s="42"/>
      <c r="L628" s="45" t="s">
        <v>38</v>
      </c>
      <c r="M628" s="7"/>
      <c r="N628" s="7"/>
      <c r="O628" s="7"/>
      <c r="P628" s="7"/>
      <c r="Q628" s="7"/>
    </row>
    <row r="629" spans="1:17" outlineLevel="1" x14ac:dyDescent="0.2">
      <c r="A629" s="37" t="s">
        <v>38</v>
      </c>
      <c r="B629" s="38" t="s">
        <v>38</v>
      </c>
      <c r="C629" s="282" t="s">
        <v>42</v>
      </c>
      <c r="D629" s="40" t="s">
        <v>38</v>
      </c>
      <c r="E629" s="41" t="s">
        <v>38</v>
      </c>
      <c r="F629" s="42">
        <v>22.91</v>
      </c>
      <c r="G629" s="42"/>
      <c r="H629" s="43">
        <v>458.2</v>
      </c>
      <c r="I629" s="44"/>
      <c r="J629" s="44">
        <v>5.84</v>
      </c>
      <c r="K629" s="42">
        <v>2675.89</v>
      </c>
      <c r="L629" s="45" t="s">
        <v>38</v>
      </c>
      <c r="M629" s="7"/>
      <c r="N629" s="7"/>
      <c r="O629" s="7"/>
      <c r="P629" s="7"/>
      <c r="Q629" s="7"/>
    </row>
    <row r="630" spans="1:17" outlineLevel="1" x14ac:dyDescent="0.2">
      <c r="A630" s="37" t="s">
        <v>38</v>
      </c>
      <c r="B630" s="38" t="s">
        <v>38</v>
      </c>
      <c r="C630" s="282" t="s">
        <v>43</v>
      </c>
      <c r="D630" s="40" t="s">
        <v>44</v>
      </c>
      <c r="E630" s="41">
        <v>95</v>
      </c>
      <c r="F630" s="42"/>
      <c r="G630" s="42"/>
      <c r="H630" s="43">
        <v>124.26</v>
      </c>
      <c r="I630" s="44"/>
      <c r="J630" s="44" t="s">
        <v>60</v>
      </c>
      <c r="K630" s="42">
        <v>1914.48</v>
      </c>
      <c r="L630" s="45" t="s">
        <v>38</v>
      </c>
      <c r="M630" s="7"/>
      <c r="N630" s="7"/>
      <c r="O630" s="7"/>
      <c r="P630" s="7"/>
      <c r="Q630" s="7"/>
    </row>
    <row r="631" spans="1:17" outlineLevel="1" x14ac:dyDescent="0.2">
      <c r="A631" s="37" t="s">
        <v>38</v>
      </c>
      <c r="B631" s="38" t="s">
        <v>38</v>
      </c>
      <c r="C631" s="282" t="s">
        <v>46</v>
      </c>
      <c r="D631" s="40" t="s">
        <v>44</v>
      </c>
      <c r="E631" s="41">
        <v>65</v>
      </c>
      <c r="F631" s="42"/>
      <c r="G631" s="42"/>
      <c r="H631" s="43">
        <v>85.02</v>
      </c>
      <c r="I631" s="44"/>
      <c r="J631" s="44" t="s">
        <v>61</v>
      </c>
      <c r="K631" s="42">
        <v>1229.05</v>
      </c>
      <c r="L631" s="45" t="s">
        <v>38</v>
      </c>
      <c r="M631" s="7"/>
      <c r="N631" s="7"/>
      <c r="O631" s="7"/>
      <c r="P631" s="7"/>
      <c r="Q631" s="7"/>
    </row>
    <row r="632" spans="1:17" outlineLevel="1" x14ac:dyDescent="0.2">
      <c r="A632" s="37" t="s">
        <v>38</v>
      </c>
      <c r="B632" s="38" t="s">
        <v>38</v>
      </c>
      <c r="C632" s="282" t="s">
        <v>48</v>
      </c>
      <c r="D632" s="40" t="s">
        <v>49</v>
      </c>
      <c r="E632" s="41">
        <v>0.51</v>
      </c>
      <c r="F632" s="42"/>
      <c r="G632" s="42" t="s">
        <v>295</v>
      </c>
      <c r="H632" s="43" t="s">
        <v>38</v>
      </c>
      <c r="I632" s="44"/>
      <c r="J632" s="44"/>
      <c r="K632" s="42"/>
      <c r="L632" s="45">
        <v>14.08</v>
      </c>
      <c r="M632" s="7"/>
      <c r="N632" s="7"/>
      <c r="O632" s="7"/>
      <c r="P632" s="7"/>
      <c r="Q632" s="7"/>
    </row>
    <row r="633" spans="1:17" ht="15.75" x14ac:dyDescent="0.2">
      <c r="A633" s="46" t="s">
        <v>38</v>
      </c>
      <c r="B633" s="47" t="s">
        <v>38</v>
      </c>
      <c r="C633" s="283" t="s">
        <v>50</v>
      </c>
      <c r="D633" s="46" t="s">
        <v>38</v>
      </c>
      <c r="E633" s="49" t="s">
        <v>38</v>
      </c>
      <c r="F633" s="50"/>
      <c r="G633" s="50"/>
      <c r="H633" s="51">
        <v>798.28</v>
      </c>
      <c r="I633" s="52"/>
      <c r="J633" s="52"/>
      <c r="K633" s="50">
        <v>8182.98</v>
      </c>
      <c r="L633" s="53">
        <v>409.15</v>
      </c>
      <c r="M633" s="7"/>
      <c r="N633" s="7"/>
      <c r="O633" s="7"/>
      <c r="P633" s="7"/>
      <c r="Q633" s="7"/>
    </row>
    <row r="634" spans="1:17" ht="150" x14ac:dyDescent="0.2">
      <c r="A634" s="37">
        <v>43</v>
      </c>
      <c r="B634" s="38" t="s">
        <v>192</v>
      </c>
      <c r="C634" s="282" t="s">
        <v>827</v>
      </c>
      <c r="D634" s="40" t="s">
        <v>193</v>
      </c>
      <c r="E634" s="41" t="s">
        <v>321</v>
      </c>
      <c r="F634" s="42">
        <v>175.16</v>
      </c>
      <c r="G634" s="42"/>
      <c r="H634" s="43" t="s">
        <v>38</v>
      </c>
      <c r="I634" s="44" t="s">
        <v>73</v>
      </c>
      <c r="J634" s="44"/>
      <c r="K634" s="42"/>
      <c r="L634" s="45" t="s">
        <v>38</v>
      </c>
      <c r="M634" s="7"/>
      <c r="N634" s="7"/>
      <c r="O634" s="7"/>
      <c r="P634" s="7"/>
      <c r="Q634" s="7"/>
    </row>
    <row r="635" spans="1:17" outlineLevel="1" x14ac:dyDescent="0.2">
      <c r="A635" s="37" t="s">
        <v>38</v>
      </c>
      <c r="B635" s="38" t="s">
        <v>185</v>
      </c>
      <c r="C635" s="282" t="s">
        <v>186</v>
      </c>
      <c r="D635" s="40" t="s">
        <v>79</v>
      </c>
      <c r="E635" s="41">
        <v>9.5999999999999992E-3</v>
      </c>
      <c r="F635" s="42">
        <v>4812.63</v>
      </c>
      <c r="G635" s="42"/>
      <c r="H635" s="43">
        <v>46.2</v>
      </c>
      <c r="I635" s="44"/>
      <c r="J635" s="44">
        <v>10.38</v>
      </c>
      <c r="K635" s="42">
        <v>479.56</v>
      </c>
      <c r="L635" s="45" t="s">
        <v>38</v>
      </c>
      <c r="M635" s="7"/>
      <c r="N635" s="7"/>
      <c r="O635" s="7"/>
      <c r="P635" s="7"/>
      <c r="Q635" s="7"/>
    </row>
    <row r="636" spans="1:17" outlineLevel="1" x14ac:dyDescent="0.2">
      <c r="A636" s="37" t="s">
        <v>38</v>
      </c>
      <c r="B636" s="38" t="s">
        <v>85</v>
      </c>
      <c r="C636" s="282" t="s">
        <v>86</v>
      </c>
      <c r="D636" s="40" t="s">
        <v>87</v>
      </c>
      <c r="E636" s="41">
        <v>2.8799999999999999E-2</v>
      </c>
      <c r="F636" s="42">
        <v>120</v>
      </c>
      <c r="G636" s="42"/>
      <c r="H636" s="43">
        <v>3.46</v>
      </c>
      <c r="I636" s="44"/>
      <c r="J636" s="44">
        <v>10.38</v>
      </c>
      <c r="K636" s="42">
        <v>35.909999999999997</v>
      </c>
      <c r="L636" s="45" t="s">
        <v>38</v>
      </c>
      <c r="M636" s="7"/>
      <c r="N636" s="7"/>
      <c r="O636" s="7"/>
      <c r="P636" s="7"/>
      <c r="Q636" s="7"/>
    </row>
    <row r="637" spans="1:17" ht="30" outlineLevel="1" x14ac:dyDescent="0.2">
      <c r="A637" s="37" t="s">
        <v>38</v>
      </c>
      <c r="B637" s="38" t="s">
        <v>187</v>
      </c>
      <c r="C637" s="282" t="s">
        <v>188</v>
      </c>
      <c r="D637" s="40" t="s">
        <v>79</v>
      </c>
      <c r="E637" s="41">
        <v>2.0000000000000001E-4</v>
      </c>
      <c r="F637" s="42">
        <v>8807.9699999999993</v>
      </c>
      <c r="G637" s="42"/>
      <c r="H637" s="43">
        <v>1.76</v>
      </c>
      <c r="I637" s="44"/>
      <c r="J637" s="44">
        <v>10.38</v>
      </c>
      <c r="K637" s="42">
        <v>18.27</v>
      </c>
      <c r="L637" s="45" t="s">
        <v>38</v>
      </c>
      <c r="M637" s="7"/>
      <c r="N637" s="7"/>
      <c r="O637" s="7"/>
      <c r="P637" s="7"/>
      <c r="Q637" s="7"/>
    </row>
    <row r="638" spans="1:17" ht="60" outlineLevel="1" x14ac:dyDescent="0.2">
      <c r="A638" s="37" t="s">
        <v>38</v>
      </c>
      <c r="B638" s="38" t="s">
        <v>57</v>
      </c>
      <c r="C638" s="282" t="s">
        <v>58</v>
      </c>
      <c r="D638" s="40" t="s">
        <v>59</v>
      </c>
      <c r="E638" s="41">
        <v>12.72</v>
      </c>
      <c r="F638" s="42">
        <v>1</v>
      </c>
      <c r="G638" s="42"/>
      <c r="H638" s="43">
        <v>12.72</v>
      </c>
      <c r="I638" s="44"/>
      <c r="J638" s="44">
        <v>10.38</v>
      </c>
      <c r="K638" s="42">
        <v>132.03</v>
      </c>
      <c r="L638" s="45" t="s">
        <v>38</v>
      </c>
      <c r="M638" s="7"/>
      <c r="N638" s="7"/>
      <c r="O638" s="7"/>
      <c r="P638" s="7"/>
      <c r="Q638" s="7"/>
    </row>
    <row r="639" spans="1:17" outlineLevel="1" x14ac:dyDescent="0.2">
      <c r="A639" s="37" t="s">
        <v>38</v>
      </c>
      <c r="B639" s="38" t="s">
        <v>38</v>
      </c>
      <c r="C639" s="282" t="s">
        <v>39</v>
      </c>
      <c r="D639" s="40" t="s">
        <v>38</v>
      </c>
      <c r="E639" s="41" t="s">
        <v>38</v>
      </c>
      <c r="F639" s="42">
        <v>159.04</v>
      </c>
      <c r="G639" s="42" t="s">
        <v>295</v>
      </c>
      <c r="H639" s="43">
        <v>877.92</v>
      </c>
      <c r="I639" s="44"/>
      <c r="J639" s="44">
        <v>18.07</v>
      </c>
      <c r="K639" s="42">
        <v>15864.01</v>
      </c>
      <c r="L639" s="45" t="s">
        <v>38</v>
      </c>
      <c r="M639" s="7"/>
      <c r="N639" s="7"/>
      <c r="O639" s="7"/>
      <c r="P639" s="7"/>
      <c r="Q639" s="7"/>
    </row>
    <row r="640" spans="1:17" outlineLevel="1" x14ac:dyDescent="0.2">
      <c r="A640" s="37" t="s">
        <v>38</v>
      </c>
      <c r="B640" s="38" t="s">
        <v>38</v>
      </c>
      <c r="C640" s="282" t="s">
        <v>40</v>
      </c>
      <c r="D640" s="40" t="s">
        <v>38</v>
      </c>
      <c r="E640" s="41" t="s">
        <v>38</v>
      </c>
      <c r="F640" s="42"/>
      <c r="G640" s="42" t="s">
        <v>295</v>
      </c>
      <c r="H640" s="43" t="s">
        <v>38</v>
      </c>
      <c r="I640" s="44"/>
      <c r="J640" s="44"/>
      <c r="K640" s="42"/>
      <c r="L640" s="45" t="s">
        <v>38</v>
      </c>
      <c r="M640" s="7"/>
      <c r="N640" s="7"/>
      <c r="O640" s="7"/>
      <c r="P640" s="7"/>
      <c r="Q640" s="7"/>
    </row>
    <row r="641" spans="1:17" outlineLevel="1" x14ac:dyDescent="0.2">
      <c r="A641" s="37" t="s">
        <v>38</v>
      </c>
      <c r="B641" s="38" t="s">
        <v>38</v>
      </c>
      <c r="C641" s="282" t="s">
        <v>41</v>
      </c>
      <c r="D641" s="40" t="s">
        <v>38</v>
      </c>
      <c r="E641" s="41" t="s">
        <v>38</v>
      </c>
      <c r="F641" s="42"/>
      <c r="G641" s="42" t="s">
        <v>295</v>
      </c>
      <c r="H641" s="43" t="s">
        <v>38</v>
      </c>
      <c r="I641" s="44"/>
      <c r="J641" s="44"/>
      <c r="K641" s="42"/>
      <c r="L641" s="45" t="s">
        <v>38</v>
      </c>
      <c r="M641" s="7"/>
      <c r="N641" s="7"/>
      <c r="O641" s="7"/>
      <c r="P641" s="7"/>
      <c r="Q641" s="7"/>
    </row>
    <row r="642" spans="1:17" outlineLevel="1" x14ac:dyDescent="0.2">
      <c r="A642" s="37" t="s">
        <v>38</v>
      </c>
      <c r="B642" s="38" t="s">
        <v>38</v>
      </c>
      <c r="C642" s="282" t="s">
        <v>42</v>
      </c>
      <c r="D642" s="40" t="s">
        <v>38</v>
      </c>
      <c r="E642" s="41" t="s">
        <v>38</v>
      </c>
      <c r="F642" s="42">
        <v>16.12</v>
      </c>
      <c r="G642" s="42"/>
      <c r="H642" s="43">
        <v>64.48</v>
      </c>
      <c r="I642" s="44"/>
      <c r="J642" s="44">
        <v>10.38</v>
      </c>
      <c r="K642" s="42">
        <v>669.3</v>
      </c>
      <c r="L642" s="45" t="s">
        <v>38</v>
      </c>
      <c r="M642" s="7"/>
      <c r="N642" s="7"/>
      <c r="O642" s="7"/>
      <c r="P642" s="7"/>
      <c r="Q642" s="7"/>
    </row>
    <row r="643" spans="1:17" outlineLevel="1" x14ac:dyDescent="0.2">
      <c r="A643" s="37" t="s">
        <v>38</v>
      </c>
      <c r="B643" s="38" t="s">
        <v>38</v>
      </c>
      <c r="C643" s="282" t="s">
        <v>43</v>
      </c>
      <c r="D643" s="40" t="s">
        <v>44</v>
      </c>
      <c r="E643" s="41">
        <v>95</v>
      </c>
      <c r="F643" s="42"/>
      <c r="G643" s="42"/>
      <c r="H643" s="43">
        <v>834.02</v>
      </c>
      <c r="I643" s="44"/>
      <c r="J643" s="44" t="s">
        <v>60</v>
      </c>
      <c r="K643" s="42">
        <v>12849.85</v>
      </c>
      <c r="L643" s="45" t="s">
        <v>38</v>
      </c>
      <c r="M643" s="7"/>
      <c r="N643" s="7"/>
      <c r="O643" s="7"/>
      <c r="P643" s="7"/>
      <c r="Q643" s="7"/>
    </row>
    <row r="644" spans="1:17" outlineLevel="1" x14ac:dyDescent="0.2">
      <c r="A644" s="37" t="s">
        <v>38</v>
      </c>
      <c r="B644" s="38" t="s">
        <v>38</v>
      </c>
      <c r="C644" s="282" t="s">
        <v>46</v>
      </c>
      <c r="D644" s="40" t="s">
        <v>44</v>
      </c>
      <c r="E644" s="41">
        <v>65</v>
      </c>
      <c r="F644" s="42"/>
      <c r="G644" s="42"/>
      <c r="H644" s="43">
        <v>570.65</v>
      </c>
      <c r="I644" s="44"/>
      <c r="J644" s="44" t="s">
        <v>61</v>
      </c>
      <c r="K644" s="42">
        <v>8249.2900000000009</v>
      </c>
      <c r="L644" s="45" t="s">
        <v>38</v>
      </c>
      <c r="M644" s="7"/>
      <c r="N644" s="7"/>
      <c r="O644" s="7"/>
      <c r="P644" s="7"/>
      <c r="Q644" s="7"/>
    </row>
    <row r="645" spans="1:17" outlineLevel="1" x14ac:dyDescent="0.2">
      <c r="A645" s="37" t="s">
        <v>38</v>
      </c>
      <c r="B645" s="38" t="s">
        <v>38</v>
      </c>
      <c r="C645" s="282" t="s">
        <v>48</v>
      </c>
      <c r="D645" s="40" t="s">
        <v>93</v>
      </c>
      <c r="E645" s="41">
        <v>17.12</v>
      </c>
      <c r="F645" s="42"/>
      <c r="G645" s="42" t="s">
        <v>295</v>
      </c>
      <c r="H645" s="43" t="s">
        <v>38</v>
      </c>
      <c r="I645" s="44"/>
      <c r="J645" s="44"/>
      <c r="K645" s="42"/>
      <c r="L645" s="45">
        <v>94.5</v>
      </c>
      <c r="M645" s="7"/>
      <c r="N645" s="7"/>
      <c r="O645" s="7"/>
      <c r="P645" s="7"/>
      <c r="Q645" s="7"/>
    </row>
    <row r="646" spans="1:17" ht="15.75" x14ac:dyDescent="0.2">
      <c r="A646" s="46" t="s">
        <v>38</v>
      </c>
      <c r="B646" s="47" t="s">
        <v>38</v>
      </c>
      <c r="C646" s="283" t="s">
        <v>50</v>
      </c>
      <c r="D646" s="46" t="s">
        <v>38</v>
      </c>
      <c r="E646" s="49" t="s">
        <v>38</v>
      </c>
      <c r="F646" s="50"/>
      <c r="G646" s="50"/>
      <c r="H646" s="51">
        <v>2347.0700000000002</v>
      </c>
      <c r="I646" s="52"/>
      <c r="J646" s="52"/>
      <c r="K646" s="50">
        <v>37632.449999999997</v>
      </c>
      <c r="L646" s="53">
        <v>9408.11</v>
      </c>
      <c r="M646" s="7"/>
      <c r="N646" s="7"/>
      <c r="O646" s="7"/>
      <c r="P646" s="7"/>
      <c r="Q646" s="7"/>
    </row>
    <row r="647" spans="1:17" ht="135" x14ac:dyDescent="0.2">
      <c r="A647" s="37">
        <v>44</v>
      </c>
      <c r="B647" s="38" t="s">
        <v>192</v>
      </c>
      <c r="C647" s="282" t="s">
        <v>713</v>
      </c>
      <c r="D647" s="40" t="s">
        <v>193</v>
      </c>
      <c r="E647" s="41" t="s">
        <v>452</v>
      </c>
      <c r="F647" s="42">
        <v>175.16</v>
      </c>
      <c r="G647" s="42"/>
      <c r="H647" s="43" t="s">
        <v>38</v>
      </c>
      <c r="I647" s="44" t="s">
        <v>73</v>
      </c>
      <c r="J647" s="44"/>
      <c r="K647" s="42"/>
      <c r="L647" s="45" t="s">
        <v>38</v>
      </c>
      <c r="M647" s="7"/>
      <c r="N647" s="7"/>
      <c r="O647" s="7"/>
      <c r="P647" s="7"/>
      <c r="Q647" s="7"/>
    </row>
    <row r="648" spans="1:17" outlineLevel="1" x14ac:dyDescent="0.2">
      <c r="A648" s="37" t="s">
        <v>38</v>
      </c>
      <c r="B648" s="38" t="s">
        <v>185</v>
      </c>
      <c r="C648" s="282" t="s">
        <v>186</v>
      </c>
      <c r="D648" s="40" t="s">
        <v>79</v>
      </c>
      <c r="E648" s="41">
        <v>3.2000000000000002E-3</v>
      </c>
      <c r="F648" s="42">
        <v>4812.63</v>
      </c>
      <c r="G648" s="42"/>
      <c r="H648" s="43">
        <v>15.4</v>
      </c>
      <c r="I648" s="44"/>
      <c r="J648" s="44">
        <v>10.38</v>
      </c>
      <c r="K648" s="42">
        <v>159.85</v>
      </c>
      <c r="L648" s="45" t="s">
        <v>38</v>
      </c>
      <c r="M648" s="7"/>
      <c r="N648" s="7"/>
      <c r="O648" s="7"/>
      <c r="P648" s="7"/>
      <c r="Q648" s="7"/>
    </row>
    <row r="649" spans="1:17" outlineLevel="1" x14ac:dyDescent="0.2">
      <c r="A649" s="37" t="s">
        <v>38</v>
      </c>
      <c r="B649" s="38" t="s">
        <v>85</v>
      </c>
      <c r="C649" s="282" t="s">
        <v>86</v>
      </c>
      <c r="D649" s="40" t="s">
        <v>87</v>
      </c>
      <c r="E649" s="41">
        <v>9.5999999999999992E-3</v>
      </c>
      <c r="F649" s="42">
        <v>120</v>
      </c>
      <c r="G649" s="42"/>
      <c r="H649" s="43">
        <v>1.1499999999999999</v>
      </c>
      <c r="I649" s="44"/>
      <c r="J649" s="44">
        <v>10.38</v>
      </c>
      <c r="K649" s="42">
        <v>11.94</v>
      </c>
      <c r="L649" s="45" t="s">
        <v>38</v>
      </c>
      <c r="M649" s="7"/>
      <c r="N649" s="7"/>
      <c r="O649" s="7"/>
      <c r="P649" s="7"/>
      <c r="Q649" s="7"/>
    </row>
    <row r="650" spans="1:17" ht="30" outlineLevel="1" x14ac:dyDescent="0.2">
      <c r="A650" s="37" t="s">
        <v>38</v>
      </c>
      <c r="B650" s="38" t="s">
        <v>187</v>
      </c>
      <c r="C650" s="282" t="s">
        <v>188</v>
      </c>
      <c r="D650" s="40" t="s">
        <v>79</v>
      </c>
      <c r="E650" s="41">
        <v>1E-4</v>
      </c>
      <c r="F650" s="42">
        <v>8807.9699999999993</v>
      </c>
      <c r="G650" s="42"/>
      <c r="H650" s="43">
        <v>0.88</v>
      </c>
      <c r="I650" s="44"/>
      <c r="J650" s="44">
        <v>10.38</v>
      </c>
      <c r="K650" s="42">
        <v>9.1300000000000008</v>
      </c>
      <c r="L650" s="45" t="s">
        <v>38</v>
      </c>
      <c r="M650" s="7"/>
      <c r="N650" s="7"/>
      <c r="O650" s="7"/>
      <c r="P650" s="7"/>
      <c r="Q650" s="7"/>
    </row>
    <row r="651" spans="1:17" ht="60" outlineLevel="1" x14ac:dyDescent="0.2">
      <c r="A651" s="37" t="s">
        <v>38</v>
      </c>
      <c r="B651" s="38" t="s">
        <v>57</v>
      </c>
      <c r="C651" s="282" t="s">
        <v>58</v>
      </c>
      <c r="D651" s="40" t="s">
        <v>59</v>
      </c>
      <c r="E651" s="41">
        <v>4.24</v>
      </c>
      <c r="F651" s="42">
        <v>1</v>
      </c>
      <c r="G651" s="42"/>
      <c r="H651" s="43">
        <v>4.24</v>
      </c>
      <c r="I651" s="44"/>
      <c r="J651" s="44">
        <v>10.38</v>
      </c>
      <c r="K651" s="42">
        <v>44.01</v>
      </c>
      <c r="L651" s="45" t="s">
        <v>38</v>
      </c>
      <c r="M651" s="7"/>
      <c r="N651" s="7"/>
      <c r="O651" s="7"/>
      <c r="P651" s="7"/>
      <c r="Q651" s="7"/>
    </row>
    <row r="652" spans="1:17" outlineLevel="1" x14ac:dyDescent="0.2">
      <c r="A652" s="37" t="s">
        <v>38</v>
      </c>
      <c r="B652" s="38" t="s">
        <v>38</v>
      </c>
      <c r="C652" s="282" t="s">
        <v>39</v>
      </c>
      <c r="D652" s="40" t="s">
        <v>38</v>
      </c>
      <c r="E652" s="41" t="s">
        <v>38</v>
      </c>
      <c r="F652" s="42">
        <v>159.04</v>
      </c>
      <c r="G652" s="42" t="s">
        <v>295</v>
      </c>
      <c r="H652" s="43">
        <v>292.64</v>
      </c>
      <c r="I652" s="44"/>
      <c r="J652" s="44">
        <v>18.07</v>
      </c>
      <c r="K652" s="42">
        <v>5288</v>
      </c>
      <c r="L652" s="45" t="s">
        <v>38</v>
      </c>
      <c r="M652" s="7"/>
      <c r="N652" s="7"/>
      <c r="O652" s="7"/>
      <c r="P652" s="7"/>
      <c r="Q652" s="7"/>
    </row>
    <row r="653" spans="1:17" outlineLevel="1" x14ac:dyDescent="0.2">
      <c r="A653" s="37" t="s">
        <v>38</v>
      </c>
      <c r="B653" s="38" t="s">
        <v>38</v>
      </c>
      <c r="C653" s="282" t="s">
        <v>40</v>
      </c>
      <c r="D653" s="40" t="s">
        <v>38</v>
      </c>
      <c r="E653" s="41" t="s">
        <v>38</v>
      </c>
      <c r="F653" s="42"/>
      <c r="G653" s="42" t="s">
        <v>295</v>
      </c>
      <c r="H653" s="43" t="s">
        <v>38</v>
      </c>
      <c r="I653" s="44"/>
      <c r="J653" s="44"/>
      <c r="K653" s="42"/>
      <c r="L653" s="45" t="s">
        <v>38</v>
      </c>
      <c r="M653" s="7"/>
      <c r="N653" s="7"/>
      <c r="O653" s="7"/>
      <c r="P653" s="7"/>
      <c r="Q653" s="7"/>
    </row>
    <row r="654" spans="1:17" outlineLevel="1" x14ac:dyDescent="0.2">
      <c r="A654" s="37" t="s">
        <v>38</v>
      </c>
      <c r="B654" s="38" t="s">
        <v>38</v>
      </c>
      <c r="C654" s="282" t="s">
        <v>41</v>
      </c>
      <c r="D654" s="40" t="s">
        <v>38</v>
      </c>
      <c r="E654" s="41" t="s">
        <v>38</v>
      </c>
      <c r="F654" s="42"/>
      <c r="G654" s="42" t="s">
        <v>295</v>
      </c>
      <c r="H654" s="43" t="s">
        <v>38</v>
      </c>
      <c r="I654" s="44"/>
      <c r="J654" s="44"/>
      <c r="K654" s="42"/>
      <c r="L654" s="45" t="s">
        <v>38</v>
      </c>
      <c r="M654" s="7"/>
      <c r="N654" s="7"/>
      <c r="O654" s="7"/>
      <c r="P654" s="7"/>
      <c r="Q654" s="7"/>
    </row>
    <row r="655" spans="1:17" outlineLevel="1" x14ac:dyDescent="0.2">
      <c r="A655" s="37" t="s">
        <v>38</v>
      </c>
      <c r="B655" s="38" t="s">
        <v>38</v>
      </c>
      <c r="C655" s="282" t="s">
        <v>42</v>
      </c>
      <c r="D655" s="40" t="s">
        <v>38</v>
      </c>
      <c r="E655" s="41" t="s">
        <v>38</v>
      </c>
      <c r="F655" s="42">
        <v>16.12</v>
      </c>
      <c r="G655" s="42"/>
      <c r="H655" s="43">
        <v>21.49</v>
      </c>
      <c r="I655" s="44"/>
      <c r="J655" s="44">
        <v>10.38</v>
      </c>
      <c r="K655" s="42">
        <v>223.07</v>
      </c>
      <c r="L655" s="45" t="s">
        <v>38</v>
      </c>
      <c r="M655" s="7"/>
      <c r="N655" s="7"/>
      <c r="O655" s="7"/>
      <c r="P655" s="7"/>
      <c r="Q655" s="7"/>
    </row>
    <row r="656" spans="1:17" outlineLevel="1" x14ac:dyDescent="0.2">
      <c r="A656" s="37" t="s">
        <v>38</v>
      </c>
      <c r="B656" s="38" t="s">
        <v>38</v>
      </c>
      <c r="C656" s="282" t="s">
        <v>43</v>
      </c>
      <c r="D656" s="40" t="s">
        <v>44</v>
      </c>
      <c r="E656" s="41">
        <v>95</v>
      </c>
      <c r="F656" s="42"/>
      <c r="G656" s="42"/>
      <c r="H656" s="43">
        <v>278.01</v>
      </c>
      <c r="I656" s="44"/>
      <c r="J656" s="44" t="s">
        <v>60</v>
      </c>
      <c r="K656" s="42">
        <v>4283.28</v>
      </c>
      <c r="L656" s="45" t="s">
        <v>38</v>
      </c>
      <c r="M656" s="7"/>
      <c r="N656" s="7"/>
      <c r="O656" s="7"/>
      <c r="P656" s="7"/>
      <c r="Q656" s="7"/>
    </row>
    <row r="657" spans="1:17" outlineLevel="1" x14ac:dyDescent="0.2">
      <c r="A657" s="37" t="s">
        <v>38</v>
      </c>
      <c r="B657" s="38" t="s">
        <v>38</v>
      </c>
      <c r="C657" s="282" t="s">
        <v>46</v>
      </c>
      <c r="D657" s="40" t="s">
        <v>44</v>
      </c>
      <c r="E657" s="41">
        <v>65</v>
      </c>
      <c r="F657" s="42"/>
      <c r="G657" s="42"/>
      <c r="H657" s="43">
        <v>190.22</v>
      </c>
      <c r="I657" s="44"/>
      <c r="J657" s="44" t="s">
        <v>61</v>
      </c>
      <c r="K657" s="42">
        <v>2749.76</v>
      </c>
      <c r="L657" s="45" t="s">
        <v>38</v>
      </c>
      <c r="M657" s="7"/>
      <c r="N657" s="7"/>
      <c r="O657" s="7"/>
      <c r="P657" s="7"/>
      <c r="Q657" s="7"/>
    </row>
    <row r="658" spans="1:17" outlineLevel="1" x14ac:dyDescent="0.2">
      <c r="A658" s="37" t="s">
        <v>38</v>
      </c>
      <c r="B658" s="38" t="s">
        <v>38</v>
      </c>
      <c r="C658" s="282" t="s">
        <v>48</v>
      </c>
      <c r="D658" s="40" t="s">
        <v>93</v>
      </c>
      <c r="E658" s="41">
        <v>17.12</v>
      </c>
      <c r="F658" s="42"/>
      <c r="G658" s="42" t="s">
        <v>295</v>
      </c>
      <c r="H658" s="43" t="s">
        <v>38</v>
      </c>
      <c r="I658" s="44"/>
      <c r="J658" s="44"/>
      <c r="K658" s="42"/>
      <c r="L658" s="45">
        <v>31.5</v>
      </c>
      <c r="M658" s="7"/>
      <c r="N658" s="7"/>
      <c r="O658" s="7"/>
      <c r="P658" s="7"/>
      <c r="Q658" s="7"/>
    </row>
    <row r="659" spans="1:17" ht="15.75" x14ac:dyDescent="0.2">
      <c r="A659" s="46" t="s">
        <v>38</v>
      </c>
      <c r="B659" s="47" t="s">
        <v>38</v>
      </c>
      <c r="C659" s="283" t="s">
        <v>50</v>
      </c>
      <c r="D659" s="46" t="s">
        <v>38</v>
      </c>
      <c r="E659" s="49" t="s">
        <v>38</v>
      </c>
      <c r="F659" s="50"/>
      <c r="G659" s="50"/>
      <c r="H659" s="51">
        <v>782.36</v>
      </c>
      <c r="I659" s="52"/>
      <c r="J659" s="52"/>
      <c r="K659" s="50">
        <v>12544.11</v>
      </c>
      <c r="L659" s="53">
        <v>9408.08</v>
      </c>
      <c r="M659" s="7"/>
      <c r="N659" s="7"/>
      <c r="O659" s="7"/>
      <c r="P659" s="7"/>
      <c r="Q659" s="7"/>
    </row>
    <row r="660" spans="1:17" ht="60" x14ac:dyDescent="0.2">
      <c r="A660" s="37">
        <v>45</v>
      </c>
      <c r="B660" s="38" t="s">
        <v>196</v>
      </c>
      <c r="C660" s="282" t="s">
        <v>197</v>
      </c>
      <c r="D660" s="40" t="s">
        <v>198</v>
      </c>
      <c r="E660" s="41" t="s">
        <v>199</v>
      </c>
      <c r="F660" s="42">
        <v>103.11</v>
      </c>
      <c r="G660" s="42"/>
      <c r="H660" s="43" t="s">
        <v>38</v>
      </c>
      <c r="I660" s="44" t="s">
        <v>73</v>
      </c>
      <c r="J660" s="44"/>
      <c r="K660" s="42"/>
      <c r="L660" s="45" t="s">
        <v>38</v>
      </c>
      <c r="M660" s="7"/>
      <c r="N660" s="7"/>
      <c r="O660" s="7"/>
      <c r="P660" s="7"/>
      <c r="Q660" s="7"/>
    </row>
    <row r="661" spans="1:17" ht="30" outlineLevel="1" x14ac:dyDescent="0.2">
      <c r="A661" s="37" t="s">
        <v>38</v>
      </c>
      <c r="B661" s="38" t="s">
        <v>200</v>
      </c>
      <c r="C661" s="282" t="s">
        <v>201</v>
      </c>
      <c r="D661" s="40" t="s">
        <v>147</v>
      </c>
      <c r="E661" s="41">
        <v>40</v>
      </c>
      <c r="F661" s="42">
        <v>49.04</v>
      </c>
      <c r="G661" s="42"/>
      <c r="H661" s="43">
        <v>1961.6</v>
      </c>
      <c r="I661" s="44"/>
      <c r="J661" s="44">
        <v>1.79</v>
      </c>
      <c r="K661" s="42">
        <v>3511.26</v>
      </c>
      <c r="L661" s="45" t="s">
        <v>38</v>
      </c>
      <c r="M661" s="7"/>
      <c r="N661" s="7"/>
      <c r="O661" s="7"/>
      <c r="P661" s="7"/>
      <c r="Q661" s="7"/>
    </row>
    <row r="662" spans="1:17" ht="60" outlineLevel="1" x14ac:dyDescent="0.2">
      <c r="A662" s="37" t="s">
        <v>38</v>
      </c>
      <c r="B662" s="38" t="s">
        <v>57</v>
      </c>
      <c r="C662" s="282" t="s">
        <v>58</v>
      </c>
      <c r="D662" s="40" t="s">
        <v>59</v>
      </c>
      <c r="E662" s="41">
        <v>2</v>
      </c>
      <c r="F662" s="42">
        <v>1</v>
      </c>
      <c r="G662" s="42"/>
      <c r="H662" s="43">
        <v>2</v>
      </c>
      <c r="I662" s="44"/>
      <c r="J662" s="44">
        <v>1.79</v>
      </c>
      <c r="K662" s="42">
        <v>3.58</v>
      </c>
      <c r="L662" s="45" t="s">
        <v>38</v>
      </c>
      <c r="M662" s="7"/>
      <c r="N662" s="7"/>
      <c r="O662" s="7"/>
      <c r="P662" s="7"/>
      <c r="Q662" s="7"/>
    </row>
    <row r="663" spans="1:17" outlineLevel="1" x14ac:dyDescent="0.2">
      <c r="A663" s="37" t="s">
        <v>38</v>
      </c>
      <c r="B663" s="38" t="s">
        <v>38</v>
      </c>
      <c r="C663" s="282" t="s">
        <v>39</v>
      </c>
      <c r="D663" s="40" t="s">
        <v>38</v>
      </c>
      <c r="E663" s="41" t="s">
        <v>38</v>
      </c>
      <c r="F663" s="42">
        <v>4.93</v>
      </c>
      <c r="G663" s="42" t="s">
        <v>295</v>
      </c>
      <c r="H663" s="43">
        <v>136</v>
      </c>
      <c r="I663" s="44"/>
      <c r="J663" s="44">
        <v>18.07</v>
      </c>
      <c r="K663" s="42">
        <v>2457.52</v>
      </c>
      <c r="L663" s="45" t="s">
        <v>38</v>
      </c>
      <c r="M663" s="7"/>
      <c r="N663" s="7"/>
      <c r="O663" s="7"/>
      <c r="P663" s="7"/>
      <c r="Q663" s="7"/>
    </row>
    <row r="664" spans="1:17" outlineLevel="1" x14ac:dyDescent="0.2">
      <c r="A664" s="37" t="s">
        <v>38</v>
      </c>
      <c r="B664" s="38" t="s">
        <v>38</v>
      </c>
      <c r="C664" s="282" t="s">
        <v>40</v>
      </c>
      <c r="D664" s="40" t="s">
        <v>38</v>
      </c>
      <c r="E664" s="41" t="s">
        <v>38</v>
      </c>
      <c r="F664" s="42"/>
      <c r="G664" s="42" t="s">
        <v>295</v>
      </c>
      <c r="H664" s="43" t="s">
        <v>38</v>
      </c>
      <c r="I664" s="44"/>
      <c r="J664" s="44"/>
      <c r="K664" s="42"/>
      <c r="L664" s="45" t="s">
        <v>38</v>
      </c>
      <c r="M664" s="7"/>
      <c r="N664" s="7"/>
      <c r="O664" s="7"/>
      <c r="P664" s="7"/>
      <c r="Q664" s="7"/>
    </row>
    <row r="665" spans="1:17" outlineLevel="1" x14ac:dyDescent="0.2">
      <c r="A665" s="37" t="s">
        <v>38</v>
      </c>
      <c r="B665" s="38" t="s">
        <v>38</v>
      </c>
      <c r="C665" s="282" t="s">
        <v>41</v>
      </c>
      <c r="D665" s="40" t="s">
        <v>38</v>
      </c>
      <c r="E665" s="41" t="s">
        <v>38</v>
      </c>
      <c r="F665" s="42"/>
      <c r="G665" s="42" t="s">
        <v>295</v>
      </c>
      <c r="H665" s="43" t="s">
        <v>38</v>
      </c>
      <c r="I665" s="44"/>
      <c r="J665" s="44"/>
      <c r="K665" s="42"/>
      <c r="L665" s="45" t="s">
        <v>38</v>
      </c>
      <c r="M665" s="7"/>
      <c r="N665" s="7"/>
      <c r="O665" s="7"/>
      <c r="P665" s="7"/>
      <c r="Q665" s="7"/>
    </row>
    <row r="666" spans="1:17" outlineLevel="1" x14ac:dyDescent="0.2">
      <c r="A666" s="37" t="s">
        <v>38</v>
      </c>
      <c r="B666" s="38" t="s">
        <v>38</v>
      </c>
      <c r="C666" s="282" t="s">
        <v>42</v>
      </c>
      <c r="D666" s="40" t="s">
        <v>38</v>
      </c>
      <c r="E666" s="41" t="s">
        <v>38</v>
      </c>
      <c r="F666" s="42">
        <v>98.18</v>
      </c>
      <c r="G666" s="42"/>
      <c r="H666" s="43">
        <v>1963.6</v>
      </c>
      <c r="I666" s="44"/>
      <c r="J666" s="44">
        <v>1.79</v>
      </c>
      <c r="K666" s="42">
        <v>3514.84</v>
      </c>
      <c r="L666" s="45" t="s">
        <v>38</v>
      </c>
      <c r="M666" s="7"/>
      <c r="N666" s="7"/>
      <c r="O666" s="7"/>
      <c r="P666" s="7"/>
      <c r="Q666" s="7"/>
    </row>
    <row r="667" spans="1:17" outlineLevel="1" x14ac:dyDescent="0.2">
      <c r="A667" s="37" t="s">
        <v>38</v>
      </c>
      <c r="B667" s="38" t="s">
        <v>38</v>
      </c>
      <c r="C667" s="282" t="s">
        <v>43</v>
      </c>
      <c r="D667" s="40" t="s">
        <v>44</v>
      </c>
      <c r="E667" s="41">
        <v>100</v>
      </c>
      <c r="F667" s="42"/>
      <c r="G667" s="42"/>
      <c r="H667" s="43">
        <v>136</v>
      </c>
      <c r="I667" s="44"/>
      <c r="J667" s="44" t="s">
        <v>106</v>
      </c>
      <c r="K667" s="42">
        <v>2088.89</v>
      </c>
      <c r="L667" s="45" t="s">
        <v>38</v>
      </c>
      <c r="M667" s="7"/>
      <c r="N667" s="7"/>
      <c r="O667" s="7"/>
      <c r="P667" s="7"/>
      <c r="Q667" s="7"/>
    </row>
    <row r="668" spans="1:17" outlineLevel="1" x14ac:dyDescent="0.2">
      <c r="A668" s="37" t="s">
        <v>38</v>
      </c>
      <c r="B668" s="38" t="s">
        <v>38</v>
      </c>
      <c r="C668" s="282" t="s">
        <v>46</v>
      </c>
      <c r="D668" s="40" t="s">
        <v>44</v>
      </c>
      <c r="E668" s="41">
        <v>65</v>
      </c>
      <c r="F668" s="42"/>
      <c r="G668" s="42"/>
      <c r="H668" s="43">
        <v>88.4</v>
      </c>
      <c r="I668" s="44"/>
      <c r="J668" s="44" t="s">
        <v>61</v>
      </c>
      <c r="K668" s="42">
        <v>1277.9100000000001</v>
      </c>
      <c r="L668" s="45" t="s">
        <v>38</v>
      </c>
      <c r="M668" s="7"/>
      <c r="N668" s="7"/>
      <c r="O668" s="7"/>
      <c r="P668" s="7"/>
      <c r="Q668" s="7"/>
    </row>
    <row r="669" spans="1:17" outlineLevel="1" x14ac:dyDescent="0.2">
      <c r="A669" s="37" t="s">
        <v>38</v>
      </c>
      <c r="B669" s="38" t="s">
        <v>38</v>
      </c>
      <c r="C669" s="282" t="s">
        <v>48</v>
      </c>
      <c r="D669" s="40" t="s">
        <v>49</v>
      </c>
      <c r="E669" s="41">
        <v>0.55000000000000004</v>
      </c>
      <c r="F669" s="42"/>
      <c r="G669" s="42" t="s">
        <v>295</v>
      </c>
      <c r="H669" s="43" t="s">
        <v>38</v>
      </c>
      <c r="I669" s="44"/>
      <c r="J669" s="44"/>
      <c r="K669" s="42"/>
      <c r="L669" s="45">
        <v>15.18</v>
      </c>
      <c r="M669" s="7"/>
      <c r="N669" s="7"/>
      <c r="O669" s="7"/>
      <c r="P669" s="7"/>
      <c r="Q669" s="7"/>
    </row>
    <row r="670" spans="1:17" ht="15.75" x14ac:dyDescent="0.2">
      <c r="A670" s="46" t="s">
        <v>38</v>
      </c>
      <c r="B670" s="47" t="s">
        <v>38</v>
      </c>
      <c r="C670" s="284" t="s">
        <v>50</v>
      </c>
      <c r="D670" s="57" t="s">
        <v>38</v>
      </c>
      <c r="E670" s="58" t="s">
        <v>38</v>
      </c>
      <c r="F670" s="59"/>
      <c r="G670" s="59"/>
      <c r="H670" s="60">
        <v>2324</v>
      </c>
      <c r="I670" s="61"/>
      <c r="J670" s="61"/>
      <c r="K670" s="59">
        <v>9339.16</v>
      </c>
      <c r="L670" s="62">
        <v>466.96</v>
      </c>
      <c r="M670" s="7"/>
      <c r="N670" s="7"/>
      <c r="O670" s="7"/>
      <c r="P670" s="7"/>
      <c r="Q670" s="7"/>
    </row>
    <row r="671" spans="1:17" x14ac:dyDescent="0.2">
      <c r="A671" s="20"/>
      <c r="B671" s="21"/>
      <c r="C671" s="418" t="s">
        <v>202</v>
      </c>
      <c r="D671" s="419"/>
      <c r="E671" s="419"/>
      <c r="F671" s="419"/>
      <c r="G671" s="419"/>
      <c r="H671" s="43">
        <v>51544.84</v>
      </c>
      <c r="I671" s="44"/>
      <c r="J671" s="44"/>
      <c r="K671" s="42">
        <v>51544.84</v>
      </c>
      <c r="L671" s="45" t="s">
        <v>203</v>
      </c>
      <c r="M671" s="7"/>
      <c r="N671" s="7"/>
      <c r="O671" s="7"/>
      <c r="P671" s="7"/>
      <c r="Q671" s="7"/>
    </row>
    <row r="672" spans="1:17" x14ac:dyDescent="0.2">
      <c r="A672" s="20"/>
      <c r="B672" s="21"/>
      <c r="C672" s="418" t="s">
        <v>204</v>
      </c>
      <c r="D672" s="419"/>
      <c r="E672" s="419"/>
      <c r="F672" s="419"/>
      <c r="G672" s="419"/>
      <c r="H672" s="43" t="s">
        <v>38</v>
      </c>
      <c r="I672" s="44"/>
      <c r="J672" s="44"/>
      <c r="K672" s="42">
        <v>669876.12</v>
      </c>
      <c r="L672" s="45" t="s">
        <v>203</v>
      </c>
      <c r="M672" s="7"/>
      <c r="N672" s="7"/>
      <c r="O672" s="7"/>
      <c r="P672" s="7"/>
      <c r="Q672" s="7"/>
    </row>
    <row r="673" spans="1:17" x14ac:dyDescent="0.2">
      <c r="A673" s="20"/>
      <c r="B673" s="21"/>
      <c r="C673" s="418" t="s">
        <v>205</v>
      </c>
      <c r="D673" s="419"/>
      <c r="E673" s="419"/>
      <c r="F673" s="419"/>
      <c r="G673" s="419"/>
      <c r="H673" s="43" t="s">
        <v>38</v>
      </c>
      <c r="I673" s="44"/>
      <c r="J673" s="44"/>
      <c r="K673" s="42"/>
      <c r="L673" s="45" t="s">
        <v>203</v>
      </c>
      <c r="M673" s="7"/>
      <c r="N673" s="7"/>
      <c r="O673" s="7"/>
      <c r="P673" s="7"/>
      <c r="Q673" s="7"/>
    </row>
    <row r="674" spans="1:17" x14ac:dyDescent="0.2">
      <c r="A674" s="20"/>
      <c r="B674" s="21"/>
      <c r="C674" s="418" t="s">
        <v>206</v>
      </c>
      <c r="D674" s="419"/>
      <c r="E674" s="419"/>
      <c r="F674" s="419"/>
      <c r="G674" s="419"/>
      <c r="H674" s="43">
        <v>28266.53</v>
      </c>
      <c r="I674" s="44"/>
      <c r="J674" s="44"/>
      <c r="K674" s="42">
        <v>510776.2</v>
      </c>
      <c r="L674" s="45" t="s">
        <v>203</v>
      </c>
      <c r="M674" s="7"/>
      <c r="N674" s="7"/>
      <c r="O674" s="7"/>
      <c r="P674" s="7"/>
      <c r="Q674" s="7"/>
    </row>
    <row r="675" spans="1:17" x14ac:dyDescent="0.2">
      <c r="A675" s="20"/>
      <c r="B675" s="21"/>
      <c r="C675" s="418" t="s">
        <v>207</v>
      </c>
      <c r="D675" s="419"/>
      <c r="E675" s="419"/>
      <c r="F675" s="419"/>
      <c r="G675" s="419"/>
      <c r="H675" s="43">
        <v>4856.62</v>
      </c>
      <c r="I675" s="44"/>
      <c r="J675" s="44"/>
      <c r="K675" s="42">
        <v>24335.79</v>
      </c>
      <c r="L675" s="45" t="s">
        <v>203</v>
      </c>
      <c r="M675" s="7"/>
      <c r="N675" s="7"/>
      <c r="O675" s="7"/>
      <c r="P675" s="7"/>
      <c r="Q675" s="7"/>
    </row>
    <row r="676" spans="1:17" x14ac:dyDescent="0.2">
      <c r="A676" s="20"/>
      <c r="B676" s="21"/>
      <c r="C676" s="418" t="s">
        <v>208</v>
      </c>
      <c r="D676" s="419"/>
      <c r="E676" s="419"/>
      <c r="F676" s="419"/>
      <c r="G676" s="419"/>
      <c r="H676" s="43">
        <v>18918.259999999998</v>
      </c>
      <c r="I676" s="44"/>
      <c r="J676" s="44"/>
      <c r="K676" s="42">
        <v>143737.14000000001</v>
      </c>
      <c r="L676" s="45" t="s">
        <v>203</v>
      </c>
      <c r="M676" s="7"/>
      <c r="N676" s="7"/>
      <c r="O676" s="7"/>
      <c r="P676" s="7"/>
      <c r="Q676" s="7"/>
    </row>
    <row r="677" spans="1:17" ht="15.75" x14ac:dyDescent="0.2">
      <c r="A677" s="20"/>
      <c r="B677" s="21"/>
      <c r="C677" s="420" t="s">
        <v>209</v>
      </c>
      <c r="D677" s="421"/>
      <c r="E677" s="421"/>
      <c r="F677" s="421"/>
      <c r="G677" s="421"/>
      <c r="H677" s="51">
        <v>23805.65</v>
      </c>
      <c r="I677" s="52"/>
      <c r="J677" s="52"/>
      <c r="K677" s="50">
        <v>365950.03</v>
      </c>
      <c r="L677" s="65" t="s">
        <v>203</v>
      </c>
      <c r="M677" s="7"/>
      <c r="N677" s="7"/>
      <c r="O677" s="7"/>
      <c r="P677" s="7"/>
      <c r="Q677" s="7"/>
    </row>
    <row r="678" spans="1:17" ht="15.75" x14ac:dyDescent="0.2">
      <c r="A678" s="20"/>
      <c r="B678" s="21"/>
      <c r="C678" s="420" t="s">
        <v>210</v>
      </c>
      <c r="D678" s="421"/>
      <c r="E678" s="421"/>
      <c r="F678" s="421"/>
      <c r="G678" s="421"/>
      <c r="H678" s="51">
        <v>14192.1</v>
      </c>
      <c r="I678" s="52"/>
      <c r="J678" s="52"/>
      <c r="K678" s="50">
        <v>205147.36</v>
      </c>
      <c r="L678" s="65" t="s">
        <v>203</v>
      </c>
      <c r="M678" s="7"/>
      <c r="N678" s="7"/>
      <c r="O678" s="7"/>
      <c r="P678" s="7"/>
      <c r="Q678" s="7"/>
    </row>
    <row r="679" spans="1:17" ht="15.75" x14ac:dyDescent="0.2">
      <c r="A679" s="20"/>
      <c r="B679" s="21"/>
      <c r="C679" s="420" t="s">
        <v>323</v>
      </c>
      <c r="D679" s="421"/>
      <c r="E679" s="421"/>
      <c r="F679" s="421"/>
      <c r="G679" s="421"/>
      <c r="H679" s="51" t="s">
        <v>38</v>
      </c>
      <c r="I679" s="52"/>
      <c r="J679" s="52"/>
      <c r="K679" s="50"/>
      <c r="L679" s="65" t="s">
        <v>203</v>
      </c>
      <c r="M679" s="7"/>
      <c r="N679" s="7"/>
      <c r="O679" s="7"/>
      <c r="P679" s="7"/>
      <c r="Q679" s="7"/>
    </row>
    <row r="680" spans="1:17" x14ac:dyDescent="0.2">
      <c r="A680" s="20"/>
      <c r="B680" s="21"/>
      <c r="C680" s="418" t="s">
        <v>212</v>
      </c>
      <c r="D680" s="419"/>
      <c r="E680" s="419"/>
      <c r="F680" s="419"/>
      <c r="G680" s="419"/>
      <c r="H680" s="43">
        <v>50385.87</v>
      </c>
      <c r="I680" s="44"/>
      <c r="J680" s="44"/>
      <c r="K680" s="42">
        <v>814305.42</v>
      </c>
      <c r="L680" s="45" t="s">
        <v>203</v>
      </c>
      <c r="M680" s="7"/>
      <c r="N680" s="7"/>
      <c r="O680" s="7"/>
      <c r="P680" s="7"/>
      <c r="Q680" s="7"/>
    </row>
    <row r="681" spans="1:17" x14ac:dyDescent="0.2">
      <c r="A681" s="20"/>
      <c r="B681" s="21"/>
      <c r="C681" s="418" t="s">
        <v>213</v>
      </c>
      <c r="D681" s="419"/>
      <c r="E681" s="419"/>
      <c r="F681" s="419"/>
      <c r="G681" s="419"/>
      <c r="H681" s="43">
        <v>39156.720000000001</v>
      </c>
      <c r="I681" s="44"/>
      <c r="J681" s="44"/>
      <c r="K681" s="42">
        <v>426668.09</v>
      </c>
      <c r="L681" s="45" t="s">
        <v>203</v>
      </c>
      <c r="M681" s="7"/>
      <c r="N681" s="7"/>
      <c r="O681" s="7"/>
      <c r="P681" s="7"/>
      <c r="Q681" s="7"/>
    </row>
    <row r="682" spans="1:17" x14ac:dyDescent="0.2">
      <c r="A682" s="20"/>
      <c r="B682" s="21"/>
      <c r="C682" s="418" t="s">
        <v>214</v>
      </c>
      <c r="D682" s="419"/>
      <c r="E682" s="419"/>
      <c r="F682" s="419"/>
      <c r="G682" s="419"/>
      <c r="H682" s="43">
        <v>89542.59</v>
      </c>
      <c r="I682" s="44"/>
      <c r="J682" s="44"/>
      <c r="K682" s="42">
        <v>1240973.51</v>
      </c>
      <c r="L682" s="45" t="s">
        <v>203</v>
      </c>
      <c r="M682" s="7"/>
      <c r="N682" s="7"/>
      <c r="O682" s="7"/>
      <c r="P682" s="7"/>
      <c r="Q682" s="7"/>
    </row>
    <row r="683" spans="1:17" ht="15.75" x14ac:dyDescent="0.2">
      <c r="A683" s="20"/>
      <c r="B683" s="21"/>
      <c r="C683" s="422" t="s">
        <v>324</v>
      </c>
      <c r="D683" s="423"/>
      <c r="E683" s="423"/>
      <c r="F683" s="423"/>
      <c r="G683" s="423"/>
      <c r="H683" s="60">
        <v>89542.59</v>
      </c>
      <c r="I683" s="61"/>
      <c r="J683" s="61"/>
      <c r="K683" s="59">
        <v>1240973.51</v>
      </c>
      <c r="L683" s="67" t="s">
        <v>203</v>
      </c>
      <c r="M683" s="7"/>
      <c r="N683" s="7"/>
      <c r="O683" s="7"/>
      <c r="P683" s="7"/>
      <c r="Q683" s="7"/>
    </row>
    <row r="684" spans="1:17" ht="16.5" x14ac:dyDescent="0.2">
      <c r="A684" s="415" t="s">
        <v>372</v>
      </c>
      <c r="B684" s="416"/>
      <c r="C684" s="416"/>
      <c r="D684" s="416"/>
      <c r="E684" s="416"/>
      <c r="F684" s="416"/>
      <c r="G684" s="416"/>
      <c r="H684" s="416"/>
      <c r="I684" s="416"/>
      <c r="J684" s="416"/>
      <c r="K684" s="416"/>
      <c r="L684" s="416"/>
      <c r="M684" s="7"/>
      <c r="N684" s="7"/>
      <c r="O684" s="7"/>
      <c r="P684" s="7"/>
      <c r="Q684" s="7"/>
    </row>
    <row r="685" spans="1:17" ht="45" x14ac:dyDescent="0.2">
      <c r="A685" s="37">
        <v>46</v>
      </c>
      <c r="B685" s="38" t="s">
        <v>721</v>
      </c>
      <c r="C685" s="315" t="s">
        <v>875</v>
      </c>
      <c r="D685" s="316" t="s">
        <v>144</v>
      </c>
      <c r="E685" s="317" t="s">
        <v>845</v>
      </c>
      <c r="F685" s="318">
        <v>483.33</v>
      </c>
      <c r="G685" s="318"/>
      <c r="H685" s="321">
        <v>2072519.04</v>
      </c>
      <c r="I685" s="319" t="s">
        <v>373</v>
      </c>
      <c r="J685" s="319">
        <v>5.08</v>
      </c>
      <c r="K685" s="320">
        <v>10528396.720000001</v>
      </c>
      <c r="L685" s="45" t="s">
        <v>38</v>
      </c>
      <c r="M685" s="7"/>
      <c r="N685" s="7"/>
      <c r="O685" s="7"/>
      <c r="P685" s="7"/>
      <c r="Q685" s="7"/>
    </row>
    <row r="686" spans="1:17" ht="30" x14ac:dyDescent="0.2">
      <c r="A686" s="37">
        <v>47</v>
      </c>
      <c r="B686" s="38" t="s">
        <v>721</v>
      </c>
      <c r="C686" s="282" t="s">
        <v>374</v>
      </c>
      <c r="D686" s="40" t="s">
        <v>147</v>
      </c>
      <c r="E686" s="41">
        <v>31</v>
      </c>
      <c r="F686" s="42">
        <v>1476.38</v>
      </c>
      <c r="G686" s="42"/>
      <c r="H686" s="43">
        <v>45767.78</v>
      </c>
      <c r="I686" s="44" t="s">
        <v>373</v>
      </c>
      <c r="J686" s="44">
        <v>5.08</v>
      </c>
      <c r="K686" s="50">
        <v>232500.32</v>
      </c>
      <c r="L686" s="45" t="s">
        <v>38</v>
      </c>
      <c r="M686" s="7"/>
      <c r="N686" s="7"/>
      <c r="O686" s="7"/>
      <c r="P686" s="7"/>
      <c r="Q686" s="7"/>
    </row>
    <row r="687" spans="1:17" ht="30" x14ac:dyDescent="0.2">
      <c r="A687" s="37">
        <v>48</v>
      </c>
      <c r="B687" s="38" t="s">
        <v>721</v>
      </c>
      <c r="C687" s="282" t="s">
        <v>375</v>
      </c>
      <c r="D687" s="40" t="s">
        <v>147</v>
      </c>
      <c r="E687" s="41">
        <v>10</v>
      </c>
      <c r="F687" s="42">
        <v>350.33</v>
      </c>
      <c r="G687" s="42"/>
      <c r="H687" s="43">
        <v>3503.3</v>
      </c>
      <c r="I687" s="44" t="s">
        <v>373</v>
      </c>
      <c r="J687" s="44">
        <v>5.08</v>
      </c>
      <c r="K687" s="50">
        <v>17796.759999999998</v>
      </c>
      <c r="L687" s="45" t="s">
        <v>38</v>
      </c>
      <c r="M687" s="7"/>
      <c r="N687" s="7"/>
      <c r="O687" s="7"/>
      <c r="P687" s="7"/>
      <c r="Q687" s="7"/>
    </row>
    <row r="688" spans="1:17" ht="30" x14ac:dyDescent="0.2">
      <c r="A688" s="37">
        <v>49</v>
      </c>
      <c r="B688" s="38" t="s">
        <v>721</v>
      </c>
      <c r="C688" s="282" t="s">
        <v>376</v>
      </c>
      <c r="D688" s="40" t="s">
        <v>147</v>
      </c>
      <c r="E688" s="41">
        <v>5</v>
      </c>
      <c r="F688" s="42">
        <v>278.02</v>
      </c>
      <c r="G688" s="42"/>
      <c r="H688" s="43">
        <v>1390.1</v>
      </c>
      <c r="I688" s="44" t="s">
        <v>373</v>
      </c>
      <c r="J688" s="44">
        <v>5.08</v>
      </c>
      <c r="K688" s="50">
        <v>7061.71</v>
      </c>
      <c r="L688" s="45" t="s">
        <v>38</v>
      </c>
      <c r="M688" s="7"/>
      <c r="N688" s="7"/>
      <c r="O688" s="7"/>
      <c r="P688" s="7"/>
      <c r="Q688" s="7"/>
    </row>
    <row r="689" spans="1:17" ht="30" x14ac:dyDescent="0.2">
      <c r="A689" s="37">
        <v>50</v>
      </c>
      <c r="B689" s="38" t="s">
        <v>721</v>
      </c>
      <c r="C689" s="282" t="s">
        <v>377</v>
      </c>
      <c r="D689" s="40" t="s">
        <v>147</v>
      </c>
      <c r="E689" s="41">
        <v>5</v>
      </c>
      <c r="F689" s="42">
        <v>14.74</v>
      </c>
      <c r="G689" s="42"/>
      <c r="H689" s="43">
        <v>73.7</v>
      </c>
      <c r="I689" s="44" t="s">
        <v>373</v>
      </c>
      <c r="J689" s="44">
        <v>5.08</v>
      </c>
      <c r="K689" s="50">
        <v>374.4</v>
      </c>
      <c r="L689" s="45" t="s">
        <v>38</v>
      </c>
      <c r="M689" s="7"/>
      <c r="N689" s="7"/>
      <c r="O689" s="7"/>
      <c r="P689" s="7"/>
      <c r="Q689" s="7"/>
    </row>
    <row r="690" spans="1:17" ht="30" x14ac:dyDescent="0.2">
      <c r="A690" s="37">
        <v>51</v>
      </c>
      <c r="B690" s="38" t="s">
        <v>721</v>
      </c>
      <c r="C690" s="282" t="s">
        <v>378</v>
      </c>
      <c r="D690" s="40" t="s">
        <v>147</v>
      </c>
      <c r="E690" s="41">
        <v>5</v>
      </c>
      <c r="F690" s="42">
        <v>22.72</v>
      </c>
      <c r="G690" s="42"/>
      <c r="H690" s="43">
        <v>113.6</v>
      </c>
      <c r="I690" s="44" t="s">
        <v>373</v>
      </c>
      <c r="J690" s="44">
        <v>5.08</v>
      </c>
      <c r="K690" s="50">
        <v>577.09</v>
      </c>
      <c r="L690" s="45" t="s">
        <v>38</v>
      </c>
      <c r="M690" s="7"/>
      <c r="N690" s="7"/>
      <c r="O690" s="7"/>
      <c r="P690" s="7"/>
      <c r="Q690" s="7"/>
    </row>
    <row r="691" spans="1:17" ht="30" x14ac:dyDescent="0.2">
      <c r="A691" s="37">
        <v>52</v>
      </c>
      <c r="B691" s="38" t="s">
        <v>721</v>
      </c>
      <c r="C691" s="282" t="s">
        <v>379</v>
      </c>
      <c r="D691" s="40" t="s">
        <v>147</v>
      </c>
      <c r="E691" s="41">
        <v>4</v>
      </c>
      <c r="F691" s="42">
        <v>491.34</v>
      </c>
      <c r="G691" s="42"/>
      <c r="H691" s="43">
        <v>1965.36</v>
      </c>
      <c r="I691" s="44" t="s">
        <v>373</v>
      </c>
      <c r="J691" s="44">
        <v>5.08</v>
      </c>
      <c r="K691" s="50">
        <v>9984.0300000000007</v>
      </c>
      <c r="L691" s="45" t="s">
        <v>38</v>
      </c>
      <c r="M691" s="7"/>
      <c r="N691" s="7"/>
      <c r="O691" s="7"/>
      <c r="P691" s="7"/>
      <c r="Q691" s="7"/>
    </row>
    <row r="692" spans="1:17" ht="45" x14ac:dyDescent="0.2">
      <c r="A692" s="37">
        <v>53</v>
      </c>
      <c r="B692" s="38" t="s">
        <v>721</v>
      </c>
      <c r="C692" s="282" t="s">
        <v>380</v>
      </c>
      <c r="D692" s="40" t="s">
        <v>147</v>
      </c>
      <c r="E692" s="41">
        <v>31</v>
      </c>
      <c r="F692" s="42">
        <v>37.299999999999997</v>
      </c>
      <c r="G692" s="42"/>
      <c r="H692" s="43">
        <v>1156.3</v>
      </c>
      <c r="I692" s="44" t="s">
        <v>373</v>
      </c>
      <c r="J692" s="44">
        <v>5.08</v>
      </c>
      <c r="K692" s="50">
        <v>5874</v>
      </c>
      <c r="L692" s="45" t="s">
        <v>38</v>
      </c>
      <c r="M692" s="7"/>
      <c r="N692" s="7"/>
      <c r="O692" s="7"/>
      <c r="P692" s="7"/>
      <c r="Q692" s="7"/>
    </row>
    <row r="693" spans="1:17" ht="30" x14ac:dyDescent="0.2">
      <c r="A693" s="37">
        <v>54</v>
      </c>
      <c r="B693" s="38" t="s">
        <v>721</v>
      </c>
      <c r="C693" s="282" t="s">
        <v>381</v>
      </c>
      <c r="D693" s="40" t="s">
        <v>147</v>
      </c>
      <c r="E693" s="41">
        <v>27</v>
      </c>
      <c r="F693" s="42">
        <v>105.12</v>
      </c>
      <c r="G693" s="42"/>
      <c r="H693" s="43">
        <v>2838.24</v>
      </c>
      <c r="I693" s="44" t="s">
        <v>373</v>
      </c>
      <c r="J693" s="44">
        <v>5.08</v>
      </c>
      <c r="K693" s="50">
        <v>14418.26</v>
      </c>
      <c r="L693" s="45" t="s">
        <v>38</v>
      </c>
      <c r="M693" s="7"/>
      <c r="N693" s="7"/>
      <c r="O693" s="7"/>
      <c r="P693" s="7"/>
      <c r="Q693" s="7"/>
    </row>
    <row r="694" spans="1:17" ht="30" x14ac:dyDescent="0.2">
      <c r="A694" s="37">
        <v>55</v>
      </c>
      <c r="B694" s="38" t="s">
        <v>721</v>
      </c>
      <c r="C694" s="282" t="s">
        <v>382</v>
      </c>
      <c r="D694" s="40" t="s">
        <v>147</v>
      </c>
      <c r="E694" s="41">
        <v>27</v>
      </c>
      <c r="F694" s="42">
        <v>125.17</v>
      </c>
      <c r="G694" s="42"/>
      <c r="H694" s="43">
        <v>3379.59</v>
      </c>
      <c r="I694" s="44" t="s">
        <v>373</v>
      </c>
      <c r="J694" s="44">
        <v>5.08</v>
      </c>
      <c r="K694" s="50">
        <v>17168.32</v>
      </c>
      <c r="L694" s="45" t="s">
        <v>38</v>
      </c>
      <c r="M694" s="7"/>
      <c r="N694" s="7"/>
      <c r="O694" s="7"/>
      <c r="P694" s="7"/>
      <c r="Q694" s="7"/>
    </row>
    <row r="695" spans="1:17" ht="30" x14ac:dyDescent="0.2">
      <c r="A695" s="37">
        <v>56</v>
      </c>
      <c r="B695" s="38" t="s">
        <v>721</v>
      </c>
      <c r="C695" s="282" t="s">
        <v>383</v>
      </c>
      <c r="D695" s="40" t="s">
        <v>147</v>
      </c>
      <c r="E695" s="41">
        <v>8</v>
      </c>
      <c r="F695" s="42">
        <v>192.08</v>
      </c>
      <c r="G695" s="42"/>
      <c r="H695" s="43">
        <v>1536.64</v>
      </c>
      <c r="I695" s="44" t="s">
        <v>373</v>
      </c>
      <c r="J695" s="44">
        <v>5.08</v>
      </c>
      <c r="K695" s="50">
        <v>7806.13</v>
      </c>
      <c r="L695" s="45" t="s">
        <v>38</v>
      </c>
      <c r="M695" s="7"/>
      <c r="N695" s="7"/>
      <c r="O695" s="7"/>
      <c r="P695" s="7"/>
      <c r="Q695" s="7"/>
    </row>
    <row r="696" spans="1:17" ht="45" x14ac:dyDescent="0.2">
      <c r="A696" s="37">
        <v>57</v>
      </c>
      <c r="B696" s="38" t="s">
        <v>721</v>
      </c>
      <c r="C696" s="282" t="s">
        <v>384</v>
      </c>
      <c r="D696" s="40" t="s">
        <v>147</v>
      </c>
      <c r="E696" s="41">
        <v>27</v>
      </c>
      <c r="F696" s="42">
        <v>109.4</v>
      </c>
      <c r="G696" s="42"/>
      <c r="H696" s="43">
        <v>2953.8</v>
      </c>
      <c r="I696" s="44" t="s">
        <v>373</v>
      </c>
      <c r="J696" s="44">
        <v>5.08</v>
      </c>
      <c r="K696" s="50">
        <v>15005.3</v>
      </c>
      <c r="L696" s="45" t="s">
        <v>38</v>
      </c>
      <c r="M696" s="7"/>
      <c r="N696" s="7"/>
      <c r="O696" s="7"/>
      <c r="P696" s="7"/>
      <c r="Q696" s="7"/>
    </row>
    <row r="697" spans="1:17" ht="30" x14ac:dyDescent="0.2">
      <c r="A697" s="37">
        <v>58</v>
      </c>
      <c r="B697" s="38" t="s">
        <v>721</v>
      </c>
      <c r="C697" s="282" t="s">
        <v>385</v>
      </c>
      <c r="D697" s="40" t="s">
        <v>147</v>
      </c>
      <c r="E697" s="41">
        <v>5</v>
      </c>
      <c r="F697" s="42">
        <v>81.44</v>
      </c>
      <c r="G697" s="42"/>
      <c r="H697" s="43">
        <v>407.2</v>
      </c>
      <c r="I697" s="44" t="s">
        <v>373</v>
      </c>
      <c r="J697" s="44">
        <v>5.08</v>
      </c>
      <c r="K697" s="50">
        <v>2068.58</v>
      </c>
      <c r="L697" s="45" t="s">
        <v>38</v>
      </c>
      <c r="M697" s="7"/>
      <c r="N697" s="7"/>
      <c r="O697" s="7"/>
      <c r="P697" s="7"/>
      <c r="Q697" s="7"/>
    </row>
    <row r="698" spans="1:17" ht="30" x14ac:dyDescent="0.2">
      <c r="A698" s="37">
        <v>59</v>
      </c>
      <c r="B698" s="38" t="s">
        <v>721</v>
      </c>
      <c r="C698" s="282" t="s">
        <v>386</v>
      </c>
      <c r="D698" s="40" t="s">
        <v>147</v>
      </c>
      <c r="E698" s="41">
        <v>5</v>
      </c>
      <c r="F698" s="42">
        <v>81.44</v>
      </c>
      <c r="G698" s="42"/>
      <c r="H698" s="43">
        <v>407.2</v>
      </c>
      <c r="I698" s="44" t="s">
        <v>373</v>
      </c>
      <c r="J698" s="44">
        <v>5.08</v>
      </c>
      <c r="K698" s="50">
        <v>2068.58</v>
      </c>
      <c r="L698" s="45" t="s">
        <v>38</v>
      </c>
      <c r="M698" s="7"/>
      <c r="N698" s="7"/>
      <c r="O698" s="7"/>
      <c r="P698" s="7"/>
      <c r="Q698" s="7"/>
    </row>
    <row r="699" spans="1:17" ht="30" x14ac:dyDescent="0.2">
      <c r="A699" s="37">
        <v>60</v>
      </c>
      <c r="B699" s="38" t="s">
        <v>721</v>
      </c>
      <c r="C699" s="282" t="s">
        <v>387</v>
      </c>
      <c r="D699" s="40" t="s">
        <v>147</v>
      </c>
      <c r="E699" s="41">
        <v>13</v>
      </c>
      <c r="F699" s="42">
        <v>79.56</v>
      </c>
      <c r="G699" s="42"/>
      <c r="H699" s="43">
        <v>1034.28</v>
      </c>
      <c r="I699" s="44" t="s">
        <v>373</v>
      </c>
      <c r="J699" s="44">
        <v>5.08</v>
      </c>
      <c r="K699" s="50">
        <v>5254.14</v>
      </c>
      <c r="L699" s="45" t="s">
        <v>38</v>
      </c>
      <c r="M699" s="7"/>
      <c r="N699" s="7"/>
      <c r="O699" s="7"/>
      <c r="P699" s="7"/>
      <c r="Q699" s="7"/>
    </row>
    <row r="700" spans="1:17" ht="30" x14ac:dyDescent="0.2">
      <c r="A700" s="37">
        <v>61</v>
      </c>
      <c r="B700" s="38" t="s">
        <v>721</v>
      </c>
      <c r="C700" s="282" t="s">
        <v>388</v>
      </c>
      <c r="D700" s="40" t="s">
        <v>147</v>
      </c>
      <c r="E700" s="41">
        <v>5</v>
      </c>
      <c r="F700" s="42">
        <v>349.72</v>
      </c>
      <c r="G700" s="42"/>
      <c r="H700" s="43">
        <v>1748.6</v>
      </c>
      <c r="I700" s="44" t="s">
        <v>373</v>
      </c>
      <c r="J700" s="44">
        <v>5.08</v>
      </c>
      <c r="K700" s="50">
        <v>8882.89</v>
      </c>
      <c r="L700" s="45" t="s">
        <v>38</v>
      </c>
      <c r="M700" s="7"/>
      <c r="N700" s="7"/>
      <c r="O700" s="7"/>
      <c r="P700" s="7"/>
      <c r="Q700" s="7"/>
    </row>
    <row r="701" spans="1:17" ht="30" x14ac:dyDescent="0.2">
      <c r="A701" s="37">
        <v>62</v>
      </c>
      <c r="B701" s="38" t="s">
        <v>721</v>
      </c>
      <c r="C701" s="282" t="s">
        <v>389</v>
      </c>
      <c r="D701" s="40" t="s">
        <v>147</v>
      </c>
      <c r="E701" s="41">
        <v>1</v>
      </c>
      <c r="F701" s="42">
        <v>766.1</v>
      </c>
      <c r="G701" s="42"/>
      <c r="H701" s="43">
        <v>766.1</v>
      </c>
      <c r="I701" s="44" t="s">
        <v>373</v>
      </c>
      <c r="J701" s="44">
        <v>5.08</v>
      </c>
      <c r="K701" s="50">
        <v>3891.79</v>
      </c>
      <c r="L701" s="45" t="s">
        <v>38</v>
      </c>
      <c r="M701" s="7"/>
      <c r="N701" s="7"/>
      <c r="O701" s="7"/>
      <c r="P701" s="7"/>
      <c r="Q701" s="7"/>
    </row>
    <row r="702" spans="1:17" ht="45" x14ac:dyDescent="0.2">
      <c r="A702" s="37">
        <v>63</v>
      </c>
      <c r="B702" s="38" t="s">
        <v>721</v>
      </c>
      <c r="C702" s="282" t="s">
        <v>390</v>
      </c>
      <c r="D702" s="40" t="s">
        <v>147</v>
      </c>
      <c r="E702" s="41">
        <v>18</v>
      </c>
      <c r="F702" s="42">
        <v>65.400000000000006</v>
      </c>
      <c r="G702" s="42"/>
      <c r="H702" s="43">
        <v>1177.2</v>
      </c>
      <c r="I702" s="44" t="s">
        <v>373</v>
      </c>
      <c r="J702" s="44">
        <v>5.08</v>
      </c>
      <c r="K702" s="50">
        <v>5980.18</v>
      </c>
      <c r="L702" s="45" t="s">
        <v>38</v>
      </c>
      <c r="M702" s="7"/>
      <c r="N702" s="7"/>
      <c r="O702" s="7"/>
      <c r="P702" s="7"/>
      <c r="Q702" s="7"/>
    </row>
    <row r="703" spans="1:17" ht="30" x14ac:dyDescent="0.2">
      <c r="A703" s="37">
        <v>64</v>
      </c>
      <c r="B703" s="38" t="s">
        <v>721</v>
      </c>
      <c r="C703" s="282" t="s">
        <v>391</v>
      </c>
      <c r="D703" s="40" t="s">
        <v>147</v>
      </c>
      <c r="E703" s="41">
        <v>8</v>
      </c>
      <c r="F703" s="42">
        <v>660.72</v>
      </c>
      <c r="G703" s="42"/>
      <c r="H703" s="43">
        <v>5285.76</v>
      </c>
      <c r="I703" s="44" t="s">
        <v>373</v>
      </c>
      <c r="J703" s="44">
        <v>5.08</v>
      </c>
      <c r="K703" s="50">
        <v>26851.66</v>
      </c>
      <c r="L703" s="45" t="s">
        <v>38</v>
      </c>
      <c r="M703" s="7"/>
      <c r="N703" s="7"/>
      <c r="O703" s="7"/>
      <c r="P703" s="7"/>
      <c r="Q703" s="7"/>
    </row>
    <row r="704" spans="1:17" ht="30" x14ac:dyDescent="0.2">
      <c r="A704" s="37">
        <v>65</v>
      </c>
      <c r="B704" s="38" t="s">
        <v>721</v>
      </c>
      <c r="C704" s="282" t="s">
        <v>392</v>
      </c>
      <c r="D704" s="40" t="s">
        <v>147</v>
      </c>
      <c r="E704" s="41">
        <v>24</v>
      </c>
      <c r="F704" s="42">
        <v>7.08</v>
      </c>
      <c r="G704" s="42"/>
      <c r="H704" s="43">
        <v>169.92</v>
      </c>
      <c r="I704" s="44" t="s">
        <v>373</v>
      </c>
      <c r="J704" s="44">
        <v>5.08</v>
      </c>
      <c r="K704" s="50">
        <v>863.19</v>
      </c>
      <c r="L704" s="45" t="s">
        <v>38</v>
      </c>
      <c r="M704" s="7"/>
      <c r="N704" s="7"/>
      <c r="O704" s="7"/>
      <c r="P704" s="7"/>
      <c r="Q704" s="7"/>
    </row>
    <row r="705" spans="1:17" ht="30" x14ac:dyDescent="0.2">
      <c r="A705" s="37">
        <v>66</v>
      </c>
      <c r="B705" s="38" t="s">
        <v>721</v>
      </c>
      <c r="C705" s="282" t="s">
        <v>393</v>
      </c>
      <c r="D705" s="40" t="s">
        <v>147</v>
      </c>
      <c r="E705" s="41">
        <v>24</v>
      </c>
      <c r="F705" s="42">
        <v>7.08</v>
      </c>
      <c r="G705" s="42"/>
      <c r="H705" s="43">
        <v>169.92</v>
      </c>
      <c r="I705" s="44" t="s">
        <v>373</v>
      </c>
      <c r="J705" s="44">
        <v>5.08</v>
      </c>
      <c r="K705" s="50">
        <v>863.19</v>
      </c>
      <c r="L705" s="45" t="s">
        <v>38</v>
      </c>
      <c r="M705" s="7"/>
      <c r="N705" s="7"/>
      <c r="O705" s="7"/>
      <c r="P705" s="7"/>
      <c r="Q705" s="7"/>
    </row>
    <row r="706" spans="1:17" ht="30" x14ac:dyDescent="0.2">
      <c r="A706" s="37">
        <v>67</v>
      </c>
      <c r="B706" s="38" t="s">
        <v>721</v>
      </c>
      <c r="C706" s="282" t="s">
        <v>394</v>
      </c>
      <c r="D706" s="40" t="s">
        <v>147</v>
      </c>
      <c r="E706" s="41">
        <v>46</v>
      </c>
      <c r="F706" s="42">
        <v>0.06</v>
      </c>
      <c r="G706" s="42"/>
      <c r="H706" s="43">
        <v>2.76</v>
      </c>
      <c r="I706" s="44" t="s">
        <v>373</v>
      </c>
      <c r="J706" s="44">
        <v>5.08</v>
      </c>
      <c r="K706" s="50">
        <v>14.02</v>
      </c>
      <c r="L706" s="45" t="s">
        <v>38</v>
      </c>
      <c r="M706" s="7"/>
      <c r="N706" s="7"/>
      <c r="O706" s="7"/>
      <c r="P706" s="7"/>
      <c r="Q706" s="7"/>
    </row>
    <row r="707" spans="1:17" x14ac:dyDescent="0.2">
      <c r="A707" s="487" t="s">
        <v>395</v>
      </c>
      <c r="B707" s="488"/>
      <c r="C707" s="488"/>
      <c r="D707" s="488"/>
      <c r="E707" s="488"/>
      <c r="F707" s="488"/>
      <c r="G707" s="488"/>
      <c r="H707" s="488"/>
      <c r="I707" s="488"/>
      <c r="J707" s="488"/>
      <c r="K707" s="488"/>
      <c r="L707" s="488"/>
      <c r="M707" s="7"/>
      <c r="N707" s="7"/>
      <c r="O707" s="7"/>
      <c r="P707" s="7"/>
      <c r="Q707" s="7"/>
    </row>
    <row r="708" spans="1:17" ht="45" x14ac:dyDescent="0.2">
      <c r="A708" s="37">
        <v>68</v>
      </c>
      <c r="B708" s="38" t="s">
        <v>721</v>
      </c>
      <c r="C708" s="282" t="s">
        <v>719</v>
      </c>
      <c r="D708" s="40" t="s">
        <v>396</v>
      </c>
      <c r="E708" s="41">
        <v>6</v>
      </c>
      <c r="F708" s="42">
        <v>3219.54</v>
      </c>
      <c r="G708" s="42"/>
      <c r="H708" s="43">
        <v>19317.240000000002</v>
      </c>
      <c r="I708" s="44" t="s">
        <v>373</v>
      </c>
      <c r="J708" s="44">
        <v>5.08</v>
      </c>
      <c r="K708" s="50">
        <v>98131.58</v>
      </c>
      <c r="L708" s="45" t="s">
        <v>38</v>
      </c>
      <c r="M708" s="7"/>
      <c r="N708" s="7"/>
      <c r="O708" s="7"/>
      <c r="P708" s="7"/>
      <c r="Q708" s="7"/>
    </row>
    <row r="709" spans="1:17" ht="45" x14ac:dyDescent="0.2">
      <c r="A709" s="37">
        <v>69</v>
      </c>
      <c r="B709" s="38" t="s">
        <v>721</v>
      </c>
      <c r="C709" s="282" t="s">
        <v>720</v>
      </c>
      <c r="D709" s="40" t="s">
        <v>396</v>
      </c>
      <c r="E709" s="41">
        <v>30</v>
      </c>
      <c r="F709" s="42">
        <v>4356.99</v>
      </c>
      <c r="G709" s="42"/>
      <c r="H709" s="43">
        <v>130709.7</v>
      </c>
      <c r="I709" s="44" t="s">
        <v>373</v>
      </c>
      <c r="J709" s="44">
        <v>5.08</v>
      </c>
      <c r="K709" s="50">
        <v>664005.28</v>
      </c>
      <c r="L709" s="45" t="s">
        <v>38</v>
      </c>
      <c r="M709" s="7"/>
      <c r="N709" s="7"/>
      <c r="O709" s="7"/>
      <c r="P709" s="7"/>
      <c r="Q709" s="7"/>
    </row>
    <row r="710" spans="1:17" ht="45" x14ac:dyDescent="0.2">
      <c r="A710" s="37">
        <v>70</v>
      </c>
      <c r="B710" s="38" t="s">
        <v>721</v>
      </c>
      <c r="C710" s="282" t="s">
        <v>397</v>
      </c>
      <c r="D710" s="40" t="s">
        <v>396</v>
      </c>
      <c r="E710" s="41">
        <v>8</v>
      </c>
      <c r="F710" s="42">
        <v>384.41</v>
      </c>
      <c r="G710" s="42"/>
      <c r="H710" s="43">
        <v>3075.28</v>
      </c>
      <c r="I710" s="44" t="s">
        <v>373</v>
      </c>
      <c r="J710" s="44">
        <v>5.08</v>
      </c>
      <c r="K710" s="50">
        <v>15622.42</v>
      </c>
      <c r="L710" s="45" t="s">
        <v>38</v>
      </c>
      <c r="M710" s="7"/>
      <c r="N710" s="7"/>
      <c r="O710" s="7"/>
      <c r="P710" s="7"/>
      <c r="Q710" s="7"/>
    </row>
    <row r="711" spans="1:17" ht="45" x14ac:dyDescent="0.2">
      <c r="A711" s="37">
        <v>71</v>
      </c>
      <c r="B711" s="38" t="s">
        <v>721</v>
      </c>
      <c r="C711" s="282" t="s">
        <v>398</v>
      </c>
      <c r="D711" s="40" t="s">
        <v>396</v>
      </c>
      <c r="E711" s="41">
        <v>2</v>
      </c>
      <c r="F711" s="42">
        <v>936.31</v>
      </c>
      <c r="G711" s="42"/>
      <c r="H711" s="43">
        <v>1872.62</v>
      </c>
      <c r="I711" s="44" t="s">
        <v>373</v>
      </c>
      <c r="J711" s="44">
        <v>5.08</v>
      </c>
      <c r="K711" s="50">
        <v>9512.91</v>
      </c>
      <c r="L711" s="45" t="s">
        <v>38</v>
      </c>
      <c r="M711" s="7"/>
      <c r="N711" s="7"/>
      <c r="O711" s="7"/>
      <c r="P711" s="7"/>
      <c r="Q711" s="7"/>
    </row>
    <row r="712" spans="1:17" ht="30" x14ac:dyDescent="0.2">
      <c r="A712" s="37">
        <v>72</v>
      </c>
      <c r="B712" s="38" t="s">
        <v>721</v>
      </c>
      <c r="C712" s="282" t="s">
        <v>399</v>
      </c>
      <c r="D712" s="40" t="s">
        <v>400</v>
      </c>
      <c r="E712" s="41">
        <v>3.29</v>
      </c>
      <c r="F712" s="42">
        <v>2098.4899999999998</v>
      </c>
      <c r="G712" s="42"/>
      <c r="H712" s="43">
        <v>6904.03</v>
      </c>
      <c r="I712" s="44" t="s">
        <v>373</v>
      </c>
      <c r="J712" s="44">
        <v>5.08</v>
      </c>
      <c r="K712" s="50">
        <v>35072.47</v>
      </c>
      <c r="L712" s="45" t="s">
        <v>38</v>
      </c>
      <c r="M712" s="7"/>
      <c r="N712" s="7"/>
      <c r="O712" s="7"/>
      <c r="P712" s="7"/>
      <c r="Q712" s="7"/>
    </row>
    <row r="713" spans="1:17" ht="30" x14ac:dyDescent="0.2">
      <c r="A713" s="37">
        <v>73</v>
      </c>
      <c r="B713" s="38" t="s">
        <v>721</v>
      </c>
      <c r="C713" s="282" t="s">
        <v>401</v>
      </c>
      <c r="D713" s="40" t="s">
        <v>144</v>
      </c>
      <c r="E713" s="41">
        <v>126</v>
      </c>
      <c r="F713" s="42">
        <v>180.17</v>
      </c>
      <c r="G713" s="42"/>
      <c r="H713" s="43">
        <v>22701.42</v>
      </c>
      <c r="I713" s="44" t="s">
        <v>373</v>
      </c>
      <c r="J713" s="44">
        <v>5.08</v>
      </c>
      <c r="K713" s="50">
        <v>115323.21</v>
      </c>
      <c r="L713" s="45" t="s">
        <v>38</v>
      </c>
      <c r="M713" s="7"/>
      <c r="N713" s="7"/>
      <c r="O713" s="7"/>
      <c r="P713" s="7"/>
      <c r="Q713" s="7"/>
    </row>
    <row r="714" spans="1:17" ht="45" x14ac:dyDescent="0.2">
      <c r="A714" s="37">
        <v>74</v>
      </c>
      <c r="B714" s="38" t="s">
        <v>721</v>
      </c>
      <c r="C714" s="282" t="s">
        <v>405</v>
      </c>
      <c r="D714" s="40" t="s">
        <v>147</v>
      </c>
      <c r="E714" s="41">
        <v>8</v>
      </c>
      <c r="F714" s="42">
        <v>397.83</v>
      </c>
      <c r="G714" s="42"/>
      <c r="H714" s="43">
        <v>3182.64</v>
      </c>
      <c r="I714" s="44" t="s">
        <v>373</v>
      </c>
      <c r="J714" s="44">
        <v>5.08</v>
      </c>
      <c r="K714" s="50">
        <v>16167.81</v>
      </c>
      <c r="L714" s="45" t="s">
        <v>38</v>
      </c>
      <c r="M714" s="7"/>
      <c r="N714" s="7"/>
      <c r="O714" s="7"/>
      <c r="P714" s="7"/>
      <c r="Q714" s="7"/>
    </row>
    <row r="715" spans="1:17" ht="60" x14ac:dyDescent="0.2">
      <c r="A715" s="37">
        <v>75</v>
      </c>
      <c r="B715" s="38" t="s">
        <v>406</v>
      </c>
      <c r="C715" s="282" t="s">
        <v>407</v>
      </c>
      <c r="D715" s="40" t="s">
        <v>121</v>
      </c>
      <c r="E715" s="41" t="s">
        <v>500</v>
      </c>
      <c r="F715" s="42">
        <v>46.8</v>
      </c>
      <c r="G715" s="42"/>
      <c r="H715" s="43">
        <v>26563.68</v>
      </c>
      <c r="I715" s="44" t="s">
        <v>73</v>
      </c>
      <c r="J715" s="44">
        <v>7.2</v>
      </c>
      <c r="K715" s="50">
        <v>191258.5</v>
      </c>
      <c r="L715" s="45" t="s">
        <v>38</v>
      </c>
      <c r="M715" s="7"/>
      <c r="N715" s="7"/>
      <c r="O715" s="7"/>
      <c r="P715" s="7"/>
      <c r="Q715" s="7"/>
    </row>
    <row r="716" spans="1:17" ht="45" x14ac:dyDescent="0.2">
      <c r="A716" s="37">
        <v>76</v>
      </c>
      <c r="B716" s="38" t="s">
        <v>721</v>
      </c>
      <c r="C716" s="282" t="s">
        <v>501</v>
      </c>
      <c r="D716" s="40" t="s">
        <v>147</v>
      </c>
      <c r="E716" s="41">
        <v>45</v>
      </c>
      <c r="F716" s="42">
        <v>79.31</v>
      </c>
      <c r="G716" s="42"/>
      <c r="H716" s="43">
        <v>3568.95</v>
      </c>
      <c r="I716" s="44" t="s">
        <v>373</v>
      </c>
      <c r="J716" s="44">
        <v>5.08</v>
      </c>
      <c r="K716" s="50">
        <v>18130.27</v>
      </c>
      <c r="L716" s="45" t="s">
        <v>38</v>
      </c>
      <c r="M716" s="7"/>
      <c r="N716" s="7"/>
      <c r="O716" s="7"/>
      <c r="P716" s="7"/>
      <c r="Q716" s="7"/>
    </row>
    <row r="717" spans="1:17" ht="30" x14ac:dyDescent="0.2">
      <c r="A717" s="37">
        <v>77</v>
      </c>
      <c r="B717" s="38" t="s">
        <v>721</v>
      </c>
      <c r="C717" s="282" t="s">
        <v>409</v>
      </c>
      <c r="D717" s="40" t="s">
        <v>147</v>
      </c>
      <c r="E717" s="41">
        <v>4</v>
      </c>
      <c r="F717" s="42">
        <v>17.73</v>
      </c>
      <c r="G717" s="42"/>
      <c r="H717" s="43">
        <v>70.92</v>
      </c>
      <c r="I717" s="44" t="s">
        <v>373</v>
      </c>
      <c r="J717" s="44">
        <v>5.08</v>
      </c>
      <c r="K717" s="50">
        <v>360.27</v>
      </c>
      <c r="L717" s="45" t="s">
        <v>38</v>
      </c>
      <c r="M717" s="7"/>
      <c r="N717" s="7"/>
      <c r="O717" s="7"/>
      <c r="P717" s="7"/>
      <c r="Q717" s="7"/>
    </row>
    <row r="718" spans="1:17" ht="30" x14ac:dyDescent="0.2">
      <c r="A718" s="37">
        <v>78</v>
      </c>
      <c r="B718" s="38" t="s">
        <v>721</v>
      </c>
      <c r="C718" s="282" t="s">
        <v>410</v>
      </c>
      <c r="D718" s="40" t="s">
        <v>84</v>
      </c>
      <c r="E718" s="41" t="s">
        <v>411</v>
      </c>
      <c r="F718" s="42">
        <v>11.22</v>
      </c>
      <c r="G718" s="42"/>
      <c r="H718" s="43">
        <v>424.92</v>
      </c>
      <c r="I718" s="44" t="s">
        <v>373</v>
      </c>
      <c r="J718" s="44">
        <v>5.08</v>
      </c>
      <c r="K718" s="50">
        <v>2158.59</v>
      </c>
      <c r="L718" s="45" t="s">
        <v>38</v>
      </c>
      <c r="M718" s="7"/>
      <c r="N718" s="7"/>
      <c r="O718" s="7"/>
      <c r="P718" s="7"/>
      <c r="Q718" s="7"/>
    </row>
    <row r="719" spans="1:17" ht="45" x14ac:dyDescent="0.2">
      <c r="A719" s="37">
        <v>79</v>
      </c>
      <c r="B719" s="38" t="s">
        <v>721</v>
      </c>
      <c r="C719" s="68" t="s">
        <v>412</v>
      </c>
      <c r="D719" s="69" t="s">
        <v>84</v>
      </c>
      <c r="E719" s="70" t="s">
        <v>413</v>
      </c>
      <c r="F719" s="71">
        <v>8.26</v>
      </c>
      <c r="G719" s="71"/>
      <c r="H719" s="72">
        <v>240.58</v>
      </c>
      <c r="I719" s="73" t="s">
        <v>373</v>
      </c>
      <c r="J719" s="73">
        <v>5.08</v>
      </c>
      <c r="K719" s="59">
        <v>1222.1500000000001</v>
      </c>
      <c r="L719" s="74" t="s">
        <v>38</v>
      </c>
      <c r="M719" s="7"/>
      <c r="N719" s="7"/>
      <c r="O719" s="7"/>
      <c r="P719" s="7"/>
      <c r="Q719" s="7"/>
    </row>
    <row r="720" spans="1:17" x14ac:dyDescent="0.2">
      <c r="A720" s="20"/>
      <c r="B720" s="21"/>
      <c r="C720" s="418" t="s">
        <v>202</v>
      </c>
      <c r="D720" s="419"/>
      <c r="E720" s="419"/>
      <c r="F720" s="419"/>
      <c r="G720" s="419"/>
      <c r="H720" s="327">
        <v>2366998.37</v>
      </c>
      <c r="I720" s="323"/>
      <c r="J720" s="323"/>
      <c r="K720" s="322">
        <v>2366998.37</v>
      </c>
      <c r="L720" s="45" t="s">
        <v>203</v>
      </c>
      <c r="M720" s="7"/>
      <c r="N720" s="7"/>
      <c r="O720" s="7"/>
      <c r="P720" s="7"/>
      <c r="Q720" s="7"/>
    </row>
    <row r="721" spans="1:17" s="297" customFormat="1" x14ac:dyDescent="0.2">
      <c r="A721" s="20"/>
      <c r="B721" s="21"/>
      <c r="C721" s="418" t="s">
        <v>876</v>
      </c>
      <c r="D721" s="419"/>
      <c r="E721" s="419"/>
      <c r="F721" s="419"/>
      <c r="G721" s="419"/>
      <c r="H721" s="356">
        <v>207768.51</v>
      </c>
      <c r="I721" s="367"/>
      <c r="J721" s="367"/>
      <c r="K721" s="365">
        <v>12080666.73</v>
      </c>
      <c r="L721" s="45" t="s">
        <v>203</v>
      </c>
      <c r="M721" s="7"/>
      <c r="N721" s="7"/>
      <c r="O721" s="7"/>
      <c r="P721" s="7"/>
      <c r="Q721" s="7"/>
    </row>
    <row r="722" spans="1:17" s="297" customFormat="1" x14ac:dyDescent="0.2">
      <c r="A722" s="20"/>
      <c r="B722" s="21"/>
      <c r="C722" s="418"/>
      <c r="D722" s="419"/>
      <c r="E722" s="419"/>
      <c r="F722" s="419"/>
      <c r="G722" s="419"/>
      <c r="H722" s="356" t="s">
        <v>38</v>
      </c>
      <c r="I722" s="367"/>
      <c r="J722" s="367"/>
      <c r="K722" s="365"/>
      <c r="L722" s="45" t="s">
        <v>203</v>
      </c>
      <c r="M722" s="7"/>
      <c r="N722" s="7"/>
      <c r="O722" s="7"/>
      <c r="P722" s="7"/>
      <c r="Q722" s="7"/>
    </row>
    <row r="723" spans="1:17" s="297" customFormat="1" x14ac:dyDescent="0.2">
      <c r="A723" s="20"/>
      <c r="B723" s="21"/>
      <c r="C723" s="418" t="s">
        <v>877</v>
      </c>
      <c r="D723" s="419"/>
      <c r="E723" s="419"/>
      <c r="F723" s="419"/>
      <c r="G723" s="419"/>
      <c r="H723" s="356">
        <v>2453.96</v>
      </c>
      <c r="I723" s="367"/>
      <c r="J723" s="367"/>
      <c r="K723" s="375">
        <f>K724-K721</f>
        <v>241613.27999999933</v>
      </c>
      <c r="L723" s="45" t="s">
        <v>203</v>
      </c>
      <c r="M723" s="7"/>
      <c r="N723" s="7"/>
      <c r="O723" s="7"/>
      <c r="P723" s="7"/>
      <c r="Q723" s="7"/>
    </row>
    <row r="724" spans="1:17" x14ac:dyDescent="0.2">
      <c r="A724" s="20"/>
      <c r="B724" s="21"/>
      <c r="C724" s="418" t="s">
        <v>204</v>
      </c>
      <c r="D724" s="419"/>
      <c r="E724" s="419"/>
      <c r="F724" s="419"/>
      <c r="G724" s="419"/>
      <c r="H724" s="327" t="s">
        <v>38</v>
      </c>
      <c r="I724" s="323"/>
      <c r="J724" s="323"/>
      <c r="K724" s="375">
        <v>12322280.01</v>
      </c>
      <c r="L724" s="45" t="s">
        <v>203</v>
      </c>
      <c r="M724" s="365">
        <v>12080666.73</v>
      </c>
      <c r="N724" s="7"/>
      <c r="O724" s="7"/>
      <c r="P724" s="7"/>
      <c r="Q724" s="7"/>
    </row>
    <row r="725" spans="1:17" x14ac:dyDescent="0.2">
      <c r="A725" s="20"/>
      <c r="B725" s="21"/>
      <c r="C725" s="418" t="s">
        <v>205</v>
      </c>
      <c r="D725" s="419"/>
      <c r="E725" s="419"/>
      <c r="F725" s="419"/>
      <c r="G725" s="419"/>
      <c r="H725" s="327" t="s">
        <v>38</v>
      </c>
      <c r="I725" s="323"/>
      <c r="J725" s="323"/>
      <c r="K725" s="322"/>
      <c r="L725" s="45" t="s">
        <v>203</v>
      </c>
      <c r="M725" s="7"/>
      <c r="N725" s="7"/>
      <c r="O725" s="7"/>
      <c r="P725" s="7"/>
      <c r="Q725" s="7"/>
    </row>
    <row r="726" spans="1:17" x14ac:dyDescent="0.2">
      <c r="A726" s="20"/>
      <c r="B726" s="21"/>
      <c r="C726" s="418" t="s">
        <v>207</v>
      </c>
      <c r="D726" s="419"/>
      <c r="E726" s="419"/>
      <c r="F726" s="419"/>
      <c r="G726" s="419"/>
      <c r="H726" s="327">
        <v>2366998.37</v>
      </c>
      <c r="I726" s="323"/>
      <c r="J726" s="323"/>
      <c r="K726" s="375">
        <f>K724</f>
        <v>12322280.01</v>
      </c>
      <c r="L726" s="45" t="s">
        <v>203</v>
      </c>
      <c r="M726" s="7"/>
      <c r="N726" s="7"/>
      <c r="O726" s="7"/>
      <c r="P726" s="7"/>
      <c r="Q726" s="7"/>
    </row>
    <row r="727" spans="1:17" ht="15.75" x14ac:dyDescent="0.2">
      <c r="A727" s="20"/>
      <c r="B727" s="21"/>
      <c r="C727" s="420" t="s">
        <v>414</v>
      </c>
      <c r="D727" s="421"/>
      <c r="E727" s="421"/>
      <c r="F727" s="421"/>
      <c r="G727" s="421"/>
      <c r="H727" s="328" t="s">
        <v>38</v>
      </c>
      <c r="I727" s="325"/>
      <c r="J727" s="325"/>
      <c r="K727" s="324"/>
      <c r="L727" s="65" t="s">
        <v>203</v>
      </c>
      <c r="M727" s="7"/>
      <c r="N727" s="7"/>
      <c r="O727" s="7"/>
      <c r="P727" s="7"/>
      <c r="Q727" s="7"/>
    </row>
    <row r="728" spans="1:17" x14ac:dyDescent="0.2">
      <c r="A728" s="20"/>
      <c r="B728" s="21"/>
      <c r="C728" s="418" t="s">
        <v>415</v>
      </c>
      <c r="D728" s="419"/>
      <c r="E728" s="419"/>
      <c r="F728" s="419"/>
      <c r="G728" s="419"/>
      <c r="H728" s="327">
        <v>2340434.69</v>
      </c>
      <c r="I728" s="323"/>
      <c r="J728" s="323"/>
      <c r="K728" s="375">
        <f>K730-K729</f>
        <v>12131021.51</v>
      </c>
      <c r="L728" s="45" t="s">
        <v>203</v>
      </c>
      <c r="M728" s="7"/>
      <c r="N728" s="7"/>
      <c r="O728" s="7"/>
      <c r="P728" s="7"/>
      <c r="Q728" s="7"/>
    </row>
    <row r="729" spans="1:17" x14ac:dyDescent="0.2">
      <c r="A729" s="20"/>
      <c r="B729" s="21"/>
      <c r="C729" s="418" t="s">
        <v>416</v>
      </c>
      <c r="D729" s="419"/>
      <c r="E729" s="419"/>
      <c r="F729" s="419"/>
      <c r="G729" s="419"/>
      <c r="H729" s="327">
        <v>26563.68</v>
      </c>
      <c r="I729" s="323"/>
      <c r="J729" s="323"/>
      <c r="K729" s="322">
        <v>191258.5</v>
      </c>
      <c r="L729" s="45" t="s">
        <v>203</v>
      </c>
      <c r="M729" s="7"/>
      <c r="N729" s="7"/>
      <c r="O729" s="7"/>
      <c r="P729" s="7"/>
      <c r="Q729" s="7"/>
    </row>
    <row r="730" spans="1:17" x14ac:dyDescent="0.2">
      <c r="A730" s="20"/>
      <c r="B730" s="21"/>
      <c r="C730" s="418" t="s">
        <v>214</v>
      </c>
      <c r="D730" s="419"/>
      <c r="E730" s="419"/>
      <c r="F730" s="419"/>
      <c r="G730" s="419"/>
      <c r="H730" s="327">
        <v>2366998.37</v>
      </c>
      <c r="I730" s="323"/>
      <c r="J730" s="323"/>
      <c r="K730" s="375">
        <f>K726</f>
        <v>12322280.01</v>
      </c>
      <c r="L730" s="45" t="s">
        <v>203</v>
      </c>
      <c r="M730" s="7"/>
      <c r="N730" s="7"/>
      <c r="O730" s="7"/>
      <c r="P730" s="7"/>
      <c r="Q730" s="7"/>
    </row>
    <row r="731" spans="1:17" ht="15.75" x14ac:dyDescent="0.2">
      <c r="A731" s="20"/>
      <c r="B731" s="21"/>
      <c r="C731" s="422" t="s">
        <v>417</v>
      </c>
      <c r="D731" s="423"/>
      <c r="E731" s="423"/>
      <c r="F731" s="423"/>
      <c r="G731" s="423"/>
      <c r="H731" s="329">
        <v>2366998.37</v>
      </c>
      <c r="I731" s="326"/>
      <c r="J731" s="326"/>
      <c r="K731" s="376">
        <f>K730</f>
        <v>12322280.01</v>
      </c>
      <c r="L731" s="67" t="s">
        <v>203</v>
      </c>
      <c r="M731" s="7"/>
      <c r="N731" s="7"/>
      <c r="O731" s="7"/>
      <c r="P731" s="7"/>
      <c r="Q731" s="7"/>
    </row>
    <row r="732" spans="1:17" x14ac:dyDescent="0.2">
      <c r="A732" s="20"/>
      <c r="B732" s="21"/>
      <c r="C732" s="418" t="s">
        <v>418</v>
      </c>
      <c r="D732" s="419"/>
      <c r="E732" s="419"/>
      <c r="F732" s="419"/>
      <c r="G732" s="419"/>
      <c r="H732" s="334">
        <v>2492120.92</v>
      </c>
      <c r="I732" s="331"/>
      <c r="J732" s="331"/>
      <c r="K732" s="330">
        <v>2492120.92</v>
      </c>
      <c r="L732" s="45" t="s">
        <v>203</v>
      </c>
      <c r="M732" s="7"/>
      <c r="N732" s="7"/>
      <c r="O732" s="7"/>
      <c r="P732" s="7"/>
      <c r="Q732" s="7"/>
    </row>
    <row r="733" spans="1:17" x14ac:dyDescent="0.2">
      <c r="A733" s="20"/>
      <c r="B733" s="21"/>
      <c r="C733" s="418" t="s">
        <v>419</v>
      </c>
      <c r="D733" s="419"/>
      <c r="E733" s="419"/>
      <c r="F733" s="419"/>
      <c r="G733" s="419"/>
      <c r="H733" s="334" t="s">
        <v>38</v>
      </c>
      <c r="I733" s="331"/>
      <c r="J733" s="331"/>
      <c r="K733" s="330">
        <v>13690049.75</v>
      </c>
      <c r="L733" s="45" t="s">
        <v>203</v>
      </c>
      <c r="M733" s="377">
        <f>K733-M724+K724</f>
        <v>13931663.029999999</v>
      </c>
      <c r="N733" s="7"/>
      <c r="O733" s="7"/>
      <c r="P733" s="7"/>
      <c r="Q733" s="7"/>
    </row>
    <row r="734" spans="1:17" x14ac:dyDescent="0.2">
      <c r="A734" s="20"/>
      <c r="B734" s="21"/>
      <c r="C734" s="418" t="s">
        <v>205</v>
      </c>
      <c r="D734" s="419"/>
      <c r="E734" s="419"/>
      <c r="F734" s="419"/>
      <c r="G734" s="419"/>
      <c r="H734" s="334" t="s">
        <v>38</v>
      </c>
      <c r="I734" s="331"/>
      <c r="J734" s="331"/>
      <c r="K734" s="330"/>
      <c r="L734" s="45" t="s">
        <v>203</v>
      </c>
      <c r="M734" s="7"/>
      <c r="N734" s="7"/>
      <c r="O734" s="7"/>
      <c r="P734" s="7"/>
      <c r="Q734" s="7"/>
    </row>
    <row r="735" spans="1:17" x14ac:dyDescent="0.2">
      <c r="A735" s="20"/>
      <c r="B735" s="21"/>
      <c r="C735" s="418" t="s">
        <v>206</v>
      </c>
      <c r="D735" s="419"/>
      <c r="E735" s="419"/>
      <c r="F735" s="419"/>
      <c r="G735" s="419"/>
      <c r="H735" s="334">
        <v>53039.17</v>
      </c>
      <c r="I735" s="331"/>
      <c r="J735" s="331"/>
      <c r="K735" s="330">
        <v>958417.81</v>
      </c>
      <c r="L735" s="45" t="s">
        <v>203</v>
      </c>
      <c r="M735" s="7"/>
      <c r="N735" s="7"/>
      <c r="O735" s="7"/>
      <c r="P735" s="7"/>
      <c r="Q735" s="7"/>
    </row>
    <row r="736" spans="1:17" x14ac:dyDescent="0.2">
      <c r="A736" s="20"/>
      <c r="B736" s="21"/>
      <c r="C736" s="418" t="s">
        <v>207</v>
      </c>
      <c r="D736" s="419"/>
      <c r="E736" s="419"/>
      <c r="F736" s="419"/>
      <c r="G736" s="419"/>
      <c r="H736" s="334">
        <v>2380232.0699999998</v>
      </c>
      <c r="I736" s="331"/>
      <c r="J736" s="331"/>
      <c r="K736" s="330">
        <v>12385428.640000001</v>
      </c>
      <c r="L736" s="45" t="s">
        <v>203</v>
      </c>
      <c r="M736" s="7"/>
      <c r="N736" s="7"/>
      <c r="O736" s="7"/>
      <c r="P736" s="7"/>
      <c r="Q736" s="7"/>
    </row>
    <row r="737" spans="1:17" x14ac:dyDescent="0.2">
      <c r="A737" s="20"/>
      <c r="B737" s="21"/>
      <c r="C737" s="418" t="s">
        <v>208</v>
      </c>
      <c r="D737" s="419"/>
      <c r="E737" s="419"/>
      <c r="F737" s="419"/>
      <c r="G737" s="419"/>
      <c r="H737" s="334">
        <v>62255.08</v>
      </c>
      <c r="I737" s="331"/>
      <c r="J737" s="331"/>
      <c r="K737" s="330">
        <v>407738.89</v>
      </c>
      <c r="L737" s="45" t="s">
        <v>203</v>
      </c>
      <c r="M737" s="7"/>
      <c r="N737" s="7"/>
      <c r="O737" s="7"/>
      <c r="P737" s="7"/>
      <c r="Q737" s="7"/>
    </row>
    <row r="738" spans="1:17" ht="15.75" x14ac:dyDescent="0.2">
      <c r="A738" s="20"/>
      <c r="B738" s="21"/>
      <c r="C738" s="420" t="s">
        <v>209</v>
      </c>
      <c r="D738" s="421"/>
      <c r="E738" s="421"/>
      <c r="F738" s="421"/>
      <c r="G738" s="421"/>
      <c r="H738" s="335">
        <v>45885.41</v>
      </c>
      <c r="I738" s="333"/>
      <c r="J738" s="333"/>
      <c r="K738" s="332">
        <v>705359.76</v>
      </c>
      <c r="L738" s="65" t="s">
        <v>203</v>
      </c>
      <c r="M738" s="7"/>
      <c r="N738" s="7"/>
      <c r="O738" s="7"/>
      <c r="P738" s="7"/>
      <c r="Q738" s="7"/>
    </row>
    <row r="739" spans="1:17" ht="15.75" x14ac:dyDescent="0.2">
      <c r="A739" s="20"/>
      <c r="B739" s="21"/>
      <c r="C739" s="420" t="s">
        <v>210</v>
      </c>
      <c r="D739" s="421"/>
      <c r="E739" s="421"/>
      <c r="F739" s="421"/>
      <c r="G739" s="421"/>
      <c r="H739" s="335">
        <v>27715.06</v>
      </c>
      <c r="I739" s="333"/>
      <c r="J739" s="333"/>
      <c r="K739" s="332">
        <v>400627.12</v>
      </c>
      <c r="L739" s="65" t="s">
        <v>203</v>
      </c>
      <c r="M739" s="7"/>
      <c r="N739" s="7"/>
      <c r="O739" s="7"/>
      <c r="P739" s="7"/>
      <c r="Q739" s="7"/>
    </row>
    <row r="740" spans="1:17" ht="15.75" x14ac:dyDescent="0.2">
      <c r="A740" s="20"/>
      <c r="B740" s="21"/>
      <c r="C740" s="420" t="s">
        <v>420</v>
      </c>
      <c r="D740" s="421"/>
      <c r="E740" s="421"/>
      <c r="F740" s="421"/>
      <c r="G740" s="421"/>
      <c r="H740" s="335" t="s">
        <v>38</v>
      </c>
      <c r="I740" s="333"/>
      <c r="J740" s="333"/>
      <c r="K740" s="332"/>
      <c r="L740" s="65" t="s">
        <v>203</v>
      </c>
      <c r="M740" s="7"/>
      <c r="N740" s="7"/>
      <c r="O740" s="7"/>
      <c r="P740" s="7"/>
      <c r="Q740" s="7"/>
    </row>
    <row r="741" spans="1:17" x14ac:dyDescent="0.2">
      <c r="A741" s="20"/>
      <c r="B741" s="21"/>
      <c r="C741" s="418" t="s">
        <v>212</v>
      </c>
      <c r="D741" s="419"/>
      <c r="E741" s="419"/>
      <c r="F741" s="419"/>
      <c r="G741" s="419"/>
      <c r="H741" s="334">
        <v>2463015.66</v>
      </c>
      <c r="I741" s="331"/>
      <c r="J741" s="331"/>
      <c r="K741" s="330">
        <v>13784788.449999999</v>
      </c>
      <c r="L741" s="45" t="s">
        <v>203</v>
      </c>
      <c r="M741" s="7"/>
      <c r="N741" s="7"/>
      <c r="O741" s="7"/>
      <c r="P741" s="7"/>
      <c r="Q741" s="7"/>
    </row>
    <row r="742" spans="1:17" x14ac:dyDescent="0.2">
      <c r="A742" s="20"/>
      <c r="B742" s="21"/>
      <c r="C742" s="418" t="s">
        <v>213</v>
      </c>
      <c r="D742" s="419"/>
      <c r="E742" s="419"/>
      <c r="F742" s="419"/>
      <c r="G742" s="419"/>
      <c r="H742" s="334">
        <v>102705.73</v>
      </c>
      <c r="I742" s="331"/>
      <c r="J742" s="331"/>
      <c r="K742" s="330">
        <v>1011248.18</v>
      </c>
      <c r="L742" s="45" t="s">
        <v>203</v>
      </c>
      <c r="M742" s="7"/>
      <c r="N742" s="7"/>
      <c r="O742" s="7"/>
      <c r="P742" s="7"/>
      <c r="Q742" s="7"/>
    </row>
    <row r="743" spans="1:17" x14ac:dyDescent="0.2">
      <c r="A743" s="20"/>
      <c r="B743" s="21"/>
      <c r="C743" s="418" t="s">
        <v>214</v>
      </c>
      <c r="D743" s="419"/>
      <c r="E743" s="419"/>
      <c r="F743" s="419"/>
      <c r="G743" s="419"/>
      <c r="H743" s="334">
        <v>2565721.39</v>
      </c>
      <c r="I743" s="331"/>
      <c r="J743" s="331"/>
      <c r="K743" s="330">
        <v>14796036.630000001</v>
      </c>
      <c r="L743" s="45" t="s">
        <v>203</v>
      </c>
      <c r="M743" s="7"/>
      <c r="N743" s="7"/>
      <c r="O743" s="7"/>
      <c r="P743" s="7"/>
      <c r="Q743" s="7"/>
    </row>
    <row r="744" spans="1:17" ht="15.75" x14ac:dyDescent="0.2">
      <c r="A744" s="20"/>
      <c r="B744" s="21"/>
      <c r="C744" s="420" t="s">
        <v>421</v>
      </c>
      <c r="D744" s="421"/>
      <c r="E744" s="421"/>
      <c r="F744" s="421"/>
      <c r="G744" s="421"/>
      <c r="H744" s="335">
        <v>2565721.39</v>
      </c>
      <c r="I744" s="333"/>
      <c r="J744" s="333"/>
      <c r="K744" s="332">
        <v>14796036.630000001</v>
      </c>
      <c r="L744" s="65" t="s">
        <v>203</v>
      </c>
      <c r="M744" s="7"/>
      <c r="N744" s="7"/>
      <c r="O744" s="7"/>
      <c r="P744" s="7"/>
      <c r="Q744" s="7"/>
    </row>
    <row r="745" spans="1:17" x14ac:dyDescent="0.2">
      <c r="A745" s="20"/>
      <c r="B745" s="21"/>
      <c r="C745" s="22"/>
      <c r="D745" s="23"/>
      <c r="E745" s="24"/>
      <c r="F745" s="25"/>
      <c r="G745" s="25"/>
      <c r="H745" s="31"/>
      <c r="I745" s="26"/>
      <c r="J745" s="26"/>
      <c r="K745" s="25"/>
      <c r="L745" s="36"/>
      <c r="M745" s="7"/>
      <c r="N745" s="7"/>
      <c r="O745" s="7"/>
      <c r="P745" s="7"/>
      <c r="Q745" s="7"/>
    </row>
    <row r="746" spans="1:17" x14ac:dyDescent="0.2">
      <c r="A746" s="20"/>
      <c r="B746" s="21"/>
      <c r="C746" s="22"/>
      <c r="D746" s="23"/>
      <c r="E746" s="24"/>
      <c r="F746" s="25"/>
      <c r="G746" s="25"/>
      <c r="H746" s="31"/>
      <c r="I746" s="26"/>
      <c r="J746" s="26"/>
      <c r="K746" s="25"/>
      <c r="L746" s="36"/>
      <c r="M746" s="7"/>
      <c r="N746" s="7"/>
      <c r="O746" s="7"/>
      <c r="P746" s="7"/>
      <c r="Q746" s="7"/>
    </row>
    <row r="747" spans="1:17" x14ac:dyDescent="0.2">
      <c r="A747" s="20"/>
      <c r="B747" s="21"/>
      <c r="C747" s="22"/>
      <c r="D747" s="23"/>
      <c r="E747" s="24"/>
      <c r="F747" s="25"/>
      <c r="G747" s="25"/>
      <c r="H747" s="31"/>
      <c r="I747" s="26"/>
      <c r="J747" s="26"/>
      <c r="K747" s="25"/>
      <c r="L747" s="36"/>
      <c r="M747" s="7"/>
      <c r="N747" s="7"/>
      <c r="O747" s="7"/>
      <c r="P747" s="7"/>
      <c r="Q747" s="7"/>
    </row>
    <row r="748" spans="1:17" x14ac:dyDescent="0.2">
      <c r="A748" s="20"/>
      <c r="B748" s="21"/>
      <c r="C748" s="22"/>
      <c r="D748" s="23"/>
      <c r="E748" s="24"/>
      <c r="F748" s="25"/>
      <c r="G748" s="25"/>
      <c r="H748" s="31"/>
      <c r="I748" s="26"/>
      <c r="J748" s="26"/>
      <c r="K748" s="25"/>
      <c r="L748" s="36"/>
      <c r="M748" s="7"/>
      <c r="N748" s="7"/>
      <c r="O748" s="7"/>
      <c r="P748" s="7"/>
      <c r="Q748" s="7"/>
    </row>
    <row r="749" spans="1:17" x14ac:dyDescent="0.2">
      <c r="A749" s="20"/>
      <c r="B749" s="21"/>
      <c r="C749" s="22"/>
      <c r="D749" s="23"/>
      <c r="E749" s="24"/>
      <c r="F749" s="25"/>
      <c r="G749" s="25"/>
      <c r="H749" s="31"/>
      <c r="I749" s="26"/>
      <c r="J749" s="26"/>
      <c r="K749" s="25"/>
      <c r="L749" s="36"/>
      <c r="M749" s="7"/>
      <c r="N749" s="7"/>
      <c r="O749" s="7"/>
      <c r="P749" s="7"/>
      <c r="Q749" s="7"/>
    </row>
    <row r="750" spans="1:17" x14ac:dyDescent="0.2">
      <c r="A750" s="20"/>
      <c r="B750" s="21"/>
      <c r="C750" s="22"/>
      <c r="D750" s="23"/>
      <c r="E750" s="24"/>
      <c r="F750" s="25"/>
      <c r="G750" s="25"/>
      <c r="H750" s="31"/>
      <c r="I750" s="26"/>
      <c r="J750" s="26"/>
      <c r="K750" s="25"/>
      <c r="L750" s="36"/>
      <c r="M750" s="7"/>
      <c r="N750" s="7"/>
      <c r="O750" s="7"/>
      <c r="P750" s="7"/>
      <c r="Q750" s="7"/>
    </row>
    <row r="751" spans="1:17" x14ac:dyDescent="0.2">
      <c r="A751" s="20"/>
      <c r="B751" s="21"/>
      <c r="C751" s="22"/>
      <c r="D751" s="23"/>
      <c r="E751" s="24"/>
      <c r="F751" s="25"/>
      <c r="G751" s="25"/>
      <c r="H751" s="31"/>
      <c r="I751" s="26"/>
      <c r="J751" s="26"/>
      <c r="K751" s="25"/>
      <c r="L751" s="36"/>
      <c r="M751" s="7"/>
      <c r="N751" s="7"/>
      <c r="O751" s="7"/>
      <c r="P751" s="7"/>
      <c r="Q751" s="7"/>
    </row>
    <row r="752" spans="1:17" ht="15.75" x14ac:dyDescent="0.2">
      <c r="A752" s="7"/>
      <c r="B752" s="33"/>
      <c r="C752" s="424"/>
      <c r="D752" s="424"/>
      <c r="E752" s="424"/>
      <c r="F752" s="424"/>
      <c r="G752" s="424"/>
      <c r="H752" s="32"/>
      <c r="I752" s="7"/>
      <c r="J752" s="7"/>
      <c r="K752" s="8"/>
      <c r="L752" s="30"/>
      <c r="M752" s="7"/>
      <c r="N752" s="7"/>
      <c r="O752" s="7"/>
      <c r="P752" s="7"/>
      <c r="Q752" s="7"/>
    </row>
    <row r="753" spans="1:17" x14ac:dyDescent="0.2">
      <c r="M753" s="7"/>
      <c r="N753" s="7"/>
      <c r="O753" s="7"/>
      <c r="P753" s="7"/>
      <c r="Q753" s="7"/>
    </row>
    <row r="757" spans="1:17" x14ac:dyDescent="0.2">
      <c r="A757" s="2"/>
      <c r="B757" s="9" t="s">
        <v>19</v>
      </c>
      <c r="C757" s="2"/>
      <c r="D757" s="2"/>
      <c r="E757" s="2"/>
      <c r="F757" s="2"/>
      <c r="G757" s="2"/>
      <c r="H757" s="2"/>
      <c r="I757" s="2"/>
      <c r="J757" s="2"/>
      <c r="K757" s="2"/>
      <c r="L757" s="2"/>
    </row>
    <row r="758" spans="1:17" x14ac:dyDescent="0.2">
      <c r="A758" s="2"/>
      <c r="B758" s="3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</row>
    <row r="759" spans="1:17" x14ac:dyDescent="0.2">
      <c r="A759" s="2"/>
      <c r="B759" s="9" t="s">
        <v>20</v>
      </c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</row>
    <row r="760" spans="1:17" x14ac:dyDescent="0.2">
      <c r="M760" s="2"/>
      <c r="N760" s="2"/>
      <c r="O760" s="2"/>
      <c r="P760" s="2"/>
      <c r="Q760" s="2"/>
    </row>
  </sheetData>
  <mergeCells count="100">
    <mergeCell ref="C721:G721"/>
    <mergeCell ref="C722:G722"/>
    <mergeCell ref="C723:G723"/>
    <mergeCell ref="C743:G743"/>
    <mergeCell ref="C744:G744"/>
    <mergeCell ref="C725:G725"/>
    <mergeCell ref="C726:G726"/>
    <mergeCell ref="C727:G727"/>
    <mergeCell ref="C728:G728"/>
    <mergeCell ref="C729:G729"/>
    <mergeCell ref="C752:G752"/>
    <mergeCell ref="A30:L30"/>
    <mergeCell ref="C737:G737"/>
    <mergeCell ref="C738:G738"/>
    <mergeCell ref="C739:G739"/>
    <mergeCell ref="C740:G740"/>
    <mergeCell ref="C741:G741"/>
    <mergeCell ref="C742:G742"/>
    <mergeCell ref="C732:G732"/>
    <mergeCell ref="C733:G733"/>
    <mergeCell ref="C734:G734"/>
    <mergeCell ref="C735:G735"/>
    <mergeCell ref="C736:G736"/>
    <mergeCell ref="C730:G730"/>
    <mergeCell ref="C731:G731"/>
    <mergeCell ref="C724:G724"/>
    <mergeCell ref="A684:L684"/>
    <mergeCell ref="A707:L707"/>
    <mergeCell ref="C720:G720"/>
    <mergeCell ref="C679:G679"/>
    <mergeCell ref="C680:G680"/>
    <mergeCell ref="C681:G681"/>
    <mergeCell ref="C682:G682"/>
    <mergeCell ref="C683:G683"/>
    <mergeCell ref="C678:G678"/>
    <mergeCell ref="C488:G488"/>
    <mergeCell ref="C489:G489"/>
    <mergeCell ref="C490:G490"/>
    <mergeCell ref="A491:L491"/>
    <mergeCell ref="C671:G671"/>
    <mergeCell ref="C672:G672"/>
    <mergeCell ref="C673:G673"/>
    <mergeCell ref="C674:G674"/>
    <mergeCell ref="C675:G675"/>
    <mergeCell ref="C676:G676"/>
    <mergeCell ref="C677:G677"/>
    <mergeCell ref="C487:G487"/>
    <mergeCell ref="A402:L402"/>
    <mergeCell ref="A436:L436"/>
    <mergeCell ref="C478:G478"/>
    <mergeCell ref="C479:G479"/>
    <mergeCell ref="C480:G480"/>
    <mergeCell ref="C481:G481"/>
    <mergeCell ref="C482:G482"/>
    <mergeCell ref="C483:G483"/>
    <mergeCell ref="C484:G484"/>
    <mergeCell ref="C485:G485"/>
    <mergeCell ref="C486:G486"/>
    <mergeCell ref="A332:L332"/>
    <mergeCell ref="C321:G321"/>
    <mergeCell ref="C322:G322"/>
    <mergeCell ref="C323:G323"/>
    <mergeCell ref="C324:G324"/>
    <mergeCell ref="C325:G325"/>
    <mergeCell ref="C326:G326"/>
    <mergeCell ref="C327:G327"/>
    <mergeCell ref="C328:G328"/>
    <mergeCell ref="C329:G329"/>
    <mergeCell ref="C330:G330"/>
    <mergeCell ref="A331:L331"/>
    <mergeCell ref="C320:G320"/>
    <mergeCell ref="I23:L23"/>
    <mergeCell ref="A25:A27"/>
    <mergeCell ref="B25:B27"/>
    <mergeCell ref="C25:C27"/>
    <mergeCell ref="D25:D27"/>
    <mergeCell ref="E25:E27"/>
    <mergeCell ref="F25:F27"/>
    <mergeCell ref="G25:G27"/>
    <mergeCell ref="H25:H27"/>
    <mergeCell ref="I25:I27"/>
    <mergeCell ref="J25:J27"/>
    <mergeCell ref="K25:K27"/>
    <mergeCell ref="A31:L31"/>
    <mergeCell ref="C318:G318"/>
    <mergeCell ref="C319:G319"/>
    <mergeCell ref="E22:G22"/>
    <mergeCell ref="I22:J22"/>
    <mergeCell ref="K22:L22"/>
    <mergeCell ref="A9:L9"/>
    <mergeCell ref="A10:L10"/>
    <mergeCell ref="A13:L13"/>
    <mergeCell ref="A14:L14"/>
    <mergeCell ref="A16:L16"/>
    <mergeCell ref="A17:L17"/>
    <mergeCell ref="I20:J20"/>
    <mergeCell ref="K20:L20"/>
    <mergeCell ref="E21:G21"/>
    <mergeCell ref="I21:J21"/>
    <mergeCell ref="K21:L21"/>
  </mergeCells>
  <pageMargins left="0.78740157480314965" right="0.19685039370078741" top="0.39370078740157483" bottom="0.39370078740157483" header="0.23622047244094491" footer="0.23622047244094491"/>
  <pageSetup paperSize="9" fitToHeight="30000" orientation="portrait" r:id="rId1"/>
  <headerFooter alignWithMargins="0">
    <oddHeader>&amp;LГранд-СМЕТА</oddHeader>
    <oddFooter>&amp;R&amp;P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 fitToPage="1"/>
  </sheetPr>
  <dimension ref="A1:Q349"/>
  <sheetViews>
    <sheetView showGridLines="0" topLeftCell="A205" zoomScaleNormal="100" workbookViewId="0">
      <selection activeCell="L332" sqref="L332"/>
    </sheetView>
  </sheetViews>
  <sheetFormatPr defaultRowHeight="15" outlineLevelRow="1" x14ac:dyDescent="0.2"/>
  <cols>
    <col min="1" max="1" width="4.7109375" style="285" customWidth="1"/>
    <col min="2" max="2" width="24.85546875" style="285" customWidth="1"/>
    <col min="3" max="3" width="41.28515625" style="285" customWidth="1"/>
    <col min="4" max="4" width="10.140625" style="285" customWidth="1"/>
    <col min="5" max="5" width="10.28515625" style="285" customWidth="1"/>
    <col min="6" max="6" width="10.140625" style="285" customWidth="1"/>
    <col min="7" max="7" width="13.28515625" style="285" customWidth="1"/>
    <col min="8" max="8" width="16.28515625" style="285" customWidth="1"/>
    <col min="9" max="9" width="9.42578125" style="285" customWidth="1"/>
    <col min="10" max="10" width="15.42578125" style="285" customWidth="1"/>
    <col min="11" max="11" width="16.140625" style="285" customWidth="1"/>
    <col min="12" max="12" width="10.140625" style="285" customWidth="1"/>
    <col min="13" max="16384" width="9.140625" style="285"/>
  </cols>
  <sheetData>
    <row r="1" spans="1:12" ht="18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5" t="s">
        <v>22</v>
      </c>
    </row>
    <row r="2" spans="1:12" ht="18" x14ac:dyDescent="0.25">
      <c r="A2" s="13" t="s">
        <v>15</v>
      </c>
      <c r="B2" s="12"/>
      <c r="C2" s="12"/>
      <c r="D2" s="12"/>
      <c r="E2" s="12"/>
      <c r="F2" s="12"/>
      <c r="G2" s="12"/>
      <c r="H2" s="12"/>
      <c r="K2" s="12"/>
      <c r="L2" s="16" t="s">
        <v>16</v>
      </c>
    </row>
    <row r="3" spans="1:12" ht="18" x14ac:dyDescent="0.25">
      <c r="A3" s="19" t="s">
        <v>29</v>
      </c>
      <c r="B3" s="12"/>
      <c r="C3" s="12"/>
      <c r="D3" s="12"/>
      <c r="E3" s="12"/>
      <c r="F3" s="12"/>
      <c r="G3" s="12"/>
      <c r="H3" s="12"/>
      <c r="K3" s="12"/>
      <c r="L3" s="17" t="s">
        <v>29</v>
      </c>
    </row>
    <row r="4" spans="1:12" ht="18" x14ac:dyDescent="0.25">
      <c r="A4" s="19" t="s">
        <v>30</v>
      </c>
      <c r="B4" s="12"/>
      <c r="C4" s="12"/>
      <c r="D4" s="12"/>
      <c r="E4" s="12"/>
      <c r="F4" s="12"/>
      <c r="G4" s="12"/>
      <c r="H4" s="12"/>
      <c r="K4" s="12"/>
      <c r="L4" s="17" t="s">
        <v>30</v>
      </c>
    </row>
    <row r="5" spans="1:12" s="2" customFormat="1" ht="18" x14ac:dyDescent="0.25">
      <c r="B5" s="14"/>
      <c r="C5" s="14"/>
      <c r="D5" s="14"/>
      <c r="E5" s="14"/>
      <c r="F5" s="14"/>
      <c r="G5" s="14"/>
      <c r="H5" s="14"/>
      <c r="K5" s="14"/>
    </row>
    <row r="6" spans="1:12" s="2" customFormat="1" ht="18" x14ac:dyDescent="0.25">
      <c r="A6" s="2" t="s">
        <v>27</v>
      </c>
      <c r="B6" s="14"/>
      <c r="C6" s="14"/>
      <c r="D6" s="14"/>
      <c r="E6" s="14"/>
      <c r="F6" s="14"/>
      <c r="G6" s="14"/>
      <c r="H6" s="14"/>
      <c r="K6" s="14"/>
      <c r="L6" s="18" t="s">
        <v>28</v>
      </c>
    </row>
    <row r="7" spans="1:12" s="2" customFormat="1" x14ac:dyDescent="0.2"/>
    <row r="9" spans="1:12" ht="45.75" customHeight="1" x14ac:dyDescent="0.25">
      <c r="A9" s="397" t="s">
        <v>655</v>
      </c>
      <c r="B9" s="398"/>
      <c r="C9" s="398"/>
      <c r="D9" s="398"/>
      <c r="E9" s="398"/>
      <c r="F9" s="398"/>
      <c r="G9" s="398"/>
      <c r="H9" s="398"/>
      <c r="I9" s="398"/>
      <c r="J9" s="398"/>
      <c r="K9" s="398"/>
      <c r="L9" s="398"/>
    </row>
    <row r="10" spans="1:12" x14ac:dyDescent="0.2">
      <c r="A10" s="399" t="s">
        <v>12</v>
      </c>
      <c r="B10" s="399"/>
      <c r="C10" s="399"/>
      <c r="D10" s="399"/>
      <c r="E10" s="399"/>
      <c r="F10" s="399"/>
      <c r="G10" s="399"/>
      <c r="H10" s="399"/>
      <c r="I10" s="399"/>
      <c r="J10" s="399"/>
      <c r="K10" s="399"/>
      <c r="L10" s="399"/>
    </row>
    <row r="13" spans="1:12" ht="15.75" x14ac:dyDescent="0.25">
      <c r="A13" s="400" t="s">
        <v>846</v>
      </c>
      <c r="B13" s="400"/>
      <c r="C13" s="400"/>
      <c r="D13" s="400"/>
      <c r="E13" s="400"/>
      <c r="F13" s="400"/>
      <c r="G13" s="400"/>
      <c r="H13" s="400"/>
      <c r="I13" s="400"/>
      <c r="J13" s="400"/>
      <c r="K13" s="400"/>
      <c r="L13" s="400"/>
    </row>
    <row r="14" spans="1:12" x14ac:dyDescent="0.2">
      <c r="A14" s="401" t="s">
        <v>0</v>
      </c>
      <c r="B14" s="401"/>
      <c r="C14" s="401"/>
      <c r="D14" s="401"/>
      <c r="E14" s="401"/>
      <c r="F14" s="401"/>
      <c r="G14" s="401"/>
      <c r="H14" s="401"/>
      <c r="I14" s="401"/>
      <c r="J14" s="401"/>
      <c r="K14" s="401"/>
      <c r="L14" s="401"/>
    </row>
    <row r="16" spans="1:12" ht="18" x14ac:dyDescent="0.25">
      <c r="A16" s="402" t="s">
        <v>847</v>
      </c>
      <c r="B16" s="402"/>
      <c r="C16" s="402"/>
      <c r="D16" s="402"/>
      <c r="E16" s="402"/>
      <c r="F16" s="402"/>
      <c r="G16" s="402"/>
      <c r="H16" s="402"/>
      <c r="I16" s="402"/>
      <c r="J16" s="402"/>
      <c r="K16" s="402"/>
      <c r="L16" s="402"/>
    </row>
    <row r="17" spans="1:17" x14ac:dyDescent="0.2">
      <c r="A17" s="401" t="s">
        <v>1</v>
      </c>
      <c r="B17" s="401"/>
      <c r="C17" s="401"/>
      <c r="D17" s="401"/>
      <c r="E17" s="401"/>
      <c r="F17" s="401"/>
      <c r="G17" s="401"/>
      <c r="H17" s="401"/>
      <c r="I17" s="401"/>
      <c r="J17" s="401"/>
      <c r="K17" s="401"/>
      <c r="L17" s="401"/>
    </row>
    <row r="19" spans="1:17" s="5" customFormat="1" x14ac:dyDescent="0.2">
      <c r="A19" s="4" t="s">
        <v>423</v>
      </c>
    </row>
    <row r="20" spans="1:17" s="6" customFormat="1" x14ac:dyDescent="0.2">
      <c r="I20" s="403" t="s">
        <v>17</v>
      </c>
      <c r="J20" s="404"/>
      <c r="K20" s="403" t="s">
        <v>18</v>
      </c>
      <c r="L20" s="404"/>
    </row>
    <row r="21" spans="1:17" x14ac:dyDescent="0.2">
      <c r="E21" s="392" t="s">
        <v>2</v>
      </c>
      <c r="F21" s="392"/>
      <c r="G21" s="392"/>
      <c r="I21" s="393" t="s">
        <v>848</v>
      </c>
      <c r="J21" s="394"/>
      <c r="K21" s="494" t="s">
        <v>849</v>
      </c>
      <c r="L21" s="495"/>
    </row>
    <row r="22" spans="1:17" x14ac:dyDescent="0.2">
      <c r="E22" s="392" t="s">
        <v>3</v>
      </c>
      <c r="F22" s="392"/>
      <c r="G22" s="392"/>
      <c r="I22" s="393" t="s">
        <v>850</v>
      </c>
      <c r="J22" s="394"/>
      <c r="K22" s="492" t="s">
        <v>851</v>
      </c>
      <c r="L22" s="493"/>
    </row>
    <row r="23" spans="1:17" outlineLevel="1" x14ac:dyDescent="0.2">
      <c r="E23" s="5" t="s">
        <v>21</v>
      </c>
      <c r="F23" s="5"/>
      <c r="G23" s="5"/>
      <c r="H23" s="10"/>
      <c r="I23" s="393" t="s">
        <v>852</v>
      </c>
      <c r="J23" s="417"/>
      <c r="K23" s="417"/>
      <c r="L23" s="394"/>
    </row>
    <row r="24" spans="1:17" x14ac:dyDescent="0.2">
      <c r="A24" s="285" t="s">
        <v>613</v>
      </c>
    </row>
    <row r="25" spans="1:17" x14ac:dyDescent="0.2">
      <c r="A25" s="413" t="s">
        <v>4</v>
      </c>
      <c r="B25" s="413" t="s">
        <v>26</v>
      </c>
      <c r="C25" s="413" t="s">
        <v>5</v>
      </c>
      <c r="D25" s="413" t="s">
        <v>6</v>
      </c>
      <c r="E25" s="413" t="s">
        <v>7</v>
      </c>
      <c r="F25" s="413" t="s">
        <v>8</v>
      </c>
      <c r="G25" s="413" t="s">
        <v>23</v>
      </c>
      <c r="H25" s="413" t="s">
        <v>9</v>
      </c>
      <c r="I25" s="413" t="s">
        <v>14</v>
      </c>
      <c r="J25" s="413" t="s">
        <v>13</v>
      </c>
      <c r="K25" s="413" t="s">
        <v>10</v>
      </c>
      <c r="L25" s="281" t="s">
        <v>11</v>
      </c>
    </row>
    <row r="26" spans="1:17" ht="38.25" x14ac:dyDescent="0.2">
      <c r="A26" s="414"/>
      <c r="B26" s="414"/>
      <c r="C26" s="414"/>
      <c r="D26" s="414"/>
      <c r="E26" s="414"/>
      <c r="F26" s="414"/>
      <c r="G26" s="414"/>
      <c r="H26" s="414"/>
      <c r="I26" s="414"/>
      <c r="J26" s="414"/>
      <c r="K26" s="414"/>
      <c r="L26" s="280" t="s">
        <v>25</v>
      </c>
    </row>
    <row r="27" spans="1:17" ht="38.25" x14ac:dyDescent="0.2">
      <c r="A27" s="414"/>
      <c r="B27" s="414"/>
      <c r="C27" s="414"/>
      <c r="D27" s="414"/>
      <c r="E27" s="414"/>
      <c r="F27" s="414"/>
      <c r="G27" s="414"/>
      <c r="H27" s="414"/>
      <c r="I27" s="414"/>
      <c r="J27" s="414"/>
      <c r="K27" s="414"/>
      <c r="L27" s="280" t="s">
        <v>24</v>
      </c>
    </row>
    <row r="28" spans="1:17" x14ac:dyDescent="0.2">
      <c r="A28" s="84">
        <v>1</v>
      </c>
      <c r="B28" s="84">
        <v>2</v>
      </c>
      <c r="C28" s="84">
        <v>3</v>
      </c>
      <c r="D28" s="84">
        <v>4</v>
      </c>
      <c r="E28" s="84">
        <v>5</v>
      </c>
      <c r="F28" s="84">
        <v>6</v>
      </c>
      <c r="G28" s="84">
        <v>7</v>
      </c>
      <c r="H28" s="84">
        <v>8</v>
      </c>
      <c r="I28" s="84">
        <v>9</v>
      </c>
      <c r="J28" s="84">
        <v>10</v>
      </c>
      <c r="K28" s="84">
        <v>11</v>
      </c>
      <c r="L28" s="85">
        <v>12</v>
      </c>
    </row>
    <row r="29" spans="1:17" x14ac:dyDescent="0.2">
      <c r="A29" s="86"/>
      <c r="B29" s="86"/>
      <c r="C29" s="86"/>
      <c r="D29" s="86"/>
      <c r="E29" s="86"/>
      <c r="F29" s="86"/>
      <c r="G29" s="86"/>
      <c r="H29" s="86"/>
      <c r="I29" s="86"/>
      <c r="J29" s="86"/>
      <c r="K29" s="86"/>
      <c r="L29" s="86"/>
    </row>
    <row r="30" spans="1:17" ht="63.75" customHeight="1" x14ac:dyDescent="0.2">
      <c r="A30" s="489" t="s">
        <v>868</v>
      </c>
      <c r="B30" s="490"/>
      <c r="C30" s="490"/>
      <c r="D30" s="490"/>
      <c r="E30" s="490"/>
      <c r="F30" s="490"/>
      <c r="G30" s="490"/>
      <c r="H30" s="490"/>
      <c r="I30" s="490"/>
      <c r="J30" s="490"/>
      <c r="K30" s="490"/>
      <c r="L30" s="491"/>
      <c r="M30" s="83"/>
      <c r="N30" s="83"/>
      <c r="O30" s="83"/>
      <c r="P30" s="83"/>
      <c r="Q30" s="83"/>
    </row>
    <row r="31" spans="1:17" ht="16.5" x14ac:dyDescent="0.2">
      <c r="A31" s="415" t="s">
        <v>325</v>
      </c>
      <c r="B31" s="416"/>
      <c r="C31" s="416"/>
      <c r="D31" s="416"/>
      <c r="E31" s="416"/>
      <c r="F31" s="416"/>
      <c r="G31" s="416"/>
      <c r="H31" s="416"/>
      <c r="I31" s="416"/>
      <c r="J31" s="416"/>
      <c r="K31" s="416"/>
      <c r="L31" s="416"/>
      <c r="M31" s="7"/>
      <c r="N31" s="7"/>
      <c r="O31" s="7"/>
      <c r="P31" s="7"/>
      <c r="Q31" s="7"/>
    </row>
    <row r="32" spans="1:17" ht="75" x14ac:dyDescent="0.2">
      <c r="A32" s="37">
        <v>1</v>
      </c>
      <c r="B32" s="38" t="s">
        <v>34</v>
      </c>
      <c r="C32" s="282" t="s">
        <v>453</v>
      </c>
      <c r="D32" s="40" t="s">
        <v>36</v>
      </c>
      <c r="E32" s="41" t="s">
        <v>454</v>
      </c>
      <c r="F32" s="42">
        <v>1159.6199999999999</v>
      </c>
      <c r="G32" s="42"/>
      <c r="H32" s="87" t="s">
        <v>38</v>
      </c>
      <c r="I32" s="73" t="s">
        <v>73</v>
      </c>
      <c r="J32" s="44"/>
      <c r="K32" s="42"/>
      <c r="L32" s="45" t="s">
        <v>38</v>
      </c>
      <c r="M32" s="7"/>
      <c r="N32" s="7"/>
      <c r="O32" s="7"/>
      <c r="P32" s="7"/>
      <c r="Q32" s="7"/>
    </row>
    <row r="33" spans="1:17" outlineLevel="1" x14ac:dyDescent="0.2">
      <c r="A33" s="37" t="s">
        <v>38</v>
      </c>
      <c r="B33" s="38" t="s">
        <v>38</v>
      </c>
      <c r="C33" s="282" t="s">
        <v>39</v>
      </c>
      <c r="D33" s="40" t="s">
        <v>38</v>
      </c>
      <c r="E33" s="41" t="s">
        <v>38</v>
      </c>
      <c r="F33" s="42">
        <v>1159.6199999999999</v>
      </c>
      <c r="G33" s="42">
        <v>1.1499999999999999</v>
      </c>
      <c r="H33" s="87">
        <v>106.68</v>
      </c>
      <c r="I33" s="44"/>
      <c r="J33" s="44">
        <v>18.07</v>
      </c>
      <c r="K33" s="42">
        <v>1927.71</v>
      </c>
      <c r="L33" s="45" t="s">
        <v>38</v>
      </c>
      <c r="M33" s="7"/>
      <c r="N33" s="7"/>
      <c r="O33" s="7"/>
      <c r="P33" s="7"/>
      <c r="Q33" s="7"/>
    </row>
    <row r="34" spans="1:17" outlineLevel="1" x14ac:dyDescent="0.2">
      <c r="A34" s="37" t="s">
        <v>38</v>
      </c>
      <c r="B34" s="38" t="s">
        <v>38</v>
      </c>
      <c r="C34" s="282" t="s">
        <v>40</v>
      </c>
      <c r="D34" s="40" t="s">
        <v>38</v>
      </c>
      <c r="E34" s="41" t="s">
        <v>38</v>
      </c>
      <c r="F34" s="42"/>
      <c r="G34" s="42">
        <v>1.1499999999999999</v>
      </c>
      <c r="H34" s="87" t="s">
        <v>38</v>
      </c>
      <c r="I34" s="44"/>
      <c r="J34" s="44"/>
      <c r="K34" s="42"/>
      <c r="L34" s="45" t="s">
        <v>38</v>
      </c>
      <c r="M34" s="7"/>
      <c r="N34" s="7"/>
      <c r="O34" s="7"/>
      <c r="P34" s="7"/>
      <c r="Q34" s="7"/>
    </row>
    <row r="35" spans="1:17" outlineLevel="1" x14ac:dyDescent="0.2">
      <c r="A35" s="37" t="s">
        <v>38</v>
      </c>
      <c r="B35" s="38" t="s">
        <v>38</v>
      </c>
      <c r="C35" s="282" t="s">
        <v>41</v>
      </c>
      <c r="D35" s="40" t="s">
        <v>38</v>
      </c>
      <c r="E35" s="41" t="s">
        <v>38</v>
      </c>
      <c r="F35" s="42"/>
      <c r="G35" s="42">
        <v>1.1499999999999999</v>
      </c>
      <c r="H35" s="87" t="s">
        <v>38</v>
      </c>
      <c r="I35" s="44"/>
      <c r="J35" s="44"/>
      <c r="K35" s="42"/>
      <c r="L35" s="45" t="s">
        <v>38</v>
      </c>
      <c r="M35" s="7"/>
      <c r="N35" s="7"/>
      <c r="O35" s="7"/>
      <c r="P35" s="7"/>
      <c r="Q35" s="7"/>
    </row>
    <row r="36" spans="1:17" outlineLevel="1" x14ac:dyDescent="0.2">
      <c r="A36" s="37" t="s">
        <v>38</v>
      </c>
      <c r="B36" s="38" t="s">
        <v>38</v>
      </c>
      <c r="C36" s="282" t="s">
        <v>42</v>
      </c>
      <c r="D36" s="40" t="s">
        <v>38</v>
      </c>
      <c r="E36" s="41" t="s">
        <v>38</v>
      </c>
      <c r="F36" s="42"/>
      <c r="G36" s="42"/>
      <c r="H36" s="87" t="s">
        <v>38</v>
      </c>
      <c r="I36" s="44"/>
      <c r="J36" s="44"/>
      <c r="K36" s="42"/>
      <c r="L36" s="45" t="s">
        <v>38</v>
      </c>
      <c r="M36" s="7"/>
      <c r="N36" s="7"/>
      <c r="O36" s="7"/>
      <c r="P36" s="7"/>
      <c r="Q36" s="7"/>
    </row>
    <row r="37" spans="1:17" outlineLevel="1" x14ac:dyDescent="0.2">
      <c r="A37" s="37" t="s">
        <v>38</v>
      </c>
      <c r="B37" s="38" t="s">
        <v>38</v>
      </c>
      <c r="C37" s="282" t="s">
        <v>43</v>
      </c>
      <c r="D37" s="40" t="s">
        <v>44</v>
      </c>
      <c r="E37" s="41">
        <v>80</v>
      </c>
      <c r="F37" s="42"/>
      <c r="G37" s="42"/>
      <c r="H37" s="87">
        <v>85.34</v>
      </c>
      <c r="I37" s="44"/>
      <c r="J37" s="44" t="s">
        <v>45</v>
      </c>
      <c r="K37" s="42">
        <v>1310.84</v>
      </c>
      <c r="L37" s="45" t="s">
        <v>38</v>
      </c>
      <c r="M37" s="7"/>
      <c r="N37" s="7"/>
      <c r="O37" s="7"/>
      <c r="P37" s="7"/>
      <c r="Q37" s="7"/>
    </row>
    <row r="38" spans="1:17" outlineLevel="1" x14ac:dyDescent="0.2">
      <c r="A38" s="37" t="s">
        <v>38</v>
      </c>
      <c r="B38" s="38" t="s">
        <v>38</v>
      </c>
      <c r="C38" s="282" t="s">
        <v>46</v>
      </c>
      <c r="D38" s="40" t="s">
        <v>44</v>
      </c>
      <c r="E38" s="41">
        <v>45</v>
      </c>
      <c r="F38" s="42"/>
      <c r="G38" s="42"/>
      <c r="H38" s="87">
        <v>48.01</v>
      </c>
      <c r="I38" s="44"/>
      <c r="J38" s="44" t="s">
        <v>47</v>
      </c>
      <c r="K38" s="42">
        <v>693.98</v>
      </c>
      <c r="L38" s="45" t="s">
        <v>38</v>
      </c>
      <c r="M38" s="7"/>
      <c r="N38" s="7"/>
      <c r="O38" s="7"/>
      <c r="P38" s="7"/>
      <c r="Q38" s="7"/>
    </row>
    <row r="39" spans="1:17" outlineLevel="1" x14ac:dyDescent="0.2">
      <c r="A39" s="37" t="s">
        <v>38</v>
      </c>
      <c r="B39" s="38" t="s">
        <v>38</v>
      </c>
      <c r="C39" s="282" t="s">
        <v>48</v>
      </c>
      <c r="D39" s="40" t="s">
        <v>49</v>
      </c>
      <c r="E39" s="41">
        <v>154</v>
      </c>
      <c r="F39" s="42"/>
      <c r="G39" s="42">
        <v>1.1499999999999999</v>
      </c>
      <c r="H39" s="87" t="s">
        <v>38</v>
      </c>
      <c r="I39" s="44"/>
      <c r="J39" s="44"/>
      <c r="K39" s="42"/>
      <c r="L39" s="45">
        <v>14.17</v>
      </c>
      <c r="M39" s="7"/>
      <c r="N39" s="7"/>
      <c r="O39" s="7"/>
      <c r="P39" s="7"/>
      <c r="Q39" s="7"/>
    </row>
    <row r="40" spans="1:17" ht="15.75" x14ac:dyDescent="0.2">
      <c r="A40" s="46" t="s">
        <v>38</v>
      </c>
      <c r="B40" s="47" t="s">
        <v>38</v>
      </c>
      <c r="C40" s="283" t="s">
        <v>50</v>
      </c>
      <c r="D40" s="46" t="s">
        <v>38</v>
      </c>
      <c r="E40" s="49" t="s">
        <v>38</v>
      </c>
      <c r="F40" s="50"/>
      <c r="G40" s="50"/>
      <c r="H40" s="88">
        <v>240.03</v>
      </c>
      <c r="I40" s="52"/>
      <c r="J40" s="52"/>
      <c r="K40" s="50">
        <v>3932.53</v>
      </c>
      <c r="L40" s="53">
        <v>49156.63</v>
      </c>
      <c r="M40" s="7"/>
      <c r="N40" s="7"/>
      <c r="O40" s="7"/>
      <c r="P40" s="7"/>
      <c r="Q40" s="7"/>
    </row>
    <row r="41" spans="1:17" ht="60" x14ac:dyDescent="0.2">
      <c r="A41" s="37">
        <v>2</v>
      </c>
      <c r="B41" s="38" t="s">
        <v>65</v>
      </c>
      <c r="C41" s="282" t="s">
        <v>455</v>
      </c>
      <c r="D41" s="40" t="s">
        <v>36</v>
      </c>
      <c r="E41" s="41" t="s">
        <v>454</v>
      </c>
      <c r="F41" s="42">
        <v>640.74</v>
      </c>
      <c r="G41" s="42"/>
      <c r="H41" s="87" t="s">
        <v>38</v>
      </c>
      <c r="I41" s="73" t="s">
        <v>73</v>
      </c>
      <c r="J41" s="44"/>
      <c r="K41" s="42"/>
      <c r="L41" s="45" t="s">
        <v>38</v>
      </c>
      <c r="M41" s="7"/>
      <c r="N41" s="7"/>
      <c r="O41" s="7"/>
      <c r="P41" s="7"/>
      <c r="Q41" s="7"/>
    </row>
    <row r="42" spans="1:17" outlineLevel="1" x14ac:dyDescent="0.2">
      <c r="A42" s="37" t="s">
        <v>38</v>
      </c>
      <c r="B42" s="38" t="s">
        <v>38</v>
      </c>
      <c r="C42" s="282" t="s">
        <v>39</v>
      </c>
      <c r="D42" s="40" t="s">
        <v>38</v>
      </c>
      <c r="E42" s="41" t="s">
        <v>38</v>
      </c>
      <c r="F42" s="42">
        <v>640.74</v>
      </c>
      <c r="G42" s="42">
        <v>1.1499999999999999</v>
      </c>
      <c r="H42" s="87">
        <v>58.95</v>
      </c>
      <c r="I42" s="44"/>
      <c r="J42" s="44">
        <v>18.07</v>
      </c>
      <c r="K42" s="42">
        <v>1065.23</v>
      </c>
      <c r="L42" s="45" t="s">
        <v>38</v>
      </c>
      <c r="M42" s="7"/>
      <c r="N42" s="7"/>
      <c r="O42" s="7"/>
      <c r="P42" s="7"/>
      <c r="Q42" s="7"/>
    </row>
    <row r="43" spans="1:17" outlineLevel="1" x14ac:dyDescent="0.2">
      <c r="A43" s="37" t="s">
        <v>38</v>
      </c>
      <c r="B43" s="38" t="s">
        <v>38</v>
      </c>
      <c r="C43" s="282" t="s">
        <v>40</v>
      </c>
      <c r="D43" s="40" t="s">
        <v>38</v>
      </c>
      <c r="E43" s="41" t="s">
        <v>38</v>
      </c>
      <c r="F43" s="42"/>
      <c r="G43" s="42">
        <v>1.1499999999999999</v>
      </c>
      <c r="H43" s="87" t="s">
        <v>38</v>
      </c>
      <c r="I43" s="44"/>
      <c r="J43" s="44"/>
      <c r="K43" s="42"/>
      <c r="L43" s="45" t="s">
        <v>38</v>
      </c>
      <c r="M43" s="7"/>
      <c r="N43" s="7"/>
      <c r="O43" s="7"/>
      <c r="P43" s="7"/>
      <c r="Q43" s="7"/>
    </row>
    <row r="44" spans="1:17" outlineLevel="1" x14ac:dyDescent="0.2">
      <c r="A44" s="37" t="s">
        <v>38</v>
      </c>
      <c r="B44" s="38" t="s">
        <v>38</v>
      </c>
      <c r="C44" s="282" t="s">
        <v>41</v>
      </c>
      <c r="D44" s="40" t="s">
        <v>38</v>
      </c>
      <c r="E44" s="41" t="s">
        <v>38</v>
      </c>
      <c r="F44" s="42"/>
      <c r="G44" s="42">
        <v>1.1499999999999999</v>
      </c>
      <c r="H44" s="87" t="s">
        <v>38</v>
      </c>
      <c r="I44" s="44"/>
      <c r="J44" s="44"/>
      <c r="K44" s="42"/>
      <c r="L44" s="45" t="s">
        <v>38</v>
      </c>
      <c r="M44" s="7"/>
      <c r="N44" s="7"/>
      <c r="O44" s="7"/>
      <c r="P44" s="7"/>
      <c r="Q44" s="7"/>
    </row>
    <row r="45" spans="1:17" outlineLevel="1" x14ac:dyDescent="0.2">
      <c r="A45" s="37" t="s">
        <v>38</v>
      </c>
      <c r="B45" s="38" t="s">
        <v>38</v>
      </c>
      <c r="C45" s="282" t="s">
        <v>42</v>
      </c>
      <c r="D45" s="40" t="s">
        <v>38</v>
      </c>
      <c r="E45" s="41" t="s">
        <v>38</v>
      </c>
      <c r="F45" s="42"/>
      <c r="G45" s="42"/>
      <c r="H45" s="87" t="s">
        <v>38</v>
      </c>
      <c r="I45" s="44"/>
      <c r="J45" s="44"/>
      <c r="K45" s="42"/>
      <c r="L45" s="45" t="s">
        <v>38</v>
      </c>
      <c r="M45" s="7"/>
      <c r="N45" s="7"/>
      <c r="O45" s="7"/>
      <c r="P45" s="7"/>
      <c r="Q45" s="7"/>
    </row>
    <row r="46" spans="1:17" outlineLevel="1" x14ac:dyDescent="0.2">
      <c r="A46" s="37" t="s">
        <v>38</v>
      </c>
      <c r="B46" s="38" t="s">
        <v>38</v>
      </c>
      <c r="C46" s="282" t="s">
        <v>43</v>
      </c>
      <c r="D46" s="40" t="s">
        <v>44</v>
      </c>
      <c r="E46" s="41">
        <v>80</v>
      </c>
      <c r="F46" s="42"/>
      <c r="G46" s="42"/>
      <c r="H46" s="87">
        <v>47.16</v>
      </c>
      <c r="I46" s="44"/>
      <c r="J46" s="44" t="s">
        <v>45</v>
      </c>
      <c r="K46" s="42">
        <v>724.36</v>
      </c>
      <c r="L46" s="45" t="s">
        <v>38</v>
      </c>
      <c r="M46" s="7"/>
      <c r="N46" s="7"/>
      <c r="O46" s="7"/>
      <c r="P46" s="7"/>
      <c r="Q46" s="7"/>
    </row>
    <row r="47" spans="1:17" outlineLevel="1" x14ac:dyDescent="0.2">
      <c r="A47" s="37" t="s">
        <v>38</v>
      </c>
      <c r="B47" s="38" t="s">
        <v>38</v>
      </c>
      <c r="C47" s="282" t="s">
        <v>46</v>
      </c>
      <c r="D47" s="40" t="s">
        <v>44</v>
      </c>
      <c r="E47" s="41">
        <v>45</v>
      </c>
      <c r="F47" s="42"/>
      <c r="G47" s="42"/>
      <c r="H47" s="87">
        <v>26.53</v>
      </c>
      <c r="I47" s="44"/>
      <c r="J47" s="44" t="s">
        <v>47</v>
      </c>
      <c r="K47" s="42">
        <v>383.48</v>
      </c>
      <c r="L47" s="45" t="s">
        <v>38</v>
      </c>
      <c r="M47" s="7"/>
      <c r="N47" s="7"/>
      <c r="O47" s="7"/>
      <c r="P47" s="7"/>
      <c r="Q47" s="7"/>
    </row>
    <row r="48" spans="1:17" outlineLevel="1" x14ac:dyDescent="0.2">
      <c r="A48" s="37" t="s">
        <v>38</v>
      </c>
      <c r="B48" s="38" t="s">
        <v>38</v>
      </c>
      <c r="C48" s="282" t="s">
        <v>48</v>
      </c>
      <c r="D48" s="40" t="s">
        <v>49</v>
      </c>
      <c r="E48" s="41">
        <v>88.5</v>
      </c>
      <c r="F48" s="42"/>
      <c r="G48" s="42">
        <v>1.1499999999999999</v>
      </c>
      <c r="H48" s="87" t="s">
        <v>38</v>
      </c>
      <c r="I48" s="44"/>
      <c r="J48" s="44"/>
      <c r="K48" s="42"/>
      <c r="L48" s="45">
        <v>8.14</v>
      </c>
      <c r="M48" s="7"/>
      <c r="N48" s="7"/>
      <c r="O48" s="7"/>
      <c r="P48" s="7"/>
      <c r="Q48" s="7"/>
    </row>
    <row r="49" spans="1:17" ht="15.75" x14ac:dyDescent="0.2">
      <c r="A49" s="46" t="s">
        <v>38</v>
      </c>
      <c r="B49" s="47" t="s">
        <v>38</v>
      </c>
      <c r="C49" s="283" t="s">
        <v>50</v>
      </c>
      <c r="D49" s="46" t="s">
        <v>38</v>
      </c>
      <c r="E49" s="49" t="s">
        <v>38</v>
      </c>
      <c r="F49" s="50"/>
      <c r="G49" s="50"/>
      <c r="H49" s="88">
        <v>132.63999999999999</v>
      </c>
      <c r="I49" s="52"/>
      <c r="J49" s="52"/>
      <c r="K49" s="50">
        <v>2173.0700000000002</v>
      </c>
      <c r="L49" s="53">
        <v>27163.38</v>
      </c>
      <c r="M49" s="7"/>
      <c r="N49" s="7"/>
      <c r="O49" s="7"/>
      <c r="P49" s="7"/>
      <c r="Q49" s="7"/>
    </row>
    <row r="50" spans="1:17" ht="105" x14ac:dyDescent="0.2">
      <c r="A50" s="37">
        <v>3</v>
      </c>
      <c r="B50" s="38" t="s">
        <v>456</v>
      </c>
      <c r="C50" s="282" t="s">
        <v>457</v>
      </c>
      <c r="D50" s="40" t="s">
        <v>328</v>
      </c>
      <c r="E50" s="41">
        <v>2</v>
      </c>
      <c r="F50" s="42">
        <v>2171.08</v>
      </c>
      <c r="G50" s="42"/>
      <c r="H50" s="87" t="s">
        <v>38</v>
      </c>
      <c r="I50" s="73" t="s">
        <v>73</v>
      </c>
      <c r="J50" s="44"/>
      <c r="K50" s="42"/>
      <c r="L50" s="45" t="s">
        <v>38</v>
      </c>
      <c r="M50" s="7"/>
      <c r="N50" s="7"/>
      <c r="O50" s="7"/>
      <c r="P50" s="7"/>
      <c r="Q50" s="7"/>
    </row>
    <row r="51" spans="1:17" ht="30" outlineLevel="1" x14ac:dyDescent="0.2">
      <c r="A51" s="37" t="s">
        <v>38</v>
      </c>
      <c r="B51" s="38">
        <v>170202</v>
      </c>
      <c r="C51" s="282" t="s">
        <v>329</v>
      </c>
      <c r="D51" s="40" t="s">
        <v>56</v>
      </c>
      <c r="E51" s="41">
        <v>12.66</v>
      </c>
      <c r="F51" s="42">
        <v>298.42</v>
      </c>
      <c r="G51" s="42"/>
      <c r="H51" s="87">
        <v>3778</v>
      </c>
      <c r="I51" s="44"/>
      <c r="J51" s="44">
        <v>6.35</v>
      </c>
      <c r="K51" s="42">
        <v>23990.3</v>
      </c>
      <c r="L51" s="45" t="s">
        <v>38</v>
      </c>
      <c r="M51" s="7"/>
      <c r="N51" s="7"/>
      <c r="O51" s="7"/>
      <c r="P51" s="7"/>
      <c r="Q51" s="7"/>
    </row>
    <row r="52" spans="1:17" outlineLevel="1" x14ac:dyDescent="0.2">
      <c r="A52" s="37" t="s">
        <v>38</v>
      </c>
      <c r="B52" s="38" t="s">
        <v>330</v>
      </c>
      <c r="C52" s="282" t="s">
        <v>331</v>
      </c>
      <c r="D52" s="40" t="s">
        <v>84</v>
      </c>
      <c r="E52" s="41">
        <v>0.76</v>
      </c>
      <c r="F52" s="42">
        <v>9.8000000000000007</v>
      </c>
      <c r="G52" s="42"/>
      <c r="H52" s="87">
        <v>7.45</v>
      </c>
      <c r="I52" s="44"/>
      <c r="J52" s="44">
        <v>6.14</v>
      </c>
      <c r="K52" s="42">
        <v>45.74</v>
      </c>
      <c r="L52" s="45" t="s">
        <v>38</v>
      </c>
      <c r="M52" s="7"/>
      <c r="N52" s="7"/>
      <c r="O52" s="7"/>
      <c r="P52" s="7"/>
      <c r="Q52" s="7"/>
    </row>
    <row r="53" spans="1:17" outlineLevel="1" x14ac:dyDescent="0.2">
      <c r="A53" s="37" t="s">
        <v>38</v>
      </c>
      <c r="B53" s="38" t="s">
        <v>332</v>
      </c>
      <c r="C53" s="282" t="s">
        <v>333</v>
      </c>
      <c r="D53" s="40" t="s">
        <v>84</v>
      </c>
      <c r="E53" s="41">
        <v>1.56</v>
      </c>
      <c r="F53" s="42">
        <v>10.3</v>
      </c>
      <c r="G53" s="42"/>
      <c r="H53" s="87">
        <v>16.07</v>
      </c>
      <c r="I53" s="44"/>
      <c r="J53" s="44">
        <v>6.14</v>
      </c>
      <c r="K53" s="42">
        <v>98.67</v>
      </c>
      <c r="L53" s="45" t="s">
        <v>38</v>
      </c>
      <c r="M53" s="7"/>
      <c r="N53" s="7"/>
      <c r="O53" s="7"/>
      <c r="P53" s="7"/>
      <c r="Q53" s="7"/>
    </row>
    <row r="54" spans="1:17" ht="45" outlineLevel="1" x14ac:dyDescent="0.2">
      <c r="A54" s="37" t="s">
        <v>38</v>
      </c>
      <c r="B54" s="38" t="s">
        <v>334</v>
      </c>
      <c r="C54" s="282" t="s">
        <v>335</v>
      </c>
      <c r="D54" s="40" t="s">
        <v>144</v>
      </c>
      <c r="E54" s="41">
        <v>22</v>
      </c>
      <c r="F54" s="42">
        <v>11.39</v>
      </c>
      <c r="G54" s="42"/>
      <c r="H54" s="87">
        <v>250.58</v>
      </c>
      <c r="I54" s="44"/>
      <c r="J54" s="44">
        <v>6.14</v>
      </c>
      <c r="K54" s="42">
        <v>1538.56</v>
      </c>
      <c r="L54" s="45" t="s">
        <v>38</v>
      </c>
      <c r="M54" s="7"/>
      <c r="N54" s="7"/>
      <c r="O54" s="7"/>
      <c r="P54" s="7"/>
      <c r="Q54" s="7"/>
    </row>
    <row r="55" spans="1:17" ht="30" outlineLevel="1" x14ac:dyDescent="0.2">
      <c r="A55" s="37" t="s">
        <v>38</v>
      </c>
      <c r="B55" s="38" t="s">
        <v>336</v>
      </c>
      <c r="C55" s="282" t="s">
        <v>337</v>
      </c>
      <c r="D55" s="40" t="s">
        <v>121</v>
      </c>
      <c r="E55" s="41">
        <v>6.0000000000000001E-3</v>
      </c>
      <c r="F55" s="42">
        <v>109.18</v>
      </c>
      <c r="G55" s="42"/>
      <c r="H55" s="87">
        <v>0.66</v>
      </c>
      <c r="I55" s="44"/>
      <c r="J55" s="44">
        <v>6.14</v>
      </c>
      <c r="K55" s="42">
        <v>4.05</v>
      </c>
      <c r="L55" s="45" t="s">
        <v>38</v>
      </c>
      <c r="M55" s="7"/>
      <c r="N55" s="7"/>
      <c r="O55" s="7"/>
      <c r="P55" s="7"/>
      <c r="Q55" s="7"/>
    </row>
    <row r="56" spans="1:17" ht="30" outlineLevel="1" x14ac:dyDescent="0.2">
      <c r="A56" s="37" t="s">
        <v>38</v>
      </c>
      <c r="B56" s="38" t="s">
        <v>338</v>
      </c>
      <c r="C56" s="282" t="s">
        <v>339</v>
      </c>
      <c r="D56" s="40" t="s">
        <v>270</v>
      </c>
      <c r="E56" s="41">
        <v>0.6</v>
      </c>
      <c r="F56" s="42">
        <v>47.67</v>
      </c>
      <c r="G56" s="42"/>
      <c r="H56" s="87">
        <v>28.6</v>
      </c>
      <c r="I56" s="44"/>
      <c r="J56" s="44">
        <v>6.14</v>
      </c>
      <c r="K56" s="42">
        <v>175.6</v>
      </c>
      <c r="L56" s="45" t="s">
        <v>38</v>
      </c>
      <c r="M56" s="7"/>
      <c r="N56" s="7"/>
      <c r="O56" s="7"/>
      <c r="P56" s="7"/>
      <c r="Q56" s="7"/>
    </row>
    <row r="57" spans="1:17" ht="30" outlineLevel="1" x14ac:dyDescent="0.2">
      <c r="A57" s="37" t="s">
        <v>38</v>
      </c>
      <c r="B57" s="38" t="s">
        <v>340</v>
      </c>
      <c r="C57" s="282" t="s">
        <v>341</v>
      </c>
      <c r="D57" s="40" t="s">
        <v>147</v>
      </c>
      <c r="E57" s="41">
        <v>4</v>
      </c>
      <c r="F57" s="42">
        <v>4.3600000000000003</v>
      </c>
      <c r="G57" s="42"/>
      <c r="H57" s="87">
        <v>17.440000000000001</v>
      </c>
      <c r="I57" s="44"/>
      <c r="J57" s="44">
        <v>6.14</v>
      </c>
      <c r="K57" s="42">
        <v>107.08</v>
      </c>
      <c r="L57" s="45" t="s">
        <v>38</v>
      </c>
      <c r="M57" s="7"/>
      <c r="N57" s="7"/>
      <c r="O57" s="7"/>
      <c r="P57" s="7"/>
      <c r="Q57" s="7"/>
    </row>
    <row r="58" spans="1:17" outlineLevel="1" x14ac:dyDescent="0.2">
      <c r="A58" s="37" t="s">
        <v>38</v>
      </c>
      <c r="B58" s="38" t="s">
        <v>38</v>
      </c>
      <c r="C58" s="282" t="s">
        <v>39</v>
      </c>
      <c r="D58" s="40" t="s">
        <v>38</v>
      </c>
      <c r="E58" s="41" t="s">
        <v>38</v>
      </c>
      <c r="F58" s="42">
        <v>121.68</v>
      </c>
      <c r="G58" s="42">
        <v>1.1499999999999999</v>
      </c>
      <c r="H58" s="87">
        <v>279.86</v>
      </c>
      <c r="I58" s="44"/>
      <c r="J58" s="44">
        <v>18.07</v>
      </c>
      <c r="K58" s="42">
        <v>5057.07</v>
      </c>
      <c r="L58" s="45" t="s">
        <v>38</v>
      </c>
      <c r="M58" s="7"/>
      <c r="N58" s="7"/>
      <c r="O58" s="7"/>
      <c r="P58" s="7"/>
      <c r="Q58" s="7"/>
    </row>
    <row r="59" spans="1:17" outlineLevel="1" x14ac:dyDescent="0.2">
      <c r="A59" s="37" t="s">
        <v>38</v>
      </c>
      <c r="B59" s="38" t="s">
        <v>38</v>
      </c>
      <c r="C59" s="282" t="s">
        <v>40</v>
      </c>
      <c r="D59" s="40" t="s">
        <v>38</v>
      </c>
      <c r="E59" s="41" t="s">
        <v>38</v>
      </c>
      <c r="F59" s="42">
        <v>1889</v>
      </c>
      <c r="G59" s="42">
        <v>1.1499999999999999</v>
      </c>
      <c r="H59" s="87">
        <v>4344.7</v>
      </c>
      <c r="I59" s="44"/>
      <c r="J59" s="44">
        <v>6.35</v>
      </c>
      <c r="K59" s="42">
        <v>27588.85</v>
      </c>
      <c r="L59" s="45" t="s">
        <v>38</v>
      </c>
      <c r="M59" s="7"/>
      <c r="N59" s="7"/>
      <c r="O59" s="7"/>
      <c r="P59" s="7"/>
      <c r="Q59" s="7"/>
    </row>
    <row r="60" spans="1:17" outlineLevel="1" x14ac:dyDescent="0.2">
      <c r="A60" s="37" t="s">
        <v>38</v>
      </c>
      <c r="B60" s="38" t="s">
        <v>38</v>
      </c>
      <c r="C60" s="282" t="s">
        <v>41</v>
      </c>
      <c r="D60" s="40" t="s">
        <v>38</v>
      </c>
      <c r="E60" s="41" t="s">
        <v>38</v>
      </c>
      <c r="F60" s="54" t="s">
        <v>458</v>
      </c>
      <c r="G60" s="42">
        <v>1.1499999999999999</v>
      </c>
      <c r="H60" s="290" t="s">
        <v>459</v>
      </c>
      <c r="I60" s="44"/>
      <c r="J60" s="44">
        <v>18.07</v>
      </c>
      <c r="K60" s="54" t="s">
        <v>460</v>
      </c>
      <c r="L60" s="45" t="s">
        <v>38</v>
      </c>
      <c r="M60" s="7"/>
      <c r="N60" s="7"/>
      <c r="O60" s="7"/>
      <c r="P60" s="7"/>
      <c r="Q60" s="7"/>
    </row>
    <row r="61" spans="1:17" outlineLevel="1" x14ac:dyDescent="0.2">
      <c r="A61" s="37" t="s">
        <v>38</v>
      </c>
      <c r="B61" s="38" t="s">
        <v>38</v>
      </c>
      <c r="C61" s="282" t="s">
        <v>42</v>
      </c>
      <c r="D61" s="40" t="s">
        <v>38</v>
      </c>
      <c r="E61" s="41" t="s">
        <v>38</v>
      </c>
      <c r="F61" s="42">
        <v>160.4</v>
      </c>
      <c r="G61" s="42"/>
      <c r="H61" s="87">
        <v>320.8</v>
      </c>
      <c r="I61" s="44"/>
      <c r="J61" s="44">
        <v>6.14</v>
      </c>
      <c r="K61" s="42">
        <v>1969.71</v>
      </c>
      <c r="L61" s="45" t="s">
        <v>38</v>
      </c>
      <c r="M61" s="7"/>
      <c r="N61" s="7"/>
      <c r="O61" s="7"/>
      <c r="P61" s="7"/>
      <c r="Q61" s="7"/>
    </row>
    <row r="62" spans="1:17" outlineLevel="1" x14ac:dyDescent="0.2">
      <c r="A62" s="37" t="s">
        <v>38</v>
      </c>
      <c r="B62" s="38" t="s">
        <v>38</v>
      </c>
      <c r="C62" s="282" t="s">
        <v>43</v>
      </c>
      <c r="D62" s="40" t="s">
        <v>44</v>
      </c>
      <c r="E62" s="41">
        <v>100</v>
      </c>
      <c r="F62" s="42"/>
      <c r="G62" s="42"/>
      <c r="H62" s="87">
        <v>469.56</v>
      </c>
      <c r="I62" s="44"/>
      <c r="J62" s="44" t="s">
        <v>106</v>
      </c>
      <c r="K62" s="42">
        <v>7212.21</v>
      </c>
      <c r="L62" s="45" t="s">
        <v>38</v>
      </c>
      <c r="M62" s="7"/>
      <c r="N62" s="7"/>
      <c r="O62" s="7"/>
      <c r="P62" s="7"/>
      <c r="Q62" s="7"/>
    </row>
    <row r="63" spans="1:17" outlineLevel="1" x14ac:dyDescent="0.2">
      <c r="A63" s="37" t="s">
        <v>38</v>
      </c>
      <c r="B63" s="38" t="s">
        <v>38</v>
      </c>
      <c r="C63" s="282" t="s">
        <v>46</v>
      </c>
      <c r="D63" s="40" t="s">
        <v>44</v>
      </c>
      <c r="E63" s="41">
        <v>65</v>
      </c>
      <c r="F63" s="42"/>
      <c r="G63" s="42"/>
      <c r="H63" s="87">
        <v>305.20999999999998</v>
      </c>
      <c r="I63" s="44"/>
      <c r="J63" s="44" t="s">
        <v>61</v>
      </c>
      <c r="K63" s="42">
        <v>4412.17</v>
      </c>
      <c r="L63" s="45" t="s">
        <v>38</v>
      </c>
      <c r="M63" s="7"/>
      <c r="N63" s="7"/>
      <c r="O63" s="7"/>
      <c r="P63" s="7"/>
      <c r="Q63" s="7"/>
    </row>
    <row r="64" spans="1:17" outlineLevel="1" x14ac:dyDescent="0.2">
      <c r="A64" s="37" t="s">
        <v>38</v>
      </c>
      <c r="B64" s="38" t="s">
        <v>38</v>
      </c>
      <c r="C64" s="282" t="s">
        <v>48</v>
      </c>
      <c r="D64" s="40" t="s">
        <v>49</v>
      </c>
      <c r="E64" s="41">
        <v>12.18</v>
      </c>
      <c r="F64" s="42"/>
      <c r="G64" s="42">
        <v>1.1499999999999999</v>
      </c>
      <c r="H64" s="87" t="s">
        <v>38</v>
      </c>
      <c r="I64" s="44"/>
      <c r="J64" s="44"/>
      <c r="K64" s="42"/>
      <c r="L64" s="45">
        <v>28.01</v>
      </c>
      <c r="M64" s="7"/>
      <c r="N64" s="7"/>
      <c r="O64" s="7"/>
      <c r="P64" s="7"/>
      <c r="Q64" s="7"/>
    </row>
    <row r="65" spans="1:17" outlineLevel="1" x14ac:dyDescent="0.2">
      <c r="A65" s="37" t="s">
        <v>38</v>
      </c>
      <c r="B65" s="38" t="s">
        <v>38</v>
      </c>
      <c r="C65" s="282" t="s">
        <v>94</v>
      </c>
      <c r="D65" s="40" t="s">
        <v>49</v>
      </c>
      <c r="E65" s="41">
        <v>6.33</v>
      </c>
      <c r="F65" s="42"/>
      <c r="G65" s="42">
        <v>1.1499999999999999</v>
      </c>
      <c r="H65" s="87" t="s">
        <v>38</v>
      </c>
      <c r="I65" s="44"/>
      <c r="J65" s="44"/>
      <c r="K65" s="42"/>
      <c r="L65" s="45">
        <v>14.56</v>
      </c>
      <c r="M65" s="7"/>
      <c r="N65" s="7"/>
      <c r="O65" s="7"/>
      <c r="P65" s="7"/>
      <c r="Q65" s="7"/>
    </row>
    <row r="66" spans="1:17" ht="15.75" x14ac:dyDescent="0.2">
      <c r="A66" s="46" t="s">
        <v>38</v>
      </c>
      <c r="B66" s="47" t="s">
        <v>38</v>
      </c>
      <c r="C66" s="283" t="s">
        <v>50</v>
      </c>
      <c r="D66" s="46" t="s">
        <v>38</v>
      </c>
      <c r="E66" s="49" t="s">
        <v>38</v>
      </c>
      <c r="F66" s="50"/>
      <c r="G66" s="50"/>
      <c r="H66" s="88">
        <v>5720.13</v>
      </c>
      <c r="I66" s="52"/>
      <c r="J66" s="52"/>
      <c r="K66" s="50">
        <v>46240.01</v>
      </c>
      <c r="L66" s="53">
        <v>23120.01</v>
      </c>
      <c r="M66" s="7"/>
      <c r="N66" s="7"/>
      <c r="O66" s="7"/>
      <c r="P66" s="7"/>
      <c r="Q66" s="7"/>
    </row>
    <row r="67" spans="1:17" ht="60" x14ac:dyDescent="0.2">
      <c r="A67" s="37">
        <v>4</v>
      </c>
      <c r="B67" s="38" t="s">
        <v>345</v>
      </c>
      <c r="C67" s="282" t="s">
        <v>335</v>
      </c>
      <c r="D67" s="40" t="s">
        <v>144</v>
      </c>
      <c r="E67" s="41">
        <v>-22</v>
      </c>
      <c r="F67" s="42">
        <v>11.39</v>
      </c>
      <c r="G67" s="42"/>
      <c r="H67" s="87">
        <v>-250.58</v>
      </c>
      <c r="I67" s="73" t="s">
        <v>73</v>
      </c>
      <c r="J67" s="44">
        <v>6.33</v>
      </c>
      <c r="K67" s="50">
        <v>-1586.17</v>
      </c>
      <c r="L67" s="45" t="s">
        <v>38</v>
      </c>
      <c r="M67" s="7"/>
      <c r="N67" s="7"/>
      <c r="O67" s="7"/>
      <c r="P67" s="7"/>
      <c r="Q67" s="7"/>
    </row>
    <row r="68" spans="1:17" ht="75" x14ac:dyDescent="0.2">
      <c r="A68" s="37">
        <v>5</v>
      </c>
      <c r="B68" s="38" t="s">
        <v>461</v>
      </c>
      <c r="C68" s="282" t="s">
        <v>462</v>
      </c>
      <c r="D68" s="40" t="s">
        <v>328</v>
      </c>
      <c r="E68" s="41" t="s">
        <v>348</v>
      </c>
      <c r="F68" s="42">
        <v>872.77</v>
      </c>
      <c r="G68" s="42"/>
      <c r="H68" s="87" t="s">
        <v>38</v>
      </c>
      <c r="I68" s="73" t="s">
        <v>73</v>
      </c>
      <c r="J68" s="44"/>
      <c r="K68" s="42"/>
      <c r="L68" s="45" t="s">
        <v>38</v>
      </c>
      <c r="M68" s="7"/>
      <c r="N68" s="7"/>
      <c r="O68" s="7"/>
      <c r="P68" s="7"/>
      <c r="Q68" s="7"/>
    </row>
    <row r="69" spans="1:17" ht="30" outlineLevel="1" x14ac:dyDescent="0.2">
      <c r="A69" s="37" t="s">
        <v>38</v>
      </c>
      <c r="B69" s="38">
        <v>170202</v>
      </c>
      <c r="C69" s="282" t="s">
        <v>329</v>
      </c>
      <c r="D69" s="40" t="s">
        <v>56</v>
      </c>
      <c r="E69" s="41">
        <v>89.13</v>
      </c>
      <c r="F69" s="42">
        <v>298.42</v>
      </c>
      <c r="G69" s="42"/>
      <c r="H69" s="87">
        <v>26598.17</v>
      </c>
      <c r="I69" s="44"/>
      <c r="J69" s="44">
        <v>6.35</v>
      </c>
      <c r="K69" s="42">
        <v>168898.38</v>
      </c>
      <c r="L69" s="45" t="s">
        <v>38</v>
      </c>
      <c r="M69" s="7"/>
      <c r="N69" s="7"/>
      <c r="O69" s="7"/>
      <c r="P69" s="7"/>
      <c r="Q69" s="7"/>
    </row>
    <row r="70" spans="1:17" outlineLevel="1" x14ac:dyDescent="0.2">
      <c r="A70" s="37" t="s">
        <v>38</v>
      </c>
      <c r="B70" s="38" t="s">
        <v>330</v>
      </c>
      <c r="C70" s="282" t="s">
        <v>331</v>
      </c>
      <c r="D70" s="40" t="s">
        <v>84</v>
      </c>
      <c r="E70" s="41">
        <v>6.8289999999999997</v>
      </c>
      <c r="F70" s="42">
        <v>9.8000000000000007</v>
      </c>
      <c r="G70" s="42"/>
      <c r="H70" s="87">
        <v>66.92</v>
      </c>
      <c r="I70" s="44"/>
      <c r="J70" s="44">
        <v>6.13</v>
      </c>
      <c r="K70" s="42">
        <v>410.22</v>
      </c>
      <c r="L70" s="45" t="s">
        <v>38</v>
      </c>
      <c r="M70" s="7"/>
      <c r="N70" s="7"/>
      <c r="O70" s="7"/>
      <c r="P70" s="7"/>
      <c r="Q70" s="7"/>
    </row>
    <row r="71" spans="1:17" outlineLevel="1" x14ac:dyDescent="0.2">
      <c r="A71" s="37" t="s">
        <v>38</v>
      </c>
      <c r="B71" s="38" t="s">
        <v>332</v>
      </c>
      <c r="C71" s="282" t="s">
        <v>333</v>
      </c>
      <c r="D71" s="40" t="s">
        <v>84</v>
      </c>
      <c r="E71" s="41">
        <v>14.02</v>
      </c>
      <c r="F71" s="42">
        <v>10.3</v>
      </c>
      <c r="G71" s="42"/>
      <c r="H71" s="87">
        <v>144.41</v>
      </c>
      <c r="I71" s="44"/>
      <c r="J71" s="44">
        <v>6.13</v>
      </c>
      <c r="K71" s="42">
        <v>885.23</v>
      </c>
      <c r="L71" s="45" t="s">
        <v>38</v>
      </c>
      <c r="M71" s="7"/>
      <c r="N71" s="7"/>
      <c r="O71" s="7"/>
      <c r="P71" s="7"/>
      <c r="Q71" s="7"/>
    </row>
    <row r="72" spans="1:17" ht="45" outlineLevel="1" x14ac:dyDescent="0.2">
      <c r="A72" s="37" t="s">
        <v>38</v>
      </c>
      <c r="B72" s="38" t="s">
        <v>334</v>
      </c>
      <c r="C72" s="282" t="s">
        <v>335</v>
      </c>
      <c r="D72" s="40" t="s">
        <v>144</v>
      </c>
      <c r="E72" s="41">
        <v>215.6</v>
      </c>
      <c r="F72" s="42">
        <v>11.39</v>
      </c>
      <c r="G72" s="42"/>
      <c r="H72" s="87">
        <v>2455.6799999999998</v>
      </c>
      <c r="I72" s="44"/>
      <c r="J72" s="44">
        <v>6.13</v>
      </c>
      <c r="K72" s="42">
        <v>15053.32</v>
      </c>
      <c r="L72" s="45" t="s">
        <v>38</v>
      </c>
      <c r="M72" s="7"/>
      <c r="N72" s="7"/>
      <c r="O72" s="7"/>
      <c r="P72" s="7"/>
      <c r="Q72" s="7"/>
    </row>
    <row r="73" spans="1:17" ht="30" outlineLevel="1" x14ac:dyDescent="0.2">
      <c r="A73" s="37" t="s">
        <v>38</v>
      </c>
      <c r="B73" s="38" t="s">
        <v>336</v>
      </c>
      <c r="C73" s="282" t="s">
        <v>337</v>
      </c>
      <c r="D73" s="40" t="s">
        <v>121</v>
      </c>
      <c r="E73" s="41">
        <v>7.1900000000000006E-2</v>
      </c>
      <c r="F73" s="42">
        <v>109.18</v>
      </c>
      <c r="G73" s="42"/>
      <c r="H73" s="87">
        <v>7.85</v>
      </c>
      <c r="I73" s="44"/>
      <c r="J73" s="44">
        <v>6.13</v>
      </c>
      <c r="K73" s="42">
        <v>48.12</v>
      </c>
      <c r="L73" s="45" t="s">
        <v>38</v>
      </c>
      <c r="M73" s="7"/>
      <c r="N73" s="7"/>
      <c r="O73" s="7"/>
      <c r="P73" s="7"/>
      <c r="Q73" s="7"/>
    </row>
    <row r="74" spans="1:17" ht="30" outlineLevel="1" x14ac:dyDescent="0.2">
      <c r="A74" s="37" t="s">
        <v>38</v>
      </c>
      <c r="B74" s="38" t="s">
        <v>338</v>
      </c>
      <c r="C74" s="282" t="s">
        <v>339</v>
      </c>
      <c r="D74" s="40" t="s">
        <v>270</v>
      </c>
      <c r="E74" s="41">
        <v>7.1879999999999997</v>
      </c>
      <c r="F74" s="42">
        <v>47.67</v>
      </c>
      <c r="G74" s="42"/>
      <c r="H74" s="87">
        <v>342.65</v>
      </c>
      <c r="I74" s="44"/>
      <c r="J74" s="44">
        <v>6.13</v>
      </c>
      <c r="K74" s="42">
        <v>2100.44</v>
      </c>
      <c r="L74" s="45" t="s">
        <v>38</v>
      </c>
      <c r="M74" s="7"/>
      <c r="N74" s="7"/>
      <c r="O74" s="7"/>
      <c r="P74" s="7"/>
      <c r="Q74" s="7"/>
    </row>
    <row r="75" spans="1:17" ht="30" outlineLevel="1" x14ac:dyDescent="0.2">
      <c r="A75" s="37" t="s">
        <v>38</v>
      </c>
      <c r="B75" s="38" t="s">
        <v>340</v>
      </c>
      <c r="C75" s="282" t="s">
        <v>341</v>
      </c>
      <c r="D75" s="40" t="s">
        <v>147</v>
      </c>
      <c r="E75" s="41">
        <v>35.94</v>
      </c>
      <c r="F75" s="42">
        <v>4.3600000000000003</v>
      </c>
      <c r="G75" s="42"/>
      <c r="H75" s="87">
        <v>156.69999999999999</v>
      </c>
      <c r="I75" s="44"/>
      <c r="J75" s="44">
        <v>6.13</v>
      </c>
      <c r="K75" s="42">
        <v>960.57</v>
      </c>
      <c r="L75" s="45" t="s">
        <v>38</v>
      </c>
      <c r="M75" s="7"/>
      <c r="N75" s="7"/>
      <c r="O75" s="7"/>
      <c r="P75" s="7"/>
      <c r="Q75" s="7"/>
    </row>
    <row r="76" spans="1:17" outlineLevel="1" x14ac:dyDescent="0.2">
      <c r="A76" s="37" t="s">
        <v>38</v>
      </c>
      <c r="B76" s="38" t="s">
        <v>38</v>
      </c>
      <c r="C76" s="282" t="s">
        <v>39</v>
      </c>
      <c r="D76" s="40" t="s">
        <v>38</v>
      </c>
      <c r="E76" s="41" t="s">
        <v>38</v>
      </c>
      <c r="F76" s="42">
        <v>44.36</v>
      </c>
      <c r="G76" s="42">
        <v>1.1499999999999999</v>
      </c>
      <c r="H76" s="87">
        <v>1833.3</v>
      </c>
      <c r="I76" s="44"/>
      <c r="J76" s="44">
        <v>18.07</v>
      </c>
      <c r="K76" s="42">
        <v>33127.730000000003</v>
      </c>
      <c r="L76" s="45" t="s">
        <v>38</v>
      </c>
      <c r="M76" s="7"/>
      <c r="N76" s="7"/>
      <c r="O76" s="7"/>
      <c r="P76" s="7"/>
      <c r="Q76" s="7"/>
    </row>
    <row r="77" spans="1:17" outlineLevel="1" x14ac:dyDescent="0.2">
      <c r="A77" s="37" t="s">
        <v>38</v>
      </c>
      <c r="B77" s="38" t="s">
        <v>38</v>
      </c>
      <c r="C77" s="282" t="s">
        <v>40</v>
      </c>
      <c r="D77" s="40" t="s">
        <v>38</v>
      </c>
      <c r="E77" s="41" t="s">
        <v>38</v>
      </c>
      <c r="F77" s="42">
        <v>740.08</v>
      </c>
      <c r="G77" s="42">
        <v>1.1499999999999999</v>
      </c>
      <c r="H77" s="87">
        <v>30588.17</v>
      </c>
      <c r="I77" s="44"/>
      <c r="J77" s="44">
        <v>6.35</v>
      </c>
      <c r="K77" s="42">
        <v>194234.88</v>
      </c>
      <c r="L77" s="45" t="s">
        <v>38</v>
      </c>
      <c r="M77" s="7"/>
      <c r="N77" s="7"/>
      <c r="O77" s="7"/>
      <c r="P77" s="7"/>
      <c r="Q77" s="7"/>
    </row>
    <row r="78" spans="1:17" outlineLevel="1" x14ac:dyDescent="0.2">
      <c r="A78" s="37" t="s">
        <v>38</v>
      </c>
      <c r="B78" s="38" t="s">
        <v>38</v>
      </c>
      <c r="C78" s="282" t="s">
        <v>41</v>
      </c>
      <c r="D78" s="40" t="s">
        <v>38</v>
      </c>
      <c r="E78" s="41" t="s">
        <v>38</v>
      </c>
      <c r="F78" s="54" t="s">
        <v>463</v>
      </c>
      <c r="G78" s="42">
        <v>1.1499999999999999</v>
      </c>
      <c r="H78" s="290" t="s">
        <v>464</v>
      </c>
      <c r="I78" s="44"/>
      <c r="J78" s="44">
        <v>18.07</v>
      </c>
      <c r="K78" s="54" t="s">
        <v>465</v>
      </c>
      <c r="L78" s="45" t="s">
        <v>38</v>
      </c>
      <c r="M78" s="7"/>
      <c r="N78" s="7"/>
      <c r="O78" s="7"/>
      <c r="P78" s="7"/>
      <c r="Q78" s="7"/>
    </row>
    <row r="79" spans="1:17" outlineLevel="1" x14ac:dyDescent="0.2">
      <c r="A79" s="37" t="s">
        <v>38</v>
      </c>
      <c r="B79" s="38" t="s">
        <v>38</v>
      </c>
      <c r="C79" s="282" t="s">
        <v>42</v>
      </c>
      <c r="D79" s="40" t="s">
        <v>38</v>
      </c>
      <c r="E79" s="41" t="s">
        <v>38</v>
      </c>
      <c r="F79" s="42">
        <v>88.33</v>
      </c>
      <c r="G79" s="42"/>
      <c r="H79" s="87">
        <v>3174.94</v>
      </c>
      <c r="I79" s="44"/>
      <c r="J79" s="44">
        <v>6.13</v>
      </c>
      <c r="K79" s="42">
        <v>19462.38</v>
      </c>
      <c r="L79" s="45" t="s">
        <v>38</v>
      </c>
      <c r="M79" s="7"/>
      <c r="N79" s="7"/>
      <c r="O79" s="7"/>
      <c r="P79" s="7"/>
      <c r="Q79" s="7"/>
    </row>
    <row r="80" spans="1:17" outlineLevel="1" x14ac:dyDescent="0.2">
      <c r="A80" s="37" t="s">
        <v>38</v>
      </c>
      <c r="B80" s="38" t="s">
        <v>38</v>
      </c>
      <c r="C80" s="282" t="s">
        <v>43</v>
      </c>
      <c r="D80" s="40" t="s">
        <v>44</v>
      </c>
      <c r="E80" s="41">
        <v>100</v>
      </c>
      <c r="F80" s="42"/>
      <c r="G80" s="42"/>
      <c r="H80" s="87">
        <v>3168.83</v>
      </c>
      <c r="I80" s="44"/>
      <c r="J80" s="44" t="s">
        <v>106</v>
      </c>
      <c r="K80" s="42">
        <v>48671.65</v>
      </c>
      <c r="L80" s="45" t="s">
        <v>38</v>
      </c>
      <c r="M80" s="7"/>
      <c r="N80" s="7"/>
      <c r="O80" s="7"/>
      <c r="P80" s="7"/>
      <c r="Q80" s="7"/>
    </row>
    <row r="81" spans="1:17" outlineLevel="1" x14ac:dyDescent="0.2">
      <c r="A81" s="37" t="s">
        <v>38</v>
      </c>
      <c r="B81" s="38" t="s">
        <v>38</v>
      </c>
      <c r="C81" s="282" t="s">
        <v>46</v>
      </c>
      <c r="D81" s="40" t="s">
        <v>44</v>
      </c>
      <c r="E81" s="41">
        <v>65</v>
      </c>
      <c r="F81" s="42"/>
      <c r="G81" s="42"/>
      <c r="H81" s="87">
        <v>2059.7399999999998</v>
      </c>
      <c r="I81" s="44"/>
      <c r="J81" s="44" t="s">
        <v>61</v>
      </c>
      <c r="K81" s="42">
        <v>29775.599999999999</v>
      </c>
      <c r="L81" s="45" t="s">
        <v>38</v>
      </c>
      <c r="M81" s="7"/>
      <c r="N81" s="7"/>
      <c r="O81" s="7"/>
      <c r="P81" s="7"/>
      <c r="Q81" s="7"/>
    </row>
    <row r="82" spans="1:17" outlineLevel="1" x14ac:dyDescent="0.2">
      <c r="A82" s="37" t="s">
        <v>38</v>
      </c>
      <c r="B82" s="38" t="s">
        <v>38</v>
      </c>
      <c r="C82" s="282" t="s">
        <v>48</v>
      </c>
      <c r="D82" s="40" t="s">
        <v>49</v>
      </c>
      <c r="E82" s="41">
        <v>4.4400000000000004</v>
      </c>
      <c r="F82" s="42"/>
      <c r="G82" s="42">
        <v>1.1499999999999999</v>
      </c>
      <c r="H82" s="87" t="s">
        <v>38</v>
      </c>
      <c r="I82" s="44"/>
      <c r="J82" s="44"/>
      <c r="K82" s="42"/>
      <c r="L82" s="45">
        <v>183.51</v>
      </c>
      <c r="M82" s="7"/>
      <c r="N82" s="7"/>
      <c r="O82" s="7"/>
      <c r="P82" s="7"/>
      <c r="Q82" s="7"/>
    </row>
    <row r="83" spans="1:17" outlineLevel="1" x14ac:dyDescent="0.2">
      <c r="A83" s="37" t="s">
        <v>38</v>
      </c>
      <c r="B83" s="38" t="s">
        <v>38</v>
      </c>
      <c r="C83" s="282" t="s">
        <v>94</v>
      </c>
      <c r="D83" s="40" t="s">
        <v>49</v>
      </c>
      <c r="E83" s="41">
        <v>2.48</v>
      </c>
      <c r="F83" s="42"/>
      <c r="G83" s="42">
        <v>1.1499999999999999</v>
      </c>
      <c r="H83" s="87" t="s">
        <v>38</v>
      </c>
      <c r="I83" s="44"/>
      <c r="J83" s="44"/>
      <c r="K83" s="42"/>
      <c r="L83" s="45">
        <v>102.5</v>
      </c>
      <c r="M83" s="7"/>
      <c r="N83" s="7"/>
      <c r="O83" s="7"/>
      <c r="P83" s="7"/>
      <c r="Q83" s="7"/>
    </row>
    <row r="84" spans="1:17" ht="15.75" x14ac:dyDescent="0.2">
      <c r="A84" s="46" t="s">
        <v>38</v>
      </c>
      <c r="B84" s="47" t="s">
        <v>38</v>
      </c>
      <c r="C84" s="283" t="s">
        <v>50</v>
      </c>
      <c r="D84" s="46" t="s">
        <v>38</v>
      </c>
      <c r="E84" s="49" t="s">
        <v>38</v>
      </c>
      <c r="F84" s="50"/>
      <c r="G84" s="50"/>
      <c r="H84" s="88">
        <v>40824.980000000003</v>
      </c>
      <c r="I84" s="52"/>
      <c r="J84" s="52"/>
      <c r="K84" s="50">
        <v>325272.24</v>
      </c>
      <c r="L84" s="53">
        <v>9050.42</v>
      </c>
      <c r="M84" s="7"/>
      <c r="N84" s="7"/>
      <c r="O84" s="7"/>
      <c r="P84" s="7"/>
      <c r="Q84" s="7"/>
    </row>
    <row r="85" spans="1:17" ht="60" x14ac:dyDescent="0.2">
      <c r="A85" s="37">
        <v>6</v>
      </c>
      <c r="B85" s="38" t="s">
        <v>345</v>
      </c>
      <c r="C85" s="282" t="s">
        <v>335</v>
      </c>
      <c r="D85" s="40" t="s">
        <v>144</v>
      </c>
      <c r="E85" s="41">
        <v>-215.6</v>
      </c>
      <c r="F85" s="42">
        <v>11.39</v>
      </c>
      <c r="G85" s="42"/>
      <c r="H85" s="87">
        <v>-2455.6799999999998</v>
      </c>
      <c r="I85" s="73" t="s">
        <v>73</v>
      </c>
      <c r="J85" s="44">
        <v>6.33</v>
      </c>
      <c r="K85" s="50">
        <v>-15544.45</v>
      </c>
      <c r="L85" s="45" t="s">
        <v>38</v>
      </c>
      <c r="M85" s="7"/>
      <c r="N85" s="7"/>
      <c r="O85" s="7"/>
      <c r="P85" s="7"/>
      <c r="Q85" s="7"/>
    </row>
    <row r="86" spans="1:17" ht="60" x14ac:dyDescent="0.2">
      <c r="A86" s="37">
        <v>7</v>
      </c>
      <c r="B86" s="38" t="s">
        <v>326</v>
      </c>
      <c r="C86" s="282" t="s">
        <v>466</v>
      </c>
      <c r="D86" s="40" t="s">
        <v>328</v>
      </c>
      <c r="E86" s="41">
        <v>2</v>
      </c>
      <c r="F86" s="42">
        <v>1856.66</v>
      </c>
      <c r="G86" s="42"/>
      <c r="H86" s="87" t="s">
        <v>38</v>
      </c>
      <c r="I86" s="73" t="s">
        <v>73</v>
      </c>
      <c r="J86" s="44"/>
      <c r="K86" s="42"/>
      <c r="L86" s="45" t="s">
        <v>38</v>
      </c>
      <c r="M86" s="7"/>
      <c r="N86" s="7"/>
      <c r="O86" s="7"/>
      <c r="P86" s="7"/>
      <c r="Q86" s="7"/>
    </row>
    <row r="87" spans="1:17" ht="30" outlineLevel="1" x14ac:dyDescent="0.2">
      <c r="A87" s="37" t="s">
        <v>38</v>
      </c>
      <c r="B87" s="38">
        <v>170202</v>
      </c>
      <c r="C87" s="282" t="s">
        <v>329</v>
      </c>
      <c r="D87" s="40" t="s">
        <v>56</v>
      </c>
      <c r="E87" s="41">
        <v>10.68</v>
      </c>
      <c r="F87" s="42">
        <v>298.42</v>
      </c>
      <c r="G87" s="42"/>
      <c r="H87" s="87">
        <v>3187.13</v>
      </c>
      <c r="I87" s="44"/>
      <c r="J87" s="44">
        <v>6.35</v>
      </c>
      <c r="K87" s="42">
        <v>20238.28</v>
      </c>
      <c r="L87" s="45" t="s">
        <v>38</v>
      </c>
      <c r="M87" s="7"/>
      <c r="N87" s="7"/>
      <c r="O87" s="7"/>
      <c r="P87" s="7"/>
      <c r="Q87" s="7"/>
    </row>
    <row r="88" spans="1:17" outlineLevel="1" x14ac:dyDescent="0.2">
      <c r="A88" s="37" t="s">
        <v>38</v>
      </c>
      <c r="B88" s="38" t="s">
        <v>330</v>
      </c>
      <c r="C88" s="282" t="s">
        <v>331</v>
      </c>
      <c r="D88" s="40" t="s">
        <v>84</v>
      </c>
      <c r="E88" s="41">
        <v>0.76</v>
      </c>
      <c r="F88" s="42">
        <v>9.8000000000000007</v>
      </c>
      <c r="G88" s="42"/>
      <c r="H88" s="87">
        <v>7.45</v>
      </c>
      <c r="I88" s="44"/>
      <c r="J88" s="44">
        <v>6.14</v>
      </c>
      <c r="K88" s="42">
        <v>45.74</v>
      </c>
      <c r="L88" s="45" t="s">
        <v>38</v>
      </c>
      <c r="M88" s="7"/>
      <c r="N88" s="7"/>
      <c r="O88" s="7"/>
      <c r="P88" s="7"/>
      <c r="Q88" s="7"/>
    </row>
    <row r="89" spans="1:17" outlineLevel="1" x14ac:dyDescent="0.2">
      <c r="A89" s="37" t="s">
        <v>38</v>
      </c>
      <c r="B89" s="38" t="s">
        <v>332</v>
      </c>
      <c r="C89" s="282" t="s">
        <v>333</v>
      </c>
      <c r="D89" s="40" t="s">
        <v>84</v>
      </c>
      <c r="E89" s="41">
        <v>1.56</v>
      </c>
      <c r="F89" s="42">
        <v>10.3</v>
      </c>
      <c r="G89" s="42"/>
      <c r="H89" s="87">
        <v>16.07</v>
      </c>
      <c r="I89" s="44"/>
      <c r="J89" s="44">
        <v>6.14</v>
      </c>
      <c r="K89" s="42">
        <v>98.67</v>
      </c>
      <c r="L89" s="45" t="s">
        <v>38</v>
      </c>
      <c r="M89" s="7"/>
      <c r="N89" s="7"/>
      <c r="O89" s="7"/>
      <c r="P89" s="7"/>
      <c r="Q89" s="7"/>
    </row>
    <row r="90" spans="1:17" ht="45" outlineLevel="1" x14ac:dyDescent="0.2">
      <c r="A90" s="37" t="s">
        <v>38</v>
      </c>
      <c r="B90" s="38" t="s">
        <v>334</v>
      </c>
      <c r="C90" s="282" t="s">
        <v>335</v>
      </c>
      <c r="D90" s="40" t="s">
        <v>144</v>
      </c>
      <c r="E90" s="41">
        <v>22</v>
      </c>
      <c r="F90" s="42">
        <v>11.39</v>
      </c>
      <c r="G90" s="42"/>
      <c r="H90" s="87">
        <v>250.58</v>
      </c>
      <c r="I90" s="44"/>
      <c r="J90" s="44">
        <v>6.14</v>
      </c>
      <c r="K90" s="42">
        <v>1538.56</v>
      </c>
      <c r="L90" s="45" t="s">
        <v>38</v>
      </c>
      <c r="M90" s="7"/>
      <c r="N90" s="7"/>
      <c r="O90" s="7"/>
      <c r="P90" s="7"/>
      <c r="Q90" s="7"/>
    </row>
    <row r="91" spans="1:17" ht="30" outlineLevel="1" x14ac:dyDescent="0.2">
      <c r="A91" s="37" t="s">
        <v>38</v>
      </c>
      <c r="B91" s="38" t="s">
        <v>336</v>
      </c>
      <c r="C91" s="282" t="s">
        <v>337</v>
      </c>
      <c r="D91" s="40" t="s">
        <v>121</v>
      </c>
      <c r="E91" s="41">
        <v>6.0000000000000001E-3</v>
      </c>
      <c r="F91" s="42">
        <v>109.18</v>
      </c>
      <c r="G91" s="42"/>
      <c r="H91" s="87">
        <v>0.66</v>
      </c>
      <c r="I91" s="44"/>
      <c r="J91" s="44">
        <v>6.14</v>
      </c>
      <c r="K91" s="42">
        <v>4.05</v>
      </c>
      <c r="L91" s="45" t="s">
        <v>38</v>
      </c>
      <c r="M91" s="7"/>
      <c r="N91" s="7"/>
      <c r="O91" s="7"/>
      <c r="P91" s="7"/>
      <c r="Q91" s="7"/>
    </row>
    <row r="92" spans="1:17" ht="30" outlineLevel="1" x14ac:dyDescent="0.2">
      <c r="A92" s="37" t="s">
        <v>38</v>
      </c>
      <c r="B92" s="38" t="s">
        <v>338</v>
      </c>
      <c r="C92" s="282" t="s">
        <v>339</v>
      </c>
      <c r="D92" s="40" t="s">
        <v>270</v>
      </c>
      <c r="E92" s="41">
        <v>0.6</v>
      </c>
      <c r="F92" s="42">
        <v>47.67</v>
      </c>
      <c r="G92" s="42"/>
      <c r="H92" s="87">
        <v>28.6</v>
      </c>
      <c r="I92" s="44"/>
      <c r="J92" s="44">
        <v>6.14</v>
      </c>
      <c r="K92" s="42">
        <v>175.6</v>
      </c>
      <c r="L92" s="45" t="s">
        <v>38</v>
      </c>
      <c r="M92" s="7"/>
      <c r="N92" s="7"/>
      <c r="O92" s="7"/>
      <c r="P92" s="7"/>
      <c r="Q92" s="7"/>
    </row>
    <row r="93" spans="1:17" ht="30" outlineLevel="1" x14ac:dyDescent="0.2">
      <c r="A93" s="37" t="s">
        <v>38</v>
      </c>
      <c r="B93" s="38" t="s">
        <v>340</v>
      </c>
      <c r="C93" s="282" t="s">
        <v>341</v>
      </c>
      <c r="D93" s="40" t="s">
        <v>147</v>
      </c>
      <c r="E93" s="41">
        <v>4</v>
      </c>
      <c r="F93" s="42">
        <v>4.3600000000000003</v>
      </c>
      <c r="G93" s="42"/>
      <c r="H93" s="87">
        <v>17.440000000000001</v>
      </c>
      <c r="I93" s="44"/>
      <c r="J93" s="44">
        <v>6.14</v>
      </c>
      <c r="K93" s="42">
        <v>107.08</v>
      </c>
      <c r="L93" s="45" t="s">
        <v>38</v>
      </c>
      <c r="M93" s="7"/>
      <c r="N93" s="7"/>
      <c r="O93" s="7"/>
      <c r="P93" s="7"/>
      <c r="Q93" s="7"/>
    </row>
    <row r="94" spans="1:17" outlineLevel="1" x14ac:dyDescent="0.2">
      <c r="A94" s="37" t="s">
        <v>38</v>
      </c>
      <c r="B94" s="38" t="s">
        <v>38</v>
      </c>
      <c r="C94" s="282" t="s">
        <v>39</v>
      </c>
      <c r="D94" s="40" t="s">
        <v>38</v>
      </c>
      <c r="E94" s="41" t="s">
        <v>38</v>
      </c>
      <c r="F94" s="42">
        <v>102.7</v>
      </c>
      <c r="G94" s="42">
        <v>1.1499999999999999</v>
      </c>
      <c r="H94" s="87">
        <v>236.22</v>
      </c>
      <c r="I94" s="44"/>
      <c r="J94" s="44">
        <v>18.07</v>
      </c>
      <c r="K94" s="42">
        <v>4268.5</v>
      </c>
      <c r="L94" s="45" t="s">
        <v>38</v>
      </c>
      <c r="M94" s="7"/>
      <c r="N94" s="7"/>
      <c r="O94" s="7"/>
      <c r="P94" s="7"/>
      <c r="Q94" s="7"/>
    </row>
    <row r="95" spans="1:17" outlineLevel="1" x14ac:dyDescent="0.2">
      <c r="A95" s="37" t="s">
        <v>38</v>
      </c>
      <c r="B95" s="38" t="s">
        <v>38</v>
      </c>
      <c r="C95" s="282" t="s">
        <v>40</v>
      </c>
      <c r="D95" s="40" t="s">
        <v>38</v>
      </c>
      <c r="E95" s="41" t="s">
        <v>38</v>
      </c>
      <c r="F95" s="42">
        <v>1593.56</v>
      </c>
      <c r="G95" s="42">
        <v>1.1499999999999999</v>
      </c>
      <c r="H95" s="87">
        <v>3665.18</v>
      </c>
      <c r="I95" s="44"/>
      <c r="J95" s="44">
        <v>6.35</v>
      </c>
      <c r="K95" s="42">
        <v>23273.89</v>
      </c>
      <c r="L95" s="45" t="s">
        <v>38</v>
      </c>
      <c r="M95" s="7"/>
      <c r="N95" s="7"/>
      <c r="O95" s="7"/>
      <c r="P95" s="7"/>
      <c r="Q95" s="7"/>
    </row>
    <row r="96" spans="1:17" outlineLevel="1" x14ac:dyDescent="0.2">
      <c r="A96" s="37" t="s">
        <v>38</v>
      </c>
      <c r="B96" s="38" t="s">
        <v>38</v>
      </c>
      <c r="C96" s="282" t="s">
        <v>41</v>
      </c>
      <c r="D96" s="40" t="s">
        <v>38</v>
      </c>
      <c r="E96" s="41" t="s">
        <v>38</v>
      </c>
      <c r="F96" s="54" t="s">
        <v>342</v>
      </c>
      <c r="G96" s="42">
        <v>1.1499999999999999</v>
      </c>
      <c r="H96" s="290" t="s">
        <v>343</v>
      </c>
      <c r="I96" s="44"/>
      <c r="J96" s="44">
        <v>18.07</v>
      </c>
      <c r="K96" s="54" t="s">
        <v>344</v>
      </c>
      <c r="L96" s="45" t="s">
        <v>38</v>
      </c>
      <c r="M96" s="7"/>
      <c r="N96" s="7"/>
      <c r="O96" s="7"/>
      <c r="P96" s="7"/>
      <c r="Q96" s="7"/>
    </row>
    <row r="97" spans="1:17" outlineLevel="1" x14ac:dyDescent="0.2">
      <c r="A97" s="37" t="s">
        <v>38</v>
      </c>
      <c r="B97" s="38" t="s">
        <v>38</v>
      </c>
      <c r="C97" s="282" t="s">
        <v>42</v>
      </c>
      <c r="D97" s="40" t="s">
        <v>38</v>
      </c>
      <c r="E97" s="41" t="s">
        <v>38</v>
      </c>
      <c r="F97" s="42">
        <v>160.4</v>
      </c>
      <c r="G97" s="42"/>
      <c r="H97" s="87">
        <v>320.8</v>
      </c>
      <c r="I97" s="44"/>
      <c r="J97" s="44">
        <v>6.14</v>
      </c>
      <c r="K97" s="42">
        <v>1969.71</v>
      </c>
      <c r="L97" s="45" t="s">
        <v>38</v>
      </c>
      <c r="M97" s="7"/>
      <c r="N97" s="7"/>
      <c r="O97" s="7"/>
      <c r="P97" s="7"/>
      <c r="Q97" s="7"/>
    </row>
    <row r="98" spans="1:17" outlineLevel="1" x14ac:dyDescent="0.2">
      <c r="A98" s="37" t="s">
        <v>38</v>
      </c>
      <c r="B98" s="38" t="s">
        <v>38</v>
      </c>
      <c r="C98" s="282" t="s">
        <v>43</v>
      </c>
      <c r="D98" s="40" t="s">
        <v>44</v>
      </c>
      <c r="E98" s="41">
        <v>100</v>
      </c>
      <c r="F98" s="42"/>
      <c r="G98" s="42"/>
      <c r="H98" s="87">
        <v>396.26</v>
      </c>
      <c r="I98" s="44"/>
      <c r="J98" s="44" t="s">
        <v>106</v>
      </c>
      <c r="K98" s="42">
        <v>6086.36</v>
      </c>
      <c r="L98" s="45" t="s">
        <v>38</v>
      </c>
      <c r="M98" s="7"/>
      <c r="N98" s="7"/>
      <c r="O98" s="7"/>
      <c r="P98" s="7"/>
      <c r="Q98" s="7"/>
    </row>
    <row r="99" spans="1:17" outlineLevel="1" x14ac:dyDescent="0.2">
      <c r="A99" s="37" t="s">
        <v>38</v>
      </c>
      <c r="B99" s="38" t="s">
        <v>38</v>
      </c>
      <c r="C99" s="282" t="s">
        <v>46</v>
      </c>
      <c r="D99" s="40" t="s">
        <v>44</v>
      </c>
      <c r="E99" s="41">
        <v>65</v>
      </c>
      <c r="F99" s="42"/>
      <c r="G99" s="42"/>
      <c r="H99" s="87">
        <v>257.57</v>
      </c>
      <c r="I99" s="44"/>
      <c r="J99" s="44" t="s">
        <v>61</v>
      </c>
      <c r="K99" s="42">
        <v>3723.42</v>
      </c>
      <c r="L99" s="45" t="s">
        <v>38</v>
      </c>
      <c r="M99" s="7"/>
      <c r="N99" s="7"/>
      <c r="O99" s="7"/>
      <c r="P99" s="7"/>
      <c r="Q99" s="7"/>
    </row>
    <row r="100" spans="1:17" outlineLevel="1" x14ac:dyDescent="0.2">
      <c r="A100" s="37" t="s">
        <v>38</v>
      </c>
      <c r="B100" s="38" t="s">
        <v>38</v>
      </c>
      <c r="C100" s="282" t="s">
        <v>48</v>
      </c>
      <c r="D100" s="40" t="s">
        <v>49</v>
      </c>
      <c r="E100" s="41">
        <v>10.28</v>
      </c>
      <c r="F100" s="42"/>
      <c r="G100" s="42">
        <v>1.1499999999999999</v>
      </c>
      <c r="H100" s="87" t="s">
        <v>38</v>
      </c>
      <c r="I100" s="44"/>
      <c r="J100" s="44"/>
      <c r="K100" s="42"/>
      <c r="L100" s="45">
        <v>23.64</v>
      </c>
      <c r="M100" s="7"/>
      <c r="N100" s="7"/>
      <c r="O100" s="7"/>
      <c r="P100" s="7"/>
      <c r="Q100" s="7"/>
    </row>
    <row r="101" spans="1:17" outlineLevel="1" x14ac:dyDescent="0.2">
      <c r="A101" s="37" t="s">
        <v>38</v>
      </c>
      <c r="B101" s="38" t="s">
        <v>38</v>
      </c>
      <c r="C101" s="282" t="s">
        <v>94</v>
      </c>
      <c r="D101" s="40" t="s">
        <v>49</v>
      </c>
      <c r="E101" s="41">
        <v>5.34</v>
      </c>
      <c r="F101" s="42"/>
      <c r="G101" s="42">
        <v>1.1499999999999999</v>
      </c>
      <c r="H101" s="87" t="s">
        <v>38</v>
      </c>
      <c r="I101" s="44"/>
      <c r="J101" s="44"/>
      <c r="K101" s="42"/>
      <c r="L101" s="45">
        <v>12.28</v>
      </c>
      <c r="M101" s="7"/>
      <c r="N101" s="7"/>
      <c r="O101" s="7"/>
      <c r="P101" s="7"/>
      <c r="Q101" s="7"/>
    </row>
    <row r="102" spans="1:17" ht="15.75" x14ac:dyDescent="0.2">
      <c r="A102" s="46" t="s">
        <v>38</v>
      </c>
      <c r="B102" s="47" t="s">
        <v>38</v>
      </c>
      <c r="C102" s="283" t="s">
        <v>50</v>
      </c>
      <c r="D102" s="46" t="s">
        <v>38</v>
      </c>
      <c r="E102" s="49" t="s">
        <v>38</v>
      </c>
      <c r="F102" s="50"/>
      <c r="G102" s="50"/>
      <c r="H102" s="88">
        <v>4876.03</v>
      </c>
      <c r="I102" s="52"/>
      <c r="J102" s="52"/>
      <c r="K102" s="50">
        <v>39321.879999999997</v>
      </c>
      <c r="L102" s="53">
        <v>19660.939999999999</v>
      </c>
      <c r="M102" s="7"/>
      <c r="N102" s="7"/>
      <c r="O102" s="7"/>
      <c r="P102" s="7"/>
      <c r="Q102" s="7"/>
    </row>
    <row r="103" spans="1:17" ht="60" x14ac:dyDescent="0.2">
      <c r="A103" s="37">
        <v>8</v>
      </c>
      <c r="B103" s="38" t="s">
        <v>345</v>
      </c>
      <c r="C103" s="282" t="s">
        <v>335</v>
      </c>
      <c r="D103" s="40" t="s">
        <v>144</v>
      </c>
      <c r="E103" s="41">
        <v>-22</v>
      </c>
      <c r="F103" s="42">
        <v>11.39</v>
      </c>
      <c r="G103" s="42"/>
      <c r="H103" s="87">
        <v>-250.58</v>
      </c>
      <c r="I103" s="73" t="s">
        <v>73</v>
      </c>
      <c r="J103" s="44">
        <v>6.33</v>
      </c>
      <c r="K103" s="50">
        <v>-1586.17</v>
      </c>
      <c r="L103" s="45" t="s">
        <v>38</v>
      </c>
      <c r="M103" s="7"/>
      <c r="N103" s="7"/>
      <c r="O103" s="7"/>
      <c r="P103" s="7"/>
      <c r="Q103" s="7"/>
    </row>
    <row r="104" spans="1:17" ht="75" x14ac:dyDescent="0.2">
      <c r="A104" s="37">
        <v>9</v>
      </c>
      <c r="B104" s="38" t="s">
        <v>346</v>
      </c>
      <c r="C104" s="282" t="s">
        <v>467</v>
      </c>
      <c r="D104" s="40" t="s">
        <v>328</v>
      </c>
      <c r="E104" s="41" t="s">
        <v>348</v>
      </c>
      <c r="F104" s="42">
        <v>796.65</v>
      </c>
      <c r="G104" s="42"/>
      <c r="H104" s="87" t="s">
        <v>38</v>
      </c>
      <c r="I104" s="73" t="s">
        <v>73</v>
      </c>
      <c r="J104" s="44"/>
      <c r="K104" s="42"/>
      <c r="L104" s="45" t="s">
        <v>38</v>
      </c>
      <c r="M104" s="7"/>
      <c r="N104" s="7"/>
      <c r="O104" s="7"/>
      <c r="P104" s="7"/>
      <c r="Q104" s="7"/>
    </row>
    <row r="105" spans="1:17" ht="30" outlineLevel="1" x14ac:dyDescent="0.2">
      <c r="A105" s="37" t="s">
        <v>38</v>
      </c>
      <c r="B105" s="38">
        <v>170202</v>
      </c>
      <c r="C105" s="282" t="s">
        <v>329</v>
      </c>
      <c r="D105" s="40" t="s">
        <v>56</v>
      </c>
      <c r="E105" s="41">
        <v>80.510000000000005</v>
      </c>
      <c r="F105" s="42">
        <v>298.42</v>
      </c>
      <c r="G105" s="42"/>
      <c r="H105" s="87">
        <v>24025.79</v>
      </c>
      <c r="I105" s="44"/>
      <c r="J105" s="44">
        <v>6.35</v>
      </c>
      <c r="K105" s="42">
        <v>152563.76999999999</v>
      </c>
      <c r="L105" s="45" t="s">
        <v>38</v>
      </c>
      <c r="M105" s="7"/>
      <c r="N105" s="7"/>
      <c r="O105" s="7"/>
      <c r="P105" s="7"/>
      <c r="Q105" s="7"/>
    </row>
    <row r="106" spans="1:17" outlineLevel="1" x14ac:dyDescent="0.2">
      <c r="A106" s="37" t="s">
        <v>38</v>
      </c>
      <c r="B106" s="38" t="s">
        <v>330</v>
      </c>
      <c r="C106" s="282" t="s">
        <v>331</v>
      </c>
      <c r="D106" s="40" t="s">
        <v>84</v>
      </c>
      <c r="E106" s="41">
        <v>6.8289999999999997</v>
      </c>
      <c r="F106" s="42">
        <v>9.8000000000000007</v>
      </c>
      <c r="G106" s="42"/>
      <c r="H106" s="87">
        <v>66.92</v>
      </c>
      <c r="I106" s="44"/>
      <c r="J106" s="44">
        <v>6.13</v>
      </c>
      <c r="K106" s="42">
        <v>410.22</v>
      </c>
      <c r="L106" s="45" t="s">
        <v>38</v>
      </c>
      <c r="M106" s="7"/>
      <c r="N106" s="7"/>
      <c r="O106" s="7"/>
      <c r="P106" s="7"/>
      <c r="Q106" s="7"/>
    </row>
    <row r="107" spans="1:17" outlineLevel="1" x14ac:dyDescent="0.2">
      <c r="A107" s="37" t="s">
        <v>38</v>
      </c>
      <c r="B107" s="38" t="s">
        <v>332</v>
      </c>
      <c r="C107" s="282" t="s">
        <v>333</v>
      </c>
      <c r="D107" s="40" t="s">
        <v>84</v>
      </c>
      <c r="E107" s="41">
        <v>14.02</v>
      </c>
      <c r="F107" s="42">
        <v>10.3</v>
      </c>
      <c r="G107" s="42"/>
      <c r="H107" s="87">
        <v>144.41</v>
      </c>
      <c r="I107" s="44"/>
      <c r="J107" s="44">
        <v>6.13</v>
      </c>
      <c r="K107" s="42">
        <v>885.23</v>
      </c>
      <c r="L107" s="45" t="s">
        <v>38</v>
      </c>
      <c r="M107" s="7"/>
      <c r="N107" s="7"/>
      <c r="O107" s="7"/>
      <c r="P107" s="7"/>
      <c r="Q107" s="7"/>
    </row>
    <row r="108" spans="1:17" ht="45" outlineLevel="1" x14ac:dyDescent="0.2">
      <c r="A108" s="37" t="s">
        <v>38</v>
      </c>
      <c r="B108" s="38" t="s">
        <v>334</v>
      </c>
      <c r="C108" s="282" t="s">
        <v>335</v>
      </c>
      <c r="D108" s="40" t="s">
        <v>144</v>
      </c>
      <c r="E108" s="41">
        <v>215.6</v>
      </c>
      <c r="F108" s="42">
        <v>11.39</v>
      </c>
      <c r="G108" s="42"/>
      <c r="H108" s="87">
        <v>2455.6799999999998</v>
      </c>
      <c r="I108" s="44"/>
      <c r="J108" s="44">
        <v>6.13</v>
      </c>
      <c r="K108" s="42">
        <v>15053.32</v>
      </c>
      <c r="L108" s="45" t="s">
        <v>38</v>
      </c>
      <c r="M108" s="7"/>
      <c r="N108" s="7"/>
      <c r="O108" s="7"/>
      <c r="P108" s="7"/>
      <c r="Q108" s="7"/>
    </row>
    <row r="109" spans="1:17" ht="30" outlineLevel="1" x14ac:dyDescent="0.2">
      <c r="A109" s="37" t="s">
        <v>38</v>
      </c>
      <c r="B109" s="38" t="s">
        <v>336</v>
      </c>
      <c r="C109" s="282" t="s">
        <v>337</v>
      </c>
      <c r="D109" s="40" t="s">
        <v>121</v>
      </c>
      <c r="E109" s="41">
        <v>7.1900000000000006E-2</v>
      </c>
      <c r="F109" s="42">
        <v>109.18</v>
      </c>
      <c r="G109" s="42"/>
      <c r="H109" s="87">
        <v>7.85</v>
      </c>
      <c r="I109" s="44"/>
      <c r="J109" s="44">
        <v>6.13</v>
      </c>
      <c r="K109" s="42">
        <v>48.12</v>
      </c>
      <c r="L109" s="45" t="s">
        <v>38</v>
      </c>
      <c r="M109" s="7"/>
      <c r="N109" s="7"/>
      <c r="O109" s="7"/>
      <c r="P109" s="7"/>
      <c r="Q109" s="7"/>
    </row>
    <row r="110" spans="1:17" ht="30" outlineLevel="1" x14ac:dyDescent="0.2">
      <c r="A110" s="37" t="s">
        <v>38</v>
      </c>
      <c r="B110" s="38" t="s">
        <v>338</v>
      </c>
      <c r="C110" s="282" t="s">
        <v>339</v>
      </c>
      <c r="D110" s="40" t="s">
        <v>270</v>
      </c>
      <c r="E110" s="41">
        <v>7.1879999999999997</v>
      </c>
      <c r="F110" s="42">
        <v>47.67</v>
      </c>
      <c r="G110" s="42"/>
      <c r="H110" s="87">
        <v>342.65</v>
      </c>
      <c r="I110" s="44"/>
      <c r="J110" s="44">
        <v>6.13</v>
      </c>
      <c r="K110" s="42">
        <v>2100.44</v>
      </c>
      <c r="L110" s="45" t="s">
        <v>38</v>
      </c>
      <c r="M110" s="7"/>
      <c r="N110" s="7"/>
      <c r="O110" s="7"/>
      <c r="P110" s="7"/>
      <c r="Q110" s="7"/>
    </row>
    <row r="111" spans="1:17" ht="30" outlineLevel="1" x14ac:dyDescent="0.2">
      <c r="A111" s="37" t="s">
        <v>38</v>
      </c>
      <c r="B111" s="38" t="s">
        <v>340</v>
      </c>
      <c r="C111" s="282" t="s">
        <v>341</v>
      </c>
      <c r="D111" s="40" t="s">
        <v>147</v>
      </c>
      <c r="E111" s="41">
        <v>35.94</v>
      </c>
      <c r="F111" s="42">
        <v>4.3600000000000003</v>
      </c>
      <c r="G111" s="42"/>
      <c r="H111" s="87">
        <v>156.69999999999999</v>
      </c>
      <c r="I111" s="44"/>
      <c r="J111" s="44">
        <v>6.13</v>
      </c>
      <c r="K111" s="42">
        <v>960.57</v>
      </c>
      <c r="L111" s="45" t="s">
        <v>38</v>
      </c>
      <c r="M111" s="7"/>
      <c r="N111" s="7"/>
      <c r="O111" s="7"/>
      <c r="P111" s="7"/>
      <c r="Q111" s="7"/>
    </row>
    <row r="112" spans="1:17" outlineLevel="1" x14ac:dyDescent="0.2">
      <c r="A112" s="37" t="s">
        <v>38</v>
      </c>
      <c r="B112" s="38" t="s">
        <v>38</v>
      </c>
      <c r="C112" s="282" t="s">
        <v>39</v>
      </c>
      <c r="D112" s="40" t="s">
        <v>38</v>
      </c>
      <c r="E112" s="41" t="s">
        <v>38</v>
      </c>
      <c r="F112" s="42">
        <v>39.86</v>
      </c>
      <c r="G112" s="42">
        <v>1.1499999999999999</v>
      </c>
      <c r="H112" s="87">
        <v>1647.49</v>
      </c>
      <c r="I112" s="44"/>
      <c r="J112" s="44">
        <v>18.07</v>
      </c>
      <c r="K112" s="42">
        <v>29770.14</v>
      </c>
      <c r="L112" s="45" t="s">
        <v>38</v>
      </c>
      <c r="M112" s="7"/>
      <c r="N112" s="7"/>
      <c r="O112" s="7"/>
      <c r="P112" s="7"/>
      <c r="Q112" s="7"/>
    </row>
    <row r="113" spans="1:17" outlineLevel="1" x14ac:dyDescent="0.2">
      <c r="A113" s="37" t="s">
        <v>38</v>
      </c>
      <c r="B113" s="38" t="s">
        <v>38</v>
      </c>
      <c r="C113" s="282" t="s">
        <v>40</v>
      </c>
      <c r="D113" s="40" t="s">
        <v>38</v>
      </c>
      <c r="E113" s="41" t="s">
        <v>38</v>
      </c>
      <c r="F113" s="42">
        <v>668.46</v>
      </c>
      <c r="G113" s="42">
        <v>1.1499999999999999</v>
      </c>
      <c r="H113" s="87">
        <v>27628.16</v>
      </c>
      <c r="I113" s="44"/>
      <c r="J113" s="44">
        <v>6.35</v>
      </c>
      <c r="K113" s="42">
        <v>175438.82</v>
      </c>
      <c r="L113" s="45" t="s">
        <v>38</v>
      </c>
      <c r="M113" s="7"/>
      <c r="N113" s="7"/>
      <c r="O113" s="7"/>
      <c r="P113" s="7"/>
      <c r="Q113" s="7"/>
    </row>
    <row r="114" spans="1:17" outlineLevel="1" x14ac:dyDescent="0.2">
      <c r="A114" s="37" t="s">
        <v>38</v>
      </c>
      <c r="B114" s="38" t="s">
        <v>38</v>
      </c>
      <c r="C114" s="282" t="s">
        <v>41</v>
      </c>
      <c r="D114" s="40" t="s">
        <v>38</v>
      </c>
      <c r="E114" s="41" t="s">
        <v>38</v>
      </c>
      <c r="F114" s="54" t="s">
        <v>349</v>
      </c>
      <c r="G114" s="42">
        <v>1.1499999999999999</v>
      </c>
      <c r="H114" s="290" t="s">
        <v>350</v>
      </c>
      <c r="I114" s="44"/>
      <c r="J114" s="44">
        <v>18.07</v>
      </c>
      <c r="K114" s="54" t="s">
        <v>351</v>
      </c>
      <c r="L114" s="45" t="s">
        <v>38</v>
      </c>
      <c r="M114" s="7"/>
      <c r="N114" s="7"/>
      <c r="O114" s="7"/>
      <c r="P114" s="7"/>
      <c r="Q114" s="7"/>
    </row>
    <row r="115" spans="1:17" outlineLevel="1" x14ac:dyDescent="0.2">
      <c r="A115" s="37" t="s">
        <v>38</v>
      </c>
      <c r="B115" s="38" t="s">
        <v>38</v>
      </c>
      <c r="C115" s="282" t="s">
        <v>42</v>
      </c>
      <c r="D115" s="40" t="s">
        <v>38</v>
      </c>
      <c r="E115" s="41" t="s">
        <v>38</v>
      </c>
      <c r="F115" s="42">
        <v>88.33</v>
      </c>
      <c r="G115" s="42"/>
      <c r="H115" s="87">
        <v>3174.58</v>
      </c>
      <c r="I115" s="44"/>
      <c r="J115" s="44">
        <v>6.13</v>
      </c>
      <c r="K115" s="42">
        <v>19460.18</v>
      </c>
      <c r="L115" s="45" t="s">
        <v>38</v>
      </c>
      <c r="M115" s="7"/>
      <c r="N115" s="7"/>
      <c r="O115" s="7"/>
      <c r="P115" s="7"/>
      <c r="Q115" s="7"/>
    </row>
    <row r="116" spans="1:17" outlineLevel="1" x14ac:dyDescent="0.2">
      <c r="A116" s="37" t="s">
        <v>38</v>
      </c>
      <c r="B116" s="38" t="s">
        <v>38</v>
      </c>
      <c r="C116" s="282" t="s">
        <v>43</v>
      </c>
      <c r="D116" s="40" t="s">
        <v>44</v>
      </c>
      <c r="E116" s="41">
        <v>100</v>
      </c>
      <c r="F116" s="42"/>
      <c r="G116" s="42"/>
      <c r="H116" s="87">
        <v>2854</v>
      </c>
      <c r="I116" s="44"/>
      <c r="J116" s="44" t="s">
        <v>106</v>
      </c>
      <c r="K116" s="42">
        <v>43836.01</v>
      </c>
      <c r="L116" s="45" t="s">
        <v>38</v>
      </c>
      <c r="M116" s="7"/>
      <c r="N116" s="7"/>
      <c r="O116" s="7"/>
      <c r="P116" s="7"/>
      <c r="Q116" s="7"/>
    </row>
    <row r="117" spans="1:17" outlineLevel="1" x14ac:dyDescent="0.2">
      <c r="A117" s="37" t="s">
        <v>38</v>
      </c>
      <c r="B117" s="38" t="s">
        <v>38</v>
      </c>
      <c r="C117" s="282" t="s">
        <v>46</v>
      </c>
      <c r="D117" s="40" t="s">
        <v>44</v>
      </c>
      <c r="E117" s="41">
        <v>65</v>
      </c>
      <c r="F117" s="42"/>
      <c r="G117" s="42"/>
      <c r="H117" s="87">
        <v>1855.1</v>
      </c>
      <c r="I117" s="44"/>
      <c r="J117" s="44" t="s">
        <v>61</v>
      </c>
      <c r="K117" s="42">
        <v>26817.33</v>
      </c>
      <c r="L117" s="45" t="s">
        <v>38</v>
      </c>
      <c r="M117" s="7"/>
      <c r="N117" s="7"/>
      <c r="O117" s="7"/>
      <c r="P117" s="7"/>
      <c r="Q117" s="7"/>
    </row>
    <row r="118" spans="1:17" outlineLevel="1" x14ac:dyDescent="0.2">
      <c r="A118" s="37" t="s">
        <v>38</v>
      </c>
      <c r="B118" s="38" t="s">
        <v>38</v>
      </c>
      <c r="C118" s="282" t="s">
        <v>48</v>
      </c>
      <c r="D118" s="40" t="s">
        <v>49</v>
      </c>
      <c r="E118" s="41">
        <v>3.99</v>
      </c>
      <c r="F118" s="42"/>
      <c r="G118" s="42">
        <v>1.1499999999999999</v>
      </c>
      <c r="H118" s="87" t="s">
        <v>38</v>
      </c>
      <c r="I118" s="44"/>
      <c r="J118" s="44"/>
      <c r="K118" s="42"/>
      <c r="L118" s="45">
        <v>164.91</v>
      </c>
      <c r="M118" s="7"/>
      <c r="N118" s="7"/>
      <c r="O118" s="7"/>
      <c r="P118" s="7"/>
      <c r="Q118" s="7"/>
    </row>
    <row r="119" spans="1:17" outlineLevel="1" x14ac:dyDescent="0.2">
      <c r="A119" s="37" t="s">
        <v>38</v>
      </c>
      <c r="B119" s="38" t="s">
        <v>38</v>
      </c>
      <c r="C119" s="282" t="s">
        <v>94</v>
      </c>
      <c r="D119" s="40" t="s">
        <v>49</v>
      </c>
      <c r="E119" s="41">
        <v>2.2400000000000002</v>
      </c>
      <c r="F119" s="42"/>
      <c r="G119" s="42">
        <v>1.1499999999999999</v>
      </c>
      <c r="H119" s="87" t="s">
        <v>38</v>
      </c>
      <c r="I119" s="44"/>
      <c r="J119" s="44"/>
      <c r="K119" s="42"/>
      <c r="L119" s="45">
        <v>92.58</v>
      </c>
      <c r="M119" s="7"/>
      <c r="N119" s="7"/>
      <c r="O119" s="7"/>
      <c r="P119" s="7"/>
      <c r="Q119" s="7"/>
    </row>
    <row r="120" spans="1:17" ht="15.75" x14ac:dyDescent="0.2">
      <c r="A120" s="46" t="s">
        <v>38</v>
      </c>
      <c r="B120" s="47" t="s">
        <v>38</v>
      </c>
      <c r="C120" s="283" t="s">
        <v>50</v>
      </c>
      <c r="D120" s="46" t="s">
        <v>38</v>
      </c>
      <c r="E120" s="49" t="s">
        <v>38</v>
      </c>
      <c r="F120" s="50"/>
      <c r="G120" s="50"/>
      <c r="H120" s="88">
        <v>37159.33</v>
      </c>
      <c r="I120" s="52"/>
      <c r="J120" s="52"/>
      <c r="K120" s="50">
        <v>295322.48</v>
      </c>
      <c r="L120" s="53">
        <v>8217.1</v>
      </c>
      <c r="M120" s="7"/>
      <c r="N120" s="7"/>
      <c r="O120" s="7"/>
      <c r="P120" s="7"/>
      <c r="Q120" s="7"/>
    </row>
    <row r="121" spans="1:17" ht="60" x14ac:dyDescent="0.2">
      <c r="A121" s="37">
        <v>10</v>
      </c>
      <c r="B121" s="38" t="s">
        <v>345</v>
      </c>
      <c r="C121" s="282" t="s">
        <v>335</v>
      </c>
      <c r="D121" s="40" t="s">
        <v>144</v>
      </c>
      <c r="E121" s="41">
        <v>-215.6</v>
      </c>
      <c r="F121" s="42">
        <v>11.39</v>
      </c>
      <c r="G121" s="42"/>
      <c r="H121" s="87">
        <v>-2455.6799999999998</v>
      </c>
      <c r="I121" s="73" t="s">
        <v>73</v>
      </c>
      <c r="J121" s="44">
        <v>6.33</v>
      </c>
      <c r="K121" s="50">
        <v>-15544.45</v>
      </c>
      <c r="L121" s="45" t="s">
        <v>38</v>
      </c>
      <c r="M121" s="7"/>
      <c r="N121" s="7"/>
      <c r="O121" s="7"/>
      <c r="P121" s="7"/>
      <c r="Q121" s="7"/>
    </row>
    <row r="122" spans="1:17" ht="60" x14ac:dyDescent="0.2">
      <c r="A122" s="37">
        <v>11</v>
      </c>
      <c r="B122" s="38" t="s">
        <v>131</v>
      </c>
      <c r="C122" s="282" t="s">
        <v>317</v>
      </c>
      <c r="D122" s="40" t="s">
        <v>53</v>
      </c>
      <c r="E122" s="41" t="s">
        <v>352</v>
      </c>
      <c r="F122" s="42">
        <v>279.62</v>
      </c>
      <c r="G122" s="42"/>
      <c r="H122" s="87" t="s">
        <v>38</v>
      </c>
      <c r="I122" s="44" t="s">
        <v>73</v>
      </c>
      <c r="J122" s="44"/>
      <c r="K122" s="42"/>
      <c r="L122" s="45" t="s">
        <v>38</v>
      </c>
      <c r="M122" s="7"/>
      <c r="N122" s="7"/>
      <c r="O122" s="7"/>
      <c r="P122" s="7"/>
      <c r="Q122" s="7"/>
    </row>
    <row r="123" spans="1:17" ht="45" outlineLevel="1" x14ac:dyDescent="0.2">
      <c r="A123" s="37" t="s">
        <v>38</v>
      </c>
      <c r="B123" s="38">
        <v>21102</v>
      </c>
      <c r="C123" s="282" t="s">
        <v>74</v>
      </c>
      <c r="D123" s="40" t="s">
        <v>56</v>
      </c>
      <c r="E123" s="41">
        <v>0.4</v>
      </c>
      <c r="F123" s="42">
        <v>131.11000000000001</v>
      </c>
      <c r="G123" s="42"/>
      <c r="H123" s="87">
        <v>52.44</v>
      </c>
      <c r="I123" s="44"/>
      <c r="J123" s="44">
        <v>6.18</v>
      </c>
      <c r="K123" s="42">
        <v>324.08</v>
      </c>
      <c r="L123" s="45" t="s">
        <v>38</v>
      </c>
      <c r="M123" s="7"/>
      <c r="N123" s="7"/>
      <c r="O123" s="7"/>
      <c r="P123" s="7"/>
      <c r="Q123" s="7"/>
    </row>
    <row r="124" spans="1:17" ht="30" outlineLevel="1" x14ac:dyDescent="0.2">
      <c r="A124" s="37" t="s">
        <v>38</v>
      </c>
      <c r="B124" s="38">
        <v>30203</v>
      </c>
      <c r="C124" s="282" t="s">
        <v>75</v>
      </c>
      <c r="D124" s="40" t="s">
        <v>56</v>
      </c>
      <c r="E124" s="41">
        <v>8.5299999999999994</v>
      </c>
      <c r="F124" s="42">
        <v>2.37</v>
      </c>
      <c r="G124" s="42"/>
      <c r="H124" s="87">
        <v>20.22</v>
      </c>
      <c r="I124" s="44"/>
      <c r="J124" s="44">
        <v>6.18</v>
      </c>
      <c r="K124" s="42">
        <v>124.96</v>
      </c>
      <c r="L124" s="45" t="s">
        <v>38</v>
      </c>
      <c r="M124" s="7"/>
      <c r="N124" s="7"/>
      <c r="O124" s="7"/>
      <c r="P124" s="7"/>
      <c r="Q124" s="7"/>
    </row>
    <row r="125" spans="1:17" ht="30" outlineLevel="1" x14ac:dyDescent="0.2">
      <c r="A125" s="37" t="s">
        <v>38</v>
      </c>
      <c r="B125" s="38">
        <v>30402</v>
      </c>
      <c r="C125" s="282" t="s">
        <v>76</v>
      </c>
      <c r="D125" s="40" t="s">
        <v>56</v>
      </c>
      <c r="E125" s="41">
        <v>8.5299999999999994</v>
      </c>
      <c r="F125" s="42">
        <v>3.28</v>
      </c>
      <c r="G125" s="42"/>
      <c r="H125" s="87">
        <v>27.98</v>
      </c>
      <c r="I125" s="44"/>
      <c r="J125" s="44">
        <v>6.18</v>
      </c>
      <c r="K125" s="42">
        <v>172.92</v>
      </c>
      <c r="L125" s="45" t="s">
        <v>38</v>
      </c>
      <c r="M125" s="7"/>
      <c r="N125" s="7"/>
      <c r="O125" s="7"/>
      <c r="P125" s="7"/>
      <c r="Q125" s="7"/>
    </row>
    <row r="126" spans="1:17" ht="30" outlineLevel="1" x14ac:dyDescent="0.2">
      <c r="A126" s="37" t="s">
        <v>38</v>
      </c>
      <c r="B126" s="38">
        <v>400001</v>
      </c>
      <c r="C126" s="282" t="s">
        <v>55</v>
      </c>
      <c r="D126" s="40" t="s">
        <v>56</v>
      </c>
      <c r="E126" s="41">
        <v>0.4</v>
      </c>
      <c r="F126" s="42">
        <v>91.62</v>
      </c>
      <c r="G126" s="42"/>
      <c r="H126" s="87">
        <v>36.65</v>
      </c>
      <c r="I126" s="44"/>
      <c r="J126" s="44">
        <v>6.18</v>
      </c>
      <c r="K126" s="42">
        <v>226.5</v>
      </c>
      <c r="L126" s="45" t="s">
        <v>38</v>
      </c>
      <c r="M126" s="7"/>
      <c r="N126" s="7"/>
      <c r="O126" s="7"/>
      <c r="P126" s="7"/>
      <c r="Q126" s="7"/>
    </row>
    <row r="127" spans="1:17" outlineLevel="1" x14ac:dyDescent="0.2">
      <c r="A127" s="37" t="s">
        <v>38</v>
      </c>
      <c r="B127" s="38" t="s">
        <v>85</v>
      </c>
      <c r="C127" s="282" t="s">
        <v>86</v>
      </c>
      <c r="D127" s="40" t="s">
        <v>87</v>
      </c>
      <c r="E127" s="41">
        <v>1.9199999999999998E-2</v>
      </c>
      <c r="F127" s="42">
        <v>120</v>
      </c>
      <c r="G127" s="42"/>
      <c r="H127" s="87">
        <v>2.2999999999999998</v>
      </c>
      <c r="I127" s="44"/>
      <c r="J127" s="44">
        <v>8.24</v>
      </c>
      <c r="K127" s="42">
        <v>18.95</v>
      </c>
      <c r="L127" s="45" t="s">
        <v>38</v>
      </c>
      <c r="M127" s="7"/>
      <c r="N127" s="7"/>
      <c r="O127" s="7"/>
      <c r="P127" s="7"/>
      <c r="Q127" s="7"/>
    </row>
    <row r="128" spans="1:17" outlineLevel="1" x14ac:dyDescent="0.2">
      <c r="A128" s="37" t="s">
        <v>38</v>
      </c>
      <c r="B128" s="38" t="s">
        <v>88</v>
      </c>
      <c r="C128" s="282" t="s">
        <v>89</v>
      </c>
      <c r="D128" s="40" t="s">
        <v>79</v>
      </c>
      <c r="E128" s="41">
        <v>1E-4</v>
      </c>
      <c r="F128" s="42">
        <v>8461.6299999999992</v>
      </c>
      <c r="G128" s="42"/>
      <c r="H128" s="87">
        <v>0.85</v>
      </c>
      <c r="I128" s="44"/>
      <c r="J128" s="44">
        <v>8.24</v>
      </c>
      <c r="K128" s="42">
        <v>7</v>
      </c>
      <c r="L128" s="45" t="s">
        <v>38</v>
      </c>
      <c r="M128" s="7"/>
      <c r="N128" s="7"/>
      <c r="O128" s="7"/>
      <c r="P128" s="7"/>
      <c r="Q128" s="7"/>
    </row>
    <row r="129" spans="1:17" ht="30" outlineLevel="1" x14ac:dyDescent="0.2">
      <c r="A129" s="37" t="s">
        <v>38</v>
      </c>
      <c r="B129" s="38" t="s">
        <v>134</v>
      </c>
      <c r="C129" s="282" t="s">
        <v>135</v>
      </c>
      <c r="D129" s="40" t="s">
        <v>84</v>
      </c>
      <c r="E129" s="41">
        <v>0.99850000000000005</v>
      </c>
      <c r="F129" s="42">
        <v>66.84</v>
      </c>
      <c r="G129" s="42"/>
      <c r="H129" s="87">
        <v>66.739999999999995</v>
      </c>
      <c r="I129" s="44"/>
      <c r="J129" s="44">
        <v>8.24</v>
      </c>
      <c r="K129" s="42">
        <v>549.94000000000005</v>
      </c>
      <c r="L129" s="45" t="s">
        <v>38</v>
      </c>
      <c r="M129" s="7"/>
      <c r="N129" s="7"/>
      <c r="O129" s="7"/>
      <c r="P129" s="7"/>
      <c r="Q129" s="7"/>
    </row>
    <row r="130" spans="1:17" ht="45" outlineLevel="1" x14ac:dyDescent="0.2">
      <c r="A130" s="37" t="s">
        <v>38</v>
      </c>
      <c r="B130" s="38" t="s">
        <v>57</v>
      </c>
      <c r="C130" s="282" t="s">
        <v>58</v>
      </c>
      <c r="D130" s="40" t="s">
        <v>59</v>
      </c>
      <c r="E130" s="41">
        <v>6.89</v>
      </c>
      <c r="F130" s="42">
        <v>1</v>
      </c>
      <c r="G130" s="42"/>
      <c r="H130" s="87">
        <v>6.89</v>
      </c>
      <c r="I130" s="44"/>
      <c r="J130" s="44">
        <v>8.24</v>
      </c>
      <c r="K130" s="42">
        <v>56.77</v>
      </c>
      <c r="L130" s="45" t="s">
        <v>38</v>
      </c>
      <c r="M130" s="7"/>
      <c r="N130" s="7"/>
      <c r="O130" s="7"/>
      <c r="P130" s="7"/>
      <c r="Q130" s="7"/>
    </row>
    <row r="131" spans="1:17" outlineLevel="1" x14ac:dyDescent="0.2">
      <c r="A131" s="37" t="s">
        <v>38</v>
      </c>
      <c r="B131" s="38" t="s">
        <v>38</v>
      </c>
      <c r="C131" s="282" t="s">
        <v>39</v>
      </c>
      <c r="D131" s="40" t="s">
        <v>38</v>
      </c>
      <c r="E131" s="41" t="s">
        <v>38</v>
      </c>
      <c r="F131" s="42">
        <v>172.42</v>
      </c>
      <c r="G131" s="42">
        <v>1.1499999999999999</v>
      </c>
      <c r="H131" s="87">
        <v>395.97</v>
      </c>
      <c r="I131" s="44"/>
      <c r="J131" s="44">
        <v>18.07</v>
      </c>
      <c r="K131" s="42">
        <v>7155.18</v>
      </c>
      <c r="L131" s="45" t="s">
        <v>38</v>
      </c>
      <c r="M131" s="7"/>
      <c r="N131" s="7"/>
      <c r="O131" s="7"/>
      <c r="P131" s="7"/>
      <c r="Q131" s="7"/>
    </row>
    <row r="132" spans="1:17" outlineLevel="1" x14ac:dyDescent="0.2">
      <c r="A132" s="37" t="s">
        <v>38</v>
      </c>
      <c r="B132" s="38" t="s">
        <v>38</v>
      </c>
      <c r="C132" s="282" t="s">
        <v>40</v>
      </c>
      <c r="D132" s="40" t="s">
        <v>38</v>
      </c>
      <c r="E132" s="41" t="s">
        <v>38</v>
      </c>
      <c r="F132" s="42">
        <v>68.67</v>
      </c>
      <c r="G132" s="42">
        <v>1.1499999999999999</v>
      </c>
      <c r="H132" s="87">
        <v>157.69999999999999</v>
      </c>
      <c r="I132" s="44"/>
      <c r="J132" s="44">
        <v>6.18</v>
      </c>
      <c r="K132" s="42">
        <v>974.59</v>
      </c>
      <c r="L132" s="45" t="s">
        <v>38</v>
      </c>
      <c r="M132" s="7"/>
      <c r="N132" s="7"/>
      <c r="O132" s="7"/>
      <c r="P132" s="7"/>
      <c r="Q132" s="7"/>
    </row>
    <row r="133" spans="1:17" outlineLevel="1" x14ac:dyDescent="0.2">
      <c r="A133" s="37" t="s">
        <v>38</v>
      </c>
      <c r="B133" s="38" t="s">
        <v>38</v>
      </c>
      <c r="C133" s="282" t="s">
        <v>41</v>
      </c>
      <c r="D133" s="40" t="s">
        <v>38</v>
      </c>
      <c r="E133" s="41" t="s">
        <v>38</v>
      </c>
      <c r="F133" s="54" t="s">
        <v>136</v>
      </c>
      <c r="G133" s="42">
        <v>1.1499999999999999</v>
      </c>
      <c r="H133" s="290" t="s">
        <v>353</v>
      </c>
      <c r="I133" s="44"/>
      <c r="J133" s="44">
        <v>18.07</v>
      </c>
      <c r="K133" s="54" t="s">
        <v>354</v>
      </c>
      <c r="L133" s="45" t="s">
        <v>38</v>
      </c>
      <c r="M133" s="7"/>
      <c r="N133" s="7"/>
      <c r="O133" s="7"/>
      <c r="P133" s="7"/>
      <c r="Q133" s="7"/>
    </row>
    <row r="134" spans="1:17" outlineLevel="1" x14ac:dyDescent="0.2">
      <c r="A134" s="37" t="s">
        <v>38</v>
      </c>
      <c r="B134" s="38" t="s">
        <v>38</v>
      </c>
      <c r="C134" s="282" t="s">
        <v>42</v>
      </c>
      <c r="D134" s="40" t="s">
        <v>38</v>
      </c>
      <c r="E134" s="41" t="s">
        <v>38</v>
      </c>
      <c r="F134" s="42">
        <v>38.53</v>
      </c>
      <c r="G134" s="42"/>
      <c r="H134" s="87">
        <v>76.94</v>
      </c>
      <c r="I134" s="44"/>
      <c r="J134" s="44">
        <v>8.24</v>
      </c>
      <c r="K134" s="42">
        <v>633.99</v>
      </c>
      <c r="L134" s="45" t="s">
        <v>38</v>
      </c>
      <c r="M134" s="7"/>
      <c r="N134" s="7"/>
      <c r="O134" s="7"/>
      <c r="P134" s="7"/>
      <c r="Q134" s="7"/>
    </row>
    <row r="135" spans="1:17" outlineLevel="1" x14ac:dyDescent="0.2">
      <c r="A135" s="37" t="s">
        <v>38</v>
      </c>
      <c r="B135" s="38" t="s">
        <v>38</v>
      </c>
      <c r="C135" s="282" t="s">
        <v>43</v>
      </c>
      <c r="D135" s="40" t="s">
        <v>44</v>
      </c>
      <c r="E135" s="41">
        <v>95</v>
      </c>
      <c r="F135" s="42"/>
      <c r="G135" s="42"/>
      <c r="H135" s="87">
        <v>381.86</v>
      </c>
      <c r="I135" s="44"/>
      <c r="J135" s="44" t="s">
        <v>60</v>
      </c>
      <c r="K135" s="42">
        <v>5883.37</v>
      </c>
      <c r="L135" s="45" t="s">
        <v>38</v>
      </c>
      <c r="M135" s="7"/>
      <c r="N135" s="7"/>
      <c r="O135" s="7"/>
      <c r="P135" s="7"/>
      <c r="Q135" s="7"/>
    </row>
    <row r="136" spans="1:17" outlineLevel="1" x14ac:dyDescent="0.2">
      <c r="A136" s="37" t="s">
        <v>38</v>
      </c>
      <c r="B136" s="38" t="s">
        <v>38</v>
      </c>
      <c r="C136" s="282" t="s">
        <v>46</v>
      </c>
      <c r="D136" s="40" t="s">
        <v>44</v>
      </c>
      <c r="E136" s="41">
        <v>65</v>
      </c>
      <c r="F136" s="42"/>
      <c r="G136" s="42"/>
      <c r="H136" s="87">
        <v>261.27</v>
      </c>
      <c r="I136" s="44"/>
      <c r="J136" s="44" t="s">
        <v>61</v>
      </c>
      <c r="K136" s="42">
        <v>3776.98</v>
      </c>
      <c r="L136" s="45" t="s">
        <v>38</v>
      </c>
      <c r="M136" s="7"/>
      <c r="N136" s="7"/>
      <c r="O136" s="7"/>
      <c r="P136" s="7"/>
      <c r="Q136" s="7"/>
    </row>
    <row r="137" spans="1:17" outlineLevel="1" x14ac:dyDescent="0.2">
      <c r="A137" s="37" t="s">
        <v>38</v>
      </c>
      <c r="B137" s="38" t="s">
        <v>38</v>
      </c>
      <c r="C137" s="282" t="s">
        <v>48</v>
      </c>
      <c r="D137" s="40" t="s">
        <v>93</v>
      </c>
      <c r="E137" s="41">
        <v>18.559999999999999</v>
      </c>
      <c r="F137" s="42"/>
      <c r="G137" s="42">
        <v>1.1499999999999999</v>
      </c>
      <c r="H137" s="87" t="s">
        <v>38</v>
      </c>
      <c r="I137" s="44"/>
      <c r="J137" s="44"/>
      <c r="K137" s="42"/>
      <c r="L137" s="45">
        <v>42.62</v>
      </c>
      <c r="M137" s="7"/>
      <c r="N137" s="7"/>
      <c r="O137" s="7"/>
      <c r="P137" s="7"/>
      <c r="Q137" s="7"/>
    </row>
    <row r="138" spans="1:17" outlineLevel="1" x14ac:dyDescent="0.2">
      <c r="A138" s="37" t="s">
        <v>38</v>
      </c>
      <c r="B138" s="38" t="s">
        <v>38</v>
      </c>
      <c r="C138" s="282" t="s">
        <v>94</v>
      </c>
      <c r="D138" s="40" t="s">
        <v>93</v>
      </c>
      <c r="E138" s="41">
        <v>0.2</v>
      </c>
      <c r="F138" s="42"/>
      <c r="G138" s="42">
        <v>1.1499999999999999</v>
      </c>
      <c r="H138" s="87" t="s">
        <v>38</v>
      </c>
      <c r="I138" s="44"/>
      <c r="J138" s="44"/>
      <c r="K138" s="42"/>
      <c r="L138" s="45">
        <v>0.46</v>
      </c>
      <c r="M138" s="7"/>
      <c r="N138" s="7"/>
      <c r="O138" s="7"/>
      <c r="P138" s="7"/>
      <c r="Q138" s="7"/>
    </row>
    <row r="139" spans="1:17" ht="15.75" x14ac:dyDescent="0.2">
      <c r="A139" s="46" t="s">
        <v>38</v>
      </c>
      <c r="B139" s="47" t="s">
        <v>38</v>
      </c>
      <c r="C139" s="283" t="s">
        <v>50</v>
      </c>
      <c r="D139" s="46" t="s">
        <v>38</v>
      </c>
      <c r="E139" s="49" t="s">
        <v>38</v>
      </c>
      <c r="F139" s="50"/>
      <c r="G139" s="50"/>
      <c r="H139" s="88">
        <v>1273.74</v>
      </c>
      <c r="I139" s="52"/>
      <c r="J139" s="52"/>
      <c r="K139" s="50">
        <v>18424.11</v>
      </c>
      <c r="L139" s="53">
        <v>9225.89</v>
      </c>
      <c r="M139" s="7"/>
      <c r="N139" s="7"/>
      <c r="O139" s="7"/>
      <c r="P139" s="7"/>
      <c r="Q139" s="7"/>
    </row>
    <row r="140" spans="1:17" ht="60" x14ac:dyDescent="0.2">
      <c r="A140" s="37">
        <v>12</v>
      </c>
      <c r="B140" s="38" t="s">
        <v>196</v>
      </c>
      <c r="C140" s="282" t="s">
        <v>197</v>
      </c>
      <c r="D140" s="40" t="s">
        <v>198</v>
      </c>
      <c r="E140" s="41">
        <v>4</v>
      </c>
      <c r="F140" s="42">
        <v>103.11</v>
      </c>
      <c r="G140" s="42"/>
      <c r="H140" s="87" t="s">
        <v>38</v>
      </c>
      <c r="I140" s="73" t="s">
        <v>73</v>
      </c>
      <c r="J140" s="44"/>
      <c r="K140" s="42"/>
      <c r="L140" s="45" t="s">
        <v>38</v>
      </c>
      <c r="M140" s="7"/>
      <c r="N140" s="7"/>
      <c r="O140" s="7"/>
      <c r="P140" s="7"/>
      <c r="Q140" s="7"/>
    </row>
    <row r="141" spans="1:17" ht="30" outlineLevel="1" x14ac:dyDescent="0.2">
      <c r="A141" s="37" t="s">
        <v>38</v>
      </c>
      <c r="B141" s="38" t="s">
        <v>200</v>
      </c>
      <c r="C141" s="282" t="s">
        <v>201</v>
      </c>
      <c r="D141" s="40" t="s">
        <v>147</v>
      </c>
      <c r="E141" s="41">
        <v>8</v>
      </c>
      <c r="F141" s="42">
        <v>49.04</v>
      </c>
      <c r="G141" s="42"/>
      <c r="H141" s="87">
        <v>392.32</v>
      </c>
      <c r="I141" s="44"/>
      <c r="J141" s="44">
        <v>1.79</v>
      </c>
      <c r="K141" s="42">
        <v>702.25</v>
      </c>
      <c r="L141" s="45" t="s">
        <v>38</v>
      </c>
      <c r="M141" s="7"/>
      <c r="N141" s="7"/>
      <c r="O141" s="7"/>
      <c r="P141" s="7"/>
      <c r="Q141" s="7"/>
    </row>
    <row r="142" spans="1:17" ht="45" outlineLevel="1" x14ac:dyDescent="0.2">
      <c r="A142" s="37" t="s">
        <v>38</v>
      </c>
      <c r="B142" s="38" t="s">
        <v>57</v>
      </c>
      <c r="C142" s="282" t="s">
        <v>58</v>
      </c>
      <c r="D142" s="40" t="s">
        <v>59</v>
      </c>
      <c r="E142" s="41">
        <v>0.4</v>
      </c>
      <c r="F142" s="42">
        <v>1</v>
      </c>
      <c r="G142" s="42"/>
      <c r="H142" s="87">
        <v>0.4</v>
      </c>
      <c r="I142" s="44"/>
      <c r="J142" s="44">
        <v>1.79</v>
      </c>
      <c r="K142" s="42">
        <v>0.72</v>
      </c>
      <c r="L142" s="45" t="s">
        <v>38</v>
      </c>
      <c r="M142" s="7"/>
      <c r="N142" s="7"/>
      <c r="O142" s="7"/>
      <c r="P142" s="7"/>
      <c r="Q142" s="7"/>
    </row>
    <row r="143" spans="1:17" outlineLevel="1" x14ac:dyDescent="0.2">
      <c r="A143" s="37" t="s">
        <v>38</v>
      </c>
      <c r="B143" s="38" t="s">
        <v>38</v>
      </c>
      <c r="C143" s="282" t="s">
        <v>39</v>
      </c>
      <c r="D143" s="40" t="s">
        <v>38</v>
      </c>
      <c r="E143" s="41" t="s">
        <v>38</v>
      </c>
      <c r="F143" s="42">
        <v>4.93</v>
      </c>
      <c r="G143" s="42">
        <v>1.1499999999999999</v>
      </c>
      <c r="H143" s="87">
        <v>22.68</v>
      </c>
      <c r="I143" s="44"/>
      <c r="J143" s="44">
        <v>18.07</v>
      </c>
      <c r="K143" s="42">
        <v>409.83</v>
      </c>
      <c r="L143" s="45" t="s">
        <v>38</v>
      </c>
      <c r="M143" s="7"/>
      <c r="N143" s="7"/>
      <c r="O143" s="7"/>
      <c r="P143" s="7"/>
      <c r="Q143" s="7"/>
    </row>
    <row r="144" spans="1:17" outlineLevel="1" x14ac:dyDescent="0.2">
      <c r="A144" s="37" t="s">
        <v>38</v>
      </c>
      <c r="B144" s="38" t="s">
        <v>38</v>
      </c>
      <c r="C144" s="282" t="s">
        <v>40</v>
      </c>
      <c r="D144" s="40" t="s">
        <v>38</v>
      </c>
      <c r="E144" s="41" t="s">
        <v>38</v>
      </c>
      <c r="F144" s="42"/>
      <c r="G144" s="42">
        <v>1.1499999999999999</v>
      </c>
      <c r="H144" s="87" t="s">
        <v>38</v>
      </c>
      <c r="I144" s="44"/>
      <c r="J144" s="44"/>
      <c r="K144" s="42"/>
      <c r="L144" s="45" t="s">
        <v>38</v>
      </c>
      <c r="M144" s="7"/>
      <c r="N144" s="7"/>
      <c r="O144" s="7"/>
      <c r="P144" s="7"/>
      <c r="Q144" s="7"/>
    </row>
    <row r="145" spans="1:17" outlineLevel="1" x14ac:dyDescent="0.2">
      <c r="A145" s="37" t="s">
        <v>38</v>
      </c>
      <c r="B145" s="38" t="s">
        <v>38</v>
      </c>
      <c r="C145" s="282" t="s">
        <v>41</v>
      </c>
      <c r="D145" s="40" t="s">
        <v>38</v>
      </c>
      <c r="E145" s="41" t="s">
        <v>38</v>
      </c>
      <c r="F145" s="42"/>
      <c r="G145" s="42">
        <v>1.1499999999999999</v>
      </c>
      <c r="H145" s="87" t="s">
        <v>38</v>
      </c>
      <c r="I145" s="44"/>
      <c r="J145" s="44"/>
      <c r="K145" s="42"/>
      <c r="L145" s="45" t="s">
        <v>38</v>
      </c>
      <c r="M145" s="7"/>
      <c r="N145" s="7"/>
      <c r="O145" s="7"/>
      <c r="P145" s="7"/>
      <c r="Q145" s="7"/>
    </row>
    <row r="146" spans="1:17" outlineLevel="1" x14ac:dyDescent="0.2">
      <c r="A146" s="37" t="s">
        <v>38</v>
      </c>
      <c r="B146" s="38" t="s">
        <v>38</v>
      </c>
      <c r="C146" s="282" t="s">
        <v>42</v>
      </c>
      <c r="D146" s="40" t="s">
        <v>38</v>
      </c>
      <c r="E146" s="41" t="s">
        <v>38</v>
      </c>
      <c r="F146" s="42">
        <v>98.18</v>
      </c>
      <c r="G146" s="42"/>
      <c r="H146" s="87">
        <v>392.72</v>
      </c>
      <c r="I146" s="44"/>
      <c r="J146" s="44">
        <v>1.79</v>
      </c>
      <c r="K146" s="42">
        <v>702.97</v>
      </c>
      <c r="L146" s="45" t="s">
        <v>38</v>
      </c>
      <c r="M146" s="7"/>
      <c r="N146" s="7"/>
      <c r="O146" s="7"/>
      <c r="P146" s="7"/>
      <c r="Q146" s="7"/>
    </row>
    <row r="147" spans="1:17" outlineLevel="1" x14ac:dyDescent="0.2">
      <c r="A147" s="37" t="s">
        <v>38</v>
      </c>
      <c r="B147" s="38" t="s">
        <v>38</v>
      </c>
      <c r="C147" s="282" t="s">
        <v>43</v>
      </c>
      <c r="D147" s="40" t="s">
        <v>44</v>
      </c>
      <c r="E147" s="41">
        <v>100</v>
      </c>
      <c r="F147" s="42"/>
      <c r="G147" s="42"/>
      <c r="H147" s="87">
        <v>22.68</v>
      </c>
      <c r="I147" s="44"/>
      <c r="J147" s="44" t="s">
        <v>106</v>
      </c>
      <c r="K147" s="42">
        <v>348.36</v>
      </c>
      <c r="L147" s="45" t="s">
        <v>38</v>
      </c>
      <c r="M147" s="7"/>
      <c r="N147" s="7"/>
      <c r="O147" s="7"/>
      <c r="P147" s="7"/>
      <c r="Q147" s="7"/>
    </row>
    <row r="148" spans="1:17" outlineLevel="1" x14ac:dyDescent="0.2">
      <c r="A148" s="37" t="s">
        <v>38</v>
      </c>
      <c r="B148" s="38" t="s">
        <v>38</v>
      </c>
      <c r="C148" s="282" t="s">
        <v>46</v>
      </c>
      <c r="D148" s="40" t="s">
        <v>44</v>
      </c>
      <c r="E148" s="41">
        <v>65</v>
      </c>
      <c r="F148" s="42"/>
      <c r="G148" s="42"/>
      <c r="H148" s="87">
        <v>14.74</v>
      </c>
      <c r="I148" s="44"/>
      <c r="J148" s="44" t="s">
        <v>61</v>
      </c>
      <c r="K148" s="42">
        <v>213.11</v>
      </c>
      <c r="L148" s="45" t="s">
        <v>38</v>
      </c>
      <c r="M148" s="7"/>
      <c r="N148" s="7"/>
      <c r="O148" s="7"/>
      <c r="P148" s="7"/>
      <c r="Q148" s="7"/>
    </row>
    <row r="149" spans="1:17" outlineLevel="1" x14ac:dyDescent="0.2">
      <c r="A149" s="37" t="s">
        <v>38</v>
      </c>
      <c r="B149" s="38" t="s">
        <v>38</v>
      </c>
      <c r="C149" s="282" t="s">
        <v>48</v>
      </c>
      <c r="D149" s="40" t="s">
        <v>49</v>
      </c>
      <c r="E149" s="41">
        <v>0.55000000000000004</v>
      </c>
      <c r="F149" s="42"/>
      <c r="G149" s="42">
        <v>1.1499999999999999</v>
      </c>
      <c r="H149" s="87" t="s">
        <v>38</v>
      </c>
      <c r="I149" s="44"/>
      <c r="J149" s="44"/>
      <c r="K149" s="42"/>
      <c r="L149" s="45">
        <v>2.5299999999999998</v>
      </c>
      <c r="M149" s="7"/>
      <c r="N149" s="7"/>
      <c r="O149" s="7"/>
      <c r="P149" s="7"/>
      <c r="Q149" s="7"/>
    </row>
    <row r="150" spans="1:17" ht="15.75" x14ac:dyDescent="0.2">
      <c r="A150" s="46" t="s">
        <v>38</v>
      </c>
      <c r="B150" s="47" t="s">
        <v>38</v>
      </c>
      <c r="C150" s="283" t="s">
        <v>50</v>
      </c>
      <c r="D150" s="46" t="s">
        <v>38</v>
      </c>
      <c r="E150" s="49" t="s">
        <v>38</v>
      </c>
      <c r="F150" s="50"/>
      <c r="G150" s="50"/>
      <c r="H150" s="88">
        <v>452.82</v>
      </c>
      <c r="I150" s="52"/>
      <c r="J150" s="52"/>
      <c r="K150" s="50">
        <v>1674.27</v>
      </c>
      <c r="L150" s="53">
        <v>418.57</v>
      </c>
      <c r="M150" s="7"/>
      <c r="N150" s="7"/>
      <c r="O150" s="7"/>
      <c r="P150" s="7"/>
      <c r="Q150" s="7"/>
    </row>
    <row r="151" spans="1:17" ht="60" x14ac:dyDescent="0.2">
      <c r="A151" s="37">
        <v>13</v>
      </c>
      <c r="B151" s="38" t="s">
        <v>468</v>
      </c>
      <c r="C151" s="282" t="s">
        <v>469</v>
      </c>
      <c r="D151" s="40" t="s">
        <v>198</v>
      </c>
      <c r="E151" s="41">
        <v>4</v>
      </c>
      <c r="F151" s="42">
        <v>99.03</v>
      </c>
      <c r="G151" s="42"/>
      <c r="H151" s="87" t="s">
        <v>38</v>
      </c>
      <c r="I151" s="73" t="s">
        <v>73</v>
      </c>
      <c r="J151" s="44"/>
      <c r="K151" s="42"/>
      <c r="L151" s="45" t="s">
        <v>38</v>
      </c>
      <c r="M151" s="7"/>
      <c r="N151" s="7"/>
      <c r="O151" s="7"/>
      <c r="P151" s="7"/>
      <c r="Q151" s="7"/>
    </row>
    <row r="152" spans="1:17" ht="30" outlineLevel="1" x14ac:dyDescent="0.2">
      <c r="A152" s="37" t="s">
        <v>38</v>
      </c>
      <c r="B152" s="38" t="s">
        <v>200</v>
      </c>
      <c r="C152" s="282" t="s">
        <v>201</v>
      </c>
      <c r="D152" s="40" t="s">
        <v>147</v>
      </c>
      <c r="E152" s="41">
        <v>8</v>
      </c>
      <c r="F152" s="42">
        <v>49.04</v>
      </c>
      <c r="G152" s="42"/>
      <c r="H152" s="87">
        <v>392.32</v>
      </c>
      <c r="I152" s="44"/>
      <c r="J152" s="44">
        <v>1.78</v>
      </c>
      <c r="K152" s="42">
        <v>698.33</v>
      </c>
      <c r="L152" s="45" t="s">
        <v>38</v>
      </c>
      <c r="M152" s="7"/>
      <c r="N152" s="7"/>
      <c r="O152" s="7"/>
      <c r="P152" s="7"/>
      <c r="Q152" s="7"/>
    </row>
    <row r="153" spans="1:17" ht="45" outlineLevel="1" x14ac:dyDescent="0.2">
      <c r="A153" s="37" t="s">
        <v>38</v>
      </c>
      <c r="B153" s="38" t="s">
        <v>57</v>
      </c>
      <c r="C153" s="282" t="s">
        <v>58</v>
      </c>
      <c r="D153" s="40" t="s">
        <v>59</v>
      </c>
      <c r="E153" s="41">
        <v>0.08</v>
      </c>
      <c r="F153" s="42">
        <v>1</v>
      </c>
      <c r="G153" s="42"/>
      <c r="H153" s="87">
        <v>0.08</v>
      </c>
      <c r="I153" s="44"/>
      <c r="J153" s="44">
        <v>1.78</v>
      </c>
      <c r="K153" s="42">
        <v>0.14000000000000001</v>
      </c>
      <c r="L153" s="45" t="s">
        <v>38</v>
      </c>
      <c r="M153" s="7"/>
      <c r="N153" s="7"/>
      <c r="O153" s="7"/>
      <c r="P153" s="7"/>
      <c r="Q153" s="7"/>
    </row>
    <row r="154" spans="1:17" outlineLevel="1" x14ac:dyDescent="0.2">
      <c r="A154" s="37" t="s">
        <v>38</v>
      </c>
      <c r="B154" s="38" t="s">
        <v>38</v>
      </c>
      <c r="C154" s="282" t="s">
        <v>39</v>
      </c>
      <c r="D154" s="40" t="s">
        <v>38</v>
      </c>
      <c r="E154" s="41" t="s">
        <v>38</v>
      </c>
      <c r="F154" s="42">
        <v>0.93</v>
      </c>
      <c r="G154" s="42">
        <v>1.1499999999999999</v>
      </c>
      <c r="H154" s="87">
        <v>4.28</v>
      </c>
      <c r="I154" s="44"/>
      <c r="J154" s="44">
        <v>18.07</v>
      </c>
      <c r="K154" s="42">
        <v>77.34</v>
      </c>
      <c r="L154" s="45" t="s">
        <v>38</v>
      </c>
      <c r="M154" s="7"/>
      <c r="N154" s="7"/>
      <c r="O154" s="7"/>
      <c r="P154" s="7"/>
      <c r="Q154" s="7"/>
    </row>
    <row r="155" spans="1:17" outlineLevel="1" x14ac:dyDescent="0.2">
      <c r="A155" s="37" t="s">
        <v>38</v>
      </c>
      <c r="B155" s="38" t="s">
        <v>38</v>
      </c>
      <c r="C155" s="282" t="s">
        <v>40</v>
      </c>
      <c r="D155" s="40" t="s">
        <v>38</v>
      </c>
      <c r="E155" s="41" t="s">
        <v>38</v>
      </c>
      <c r="F155" s="42"/>
      <c r="G155" s="42">
        <v>1.1499999999999999</v>
      </c>
      <c r="H155" s="87" t="s">
        <v>38</v>
      </c>
      <c r="I155" s="44"/>
      <c r="J155" s="44"/>
      <c r="K155" s="42"/>
      <c r="L155" s="45" t="s">
        <v>38</v>
      </c>
      <c r="M155" s="7"/>
      <c r="N155" s="7"/>
      <c r="O155" s="7"/>
      <c r="P155" s="7"/>
      <c r="Q155" s="7"/>
    </row>
    <row r="156" spans="1:17" outlineLevel="1" x14ac:dyDescent="0.2">
      <c r="A156" s="37" t="s">
        <v>38</v>
      </c>
      <c r="B156" s="38" t="s">
        <v>38</v>
      </c>
      <c r="C156" s="282" t="s">
        <v>41</v>
      </c>
      <c r="D156" s="40" t="s">
        <v>38</v>
      </c>
      <c r="E156" s="41" t="s">
        <v>38</v>
      </c>
      <c r="F156" s="42"/>
      <c r="G156" s="42">
        <v>1.1499999999999999</v>
      </c>
      <c r="H156" s="87" t="s">
        <v>38</v>
      </c>
      <c r="I156" s="44"/>
      <c r="J156" s="44"/>
      <c r="K156" s="42"/>
      <c r="L156" s="45" t="s">
        <v>38</v>
      </c>
      <c r="M156" s="7"/>
      <c r="N156" s="7"/>
      <c r="O156" s="7"/>
      <c r="P156" s="7"/>
      <c r="Q156" s="7"/>
    </row>
    <row r="157" spans="1:17" outlineLevel="1" x14ac:dyDescent="0.2">
      <c r="A157" s="37" t="s">
        <v>38</v>
      </c>
      <c r="B157" s="38" t="s">
        <v>38</v>
      </c>
      <c r="C157" s="282" t="s">
        <v>42</v>
      </c>
      <c r="D157" s="40" t="s">
        <v>38</v>
      </c>
      <c r="E157" s="41" t="s">
        <v>38</v>
      </c>
      <c r="F157" s="42">
        <v>98.1</v>
      </c>
      <c r="G157" s="42"/>
      <c r="H157" s="87">
        <v>392.4</v>
      </c>
      <c r="I157" s="44"/>
      <c r="J157" s="44">
        <v>1.78</v>
      </c>
      <c r="K157" s="42">
        <v>698.47</v>
      </c>
      <c r="L157" s="45" t="s">
        <v>38</v>
      </c>
      <c r="M157" s="7"/>
      <c r="N157" s="7"/>
      <c r="O157" s="7"/>
      <c r="P157" s="7"/>
      <c r="Q157" s="7"/>
    </row>
    <row r="158" spans="1:17" outlineLevel="1" x14ac:dyDescent="0.2">
      <c r="A158" s="37" t="s">
        <v>38</v>
      </c>
      <c r="B158" s="38" t="s">
        <v>38</v>
      </c>
      <c r="C158" s="282" t="s">
        <v>43</v>
      </c>
      <c r="D158" s="40" t="s">
        <v>44</v>
      </c>
      <c r="E158" s="41">
        <v>100</v>
      </c>
      <c r="F158" s="42"/>
      <c r="G158" s="42"/>
      <c r="H158" s="87">
        <v>4.28</v>
      </c>
      <c r="I158" s="44"/>
      <c r="J158" s="44" t="s">
        <v>106</v>
      </c>
      <c r="K158" s="42">
        <v>65.739999999999995</v>
      </c>
      <c r="L158" s="45" t="s">
        <v>38</v>
      </c>
      <c r="M158" s="7"/>
      <c r="N158" s="7"/>
      <c r="O158" s="7"/>
      <c r="P158" s="7"/>
      <c r="Q158" s="7"/>
    </row>
    <row r="159" spans="1:17" outlineLevel="1" x14ac:dyDescent="0.2">
      <c r="A159" s="37" t="s">
        <v>38</v>
      </c>
      <c r="B159" s="38" t="s">
        <v>38</v>
      </c>
      <c r="C159" s="282" t="s">
        <v>46</v>
      </c>
      <c r="D159" s="40" t="s">
        <v>44</v>
      </c>
      <c r="E159" s="41">
        <v>65</v>
      </c>
      <c r="F159" s="42"/>
      <c r="G159" s="42"/>
      <c r="H159" s="87">
        <v>2.78</v>
      </c>
      <c r="I159" s="44"/>
      <c r="J159" s="44" t="s">
        <v>61</v>
      </c>
      <c r="K159" s="42">
        <v>40.22</v>
      </c>
      <c r="L159" s="45" t="s">
        <v>38</v>
      </c>
      <c r="M159" s="7"/>
      <c r="N159" s="7"/>
      <c r="O159" s="7"/>
      <c r="P159" s="7"/>
      <c r="Q159" s="7"/>
    </row>
    <row r="160" spans="1:17" outlineLevel="1" x14ac:dyDescent="0.2">
      <c r="A160" s="37" t="s">
        <v>38</v>
      </c>
      <c r="B160" s="38" t="s">
        <v>38</v>
      </c>
      <c r="C160" s="282" t="s">
        <v>48</v>
      </c>
      <c r="D160" s="40" t="s">
        <v>49</v>
      </c>
      <c r="E160" s="41">
        <v>0.1</v>
      </c>
      <c r="F160" s="42"/>
      <c r="G160" s="42">
        <v>1.1499999999999999</v>
      </c>
      <c r="H160" s="87" t="s">
        <v>38</v>
      </c>
      <c r="I160" s="44"/>
      <c r="J160" s="44"/>
      <c r="K160" s="42"/>
      <c r="L160" s="45">
        <v>0.46</v>
      </c>
      <c r="M160" s="7"/>
      <c r="N160" s="7"/>
      <c r="O160" s="7"/>
      <c r="P160" s="7"/>
      <c r="Q160" s="7"/>
    </row>
    <row r="161" spans="1:17" ht="15.75" x14ac:dyDescent="0.2">
      <c r="A161" s="46" t="s">
        <v>38</v>
      </c>
      <c r="B161" s="47" t="s">
        <v>38</v>
      </c>
      <c r="C161" s="284" t="s">
        <v>50</v>
      </c>
      <c r="D161" s="57" t="s">
        <v>38</v>
      </c>
      <c r="E161" s="58" t="s">
        <v>38</v>
      </c>
      <c r="F161" s="59"/>
      <c r="G161" s="59"/>
      <c r="H161" s="89">
        <v>403.74</v>
      </c>
      <c r="I161" s="61"/>
      <c r="J161" s="61"/>
      <c r="K161" s="59">
        <v>881.77</v>
      </c>
      <c r="L161" s="62">
        <v>220.44</v>
      </c>
      <c r="M161" s="7"/>
      <c r="N161" s="7"/>
      <c r="O161" s="7"/>
      <c r="P161" s="7"/>
      <c r="Q161" s="7"/>
    </row>
    <row r="162" spans="1:17" x14ac:dyDescent="0.2">
      <c r="A162" s="20"/>
      <c r="B162" s="21"/>
      <c r="C162" s="418" t="s">
        <v>202</v>
      </c>
      <c r="D162" s="419"/>
      <c r="E162" s="419"/>
      <c r="F162" s="419"/>
      <c r="G162" s="419"/>
      <c r="H162" s="87">
        <v>73410</v>
      </c>
      <c r="I162" s="44"/>
      <c r="J162" s="44"/>
      <c r="K162" s="42">
        <v>73410</v>
      </c>
      <c r="L162" s="45" t="s">
        <v>203</v>
      </c>
      <c r="M162" s="7"/>
      <c r="N162" s="7"/>
      <c r="O162" s="7"/>
      <c r="P162" s="7"/>
      <c r="Q162" s="7"/>
    </row>
    <row r="163" spans="1:17" x14ac:dyDescent="0.2">
      <c r="A163" s="20"/>
      <c r="B163" s="21"/>
      <c r="C163" s="418" t="s">
        <v>204</v>
      </c>
      <c r="D163" s="419"/>
      <c r="E163" s="419"/>
      <c r="F163" s="419"/>
      <c r="G163" s="419"/>
      <c r="H163" s="87" t="s">
        <v>38</v>
      </c>
      <c r="I163" s="44"/>
      <c r="J163" s="44"/>
      <c r="K163" s="42">
        <v>515005.92</v>
      </c>
      <c r="L163" s="45" t="s">
        <v>203</v>
      </c>
      <c r="M163" s="7"/>
      <c r="N163" s="7"/>
      <c r="O163" s="7"/>
      <c r="P163" s="7"/>
      <c r="Q163" s="7"/>
    </row>
    <row r="164" spans="1:17" x14ac:dyDescent="0.2">
      <c r="A164" s="20"/>
      <c r="B164" s="21"/>
      <c r="C164" s="418" t="s">
        <v>205</v>
      </c>
      <c r="D164" s="419"/>
      <c r="E164" s="419"/>
      <c r="F164" s="419"/>
      <c r="G164" s="419"/>
      <c r="H164" s="87" t="s">
        <v>38</v>
      </c>
      <c r="I164" s="44"/>
      <c r="J164" s="44"/>
      <c r="K164" s="42"/>
      <c r="L164" s="45" t="s">
        <v>203</v>
      </c>
      <c r="M164" s="7"/>
      <c r="N164" s="7"/>
      <c r="O164" s="7"/>
      <c r="P164" s="7"/>
      <c r="Q164" s="7"/>
    </row>
    <row r="165" spans="1:17" x14ac:dyDescent="0.2">
      <c r="A165" s="20"/>
      <c r="B165" s="21"/>
      <c r="C165" s="418" t="s">
        <v>206</v>
      </c>
      <c r="D165" s="419"/>
      <c r="E165" s="419"/>
      <c r="F165" s="419"/>
      <c r="G165" s="419"/>
      <c r="H165" s="87">
        <v>7483.2</v>
      </c>
      <c r="I165" s="44"/>
      <c r="J165" s="44"/>
      <c r="K165" s="42">
        <v>135221.44</v>
      </c>
      <c r="L165" s="45" t="s">
        <v>203</v>
      </c>
      <c r="M165" s="7"/>
      <c r="N165" s="7"/>
      <c r="O165" s="7"/>
      <c r="P165" s="7"/>
      <c r="Q165" s="7"/>
    </row>
    <row r="166" spans="1:17" x14ac:dyDescent="0.2">
      <c r="A166" s="20"/>
      <c r="B166" s="21"/>
      <c r="C166" s="418" t="s">
        <v>207</v>
      </c>
      <c r="D166" s="419"/>
      <c r="E166" s="419"/>
      <c r="F166" s="419"/>
      <c r="G166" s="419"/>
      <c r="H166" s="87">
        <v>2440.66</v>
      </c>
      <c r="I166" s="44"/>
      <c r="J166" s="44"/>
      <c r="K166" s="42">
        <v>10636.16</v>
      </c>
      <c r="L166" s="45" t="s">
        <v>203</v>
      </c>
      <c r="M166" s="7"/>
      <c r="N166" s="7"/>
      <c r="O166" s="7"/>
      <c r="P166" s="7"/>
      <c r="Q166" s="7"/>
    </row>
    <row r="167" spans="1:17" x14ac:dyDescent="0.2">
      <c r="A167" s="20"/>
      <c r="B167" s="21"/>
      <c r="C167" s="418" t="s">
        <v>208</v>
      </c>
      <c r="D167" s="419"/>
      <c r="E167" s="419"/>
      <c r="F167" s="419"/>
      <c r="G167" s="419"/>
      <c r="H167" s="87">
        <v>66383.91</v>
      </c>
      <c r="I167" s="44"/>
      <c r="J167" s="44"/>
      <c r="K167" s="42">
        <v>421511.03</v>
      </c>
      <c r="L167" s="45" t="s">
        <v>203</v>
      </c>
      <c r="M167" s="7"/>
      <c r="N167" s="7"/>
      <c r="O167" s="7"/>
      <c r="P167" s="7"/>
      <c r="Q167" s="7"/>
    </row>
    <row r="168" spans="1:17" ht="15.75" x14ac:dyDescent="0.2">
      <c r="A168" s="20"/>
      <c r="B168" s="21"/>
      <c r="C168" s="420" t="s">
        <v>209</v>
      </c>
      <c r="D168" s="421"/>
      <c r="E168" s="421"/>
      <c r="F168" s="421"/>
      <c r="G168" s="421"/>
      <c r="H168" s="88">
        <v>7429.97</v>
      </c>
      <c r="I168" s="52"/>
      <c r="J168" s="52"/>
      <c r="K168" s="50">
        <v>114138.88</v>
      </c>
      <c r="L168" s="65" t="s">
        <v>203</v>
      </c>
      <c r="M168" s="7"/>
      <c r="N168" s="7"/>
      <c r="O168" s="7"/>
      <c r="P168" s="7"/>
      <c r="Q168" s="7"/>
    </row>
    <row r="169" spans="1:17" ht="15.75" x14ac:dyDescent="0.2">
      <c r="A169" s="20"/>
      <c r="B169" s="21"/>
      <c r="C169" s="420" t="s">
        <v>210</v>
      </c>
      <c r="D169" s="421"/>
      <c r="E169" s="421"/>
      <c r="F169" s="421"/>
      <c r="G169" s="421"/>
      <c r="H169" s="88">
        <v>4830.9399999999996</v>
      </c>
      <c r="I169" s="52"/>
      <c r="J169" s="52"/>
      <c r="K169" s="50">
        <v>69836.28</v>
      </c>
      <c r="L169" s="65" t="s">
        <v>203</v>
      </c>
      <c r="M169" s="7"/>
      <c r="N169" s="7"/>
      <c r="O169" s="7"/>
      <c r="P169" s="7"/>
      <c r="Q169" s="7"/>
    </row>
    <row r="170" spans="1:17" ht="15.75" x14ac:dyDescent="0.2">
      <c r="A170" s="20"/>
      <c r="B170" s="21"/>
      <c r="C170" s="420" t="s">
        <v>355</v>
      </c>
      <c r="D170" s="421"/>
      <c r="E170" s="421"/>
      <c r="F170" s="421"/>
      <c r="G170" s="421"/>
      <c r="H170" s="88" t="s">
        <v>38</v>
      </c>
      <c r="I170" s="52"/>
      <c r="J170" s="52"/>
      <c r="K170" s="50"/>
      <c r="L170" s="65" t="s">
        <v>203</v>
      </c>
      <c r="M170" s="7"/>
      <c r="N170" s="7"/>
      <c r="O170" s="7"/>
      <c r="P170" s="7"/>
      <c r="Q170" s="7"/>
    </row>
    <row r="171" spans="1:17" x14ac:dyDescent="0.2">
      <c r="A171" s="20"/>
      <c r="B171" s="21"/>
      <c r="C171" s="418" t="s">
        <v>212</v>
      </c>
      <c r="D171" s="419"/>
      <c r="E171" s="419"/>
      <c r="F171" s="419"/>
      <c r="G171" s="419"/>
      <c r="H171" s="87">
        <v>83540.61</v>
      </c>
      <c r="I171" s="44"/>
      <c r="J171" s="44"/>
      <c r="K171" s="42">
        <v>678000.94</v>
      </c>
      <c r="L171" s="45" t="s">
        <v>203</v>
      </c>
      <c r="M171" s="7"/>
      <c r="N171" s="7"/>
      <c r="O171" s="7"/>
      <c r="P171" s="7"/>
      <c r="Q171" s="7"/>
    </row>
    <row r="172" spans="1:17" x14ac:dyDescent="0.2">
      <c r="A172" s="20"/>
      <c r="B172" s="21"/>
      <c r="C172" s="418" t="s">
        <v>213</v>
      </c>
      <c r="D172" s="419"/>
      <c r="E172" s="419"/>
      <c r="F172" s="419"/>
      <c r="G172" s="419"/>
      <c r="H172" s="87">
        <v>2130.3000000000002</v>
      </c>
      <c r="I172" s="44"/>
      <c r="J172" s="44"/>
      <c r="K172" s="42">
        <v>20980.14</v>
      </c>
      <c r="L172" s="45" t="s">
        <v>203</v>
      </c>
      <c r="M172" s="7"/>
      <c r="N172" s="7"/>
      <c r="O172" s="7"/>
      <c r="P172" s="7"/>
      <c r="Q172" s="7"/>
    </row>
    <row r="173" spans="1:17" x14ac:dyDescent="0.2">
      <c r="A173" s="20"/>
      <c r="B173" s="21"/>
      <c r="C173" s="418" t="s">
        <v>214</v>
      </c>
      <c r="D173" s="419"/>
      <c r="E173" s="419"/>
      <c r="F173" s="419"/>
      <c r="G173" s="419"/>
      <c r="H173" s="87">
        <v>85670.91</v>
      </c>
      <c r="I173" s="44"/>
      <c r="J173" s="44"/>
      <c r="K173" s="42">
        <v>698981.08</v>
      </c>
      <c r="L173" s="45" t="s">
        <v>203</v>
      </c>
      <c r="M173" s="7"/>
      <c r="N173" s="7"/>
      <c r="O173" s="7"/>
      <c r="P173" s="7"/>
      <c r="Q173" s="7"/>
    </row>
    <row r="174" spans="1:17" ht="15.75" x14ac:dyDescent="0.2">
      <c r="A174" s="20"/>
      <c r="B174" s="21"/>
      <c r="C174" s="422" t="s">
        <v>356</v>
      </c>
      <c r="D174" s="423"/>
      <c r="E174" s="423"/>
      <c r="F174" s="423"/>
      <c r="G174" s="423"/>
      <c r="H174" s="89">
        <v>85670.91</v>
      </c>
      <c r="I174" s="61"/>
      <c r="J174" s="61"/>
      <c r="K174" s="59">
        <v>698981.08</v>
      </c>
      <c r="L174" s="67" t="s">
        <v>203</v>
      </c>
      <c r="M174" s="7"/>
      <c r="N174" s="7"/>
      <c r="O174" s="7"/>
      <c r="P174" s="7"/>
      <c r="Q174" s="7"/>
    </row>
    <row r="175" spans="1:17" ht="16.5" x14ac:dyDescent="0.2">
      <c r="A175" s="415" t="s">
        <v>357</v>
      </c>
      <c r="B175" s="416"/>
      <c r="C175" s="416"/>
      <c r="D175" s="416"/>
      <c r="E175" s="416"/>
      <c r="F175" s="416"/>
      <c r="G175" s="416"/>
      <c r="H175" s="416"/>
      <c r="I175" s="416"/>
      <c r="J175" s="416"/>
      <c r="K175" s="416"/>
      <c r="L175" s="416"/>
      <c r="M175" s="7"/>
      <c r="N175" s="7"/>
      <c r="O175" s="7"/>
      <c r="P175" s="7"/>
      <c r="Q175" s="7"/>
    </row>
    <row r="176" spans="1:17" ht="75" x14ac:dyDescent="0.2">
      <c r="A176" s="37">
        <v>14</v>
      </c>
      <c r="B176" s="38" t="s">
        <v>34</v>
      </c>
      <c r="C176" s="282" t="s">
        <v>453</v>
      </c>
      <c r="D176" s="40" t="s">
        <v>36</v>
      </c>
      <c r="E176" s="41" t="s">
        <v>470</v>
      </c>
      <c r="F176" s="42">
        <v>1159.6199999999999</v>
      </c>
      <c r="G176" s="42"/>
      <c r="H176" s="87" t="s">
        <v>38</v>
      </c>
      <c r="I176" s="73" t="s">
        <v>73</v>
      </c>
      <c r="J176" s="44"/>
      <c r="K176" s="42"/>
      <c r="L176" s="45" t="s">
        <v>38</v>
      </c>
      <c r="M176" s="7"/>
      <c r="N176" s="7"/>
      <c r="O176" s="7"/>
      <c r="P176" s="7"/>
      <c r="Q176" s="7"/>
    </row>
    <row r="177" spans="1:17" outlineLevel="1" x14ac:dyDescent="0.2">
      <c r="A177" s="37" t="s">
        <v>38</v>
      </c>
      <c r="B177" s="38" t="s">
        <v>38</v>
      </c>
      <c r="C177" s="282" t="s">
        <v>39</v>
      </c>
      <c r="D177" s="40" t="s">
        <v>38</v>
      </c>
      <c r="E177" s="41" t="s">
        <v>38</v>
      </c>
      <c r="F177" s="42">
        <v>1159.6199999999999</v>
      </c>
      <c r="G177" s="42" t="s">
        <v>295</v>
      </c>
      <c r="H177" s="87">
        <v>192.03</v>
      </c>
      <c r="I177" s="44"/>
      <c r="J177" s="44">
        <v>18.07</v>
      </c>
      <c r="K177" s="42">
        <v>3469.98</v>
      </c>
      <c r="L177" s="45" t="s">
        <v>38</v>
      </c>
      <c r="M177" s="7"/>
      <c r="N177" s="7"/>
      <c r="O177" s="7"/>
      <c r="P177" s="7"/>
      <c r="Q177" s="7"/>
    </row>
    <row r="178" spans="1:17" outlineLevel="1" x14ac:dyDescent="0.2">
      <c r="A178" s="37" t="s">
        <v>38</v>
      </c>
      <c r="B178" s="38" t="s">
        <v>38</v>
      </c>
      <c r="C178" s="282" t="s">
        <v>40</v>
      </c>
      <c r="D178" s="40" t="s">
        <v>38</v>
      </c>
      <c r="E178" s="41" t="s">
        <v>38</v>
      </c>
      <c r="F178" s="42"/>
      <c r="G178" s="42" t="s">
        <v>295</v>
      </c>
      <c r="H178" s="87" t="s">
        <v>38</v>
      </c>
      <c r="I178" s="44"/>
      <c r="J178" s="44"/>
      <c r="K178" s="42"/>
      <c r="L178" s="45" t="s">
        <v>38</v>
      </c>
      <c r="M178" s="7"/>
      <c r="N178" s="7"/>
      <c r="O178" s="7"/>
      <c r="P178" s="7"/>
      <c r="Q178" s="7"/>
    </row>
    <row r="179" spans="1:17" outlineLevel="1" x14ac:dyDescent="0.2">
      <c r="A179" s="37" t="s">
        <v>38</v>
      </c>
      <c r="B179" s="38" t="s">
        <v>38</v>
      </c>
      <c r="C179" s="282" t="s">
        <v>41</v>
      </c>
      <c r="D179" s="40" t="s">
        <v>38</v>
      </c>
      <c r="E179" s="41" t="s">
        <v>38</v>
      </c>
      <c r="F179" s="42"/>
      <c r="G179" s="42" t="s">
        <v>295</v>
      </c>
      <c r="H179" s="87" t="s">
        <v>38</v>
      </c>
      <c r="I179" s="44"/>
      <c r="J179" s="44"/>
      <c r="K179" s="42"/>
      <c r="L179" s="45" t="s">
        <v>38</v>
      </c>
      <c r="M179" s="7"/>
      <c r="N179" s="7"/>
      <c r="O179" s="7"/>
      <c r="P179" s="7"/>
      <c r="Q179" s="7"/>
    </row>
    <row r="180" spans="1:17" outlineLevel="1" x14ac:dyDescent="0.2">
      <c r="A180" s="37" t="s">
        <v>38</v>
      </c>
      <c r="B180" s="38" t="s">
        <v>38</v>
      </c>
      <c r="C180" s="282" t="s">
        <v>42</v>
      </c>
      <c r="D180" s="40" t="s">
        <v>38</v>
      </c>
      <c r="E180" s="41" t="s">
        <v>38</v>
      </c>
      <c r="F180" s="42"/>
      <c r="G180" s="42"/>
      <c r="H180" s="87" t="s">
        <v>38</v>
      </c>
      <c r="I180" s="44"/>
      <c r="J180" s="44"/>
      <c r="K180" s="42"/>
      <c r="L180" s="45" t="s">
        <v>38</v>
      </c>
      <c r="M180" s="7"/>
      <c r="N180" s="7"/>
      <c r="O180" s="7"/>
      <c r="P180" s="7"/>
      <c r="Q180" s="7"/>
    </row>
    <row r="181" spans="1:17" outlineLevel="1" x14ac:dyDescent="0.2">
      <c r="A181" s="37" t="s">
        <v>38</v>
      </c>
      <c r="B181" s="38" t="s">
        <v>38</v>
      </c>
      <c r="C181" s="282" t="s">
        <v>43</v>
      </c>
      <c r="D181" s="40" t="s">
        <v>44</v>
      </c>
      <c r="E181" s="41">
        <v>80</v>
      </c>
      <c r="F181" s="42"/>
      <c r="G181" s="42"/>
      <c r="H181" s="87">
        <v>153.62</v>
      </c>
      <c r="I181" s="44"/>
      <c r="J181" s="44" t="s">
        <v>45</v>
      </c>
      <c r="K181" s="42">
        <v>2359.59</v>
      </c>
      <c r="L181" s="45" t="s">
        <v>38</v>
      </c>
      <c r="M181" s="7"/>
      <c r="N181" s="7"/>
      <c r="O181" s="7"/>
      <c r="P181" s="7"/>
      <c r="Q181" s="7"/>
    </row>
    <row r="182" spans="1:17" outlineLevel="1" x14ac:dyDescent="0.2">
      <c r="A182" s="37" t="s">
        <v>38</v>
      </c>
      <c r="B182" s="38" t="s">
        <v>38</v>
      </c>
      <c r="C182" s="282" t="s">
        <v>46</v>
      </c>
      <c r="D182" s="40" t="s">
        <v>44</v>
      </c>
      <c r="E182" s="41">
        <v>45</v>
      </c>
      <c r="F182" s="42"/>
      <c r="G182" s="42"/>
      <c r="H182" s="87">
        <v>86.41</v>
      </c>
      <c r="I182" s="44"/>
      <c r="J182" s="44" t="s">
        <v>47</v>
      </c>
      <c r="K182" s="42">
        <v>1249.19</v>
      </c>
      <c r="L182" s="45" t="s">
        <v>38</v>
      </c>
      <c r="M182" s="7"/>
      <c r="N182" s="7"/>
      <c r="O182" s="7"/>
      <c r="P182" s="7"/>
      <c r="Q182" s="7"/>
    </row>
    <row r="183" spans="1:17" outlineLevel="1" x14ac:dyDescent="0.2">
      <c r="A183" s="37" t="s">
        <v>38</v>
      </c>
      <c r="B183" s="38" t="s">
        <v>38</v>
      </c>
      <c r="C183" s="282" t="s">
        <v>48</v>
      </c>
      <c r="D183" s="40" t="s">
        <v>49</v>
      </c>
      <c r="E183" s="41">
        <v>154</v>
      </c>
      <c r="F183" s="42"/>
      <c r="G183" s="42" t="s">
        <v>295</v>
      </c>
      <c r="H183" s="87" t="s">
        <v>38</v>
      </c>
      <c r="I183" s="44"/>
      <c r="J183" s="44"/>
      <c r="K183" s="42"/>
      <c r="L183" s="45">
        <v>25.5</v>
      </c>
      <c r="M183" s="7"/>
      <c r="N183" s="7"/>
      <c r="O183" s="7"/>
      <c r="P183" s="7"/>
      <c r="Q183" s="7"/>
    </row>
    <row r="184" spans="1:17" ht="15.75" x14ac:dyDescent="0.2">
      <c r="A184" s="46" t="s">
        <v>38</v>
      </c>
      <c r="B184" s="47" t="s">
        <v>38</v>
      </c>
      <c r="C184" s="283" t="s">
        <v>50</v>
      </c>
      <c r="D184" s="46" t="s">
        <v>38</v>
      </c>
      <c r="E184" s="49" t="s">
        <v>38</v>
      </c>
      <c r="F184" s="50"/>
      <c r="G184" s="50"/>
      <c r="H184" s="88">
        <v>432.06</v>
      </c>
      <c r="I184" s="52"/>
      <c r="J184" s="52"/>
      <c r="K184" s="50">
        <v>7078.76</v>
      </c>
      <c r="L184" s="53">
        <v>58989.67</v>
      </c>
      <c r="M184" s="7"/>
      <c r="N184" s="7"/>
      <c r="O184" s="7"/>
      <c r="P184" s="7"/>
      <c r="Q184" s="7"/>
    </row>
    <row r="185" spans="1:17" ht="60" x14ac:dyDescent="0.2">
      <c r="A185" s="37">
        <v>15</v>
      </c>
      <c r="B185" s="38" t="s">
        <v>65</v>
      </c>
      <c r="C185" s="282" t="s">
        <v>455</v>
      </c>
      <c r="D185" s="40" t="s">
        <v>36</v>
      </c>
      <c r="E185" s="41" t="s">
        <v>470</v>
      </c>
      <c r="F185" s="42">
        <v>640.74</v>
      </c>
      <c r="G185" s="42"/>
      <c r="H185" s="87" t="s">
        <v>38</v>
      </c>
      <c r="I185" s="73" t="s">
        <v>73</v>
      </c>
      <c r="J185" s="44"/>
      <c r="K185" s="42"/>
      <c r="L185" s="45" t="s">
        <v>38</v>
      </c>
      <c r="M185" s="7"/>
      <c r="N185" s="7"/>
      <c r="O185" s="7"/>
      <c r="P185" s="7"/>
      <c r="Q185" s="7"/>
    </row>
    <row r="186" spans="1:17" outlineLevel="1" x14ac:dyDescent="0.2">
      <c r="A186" s="37" t="s">
        <v>38</v>
      </c>
      <c r="B186" s="38" t="s">
        <v>38</v>
      </c>
      <c r="C186" s="282" t="s">
        <v>39</v>
      </c>
      <c r="D186" s="40" t="s">
        <v>38</v>
      </c>
      <c r="E186" s="41" t="s">
        <v>38</v>
      </c>
      <c r="F186" s="42">
        <v>640.74</v>
      </c>
      <c r="G186" s="42" t="s">
        <v>295</v>
      </c>
      <c r="H186" s="87">
        <v>106.11</v>
      </c>
      <c r="I186" s="44"/>
      <c r="J186" s="44">
        <v>18.07</v>
      </c>
      <c r="K186" s="42">
        <v>1917.41</v>
      </c>
      <c r="L186" s="45" t="s">
        <v>38</v>
      </c>
      <c r="M186" s="7"/>
      <c r="N186" s="7"/>
      <c r="O186" s="7"/>
      <c r="P186" s="7"/>
      <c r="Q186" s="7"/>
    </row>
    <row r="187" spans="1:17" outlineLevel="1" x14ac:dyDescent="0.2">
      <c r="A187" s="37" t="s">
        <v>38</v>
      </c>
      <c r="B187" s="38" t="s">
        <v>38</v>
      </c>
      <c r="C187" s="282" t="s">
        <v>40</v>
      </c>
      <c r="D187" s="40" t="s">
        <v>38</v>
      </c>
      <c r="E187" s="41" t="s">
        <v>38</v>
      </c>
      <c r="F187" s="42"/>
      <c r="G187" s="42" t="s">
        <v>295</v>
      </c>
      <c r="H187" s="87" t="s">
        <v>38</v>
      </c>
      <c r="I187" s="44"/>
      <c r="J187" s="44"/>
      <c r="K187" s="42"/>
      <c r="L187" s="45" t="s">
        <v>38</v>
      </c>
      <c r="M187" s="7"/>
      <c r="N187" s="7"/>
      <c r="O187" s="7"/>
      <c r="P187" s="7"/>
      <c r="Q187" s="7"/>
    </row>
    <row r="188" spans="1:17" outlineLevel="1" x14ac:dyDescent="0.2">
      <c r="A188" s="37" t="s">
        <v>38</v>
      </c>
      <c r="B188" s="38" t="s">
        <v>38</v>
      </c>
      <c r="C188" s="282" t="s">
        <v>41</v>
      </c>
      <c r="D188" s="40" t="s">
        <v>38</v>
      </c>
      <c r="E188" s="41" t="s">
        <v>38</v>
      </c>
      <c r="F188" s="42"/>
      <c r="G188" s="42" t="s">
        <v>295</v>
      </c>
      <c r="H188" s="87" t="s">
        <v>38</v>
      </c>
      <c r="I188" s="44"/>
      <c r="J188" s="44"/>
      <c r="K188" s="42"/>
      <c r="L188" s="45" t="s">
        <v>38</v>
      </c>
      <c r="M188" s="7"/>
      <c r="N188" s="7"/>
      <c r="O188" s="7"/>
      <c r="P188" s="7"/>
      <c r="Q188" s="7"/>
    </row>
    <row r="189" spans="1:17" outlineLevel="1" x14ac:dyDescent="0.2">
      <c r="A189" s="37" t="s">
        <v>38</v>
      </c>
      <c r="B189" s="38" t="s">
        <v>38</v>
      </c>
      <c r="C189" s="282" t="s">
        <v>42</v>
      </c>
      <c r="D189" s="40" t="s">
        <v>38</v>
      </c>
      <c r="E189" s="41" t="s">
        <v>38</v>
      </c>
      <c r="F189" s="42"/>
      <c r="G189" s="42"/>
      <c r="H189" s="87" t="s">
        <v>38</v>
      </c>
      <c r="I189" s="44"/>
      <c r="J189" s="44"/>
      <c r="K189" s="42"/>
      <c r="L189" s="45" t="s">
        <v>38</v>
      </c>
      <c r="M189" s="7"/>
      <c r="N189" s="7"/>
      <c r="O189" s="7"/>
      <c r="P189" s="7"/>
      <c r="Q189" s="7"/>
    </row>
    <row r="190" spans="1:17" outlineLevel="1" x14ac:dyDescent="0.2">
      <c r="A190" s="37" t="s">
        <v>38</v>
      </c>
      <c r="B190" s="38" t="s">
        <v>38</v>
      </c>
      <c r="C190" s="282" t="s">
        <v>43</v>
      </c>
      <c r="D190" s="40" t="s">
        <v>44</v>
      </c>
      <c r="E190" s="41">
        <v>80</v>
      </c>
      <c r="F190" s="42"/>
      <c r="G190" s="42"/>
      <c r="H190" s="87">
        <v>84.89</v>
      </c>
      <c r="I190" s="44"/>
      <c r="J190" s="44" t="s">
        <v>45</v>
      </c>
      <c r="K190" s="42">
        <v>1303.8399999999999</v>
      </c>
      <c r="L190" s="45" t="s">
        <v>38</v>
      </c>
      <c r="M190" s="7"/>
      <c r="N190" s="7"/>
      <c r="O190" s="7"/>
      <c r="P190" s="7"/>
      <c r="Q190" s="7"/>
    </row>
    <row r="191" spans="1:17" outlineLevel="1" x14ac:dyDescent="0.2">
      <c r="A191" s="37" t="s">
        <v>38</v>
      </c>
      <c r="B191" s="38" t="s">
        <v>38</v>
      </c>
      <c r="C191" s="282" t="s">
        <v>46</v>
      </c>
      <c r="D191" s="40" t="s">
        <v>44</v>
      </c>
      <c r="E191" s="41">
        <v>45</v>
      </c>
      <c r="F191" s="42"/>
      <c r="G191" s="42"/>
      <c r="H191" s="87">
        <v>47.75</v>
      </c>
      <c r="I191" s="44"/>
      <c r="J191" s="44" t="s">
        <v>47</v>
      </c>
      <c r="K191" s="42">
        <v>690.27</v>
      </c>
      <c r="L191" s="45" t="s">
        <v>38</v>
      </c>
      <c r="M191" s="7"/>
      <c r="N191" s="7"/>
      <c r="O191" s="7"/>
      <c r="P191" s="7"/>
      <c r="Q191" s="7"/>
    </row>
    <row r="192" spans="1:17" outlineLevel="1" x14ac:dyDescent="0.2">
      <c r="A192" s="37" t="s">
        <v>38</v>
      </c>
      <c r="B192" s="38" t="s">
        <v>38</v>
      </c>
      <c r="C192" s="282" t="s">
        <v>48</v>
      </c>
      <c r="D192" s="40" t="s">
        <v>49</v>
      </c>
      <c r="E192" s="41">
        <v>88.5</v>
      </c>
      <c r="F192" s="42"/>
      <c r="G192" s="42" t="s">
        <v>295</v>
      </c>
      <c r="H192" s="87" t="s">
        <v>38</v>
      </c>
      <c r="I192" s="44"/>
      <c r="J192" s="44"/>
      <c r="K192" s="42"/>
      <c r="L192" s="45">
        <v>14.66</v>
      </c>
      <c r="M192" s="7"/>
      <c r="N192" s="7"/>
      <c r="O192" s="7"/>
      <c r="P192" s="7"/>
      <c r="Q192" s="7"/>
    </row>
    <row r="193" spans="1:17" ht="15.75" x14ac:dyDescent="0.2">
      <c r="A193" s="46" t="s">
        <v>38</v>
      </c>
      <c r="B193" s="47" t="s">
        <v>38</v>
      </c>
      <c r="C193" s="283" t="s">
        <v>50</v>
      </c>
      <c r="D193" s="46" t="s">
        <v>38</v>
      </c>
      <c r="E193" s="49" t="s">
        <v>38</v>
      </c>
      <c r="F193" s="50"/>
      <c r="G193" s="50"/>
      <c r="H193" s="88">
        <v>238.75</v>
      </c>
      <c r="I193" s="52"/>
      <c r="J193" s="52"/>
      <c r="K193" s="50">
        <v>3911.52</v>
      </c>
      <c r="L193" s="53">
        <v>32596</v>
      </c>
      <c r="M193" s="7"/>
      <c r="N193" s="7"/>
      <c r="O193" s="7"/>
      <c r="P193" s="7"/>
      <c r="Q193" s="7"/>
    </row>
    <row r="194" spans="1:17" ht="105" x14ac:dyDescent="0.2">
      <c r="A194" s="37">
        <v>16</v>
      </c>
      <c r="B194" s="38" t="s">
        <v>471</v>
      </c>
      <c r="C194" s="282" t="s">
        <v>472</v>
      </c>
      <c r="D194" s="40" t="s">
        <v>473</v>
      </c>
      <c r="E194" s="41" t="s">
        <v>474</v>
      </c>
      <c r="F194" s="42">
        <v>87745.03</v>
      </c>
      <c r="G194" s="42"/>
      <c r="H194" s="87" t="s">
        <v>38</v>
      </c>
      <c r="I194" s="73" t="s">
        <v>73</v>
      </c>
      <c r="J194" s="44"/>
      <c r="K194" s="42"/>
      <c r="L194" s="45" t="s">
        <v>38</v>
      </c>
      <c r="M194" s="7"/>
      <c r="N194" s="7"/>
      <c r="O194" s="7"/>
      <c r="P194" s="7"/>
      <c r="Q194" s="7"/>
    </row>
    <row r="195" spans="1:17" ht="45" outlineLevel="1" x14ac:dyDescent="0.2">
      <c r="A195" s="37" t="s">
        <v>38</v>
      </c>
      <c r="B195" s="38">
        <v>21141</v>
      </c>
      <c r="C195" s="282" t="s">
        <v>112</v>
      </c>
      <c r="D195" s="40" t="s">
        <v>56</v>
      </c>
      <c r="E195" s="41">
        <v>6.41</v>
      </c>
      <c r="F195" s="42">
        <v>108.45</v>
      </c>
      <c r="G195" s="42"/>
      <c r="H195" s="87">
        <v>695.16</v>
      </c>
      <c r="I195" s="44"/>
      <c r="J195" s="44">
        <v>7.52</v>
      </c>
      <c r="K195" s="42">
        <v>5227.6000000000004</v>
      </c>
      <c r="L195" s="45" t="s">
        <v>38</v>
      </c>
      <c r="M195" s="7"/>
      <c r="N195" s="7"/>
      <c r="O195" s="7"/>
      <c r="P195" s="7"/>
      <c r="Q195" s="7"/>
    </row>
    <row r="196" spans="1:17" ht="30" outlineLevel="1" x14ac:dyDescent="0.2">
      <c r="A196" s="37" t="s">
        <v>38</v>
      </c>
      <c r="B196" s="38">
        <v>31851</v>
      </c>
      <c r="C196" s="282" t="s">
        <v>475</v>
      </c>
      <c r="D196" s="40" t="s">
        <v>56</v>
      </c>
      <c r="E196" s="41">
        <v>111.89</v>
      </c>
      <c r="F196" s="42">
        <v>26.85</v>
      </c>
      <c r="G196" s="42"/>
      <c r="H196" s="87">
        <v>3004.25</v>
      </c>
      <c r="I196" s="44"/>
      <c r="J196" s="44">
        <v>7.52</v>
      </c>
      <c r="K196" s="42">
        <v>22591.96</v>
      </c>
      <c r="L196" s="45" t="s">
        <v>38</v>
      </c>
      <c r="M196" s="7"/>
      <c r="N196" s="7"/>
      <c r="O196" s="7"/>
      <c r="P196" s="7"/>
      <c r="Q196" s="7"/>
    </row>
    <row r="197" spans="1:17" ht="30" outlineLevel="1" x14ac:dyDescent="0.2">
      <c r="A197" s="37" t="s">
        <v>38</v>
      </c>
      <c r="B197" s="38">
        <v>40103</v>
      </c>
      <c r="C197" s="282" t="s">
        <v>476</v>
      </c>
      <c r="D197" s="40" t="s">
        <v>56</v>
      </c>
      <c r="E197" s="41">
        <v>215.17</v>
      </c>
      <c r="F197" s="42">
        <v>56.33</v>
      </c>
      <c r="G197" s="42"/>
      <c r="H197" s="87">
        <v>12120.53</v>
      </c>
      <c r="I197" s="44"/>
      <c r="J197" s="44">
        <v>7.52</v>
      </c>
      <c r="K197" s="42">
        <v>91146.39</v>
      </c>
      <c r="L197" s="45" t="s">
        <v>38</v>
      </c>
      <c r="M197" s="7"/>
      <c r="N197" s="7"/>
      <c r="O197" s="7"/>
      <c r="P197" s="7"/>
      <c r="Q197" s="7"/>
    </row>
    <row r="198" spans="1:17" ht="45" outlineLevel="1" x14ac:dyDescent="0.2">
      <c r="A198" s="37" t="s">
        <v>38</v>
      </c>
      <c r="B198" s="38">
        <v>40202</v>
      </c>
      <c r="C198" s="282" t="s">
        <v>477</v>
      </c>
      <c r="D198" s="40" t="s">
        <v>56</v>
      </c>
      <c r="E198" s="41">
        <v>36.200000000000003</v>
      </c>
      <c r="F198" s="42">
        <v>13.11</v>
      </c>
      <c r="G198" s="42"/>
      <c r="H198" s="87">
        <v>474.58</v>
      </c>
      <c r="I198" s="44"/>
      <c r="J198" s="44">
        <v>7.52</v>
      </c>
      <c r="K198" s="42">
        <v>3568.84</v>
      </c>
      <c r="L198" s="45" t="s">
        <v>38</v>
      </c>
      <c r="M198" s="7"/>
      <c r="N198" s="7"/>
      <c r="O198" s="7"/>
      <c r="P198" s="7"/>
      <c r="Q198" s="7"/>
    </row>
    <row r="199" spans="1:17" ht="30" outlineLevel="1" x14ac:dyDescent="0.2">
      <c r="A199" s="37" t="s">
        <v>38</v>
      </c>
      <c r="B199" s="38">
        <v>40504</v>
      </c>
      <c r="C199" s="282" t="s">
        <v>478</v>
      </c>
      <c r="D199" s="40" t="s">
        <v>56</v>
      </c>
      <c r="E199" s="41">
        <v>3.09</v>
      </c>
      <c r="F199" s="42">
        <v>1.2</v>
      </c>
      <c r="G199" s="42"/>
      <c r="H199" s="87">
        <v>3.71</v>
      </c>
      <c r="I199" s="44"/>
      <c r="J199" s="44">
        <v>7.52</v>
      </c>
      <c r="K199" s="42">
        <v>27.9</v>
      </c>
      <c r="L199" s="45" t="s">
        <v>38</v>
      </c>
      <c r="M199" s="7"/>
      <c r="N199" s="7"/>
      <c r="O199" s="7"/>
      <c r="P199" s="7"/>
      <c r="Q199" s="7"/>
    </row>
    <row r="200" spans="1:17" ht="60" outlineLevel="1" x14ac:dyDescent="0.2">
      <c r="A200" s="37" t="s">
        <v>38</v>
      </c>
      <c r="B200" s="38">
        <v>253512</v>
      </c>
      <c r="C200" s="282" t="s">
        <v>479</v>
      </c>
      <c r="D200" s="40" t="s">
        <v>56</v>
      </c>
      <c r="E200" s="41">
        <v>103.28</v>
      </c>
      <c r="F200" s="42">
        <v>168.38</v>
      </c>
      <c r="G200" s="42"/>
      <c r="H200" s="87">
        <v>17390.29</v>
      </c>
      <c r="I200" s="44"/>
      <c r="J200" s="44">
        <v>7.52</v>
      </c>
      <c r="K200" s="42">
        <v>130774.98</v>
      </c>
      <c r="L200" s="45" t="s">
        <v>38</v>
      </c>
      <c r="M200" s="7"/>
      <c r="N200" s="7"/>
      <c r="O200" s="7"/>
      <c r="P200" s="7"/>
      <c r="Q200" s="7"/>
    </row>
    <row r="201" spans="1:17" outlineLevel="1" x14ac:dyDescent="0.2">
      <c r="A201" s="37" t="s">
        <v>38</v>
      </c>
      <c r="B201" s="38" t="s">
        <v>480</v>
      </c>
      <c r="C201" s="282" t="s">
        <v>481</v>
      </c>
      <c r="D201" s="40" t="s">
        <v>121</v>
      </c>
      <c r="E201" s="41">
        <v>2.3660000000000001</v>
      </c>
      <c r="F201" s="42">
        <v>6.22</v>
      </c>
      <c r="G201" s="42"/>
      <c r="H201" s="87">
        <v>14.72</v>
      </c>
      <c r="I201" s="44"/>
      <c r="J201" s="44">
        <v>5.6</v>
      </c>
      <c r="K201" s="42">
        <v>82.43</v>
      </c>
      <c r="L201" s="45" t="s">
        <v>38</v>
      </c>
      <c r="M201" s="7"/>
      <c r="N201" s="7"/>
      <c r="O201" s="7"/>
      <c r="P201" s="7"/>
      <c r="Q201" s="7"/>
    </row>
    <row r="202" spans="1:17" outlineLevel="1" x14ac:dyDescent="0.2">
      <c r="A202" s="37" t="s">
        <v>38</v>
      </c>
      <c r="B202" s="38" t="s">
        <v>482</v>
      </c>
      <c r="C202" s="282" t="s">
        <v>483</v>
      </c>
      <c r="D202" s="40" t="s">
        <v>79</v>
      </c>
      <c r="E202" s="41">
        <v>1.7899999999999999E-2</v>
      </c>
      <c r="F202" s="42">
        <v>11191.78</v>
      </c>
      <c r="G202" s="42"/>
      <c r="H202" s="87">
        <v>200.33</v>
      </c>
      <c r="I202" s="44"/>
      <c r="J202" s="44">
        <v>5.6</v>
      </c>
      <c r="K202" s="42">
        <v>1121.8499999999999</v>
      </c>
      <c r="L202" s="45" t="s">
        <v>38</v>
      </c>
      <c r="M202" s="7"/>
      <c r="N202" s="7"/>
      <c r="O202" s="7"/>
      <c r="P202" s="7"/>
      <c r="Q202" s="7"/>
    </row>
    <row r="203" spans="1:17" outlineLevel="1" x14ac:dyDescent="0.2">
      <c r="A203" s="37" t="s">
        <v>38</v>
      </c>
      <c r="B203" s="38" t="s">
        <v>484</v>
      </c>
      <c r="C203" s="282" t="s">
        <v>485</v>
      </c>
      <c r="D203" s="40" t="s">
        <v>121</v>
      </c>
      <c r="E203" s="41">
        <v>0.96330000000000005</v>
      </c>
      <c r="F203" s="42">
        <v>38.74</v>
      </c>
      <c r="G203" s="42"/>
      <c r="H203" s="87">
        <v>37.32</v>
      </c>
      <c r="I203" s="44"/>
      <c r="J203" s="44">
        <v>5.6</v>
      </c>
      <c r="K203" s="42">
        <v>208.99</v>
      </c>
      <c r="L203" s="45" t="s">
        <v>38</v>
      </c>
      <c r="M203" s="7"/>
      <c r="N203" s="7"/>
      <c r="O203" s="7"/>
      <c r="P203" s="7"/>
      <c r="Q203" s="7"/>
    </row>
    <row r="204" spans="1:17" ht="90" outlineLevel="1" x14ac:dyDescent="0.2">
      <c r="A204" s="37" t="s">
        <v>38</v>
      </c>
      <c r="B204" s="38" t="s">
        <v>486</v>
      </c>
      <c r="C204" s="282" t="s">
        <v>487</v>
      </c>
      <c r="D204" s="40" t="s">
        <v>144</v>
      </c>
      <c r="E204" s="41">
        <v>84.84</v>
      </c>
      <c r="F204" s="42">
        <v>496.61</v>
      </c>
      <c r="G204" s="42"/>
      <c r="H204" s="87">
        <v>42132.39</v>
      </c>
      <c r="I204" s="44"/>
      <c r="J204" s="44">
        <v>5.6</v>
      </c>
      <c r="K204" s="42">
        <v>235941.38</v>
      </c>
      <c r="L204" s="45" t="s">
        <v>38</v>
      </c>
      <c r="M204" s="7"/>
      <c r="N204" s="7"/>
      <c r="O204" s="7"/>
      <c r="P204" s="7"/>
      <c r="Q204" s="7"/>
    </row>
    <row r="205" spans="1:17" outlineLevel="1" x14ac:dyDescent="0.2">
      <c r="A205" s="37" t="s">
        <v>38</v>
      </c>
      <c r="B205" s="38" t="s">
        <v>38</v>
      </c>
      <c r="C205" s="282" t="s">
        <v>39</v>
      </c>
      <c r="D205" s="40" t="s">
        <v>38</v>
      </c>
      <c r="E205" s="41" t="s">
        <v>38</v>
      </c>
      <c r="F205" s="42">
        <v>4363.82</v>
      </c>
      <c r="G205" s="42" t="s">
        <v>295</v>
      </c>
      <c r="H205" s="87">
        <v>5088.6499999999996</v>
      </c>
      <c r="I205" s="44"/>
      <c r="J205" s="44">
        <v>18.07</v>
      </c>
      <c r="K205" s="42">
        <v>91951.91</v>
      </c>
      <c r="L205" s="45" t="s">
        <v>38</v>
      </c>
      <c r="M205" s="7"/>
      <c r="N205" s="7"/>
      <c r="O205" s="7"/>
      <c r="P205" s="7"/>
      <c r="Q205" s="7"/>
    </row>
    <row r="206" spans="1:17" outlineLevel="1" x14ac:dyDescent="0.2">
      <c r="A206" s="37" t="s">
        <v>38</v>
      </c>
      <c r="B206" s="38" t="s">
        <v>38</v>
      </c>
      <c r="C206" s="282" t="s">
        <v>40</v>
      </c>
      <c r="D206" s="40" t="s">
        <v>38</v>
      </c>
      <c r="E206" s="41" t="s">
        <v>38</v>
      </c>
      <c r="F206" s="42">
        <v>33222.720000000001</v>
      </c>
      <c r="G206" s="42" t="s">
        <v>295</v>
      </c>
      <c r="H206" s="87">
        <v>38741.01</v>
      </c>
      <c r="I206" s="44"/>
      <c r="J206" s="44">
        <v>7.52</v>
      </c>
      <c r="K206" s="42">
        <v>291332.40000000002</v>
      </c>
      <c r="L206" s="45" t="s">
        <v>38</v>
      </c>
      <c r="M206" s="7"/>
      <c r="N206" s="7"/>
      <c r="O206" s="7"/>
      <c r="P206" s="7"/>
      <c r="Q206" s="7"/>
    </row>
    <row r="207" spans="1:17" ht="30" outlineLevel="1" x14ac:dyDescent="0.2">
      <c r="A207" s="37" t="s">
        <v>38</v>
      </c>
      <c r="B207" s="38" t="s">
        <v>38</v>
      </c>
      <c r="C207" s="282" t="s">
        <v>41</v>
      </c>
      <c r="D207" s="40" t="s">
        <v>38</v>
      </c>
      <c r="E207" s="41" t="s">
        <v>38</v>
      </c>
      <c r="F207" s="54" t="s">
        <v>488</v>
      </c>
      <c r="G207" s="42" t="s">
        <v>295</v>
      </c>
      <c r="H207" s="290" t="s">
        <v>489</v>
      </c>
      <c r="I207" s="44"/>
      <c r="J207" s="44">
        <v>18.07</v>
      </c>
      <c r="K207" s="54" t="s">
        <v>490</v>
      </c>
      <c r="L207" s="45" t="s">
        <v>38</v>
      </c>
      <c r="M207" s="7"/>
      <c r="N207" s="7"/>
      <c r="O207" s="7"/>
      <c r="P207" s="7"/>
      <c r="Q207" s="7"/>
    </row>
    <row r="208" spans="1:17" outlineLevel="1" x14ac:dyDescent="0.2">
      <c r="A208" s="37" t="s">
        <v>38</v>
      </c>
      <c r="B208" s="38" t="s">
        <v>38</v>
      </c>
      <c r="C208" s="282" t="s">
        <v>42</v>
      </c>
      <c r="D208" s="40" t="s">
        <v>38</v>
      </c>
      <c r="E208" s="41" t="s">
        <v>38</v>
      </c>
      <c r="F208" s="42">
        <v>50158.49</v>
      </c>
      <c r="G208" s="42"/>
      <c r="H208" s="87">
        <v>42383.93</v>
      </c>
      <c r="I208" s="44"/>
      <c r="J208" s="44">
        <v>5.6</v>
      </c>
      <c r="K208" s="42">
        <v>237350.01</v>
      </c>
      <c r="L208" s="45" t="s">
        <v>38</v>
      </c>
      <c r="M208" s="7"/>
      <c r="N208" s="7"/>
      <c r="O208" s="7"/>
      <c r="P208" s="7"/>
      <c r="Q208" s="7"/>
    </row>
    <row r="209" spans="1:17" ht="30" outlineLevel="1" x14ac:dyDescent="0.2">
      <c r="A209" s="37" t="s">
        <v>38</v>
      </c>
      <c r="B209" s="38" t="s">
        <v>38</v>
      </c>
      <c r="C209" s="282" t="s">
        <v>43</v>
      </c>
      <c r="D209" s="40" t="s">
        <v>44</v>
      </c>
      <c r="E209" s="41">
        <v>130</v>
      </c>
      <c r="F209" s="42"/>
      <c r="G209" s="42"/>
      <c r="H209" s="87">
        <v>15214.49</v>
      </c>
      <c r="I209" s="44"/>
      <c r="J209" s="44" t="s">
        <v>128</v>
      </c>
      <c r="K209" s="42">
        <v>234744.3</v>
      </c>
      <c r="L209" s="45" t="s">
        <v>38</v>
      </c>
      <c r="M209" s="7"/>
      <c r="N209" s="7"/>
      <c r="O209" s="7"/>
      <c r="P209" s="7"/>
      <c r="Q209" s="7"/>
    </row>
    <row r="210" spans="1:17" outlineLevel="1" x14ac:dyDescent="0.2">
      <c r="A210" s="37" t="s">
        <v>38</v>
      </c>
      <c r="B210" s="38" t="s">
        <v>38</v>
      </c>
      <c r="C210" s="282" t="s">
        <v>46</v>
      </c>
      <c r="D210" s="40" t="s">
        <v>44</v>
      </c>
      <c r="E210" s="41">
        <v>89</v>
      </c>
      <c r="F210" s="42"/>
      <c r="G210" s="42"/>
      <c r="H210" s="87">
        <v>10416.07</v>
      </c>
      <c r="I210" s="44"/>
      <c r="J210" s="44" t="s">
        <v>129</v>
      </c>
      <c r="K210" s="42">
        <v>150151.76</v>
      </c>
      <c r="L210" s="45" t="s">
        <v>38</v>
      </c>
      <c r="M210" s="7"/>
      <c r="N210" s="7"/>
      <c r="O210" s="7"/>
      <c r="P210" s="7"/>
      <c r="Q210" s="7"/>
    </row>
    <row r="211" spans="1:17" outlineLevel="1" x14ac:dyDescent="0.2">
      <c r="A211" s="37" t="s">
        <v>38</v>
      </c>
      <c r="B211" s="38" t="s">
        <v>38</v>
      </c>
      <c r="C211" s="282" t="s">
        <v>48</v>
      </c>
      <c r="D211" s="40" t="s">
        <v>49</v>
      </c>
      <c r="E211" s="41">
        <v>463.25</v>
      </c>
      <c r="F211" s="42"/>
      <c r="G211" s="42" t="s">
        <v>295</v>
      </c>
      <c r="H211" s="87" t="s">
        <v>38</v>
      </c>
      <c r="I211" s="44"/>
      <c r="J211" s="44"/>
      <c r="K211" s="42"/>
      <c r="L211" s="45">
        <v>540.20000000000005</v>
      </c>
      <c r="M211" s="7"/>
      <c r="N211" s="7"/>
      <c r="O211" s="7"/>
      <c r="P211" s="7"/>
      <c r="Q211" s="7"/>
    </row>
    <row r="212" spans="1:17" outlineLevel="1" x14ac:dyDescent="0.2">
      <c r="A212" s="37" t="s">
        <v>38</v>
      </c>
      <c r="B212" s="38" t="s">
        <v>38</v>
      </c>
      <c r="C212" s="282" t="s">
        <v>94</v>
      </c>
      <c r="D212" s="40" t="s">
        <v>49</v>
      </c>
      <c r="E212" s="41">
        <v>430.72</v>
      </c>
      <c r="F212" s="42"/>
      <c r="G212" s="42" t="s">
        <v>298</v>
      </c>
      <c r="H212" s="87" t="s">
        <v>38</v>
      </c>
      <c r="I212" s="44"/>
      <c r="J212" s="44"/>
      <c r="K212" s="42"/>
      <c r="L212" s="45">
        <v>502.26</v>
      </c>
      <c r="M212" s="7"/>
      <c r="N212" s="7"/>
      <c r="O212" s="7"/>
      <c r="P212" s="7"/>
      <c r="Q212" s="7"/>
    </row>
    <row r="213" spans="1:17" ht="15.75" x14ac:dyDescent="0.2">
      <c r="A213" s="46" t="s">
        <v>38</v>
      </c>
      <c r="B213" s="47" t="s">
        <v>38</v>
      </c>
      <c r="C213" s="283" t="s">
        <v>50</v>
      </c>
      <c r="D213" s="46" t="s">
        <v>38</v>
      </c>
      <c r="E213" s="49" t="s">
        <v>38</v>
      </c>
      <c r="F213" s="50"/>
      <c r="G213" s="50"/>
      <c r="H213" s="88">
        <v>111844.15</v>
      </c>
      <c r="I213" s="52"/>
      <c r="J213" s="52"/>
      <c r="K213" s="50">
        <v>1005530.38</v>
      </c>
      <c r="L213" s="53">
        <v>1189976.78</v>
      </c>
      <c r="M213" s="7"/>
      <c r="N213" s="7"/>
      <c r="O213" s="7"/>
      <c r="P213" s="7"/>
      <c r="Q213" s="7"/>
    </row>
    <row r="214" spans="1:17" ht="90" x14ac:dyDescent="0.2">
      <c r="A214" s="37">
        <v>17</v>
      </c>
      <c r="B214" s="38" t="s">
        <v>491</v>
      </c>
      <c r="C214" s="282" t="s">
        <v>487</v>
      </c>
      <c r="D214" s="40" t="s">
        <v>144</v>
      </c>
      <c r="E214" s="41">
        <v>-84.84</v>
      </c>
      <c r="F214" s="42">
        <v>496.61</v>
      </c>
      <c r="G214" s="42"/>
      <c r="H214" s="87">
        <v>-42132.39</v>
      </c>
      <c r="I214" s="73" t="s">
        <v>73</v>
      </c>
      <c r="J214" s="44">
        <v>5.58</v>
      </c>
      <c r="K214" s="50">
        <v>-235098.74</v>
      </c>
      <c r="L214" s="45" t="s">
        <v>38</v>
      </c>
      <c r="M214" s="7"/>
      <c r="N214" s="7"/>
      <c r="O214" s="7"/>
      <c r="P214" s="7"/>
      <c r="Q214" s="7"/>
    </row>
    <row r="215" spans="1:17" ht="105" x14ac:dyDescent="0.2">
      <c r="A215" s="37">
        <v>18</v>
      </c>
      <c r="B215" s="38" t="s">
        <v>492</v>
      </c>
      <c r="C215" s="282" t="s">
        <v>493</v>
      </c>
      <c r="D215" s="40" t="s">
        <v>473</v>
      </c>
      <c r="E215" s="41" t="s">
        <v>494</v>
      </c>
      <c r="F215" s="42">
        <v>81659.990000000005</v>
      </c>
      <c r="G215" s="42"/>
      <c r="H215" s="87" t="s">
        <v>38</v>
      </c>
      <c r="I215" s="44" t="s">
        <v>73</v>
      </c>
      <c r="J215" s="44"/>
      <c r="K215" s="42"/>
      <c r="L215" s="45" t="s">
        <v>38</v>
      </c>
      <c r="M215" s="7"/>
      <c r="N215" s="7"/>
      <c r="O215" s="7"/>
      <c r="P215" s="7"/>
      <c r="Q215" s="7"/>
    </row>
    <row r="216" spans="1:17" ht="45" outlineLevel="1" x14ac:dyDescent="0.2">
      <c r="A216" s="37" t="s">
        <v>38</v>
      </c>
      <c r="B216" s="38">
        <v>21141</v>
      </c>
      <c r="C216" s="282" t="s">
        <v>112</v>
      </c>
      <c r="D216" s="40" t="s">
        <v>56</v>
      </c>
      <c r="E216" s="41">
        <v>1.64</v>
      </c>
      <c r="F216" s="42">
        <v>108.45</v>
      </c>
      <c r="G216" s="42"/>
      <c r="H216" s="87">
        <v>177.86</v>
      </c>
      <c r="I216" s="44"/>
      <c r="J216" s="44">
        <v>7.52</v>
      </c>
      <c r="K216" s="42">
        <v>1337.51</v>
      </c>
      <c r="L216" s="45" t="s">
        <v>38</v>
      </c>
      <c r="M216" s="7"/>
      <c r="N216" s="7"/>
      <c r="O216" s="7"/>
      <c r="P216" s="7"/>
      <c r="Q216" s="7"/>
    </row>
    <row r="217" spans="1:17" ht="30" outlineLevel="1" x14ac:dyDescent="0.2">
      <c r="A217" s="37" t="s">
        <v>38</v>
      </c>
      <c r="B217" s="38">
        <v>31851</v>
      </c>
      <c r="C217" s="282" t="s">
        <v>475</v>
      </c>
      <c r="D217" s="40" t="s">
        <v>56</v>
      </c>
      <c r="E217" s="41">
        <v>23.7</v>
      </c>
      <c r="F217" s="42">
        <v>26.85</v>
      </c>
      <c r="G217" s="42"/>
      <c r="H217" s="87">
        <v>636.35</v>
      </c>
      <c r="I217" s="44"/>
      <c r="J217" s="44">
        <v>7.52</v>
      </c>
      <c r="K217" s="42">
        <v>4785.3500000000004</v>
      </c>
      <c r="L217" s="45" t="s">
        <v>38</v>
      </c>
      <c r="M217" s="7"/>
      <c r="N217" s="7"/>
      <c r="O217" s="7"/>
      <c r="P217" s="7"/>
      <c r="Q217" s="7"/>
    </row>
    <row r="218" spans="1:17" ht="30" outlineLevel="1" x14ac:dyDescent="0.2">
      <c r="A218" s="37" t="s">
        <v>38</v>
      </c>
      <c r="B218" s="38">
        <v>40103</v>
      </c>
      <c r="C218" s="282" t="s">
        <v>476</v>
      </c>
      <c r="D218" s="40" t="s">
        <v>56</v>
      </c>
      <c r="E218" s="41">
        <v>45.55</v>
      </c>
      <c r="F218" s="42">
        <v>56.33</v>
      </c>
      <c r="G218" s="42"/>
      <c r="H218" s="87">
        <v>2565.83</v>
      </c>
      <c r="I218" s="44"/>
      <c r="J218" s="44">
        <v>7.52</v>
      </c>
      <c r="K218" s="42">
        <v>19295.04</v>
      </c>
      <c r="L218" s="45" t="s">
        <v>38</v>
      </c>
      <c r="M218" s="7"/>
      <c r="N218" s="7"/>
      <c r="O218" s="7"/>
      <c r="P218" s="7"/>
      <c r="Q218" s="7"/>
    </row>
    <row r="219" spans="1:17" ht="45" outlineLevel="1" x14ac:dyDescent="0.2">
      <c r="A219" s="37" t="s">
        <v>38</v>
      </c>
      <c r="B219" s="38">
        <v>40202</v>
      </c>
      <c r="C219" s="282" t="s">
        <v>477</v>
      </c>
      <c r="D219" s="40" t="s">
        <v>56</v>
      </c>
      <c r="E219" s="41">
        <v>9.5500000000000007</v>
      </c>
      <c r="F219" s="42">
        <v>13.11</v>
      </c>
      <c r="G219" s="42"/>
      <c r="H219" s="87">
        <v>125.2</v>
      </c>
      <c r="I219" s="44"/>
      <c r="J219" s="44">
        <v>7.52</v>
      </c>
      <c r="K219" s="42">
        <v>941.5</v>
      </c>
      <c r="L219" s="45" t="s">
        <v>38</v>
      </c>
      <c r="M219" s="7"/>
      <c r="N219" s="7"/>
      <c r="O219" s="7"/>
      <c r="P219" s="7"/>
      <c r="Q219" s="7"/>
    </row>
    <row r="220" spans="1:17" ht="30" outlineLevel="1" x14ac:dyDescent="0.2">
      <c r="A220" s="37" t="s">
        <v>38</v>
      </c>
      <c r="B220" s="38">
        <v>40504</v>
      </c>
      <c r="C220" s="282" t="s">
        <v>478</v>
      </c>
      <c r="D220" s="40" t="s">
        <v>56</v>
      </c>
      <c r="E220" s="41">
        <v>0.61</v>
      </c>
      <c r="F220" s="42">
        <v>1.2</v>
      </c>
      <c r="G220" s="42"/>
      <c r="H220" s="87">
        <v>0.73</v>
      </c>
      <c r="I220" s="44"/>
      <c r="J220" s="44">
        <v>7.52</v>
      </c>
      <c r="K220" s="42">
        <v>5.49</v>
      </c>
      <c r="L220" s="45" t="s">
        <v>38</v>
      </c>
      <c r="M220" s="7"/>
      <c r="N220" s="7"/>
      <c r="O220" s="7"/>
      <c r="P220" s="7"/>
      <c r="Q220" s="7"/>
    </row>
    <row r="221" spans="1:17" ht="60" outlineLevel="1" x14ac:dyDescent="0.2">
      <c r="A221" s="37" t="s">
        <v>38</v>
      </c>
      <c r="B221" s="38">
        <v>253512</v>
      </c>
      <c r="C221" s="282" t="s">
        <v>479</v>
      </c>
      <c r="D221" s="40" t="s">
        <v>56</v>
      </c>
      <c r="E221" s="41">
        <v>21.86</v>
      </c>
      <c r="F221" s="42">
        <v>168.38</v>
      </c>
      <c r="G221" s="42"/>
      <c r="H221" s="87">
        <v>3680.79</v>
      </c>
      <c r="I221" s="44"/>
      <c r="J221" s="44">
        <v>7.52</v>
      </c>
      <c r="K221" s="42">
        <v>27679.54</v>
      </c>
      <c r="L221" s="45" t="s">
        <v>38</v>
      </c>
      <c r="M221" s="7"/>
      <c r="N221" s="7"/>
      <c r="O221" s="7"/>
      <c r="P221" s="7"/>
      <c r="Q221" s="7"/>
    </row>
    <row r="222" spans="1:17" outlineLevel="1" x14ac:dyDescent="0.2">
      <c r="A222" s="37" t="s">
        <v>38</v>
      </c>
      <c r="B222" s="38" t="s">
        <v>480</v>
      </c>
      <c r="C222" s="282" t="s">
        <v>481</v>
      </c>
      <c r="D222" s="40" t="s">
        <v>121</v>
      </c>
      <c r="E222" s="41">
        <v>0.48599999999999999</v>
      </c>
      <c r="F222" s="42">
        <v>6.22</v>
      </c>
      <c r="G222" s="42"/>
      <c r="H222" s="87">
        <v>3.02</v>
      </c>
      <c r="I222" s="44"/>
      <c r="J222" s="44">
        <v>5.6</v>
      </c>
      <c r="K222" s="42">
        <v>16.91</v>
      </c>
      <c r="L222" s="45" t="s">
        <v>38</v>
      </c>
      <c r="M222" s="7"/>
      <c r="N222" s="7"/>
      <c r="O222" s="7"/>
      <c r="P222" s="7"/>
      <c r="Q222" s="7"/>
    </row>
    <row r="223" spans="1:17" outlineLevel="1" x14ac:dyDescent="0.2">
      <c r="A223" s="37" t="s">
        <v>38</v>
      </c>
      <c r="B223" s="38" t="s">
        <v>482</v>
      </c>
      <c r="C223" s="282" t="s">
        <v>483</v>
      </c>
      <c r="D223" s="40" t="s">
        <v>79</v>
      </c>
      <c r="E223" s="41">
        <v>4.7999999999999996E-3</v>
      </c>
      <c r="F223" s="42">
        <v>11191.78</v>
      </c>
      <c r="G223" s="42"/>
      <c r="H223" s="87">
        <v>53.72</v>
      </c>
      <c r="I223" s="44"/>
      <c r="J223" s="44">
        <v>5.6</v>
      </c>
      <c r="K223" s="42">
        <v>300.83</v>
      </c>
      <c r="L223" s="45" t="s">
        <v>38</v>
      </c>
      <c r="M223" s="7"/>
      <c r="N223" s="7"/>
      <c r="O223" s="7"/>
      <c r="P223" s="7"/>
      <c r="Q223" s="7"/>
    </row>
    <row r="224" spans="1:17" outlineLevel="1" x14ac:dyDescent="0.2">
      <c r="A224" s="37" t="s">
        <v>38</v>
      </c>
      <c r="B224" s="38" t="s">
        <v>484</v>
      </c>
      <c r="C224" s="282" t="s">
        <v>485</v>
      </c>
      <c r="D224" s="40" t="s">
        <v>121</v>
      </c>
      <c r="E224" s="41">
        <v>0.20300000000000001</v>
      </c>
      <c r="F224" s="42">
        <v>38.74</v>
      </c>
      <c r="G224" s="42"/>
      <c r="H224" s="87">
        <v>7.86</v>
      </c>
      <c r="I224" s="44"/>
      <c r="J224" s="44">
        <v>5.6</v>
      </c>
      <c r="K224" s="42">
        <v>44.02</v>
      </c>
      <c r="L224" s="45" t="s">
        <v>38</v>
      </c>
      <c r="M224" s="7"/>
      <c r="N224" s="7"/>
      <c r="O224" s="7"/>
      <c r="P224" s="7"/>
      <c r="Q224" s="7"/>
    </row>
    <row r="225" spans="1:17" ht="90" outlineLevel="1" x14ac:dyDescent="0.2">
      <c r="A225" s="37" t="s">
        <v>38</v>
      </c>
      <c r="B225" s="38" t="s">
        <v>486</v>
      </c>
      <c r="C225" s="282" t="s">
        <v>487</v>
      </c>
      <c r="D225" s="40" t="s">
        <v>144</v>
      </c>
      <c r="E225" s="41">
        <v>21.69</v>
      </c>
      <c r="F225" s="42">
        <v>496.61</v>
      </c>
      <c r="G225" s="42"/>
      <c r="H225" s="87">
        <v>10771.47</v>
      </c>
      <c r="I225" s="44"/>
      <c r="J225" s="44">
        <v>5.6</v>
      </c>
      <c r="K225" s="42">
        <v>60320.23</v>
      </c>
      <c r="L225" s="45" t="s">
        <v>38</v>
      </c>
      <c r="M225" s="7"/>
      <c r="N225" s="7"/>
      <c r="O225" s="7"/>
      <c r="P225" s="7"/>
      <c r="Q225" s="7"/>
    </row>
    <row r="226" spans="1:17" outlineLevel="1" x14ac:dyDescent="0.2">
      <c r="A226" s="37" t="s">
        <v>38</v>
      </c>
      <c r="B226" s="38" t="s">
        <v>38</v>
      </c>
      <c r="C226" s="282" t="s">
        <v>39</v>
      </c>
      <c r="D226" s="40" t="s">
        <v>38</v>
      </c>
      <c r="E226" s="41" t="s">
        <v>38</v>
      </c>
      <c r="F226" s="42">
        <v>3778.55</v>
      </c>
      <c r="G226" s="42" t="s">
        <v>295</v>
      </c>
      <c r="H226" s="87">
        <v>1126.31</v>
      </c>
      <c r="I226" s="44"/>
      <c r="J226" s="44">
        <v>18.07</v>
      </c>
      <c r="K226" s="42">
        <v>20352.419999999998</v>
      </c>
      <c r="L226" s="45" t="s">
        <v>38</v>
      </c>
      <c r="M226" s="7"/>
      <c r="N226" s="7"/>
      <c r="O226" s="7"/>
      <c r="P226" s="7"/>
      <c r="Q226" s="7"/>
    </row>
    <row r="227" spans="1:17" outlineLevel="1" x14ac:dyDescent="0.2">
      <c r="A227" s="37" t="s">
        <v>38</v>
      </c>
      <c r="B227" s="38" t="s">
        <v>38</v>
      </c>
      <c r="C227" s="282" t="s">
        <v>40</v>
      </c>
      <c r="D227" s="40" t="s">
        <v>38</v>
      </c>
      <c r="E227" s="41" t="s">
        <v>38</v>
      </c>
      <c r="F227" s="42">
        <v>27724.05</v>
      </c>
      <c r="G227" s="42" t="s">
        <v>295</v>
      </c>
      <c r="H227" s="87">
        <v>8263.99</v>
      </c>
      <c r="I227" s="44"/>
      <c r="J227" s="44">
        <v>7.52</v>
      </c>
      <c r="K227" s="42">
        <v>62145.2</v>
      </c>
      <c r="L227" s="45" t="s">
        <v>38</v>
      </c>
      <c r="M227" s="7"/>
      <c r="N227" s="7"/>
      <c r="O227" s="7"/>
      <c r="P227" s="7"/>
      <c r="Q227" s="7"/>
    </row>
    <row r="228" spans="1:17" ht="30" outlineLevel="1" x14ac:dyDescent="0.2">
      <c r="A228" s="37" t="s">
        <v>38</v>
      </c>
      <c r="B228" s="38" t="s">
        <v>38</v>
      </c>
      <c r="C228" s="282" t="s">
        <v>41</v>
      </c>
      <c r="D228" s="40" t="s">
        <v>38</v>
      </c>
      <c r="E228" s="41" t="s">
        <v>38</v>
      </c>
      <c r="F228" s="54" t="s">
        <v>495</v>
      </c>
      <c r="G228" s="42" t="s">
        <v>295</v>
      </c>
      <c r="H228" s="290" t="s">
        <v>496</v>
      </c>
      <c r="I228" s="44"/>
      <c r="J228" s="44">
        <v>18.07</v>
      </c>
      <c r="K228" s="54" t="s">
        <v>612</v>
      </c>
      <c r="L228" s="45" t="s">
        <v>38</v>
      </c>
      <c r="M228" s="7"/>
      <c r="N228" s="7"/>
      <c r="O228" s="7"/>
      <c r="P228" s="7"/>
      <c r="Q228" s="7"/>
    </row>
    <row r="229" spans="1:17" outlineLevel="1" x14ac:dyDescent="0.2">
      <c r="A229" s="37" t="s">
        <v>38</v>
      </c>
      <c r="B229" s="38" t="s">
        <v>38</v>
      </c>
      <c r="C229" s="282" t="s">
        <v>42</v>
      </c>
      <c r="D229" s="40" t="s">
        <v>38</v>
      </c>
      <c r="E229" s="41" t="s">
        <v>38</v>
      </c>
      <c r="F229" s="42">
        <v>50157.39</v>
      </c>
      <c r="G229" s="42"/>
      <c r="H229" s="87">
        <v>10833.99</v>
      </c>
      <c r="I229" s="44"/>
      <c r="J229" s="44">
        <v>5.6</v>
      </c>
      <c r="K229" s="42">
        <v>60670.34</v>
      </c>
      <c r="L229" s="45" t="s">
        <v>38</v>
      </c>
      <c r="M229" s="7"/>
      <c r="N229" s="7"/>
      <c r="O229" s="7"/>
      <c r="P229" s="7"/>
      <c r="Q229" s="7"/>
    </row>
    <row r="230" spans="1:17" ht="30" outlineLevel="1" x14ac:dyDescent="0.2">
      <c r="A230" s="37" t="s">
        <v>38</v>
      </c>
      <c r="B230" s="38" t="s">
        <v>38</v>
      </c>
      <c r="C230" s="282" t="s">
        <v>43</v>
      </c>
      <c r="D230" s="40" t="s">
        <v>44</v>
      </c>
      <c r="E230" s="41">
        <v>130</v>
      </c>
      <c r="F230" s="42"/>
      <c r="G230" s="42"/>
      <c r="H230" s="87">
        <v>3290.31</v>
      </c>
      <c r="I230" s="44"/>
      <c r="J230" s="44" t="s">
        <v>128</v>
      </c>
      <c r="K230" s="42">
        <v>50766.239999999998</v>
      </c>
      <c r="L230" s="45" t="s">
        <v>38</v>
      </c>
      <c r="M230" s="7"/>
      <c r="N230" s="7"/>
      <c r="O230" s="7"/>
      <c r="P230" s="7"/>
      <c r="Q230" s="7"/>
    </row>
    <row r="231" spans="1:17" outlineLevel="1" x14ac:dyDescent="0.2">
      <c r="A231" s="37" t="s">
        <v>38</v>
      </c>
      <c r="B231" s="38" t="s">
        <v>38</v>
      </c>
      <c r="C231" s="282" t="s">
        <v>46</v>
      </c>
      <c r="D231" s="40" t="s">
        <v>44</v>
      </c>
      <c r="E231" s="41">
        <v>89</v>
      </c>
      <c r="F231" s="42"/>
      <c r="G231" s="42"/>
      <c r="H231" s="87">
        <v>2252.6</v>
      </c>
      <c r="I231" s="44"/>
      <c r="J231" s="44" t="s">
        <v>129</v>
      </c>
      <c r="K231" s="42">
        <v>32472.1</v>
      </c>
      <c r="L231" s="45" t="s">
        <v>38</v>
      </c>
      <c r="M231" s="7"/>
      <c r="N231" s="7"/>
      <c r="O231" s="7"/>
      <c r="P231" s="7"/>
      <c r="Q231" s="7"/>
    </row>
    <row r="232" spans="1:17" outlineLevel="1" x14ac:dyDescent="0.2">
      <c r="A232" s="37" t="s">
        <v>38</v>
      </c>
      <c r="B232" s="38" t="s">
        <v>38</v>
      </c>
      <c r="C232" s="282" t="s">
        <v>48</v>
      </c>
      <c r="D232" s="40" t="s">
        <v>93</v>
      </c>
      <c r="E232" s="41">
        <v>401.12</v>
      </c>
      <c r="F232" s="42"/>
      <c r="G232" s="42" t="s">
        <v>295</v>
      </c>
      <c r="H232" s="87" t="s">
        <v>38</v>
      </c>
      <c r="I232" s="44"/>
      <c r="J232" s="44"/>
      <c r="K232" s="42"/>
      <c r="L232" s="45">
        <v>119.57</v>
      </c>
      <c r="M232" s="7"/>
      <c r="N232" s="7"/>
      <c r="O232" s="7"/>
      <c r="P232" s="7"/>
      <c r="Q232" s="7"/>
    </row>
    <row r="233" spans="1:17" outlineLevel="1" x14ac:dyDescent="0.2">
      <c r="A233" s="37" t="s">
        <v>38</v>
      </c>
      <c r="B233" s="38" t="s">
        <v>38</v>
      </c>
      <c r="C233" s="282" t="s">
        <v>94</v>
      </c>
      <c r="D233" s="40" t="s">
        <v>93</v>
      </c>
      <c r="E233" s="41">
        <v>357.82</v>
      </c>
      <c r="F233" s="42"/>
      <c r="G233" s="42" t="s">
        <v>298</v>
      </c>
      <c r="H233" s="87" t="s">
        <v>38</v>
      </c>
      <c r="I233" s="44"/>
      <c r="J233" s="44"/>
      <c r="K233" s="42"/>
      <c r="L233" s="45">
        <v>106.66</v>
      </c>
      <c r="M233" s="7"/>
      <c r="N233" s="7"/>
      <c r="O233" s="7"/>
      <c r="P233" s="7"/>
      <c r="Q233" s="7"/>
    </row>
    <row r="234" spans="1:17" ht="15.75" x14ac:dyDescent="0.2">
      <c r="A234" s="46" t="s">
        <v>38</v>
      </c>
      <c r="B234" s="47" t="s">
        <v>38</v>
      </c>
      <c r="C234" s="283" t="s">
        <v>50</v>
      </c>
      <c r="D234" s="46" t="s">
        <v>38</v>
      </c>
      <c r="E234" s="49" t="s">
        <v>38</v>
      </c>
      <c r="F234" s="50"/>
      <c r="G234" s="50"/>
      <c r="H234" s="88">
        <v>25767.200000000001</v>
      </c>
      <c r="I234" s="52"/>
      <c r="J234" s="52"/>
      <c r="K234" s="50">
        <v>226406.3</v>
      </c>
      <c r="L234" s="53">
        <v>1048177.31</v>
      </c>
      <c r="M234" s="7"/>
      <c r="N234" s="7"/>
      <c r="O234" s="7"/>
      <c r="P234" s="7"/>
      <c r="Q234" s="7"/>
    </row>
    <row r="235" spans="1:17" ht="90" x14ac:dyDescent="0.2">
      <c r="A235" s="37">
        <v>19</v>
      </c>
      <c r="B235" s="38" t="s">
        <v>491</v>
      </c>
      <c r="C235" s="282" t="s">
        <v>487</v>
      </c>
      <c r="D235" s="40" t="s">
        <v>144</v>
      </c>
      <c r="E235" s="41">
        <v>-21.69</v>
      </c>
      <c r="F235" s="42">
        <v>496.61</v>
      </c>
      <c r="G235" s="42"/>
      <c r="H235" s="87">
        <v>-10771.47</v>
      </c>
      <c r="I235" s="73" t="s">
        <v>73</v>
      </c>
      <c r="J235" s="44">
        <v>5.58</v>
      </c>
      <c r="K235" s="50">
        <v>-60104.800000000003</v>
      </c>
      <c r="L235" s="45" t="s">
        <v>38</v>
      </c>
      <c r="M235" s="7"/>
      <c r="N235" s="7"/>
      <c r="O235" s="7"/>
      <c r="P235" s="7"/>
      <c r="Q235" s="7"/>
    </row>
    <row r="236" spans="1:17" ht="90" x14ac:dyDescent="0.2">
      <c r="A236" s="37">
        <v>20</v>
      </c>
      <c r="B236" s="38" t="s">
        <v>358</v>
      </c>
      <c r="C236" s="282" t="s">
        <v>497</v>
      </c>
      <c r="D236" s="40" t="s">
        <v>360</v>
      </c>
      <c r="E236" s="41" t="s">
        <v>498</v>
      </c>
      <c r="F236" s="42">
        <v>2177.9299999999998</v>
      </c>
      <c r="G236" s="42"/>
      <c r="H236" s="87" t="s">
        <v>38</v>
      </c>
      <c r="I236" s="73" t="s">
        <v>73</v>
      </c>
      <c r="J236" s="44"/>
      <c r="K236" s="42"/>
      <c r="L236" s="45" t="s">
        <v>38</v>
      </c>
      <c r="M236" s="7"/>
      <c r="N236" s="7"/>
      <c r="O236" s="7"/>
      <c r="P236" s="7"/>
      <c r="Q236" s="7"/>
    </row>
    <row r="237" spans="1:17" ht="30" outlineLevel="1" x14ac:dyDescent="0.2">
      <c r="A237" s="37" t="s">
        <v>38</v>
      </c>
      <c r="B237" s="38">
        <v>30303</v>
      </c>
      <c r="C237" s="282" t="s">
        <v>362</v>
      </c>
      <c r="D237" s="40" t="s">
        <v>56</v>
      </c>
      <c r="E237" s="41">
        <v>66.41</v>
      </c>
      <c r="F237" s="42">
        <v>0.99</v>
      </c>
      <c r="G237" s="42"/>
      <c r="H237" s="87">
        <v>65.75</v>
      </c>
      <c r="I237" s="44"/>
      <c r="J237" s="44">
        <v>6.87</v>
      </c>
      <c r="K237" s="42">
        <v>451.7</v>
      </c>
      <c r="L237" s="45" t="s">
        <v>38</v>
      </c>
      <c r="M237" s="7"/>
      <c r="N237" s="7"/>
      <c r="O237" s="7"/>
      <c r="P237" s="7"/>
      <c r="Q237" s="7"/>
    </row>
    <row r="238" spans="1:17" ht="30" outlineLevel="1" x14ac:dyDescent="0.2">
      <c r="A238" s="37" t="s">
        <v>38</v>
      </c>
      <c r="B238" s="38">
        <v>400001</v>
      </c>
      <c r="C238" s="282" t="s">
        <v>55</v>
      </c>
      <c r="D238" s="40" t="s">
        <v>56</v>
      </c>
      <c r="E238" s="41">
        <v>0.48</v>
      </c>
      <c r="F238" s="42">
        <v>91.62</v>
      </c>
      <c r="G238" s="42"/>
      <c r="H238" s="87">
        <v>43.98</v>
      </c>
      <c r="I238" s="44"/>
      <c r="J238" s="44">
        <v>6.87</v>
      </c>
      <c r="K238" s="42">
        <v>302.14</v>
      </c>
      <c r="L238" s="45" t="s">
        <v>38</v>
      </c>
      <c r="M238" s="7"/>
      <c r="N238" s="7"/>
      <c r="O238" s="7"/>
      <c r="P238" s="7"/>
      <c r="Q238" s="7"/>
    </row>
    <row r="239" spans="1:17" ht="30" outlineLevel="1" x14ac:dyDescent="0.2">
      <c r="A239" s="37" t="s">
        <v>38</v>
      </c>
      <c r="B239" s="38" t="s">
        <v>363</v>
      </c>
      <c r="C239" s="282" t="s">
        <v>364</v>
      </c>
      <c r="D239" s="40" t="s">
        <v>79</v>
      </c>
      <c r="E239" s="41">
        <v>0.13600000000000001</v>
      </c>
      <c r="F239" s="42">
        <v>6501.88</v>
      </c>
      <c r="G239" s="42"/>
      <c r="H239" s="87">
        <v>884.26</v>
      </c>
      <c r="I239" s="44"/>
      <c r="J239" s="44">
        <v>11.22</v>
      </c>
      <c r="K239" s="42">
        <v>9921.4</v>
      </c>
      <c r="L239" s="45" t="s">
        <v>38</v>
      </c>
      <c r="M239" s="7"/>
      <c r="N239" s="7"/>
      <c r="O239" s="7"/>
      <c r="P239" s="7"/>
      <c r="Q239" s="7"/>
    </row>
    <row r="240" spans="1:17" ht="30" outlineLevel="1" x14ac:dyDescent="0.2">
      <c r="A240" s="37" t="s">
        <v>38</v>
      </c>
      <c r="B240" s="38" t="s">
        <v>365</v>
      </c>
      <c r="C240" s="282" t="s">
        <v>366</v>
      </c>
      <c r="D240" s="40" t="s">
        <v>84</v>
      </c>
      <c r="E240" s="41">
        <v>65.78</v>
      </c>
      <c r="F240" s="42">
        <v>27.04</v>
      </c>
      <c r="G240" s="42"/>
      <c r="H240" s="87">
        <v>1778.69</v>
      </c>
      <c r="I240" s="44"/>
      <c r="J240" s="44">
        <v>11.22</v>
      </c>
      <c r="K240" s="42">
        <v>19956.900000000001</v>
      </c>
      <c r="L240" s="45" t="s">
        <v>38</v>
      </c>
      <c r="M240" s="7"/>
      <c r="N240" s="7"/>
      <c r="O240" s="7"/>
      <c r="P240" s="7"/>
      <c r="Q240" s="7"/>
    </row>
    <row r="241" spans="1:17" outlineLevel="1" x14ac:dyDescent="0.2">
      <c r="A241" s="37" t="s">
        <v>38</v>
      </c>
      <c r="B241" s="38" t="s">
        <v>239</v>
      </c>
      <c r="C241" s="282" t="s">
        <v>240</v>
      </c>
      <c r="D241" s="40" t="s">
        <v>79</v>
      </c>
      <c r="E241" s="41">
        <v>1.0200000000000001E-2</v>
      </c>
      <c r="F241" s="42">
        <v>9661.5</v>
      </c>
      <c r="G241" s="42"/>
      <c r="H241" s="87">
        <v>98.55</v>
      </c>
      <c r="I241" s="44"/>
      <c r="J241" s="44">
        <v>11.22</v>
      </c>
      <c r="K241" s="42">
        <v>1105.73</v>
      </c>
      <c r="L241" s="45" t="s">
        <v>38</v>
      </c>
      <c r="M241" s="7"/>
      <c r="N241" s="7"/>
      <c r="O241" s="7"/>
      <c r="P241" s="7"/>
      <c r="Q241" s="7"/>
    </row>
    <row r="242" spans="1:17" outlineLevel="1" x14ac:dyDescent="0.2">
      <c r="A242" s="37" t="s">
        <v>38</v>
      </c>
      <c r="B242" s="38" t="s">
        <v>38</v>
      </c>
      <c r="C242" s="282" t="s">
        <v>39</v>
      </c>
      <c r="D242" s="40" t="s">
        <v>38</v>
      </c>
      <c r="E242" s="41" t="s">
        <v>38</v>
      </c>
      <c r="F242" s="42">
        <v>833.31</v>
      </c>
      <c r="G242" s="42" t="s">
        <v>295</v>
      </c>
      <c r="H242" s="87">
        <v>2440.2399999999998</v>
      </c>
      <c r="I242" s="44"/>
      <c r="J242" s="44">
        <v>18.07</v>
      </c>
      <c r="K242" s="42">
        <v>44095.14</v>
      </c>
      <c r="L242" s="45" t="s">
        <v>38</v>
      </c>
      <c r="M242" s="7"/>
      <c r="N242" s="7"/>
      <c r="O242" s="7"/>
      <c r="P242" s="7"/>
      <c r="Q242" s="7"/>
    </row>
    <row r="243" spans="1:17" outlineLevel="1" x14ac:dyDescent="0.2">
      <c r="A243" s="37" t="s">
        <v>38</v>
      </c>
      <c r="B243" s="38" t="s">
        <v>38</v>
      </c>
      <c r="C243" s="282" t="s">
        <v>40</v>
      </c>
      <c r="D243" s="40" t="s">
        <v>38</v>
      </c>
      <c r="E243" s="41" t="s">
        <v>38</v>
      </c>
      <c r="F243" s="42">
        <v>43.23</v>
      </c>
      <c r="G243" s="42" t="s">
        <v>295</v>
      </c>
      <c r="H243" s="87">
        <v>126.6</v>
      </c>
      <c r="I243" s="44"/>
      <c r="J243" s="44">
        <v>6.87</v>
      </c>
      <c r="K243" s="42">
        <v>869.74</v>
      </c>
      <c r="L243" s="45" t="s">
        <v>38</v>
      </c>
      <c r="M243" s="7"/>
      <c r="N243" s="7"/>
      <c r="O243" s="7"/>
      <c r="P243" s="7"/>
      <c r="Q243" s="7"/>
    </row>
    <row r="244" spans="1:17" outlineLevel="1" x14ac:dyDescent="0.2">
      <c r="A244" s="37" t="s">
        <v>38</v>
      </c>
      <c r="B244" s="38" t="s">
        <v>38</v>
      </c>
      <c r="C244" s="282" t="s">
        <v>41</v>
      </c>
      <c r="D244" s="40" t="s">
        <v>38</v>
      </c>
      <c r="E244" s="41" t="s">
        <v>38</v>
      </c>
      <c r="F244" s="42"/>
      <c r="G244" s="42" t="s">
        <v>295</v>
      </c>
      <c r="H244" s="87" t="s">
        <v>38</v>
      </c>
      <c r="I244" s="44"/>
      <c r="J244" s="44"/>
      <c r="K244" s="42"/>
      <c r="L244" s="45" t="s">
        <v>38</v>
      </c>
      <c r="M244" s="7"/>
      <c r="N244" s="7"/>
      <c r="O244" s="7"/>
      <c r="P244" s="7"/>
      <c r="Q244" s="7"/>
    </row>
    <row r="245" spans="1:17" outlineLevel="1" x14ac:dyDescent="0.2">
      <c r="A245" s="37" t="s">
        <v>38</v>
      </c>
      <c r="B245" s="38" t="s">
        <v>38</v>
      </c>
      <c r="C245" s="282" t="s">
        <v>42</v>
      </c>
      <c r="D245" s="40" t="s">
        <v>38</v>
      </c>
      <c r="E245" s="41" t="s">
        <v>38</v>
      </c>
      <c r="F245" s="42">
        <v>1301.3900000000001</v>
      </c>
      <c r="G245" s="42"/>
      <c r="H245" s="87">
        <v>2761.54</v>
      </c>
      <c r="I245" s="44"/>
      <c r="J245" s="44">
        <v>11.22</v>
      </c>
      <c r="K245" s="42">
        <v>30984.48</v>
      </c>
      <c r="L245" s="45" t="s">
        <v>38</v>
      </c>
      <c r="M245" s="7"/>
      <c r="N245" s="7"/>
      <c r="O245" s="7"/>
      <c r="P245" s="7"/>
      <c r="Q245" s="7"/>
    </row>
    <row r="246" spans="1:17" ht="30" outlineLevel="1" x14ac:dyDescent="0.2">
      <c r="A246" s="37" t="s">
        <v>38</v>
      </c>
      <c r="B246" s="38" t="s">
        <v>38</v>
      </c>
      <c r="C246" s="282" t="s">
        <v>43</v>
      </c>
      <c r="D246" s="40" t="s">
        <v>44</v>
      </c>
      <c r="E246" s="41">
        <v>130</v>
      </c>
      <c r="F246" s="42"/>
      <c r="G246" s="42"/>
      <c r="H246" s="87">
        <v>3172.31</v>
      </c>
      <c r="I246" s="44"/>
      <c r="J246" s="44" t="s">
        <v>128</v>
      </c>
      <c r="K246" s="42">
        <v>48945.61</v>
      </c>
      <c r="L246" s="45" t="s">
        <v>38</v>
      </c>
      <c r="M246" s="7"/>
      <c r="N246" s="7"/>
      <c r="O246" s="7"/>
      <c r="P246" s="7"/>
      <c r="Q246" s="7"/>
    </row>
    <row r="247" spans="1:17" outlineLevel="1" x14ac:dyDescent="0.2">
      <c r="A247" s="37" t="s">
        <v>38</v>
      </c>
      <c r="B247" s="38" t="s">
        <v>38</v>
      </c>
      <c r="C247" s="282" t="s">
        <v>46</v>
      </c>
      <c r="D247" s="40" t="s">
        <v>44</v>
      </c>
      <c r="E247" s="41">
        <v>89</v>
      </c>
      <c r="F247" s="42"/>
      <c r="G247" s="42"/>
      <c r="H247" s="87">
        <v>2171.81</v>
      </c>
      <c r="I247" s="44"/>
      <c r="J247" s="44" t="s">
        <v>129</v>
      </c>
      <c r="K247" s="42">
        <v>31307.55</v>
      </c>
      <c r="L247" s="45" t="s">
        <v>38</v>
      </c>
      <c r="M247" s="7"/>
      <c r="N247" s="7"/>
      <c r="O247" s="7"/>
      <c r="P247" s="7"/>
      <c r="Q247" s="7"/>
    </row>
    <row r="248" spans="1:17" outlineLevel="1" x14ac:dyDescent="0.2">
      <c r="A248" s="37" t="s">
        <v>38</v>
      </c>
      <c r="B248" s="38" t="s">
        <v>38</v>
      </c>
      <c r="C248" s="282" t="s">
        <v>48</v>
      </c>
      <c r="D248" s="40" t="s">
        <v>49</v>
      </c>
      <c r="E248" s="41">
        <v>89.7</v>
      </c>
      <c r="F248" s="42"/>
      <c r="G248" s="42" t="s">
        <v>295</v>
      </c>
      <c r="H248" s="87" t="s">
        <v>38</v>
      </c>
      <c r="I248" s="44"/>
      <c r="J248" s="44"/>
      <c r="K248" s="42"/>
      <c r="L248" s="45">
        <v>262.67</v>
      </c>
      <c r="M248" s="7"/>
      <c r="N248" s="7"/>
      <c r="O248" s="7"/>
      <c r="P248" s="7"/>
      <c r="Q248" s="7"/>
    </row>
    <row r="249" spans="1:17" ht="15.75" x14ac:dyDescent="0.2">
      <c r="A249" s="46" t="s">
        <v>38</v>
      </c>
      <c r="B249" s="47" t="s">
        <v>38</v>
      </c>
      <c r="C249" s="283" t="s">
        <v>50</v>
      </c>
      <c r="D249" s="46" t="s">
        <v>38</v>
      </c>
      <c r="E249" s="49" t="s">
        <v>38</v>
      </c>
      <c r="F249" s="50"/>
      <c r="G249" s="50"/>
      <c r="H249" s="88">
        <v>10672.5</v>
      </c>
      <c r="I249" s="52"/>
      <c r="J249" s="52"/>
      <c r="K249" s="50">
        <v>156202.51999999999</v>
      </c>
      <c r="L249" s="53">
        <v>73610.990000000005</v>
      </c>
      <c r="M249" s="7"/>
      <c r="N249" s="7"/>
      <c r="O249" s="7"/>
      <c r="P249" s="7"/>
      <c r="Q249" s="7"/>
    </row>
    <row r="250" spans="1:17" ht="60" x14ac:dyDescent="0.2">
      <c r="A250" s="37">
        <v>21</v>
      </c>
      <c r="B250" s="38" t="s">
        <v>131</v>
      </c>
      <c r="C250" s="282" t="s">
        <v>317</v>
      </c>
      <c r="D250" s="40" t="s">
        <v>53</v>
      </c>
      <c r="E250" s="41" t="s">
        <v>367</v>
      </c>
      <c r="F250" s="42">
        <v>279.62</v>
      </c>
      <c r="G250" s="42"/>
      <c r="H250" s="87" t="s">
        <v>38</v>
      </c>
      <c r="I250" s="44" t="s">
        <v>73</v>
      </c>
      <c r="J250" s="44"/>
      <c r="K250" s="42"/>
      <c r="L250" s="45" t="s">
        <v>38</v>
      </c>
      <c r="M250" s="7"/>
      <c r="N250" s="7"/>
      <c r="O250" s="7"/>
      <c r="P250" s="7"/>
      <c r="Q250" s="7"/>
    </row>
    <row r="251" spans="1:17" ht="45" outlineLevel="1" x14ac:dyDescent="0.2">
      <c r="A251" s="37" t="s">
        <v>38</v>
      </c>
      <c r="B251" s="38">
        <v>21102</v>
      </c>
      <c r="C251" s="282" t="s">
        <v>74</v>
      </c>
      <c r="D251" s="40" t="s">
        <v>56</v>
      </c>
      <c r="E251" s="41">
        <v>0.25</v>
      </c>
      <c r="F251" s="42">
        <v>131.11000000000001</v>
      </c>
      <c r="G251" s="42"/>
      <c r="H251" s="87">
        <v>32.78</v>
      </c>
      <c r="I251" s="44"/>
      <c r="J251" s="44">
        <v>6.18</v>
      </c>
      <c r="K251" s="42">
        <v>202.58</v>
      </c>
      <c r="L251" s="45" t="s">
        <v>38</v>
      </c>
      <c r="M251" s="7"/>
      <c r="N251" s="7"/>
      <c r="O251" s="7"/>
      <c r="P251" s="7"/>
      <c r="Q251" s="7"/>
    </row>
    <row r="252" spans="1:17" ht="30" outlineLevel="1" x14ac:dyDescent="0.2">
      <c r="A252" s="37" t="s">
        <v>38</v>
      </c>
      <c r="B252" s="38">
        <v>30203</v>
      </c>
      <c r="C252" s="282" t="s">
        <v>75</v>
      </c>
      <c r="D252" s="40" t="s">
        <v>56</v>
      </c>
      <c r="E252" s="41">
        <v>5.44</v>
      </c>
      <c r="F252" s="42">
        <v>2.37</v>
      </c>
      <c r="G252" s="42"/>
      <c r="H252" s="87">
        <v>12.89</v>
      </c>
      <c r="I252" s="44"/>
      <c r="J252" s="44">
        <v>6.18</v>
      </c>
      <c r="K252" s="42">
        <v>79.66</v>
      </c>
      <c r="L252" s="45" t="s">
        <v>38</v>
      </c>
      <c r="M252" s="7"/>
      <c r="N252" s="7"/>
      <c r="O252" s="7"/>
      <c r="P252" s="7"/>
      <c r="Q252" s="7"/>
    </row>
    <row r="253" spans="1:17" ht="30" outlineLevel="1" x14ac:dyDescent="0.2">
      <c r="A253" s="37" t="s">
        <v>38</v>
      </c>
      <c r="B253" s="38">
        <v>30402</v>
      </c>
      <c r="C253" s="282" t="s">
        <v>76</v>
      </c>
      <c r="D253" s="40" t="s">
        <v>56</v>
      </c>
      <c r="E253" s="41">
        <v>5.44</v>
      </c>
      <c r="F253" s="42">
        <v>3.28</v>
      </c>
      <c r="G253" s="42"/>
      <c r="H253" s="87">
        <v>17.84</v>
      </c>
      <c r="I253" s="44"/>
      <c r="J253" s="44">
        <v>6.18</v>
      </c>
      <c r="K253" s="42">
        <v>110.25</v>
      </c>
      <c r="L253" s="45" t="s">
        <v>38</v>
      </c>
      <c r="M253" s="7"/>
      <c r="N253" s="7"/>
      <c r="O253" s="7"/>
      <c r="P253" s="7"/>
      <c r="Q253" s="7"/>
    </row>
    <row r="254" spans="1:17" ht="30" outlineLevel="1" x14ac:dyDescent="0.2">
      <c r="A254" s="37" t="s">
        <v>38</v>
      </c>
      <c r="B254" s="38">
        <v>400001</v>
      </c>
      <c r="C254" s="282" t="s">
        <v>55</v>
      </c>
      <c r="D254" s="40" t="s">
        <v>56</v>
      </c>
      <c r="E254" s="41">
        <v>0.25</v>
      </c>
      <c r="F254" s="42">
        <v>91.62</v>
      </c>
      <c r="G254" s="42"/>
      <c r="H254" s="87">
        <v>22.91</v>
      </c>
      <c r="I254" s="44"/>
      <c r="J254" s="44">
        <v>6.18</v>
      </c>
      <c r="K254" s="42">
        <v>141.58000000000001</v>
      </c>
      <c r="L254" s="45" t="s">
        <v>38</v>
      </c>
      <c r="M254" s="7"/>
      <c r="N254" s="7"/>
      <c r="O254" s="7"/>
      <c r="P254" s="7"/>
      <c r="Q254" s="7"/>
    </row>
    <row r="255" spans="1:17" outlineLevel="1" x14ac:dyDescent="0.2">
      <c r="A255" s="37" t="s">
        <v>38</v>
      </c>
      <c r="B255" s="38" t="s">
        <v>85</v>
      </c>
      <c r="C255" s="282" t="s">
        <v>86</v>
      </c>
      <c r="D255" s="40" t="s">
        <v>87</v>
      </c>
      <c r="E255" s="41">
        <v>1.0200000000000001E-2</v>
      </c>
      <c r="F255" s="42">
        <v>120</v>
      </c>
      <c r="G255" s="42"/>
      <c r="H255" s="87">
        <v>1.22</v>
      </c>
      <c r="I255" s="44"/>
      <c r="J255" s="44">
        <v>8.24</v>
      </c>
      <c r="K255" s="42">
        <v>10.050000000000001</v>
      </c>
      <c r="L255" s="45" t="s">
        <v>38</v>
      </c>
      <c r="M255" s="7"/>
      <c r="N255" s="7"/>
      <c r="O255" s="7"/>
      <c r="P255" s="7"/>
      <c r="Q255" s="7"/>
    </row>
    <row r="256" spans="1:17" outlineLevel="1" x14ac:dyDescent="0.2">
      <c r="A256" s="37" t="s">
        <v>38</v>
      </c>
      <c r="B256" s="38" t="s">
        <v>88</v>
      </c>
      <c r="C256" s="282" t="s">
        <v>89</v>
      </c>
      <c r="D256" s="40" t="s">
        <v>79</v>
      </c>
      <c r="E256" s="41">
        <v>1E-4</v>
      </c>
      <c r="F256" s="42">
        <v>8461.6299999999992</v>
      </c>
      <c r="G256" s="42"/>
      <c r="H256" s="87">
        <v>0.85</v>
      </c>
      <c r="I256" s="44"/>
      <c r="J256" s="44">
        <v>8.24</v>
      </c>
      <c r="K256" s="42">
        <v>7</v>
      </c>
      <c r="L256" s="45" t="s">
        <v>38</v>
      </c>
      <c r="M256" s="7"/>
      <c r="N256" s="7"/>
      <c r="O256" s="7"/>
      <c r="P256" s="7"/>
      <c r="Q256" s="7"/>
    </row>
    <row r="257" spans="1:17" ht="30" outlineLevel="1" x14ac:dyDescent="0.2">
      <c r="A257" s="37" t="s">
        <v>38</v>
      </c>
      <c r="B257" s="38" t="s">
        <v>134</v>
      </c>
      <c r="C257" s="282" t="s">
        <v>135</v>
      </c>
      <c r="D257" s="40" t="s">
        <v>84</v>
      </c>
      <c r="E257" s="41">
        <v>0.53049999999999997</v>
      </c>
      <c r="F257" s="42">
        <v>66.84</v>
      </c>
      <c r="G257" s="42"/>
      <c r="H257" s="87">
        <v>35.46</v>
      </c>
      <c r="I257" s="44"/>
      <c r="J257" s="44">
        <v>8.24</v>
      </c>
      <c r="K257" s="42">
        <v>292.19</v>
      </c>
      <c r="L257" s="45" t="s">
        <v>38</v>
      </c>
      <c r="M257" s="7"/>
      <c r="N257" s="7"/>
      <c r="O257" s="7"/>
      <c r="P257" s="7"/>
      <c r="Q257" s="7"/>
    </row>
    <row r="258" spans="1:17" ht="45" outlineLevel="1" x14ac:dyDescent="0.2">
      <c r="A258" s="37" t="s">
        <v>38</v>
      </c>
      <c r="B258" s="38" t="s">
        <v>57</v>
      </c>
      <c r="C258" s="282" t="s">
        <v>58</v>
      </c>
      <c r="D258" s="40" t="s">
        <v>59</v>
      </c>
      <c r="E258" s="41">
        <v>3.66</v>
      </c>
      <c r="F258" s="42">
        <v>1</v>
      </c>
      <c r="G258" s="42"/>
      <c r="H258" s="87">
        <v>3.66</v>
      </c>
      <c r="I258" s="44"/>
      <c r="J258" s="44">
        <v>8.24</v>
      </c>
      <c r="K258" s="42">
        <v>30.16</v>
      </c>
      <c r="L258" s="45" t="s">
        <v>38</v>
      </c>
      <c r="M258" s="7"/>
      <c r="N258" s="7"/>
      <c r="O258" s="7"/>
      <c r="P258" s="7"/>
      <c r="Q258" s="7"/>
    </row>
    <row r="259" spans="1:17" outlineLevel="1" x14ac:dyDescent="0.2">
      <c r="A259" s="37" t="s">
        <v>38</v>
      </c>
      <c r="B259" s="38" t="s">
        <v>38</v>
      </c>
      <c r="C259" s="282" t="s">
        <v>39</v>
      </c>
      <c r="D259" s="40" t="s">
        <v>38</v>
      </c>
      <c r="E259" s="41" t="s">
        <v>38</v>
      </c>
      <c r="F259" s="42">
        <v>172.42</v>
      </c>
      <c r="G259" s="42" t="s">
        <v>295</v>
      </c>
      <c r="H259" s="87">
        <v>252.45</v>
      </c>
      <c r="I259" s="44"/>
      <c r="J259" s="44">
        <v>18.07</v>
      </c>
      <c r="K259" s="42">
        <v>4561.7700000000004</v>
      </c>
      <c r="L259" s="45" t="s">
        <v>38</v>
      </c>
      <c r="M259" s="7"/>
      <c r="N259" s="7"/>
      <c r="O259" s="7"/>
      <c r="P259" s="7"/>
      <c r="Q259" s="7"/>
    </row>
    <row r="260" spans="1:17" outlineLevel="1" x14ac:dyDescent="0.2">
      <c r="A260" s="37" t="s">
        <v>38</v>
      </c>
      <c r="B260" s="38" t="s">
        <v>38</v>
      </c>
      <c r="C260" s="282" t="s">
        <v>40</v>
      </c>
      <c r="D260" s="40" t="s">
        <v>38</v>
      </c>
      <c r="E260" s="41" t="s">
        <v>38</v>
      </c>
      <c r="F260" s="42">
        <v>68.67</v>
      </c>
      <c r="G260" s="42" t="s">
        <v>295</v>
      </c>
      <c r="H260" s="87">
        <v>100.54</v>
      </c>
      <c r="I260" s="44"/>
      <c r="J260" s="44">
        <v>6.18</v>
      </c>
      <c r="K260" s="42">
        <v>621.34</v>
      </c>
      <c r="L260" s="45" t="s">
        <v>38</v>
      </c>
      <c r="M260" s="7"/>
      <c r="N260" s="7"/>
      <c r="O260" s="7"/>
      <c r="P260" s="7"/>
      <c r="Q260" s="7"/>
    </row>
    <row r="261" spans="1:17" outlineLevel="1" x14ac:dyDescent="0.2">
      <c r="A261" s="37" t="s">
        <v>38</v>
      </c>
      <c r="B261" s="38" t="s">
        <v>38</v>
      </c>
      <c r="C261" s="282" t="s">
        <v>41</v>
      </c>
      <c r="D261" s="40" t="s">
        <v>38</v>
      </c>
      <c r="E261" s="41" t="s">
        <v>38</v>
      </c>
      <c r="F261" s="54" t="s">
        <v>136</v>
      </c>
      <c r="G261" s="42" t="s">
        <v>295</v>
      </c>
      <c r="H261" s="290" t="s">
        <v>368</v>
      </c>
      <c r="I261" s="44"/>
      <c r="J261" s="44">
        <v>18.07</v>
      </c>
      <c r="K261" s="54" t="s">
        <v>369</v>
      </c>
      <c r="L261" s="45" t="s">
        <v>38</v>
      </c>
      <c r="M261" s="7"/>
      <c r="N261" s="7"/>
      <c r="O261" s="7"/>
      <c r="P261" s="7"/>
      <c r="Q261" s="7"/>
    </row>
    <row r="262" spans="1:17" outlineLevel="1" x14ac:dyDescent="0.2">
      <c r="A262" s="37" t="s">
        <v>38</v>
      </c>
      <c r="B262" s="38" t="s">
        <v>38</v>
      </c>
      <c r="C262" s="282" t="s">
        <v>42</v>
      </c>
      <c r="D262" s="40" t="s">
        <v>38</v>
      </c>
      <c r="E262" s="41" t="s">
        <v>38</v>
      </c>
      <c r="F262" s="42">
        <v>38.53</v>
      </c>
      <c r="G262" s="42"/>
      <c r="H262" s="87">
        <v>40.89</v>
      </c>
      <c r="I262" s="44"/>
      <c r="J262" s="44">
        <v>8.24</v>
      </c>
      <c r="K262" s="42">
        <v>336.93</v>
      </c>
      <c r="L262" s="45" t="s">
        <v>38</v>
      </c>
      <c r="M262" s="7"/>
      <c r="N262" s="7"/>
      <c r="O262" s="7"/>
      <c r="P262" s="7"/>
      <c r="Q262" s="7"/>
    </row>
    <row r="263" spans="1:17" outlineLevel="1" x14ac:dyDescent="0.2">
      <c r="A263" s="37" t="s">
        <v>38</v>
      </c>
      <c r="B263" s="38" t="s">
        <v>38</v>
      </c>
      <c r="C263" s="282" t="s">
        <v>43</v>
      </c>
      <c r="D263" s="40" t="s">
        <v>44</v>
      </c>
      <c r="E263" s="41">
        <v>95</v>
      </c>
      <c r="F263" s="42"/>
      <c r="G263" s="42"/>
      <c r="H263" s="87">
        <v>243.46</v>
      </c>
      <c r="I263" s="44"/>
      <c r="J263" s="44" t="s">
        <v>60</v>
      </c>
      <c r="K263" s="42">
        <v>3750.95</v>
      </c>
      <c r="L263" s="45" t="s">
        <v>38</v>
      </c>
      <c r="M263" s="7"/>
      <c r="N263" s="7"/>
      <c r="O263" s="7"/>
      <c r="P263" s="7"/>
      <c r="Q263" s="7"/>
    </row>
    <row r="264" spans="1:17" outlineLevel="1" x14ac:dyDescent="0.2">
      <c r="A264" s="37" t="s">
        <v>38</v>
      </c>
      <c r="B264" s="38" t="s">
        <v>38</v>
      </c>
      <c r="C264" s="282" t="s">
        <v>46</v>
      </c>
      <c r="D264" s="40" t="s">
        <v>44</v>
      </c>
      <c r="E264" s="41">
        <v>65</v>
      </c>
      <c r="F264" s="42"/>
      <c r="G264" s="42"/>
      <c r="H264" s="87">
        <v>166.58</v>
      </c>
      <c r="I264" s="44"/>
      <c r="J264" s="44" t="s">
        <v>61</v>
      </c>
      <c r="K264" s="42">
        <v>2408.02</v>
      </c>
      <c r="L264" s="45" t="s">
        <v>38</v>
      </c>
      <c r="M264" s="7"/>
      <c r="N264" s="7"/>
      <c r="O264" s="7"/>
      <c r="P264" s="7"/>
      <c r="Q264" s="7"/>
    </row>
    <row r="265" spans="1:17" outlineLevel="1" x14ac:dyDescent="0.2">
      <c r="A265" s="37" t="s">
        <v>38</v>
      </c>
      <c r="B265" s="38" t="s">
        <v>38</v>
      </c>
      <c r="C265" s="282" t="s">
        <v>48</v>
      </c>
      <c r="D265" s="40" t="s">
        <v>93</v>
      </c>
      <c r="E265" s="41">
        <v>18.559999999999999</v>
      </c>
      <c r="F265" s="42"/>
      <c r="G265" s="42" t="s">
        <v>295</v>
      </c>
      <c r="H265" s="87" t="s">
        <v>38</v>
      </c>
      <c r="I265" s="44"/>
      <c r="J265" s="44"/>
      <c r="K265" s="42"/>
      <c r="L265" s="45">
        <v>27.18</v>
      </c>
      <c r="M265" s="7"/>
      <c r="N265" s="7"/>
      <c r="O265" s="7"/>
      <c r="P265" s="7"/>
      <c r="Q265" s="7"/>
    </row>
    <row r="266" spans="1:17" outlineLevel="1" x14ac:dyDescent="0.2">
      <c r="A266" s="37" t="s">
        <v>38</v>
      </c>
      <c r="B266" s="38" t="s">
        <v>38</v>
      </c>
      <c r="C266" s="282" t="s">
        <v>94</v>
      </c>
      <c r="D266" s="40" t="s">
        <v>93</v>
      </c>
      <c r="E266" s="41">
        <v>0.2</v>
      </c>
      <c r="F266" s="42"/>
      <c r="G266" s="42" t="s">
        <v>298</v>
      </c>
      <c r="H266" s="87" t="s">
        <v>38</v>
      </c>
      <c r="I266" s="44"/>
      <c r="J266" s="44"/>
      <c r="K266" s="42"/>
      <c r="L266" s="45">
        <v>0.28999999999999998</v>
      </c>
      <c r="M266" s="7"/>
      <c r="N266" s="7"/>
      <c r="O266" s="7"/>
      <c r="P266" s="7"/>
      <c r="Q266" s="7"/>
    </row>
    <row r="267" spans="1:17" ht="15.75" x14ac:dyDescent="0.2">
      <c r="A267" s="46" t="s">
        <v>38</v>
      </c>
      <c r="B267" s="47" t="s">
        <v>38</v>
      </c>
      <c r="C267" s="283" t="s">
        <v>50</v>
      </c>
      <c r="D267" s="46" t="s">
        <v>38</v>
      </c>
      <c r="E267" s="49" t="s">
        <v>38</v>
      </c>
      <c r="F267" s="50"/>
      <c r="G267" s="50"/>
      <c r="H267" s="88">
        <v>803.92</v>
      </c>
      <c r="I267" s="52"/>
      <c r="J267" s="52"/>
      <c r="K267" s="50">
        <v>11679.01</v>
      </c>
      <c r="L267" s="53">
        <v>11007.55</v>
      </c>
      <c r="M267" s="7"/>
      <c r="N267" s="7"/>
      <c r="O267" s="7"/>
      <c r="P267" s="7"/>
      <c r="Q267" s="7"/>
    </row>
    <row r="268" spans="1:17" ht="60" x14ac:dyDescent="0.2">
      <c r="A268" s="37">
        <v>22</v>
      </c>
      <c r="B268" s="38" t="s">
        <v>196</v>
      </c>
      <c r="C268" s="282" t="s">
        <v>197</v>
      </c>
      <c r="D268" s="40" t="s">
        <v>198</v>
      </c>
      <c r="E268" s="41">
        <v>6</v>
      </c>
      <c r="F268" s="42">
        <v>103.11</v>
      </c>
      <c r="G268" s="42"/>
      <c r="H268" s="87" t="s">
        <v>38</v>
      </c>
      <c r="I268" s="73" t="s">
        <v>73</v>
      </c>
      <c r="J268" s="44"/>
      <c r="K268" s="42"/>
      <c r="L268" s="45" t="s">
        <v>38</v>
      </c>
      <c r="M268" s="7"/>
      <c r="N268" s="7"/>
      <c r="O268" s="7"/>
      <c r="P268" s="7"/>
      <c r="Q268" s="7"/>
    </row>
    <row r="269" spans="1:17" ht="30" outlineLevel="1" x14ac:dyDescent="0.2">
      <c r="A269" s="37" t="s">
        <v>38</v>
      </c>
      <c r="B269" s="38" t="s">
        <v>200</v>
      </c>
      <c r="C269" s="282" t="s">
        <v>201</v>
      </c>
      <c r="D269" s="40" t="s">
        <v>147</v>
      </c>
      <c r="E269" s="41">
        <v>12</v>
      </c>
      <c r="F269" s="42">
        <v>49.04</v>
      </c>
      <c r="G269" s="42"/>
      <c r="H269" s="87">
        <v>588.48</v>
      </c>
      <c r="I269" s="44"/>
      <c r="J269" s="44">
        <v>1.79</v>
      </c>
      <c r="K269" s="42">
        <v>1053.3800000000001</v>
      </c>
      <c r="L269" s="45" t="s">
        <v>38</v>
      </c>
      <c r="M269" s="7"/>
      <c r="N269" s="7"/>
      <c r="O269" s="7"/>
      <c r="P269" s="7"/>
      <c r="Q269" s="7"/>
    </row>
    <row r="270" spans="1:17" ht="45" outlineLevel="1" x14ac:dyDescent="0.2">
      <c r="A270" s="37" t="s">
        <v>38</v>
      </c>
      <c r="B270" s="38" t="s">
        <v>57</v>
      </c>
      <c r="C270" s="282" t="s">
        <v>58</v>
      </c>
      <c r="D270" s="40" t="s">
        <v>59</v>
      </c>
      <c r="E270" s="41">
        <v>0.6</v>
      </c>
      <c r="F270" s="42">
        <v>1</v>
      </c>
      <c r="G270" s="42"/>
      <c r="H270" s="87">
        <v>0.6</v>
      </c>
      <c r="I270" s="44"/>
      <c r="J270" s="44">
        <v>1.79</v>
      </c>
      <c r="K270" s="42">
        <v>1.07</v>
      </c>
      <c r="L270" s="45" t="s">
        <v>38</v>
      </c>
      <c r="M270" s="7"/>
      <c r="N270" s="7"/>
      <c r="O270" s="7"/>
      <c r="P270" s="7"/>
      <c r="Q270" s="7"/>
    </row>
    <row r="271" spans="1:17" outlineLevel="1" x14ac:dyDescent="0.2">
      <c r="A271" s="37" t="s">
        <v>38</v>
      </c>
      <c r="B271" s="38" t="s">
        <v>38</v>
      </c>
      <c r="C271" s="282" t="s">
        <v>39</v>
      </c>
      <c r="D271" s="40" t="s">
        <v>38</v>
      </c>
      <c r="E271" s="41" t="s">
        <v>38</v>
      </c>
      <c r="F271" s="42">
        <v>4.93</v>
      </c>
      <c r="G271" s="42" t="s">
        <v>295</v>
      </c>
      <c r="H271" s="87">
        <v>40.799999999999997</v>
      </c>
      <c r="I271" s="44"/>
      <c r="J271" s="44">
        <v>18.07</v>
      </c>
      <c r="K271" s="42">
        <v>737.26</v>
      </c>
      <c r="L271" s="45" t="s">
        <v>38</v>
      </c>
      <c r="M271" s="7"/>
      <c r="N271" s="7"/>
      <c r="O271" s="7"/>
      <c r="P271" s="7"/>
      <c r="Q271" s="7"/>
    </row>
    <row r="272" spans="1:17" outlineLevel="1" x14ac:dyDescent="0.2">
      <c r="A272" s="37" t="s">
        <v>38</v>
      </c>
      <c r="B272" s="38" t="s">
        <v>38</v>
      </c>
      <c r="C272" s="282" t="s">
        <v>40</v>
      </c>
      <c r="D272" s="40" t="s">
        <v>38</v>
      </c>
      <c r="E272" s="41" t="s">
        <v>38</v>
      </c>
      <c r="F272" s="42"/>
      <c r="G272" s="42" t="s">
        <v>295</v>
      </c>
      <c r="H272" s="87" t="s">
        <v>38</v>
      </c>
      <c r="I272" s="44"/>
      <c r="J272" s="44"/>
      <c r="K272" s="42"/>
      <c r="L272" s="45" t="s">
        <v>38</v>
      </c>
      <c r="M272" s="7"/>
      <c r="N272" s="7"/>
      <c r="O272" s="7"/>
      <c r="P272" s="7"/>
      <c r="Q272" s="7"/>
    </row>
    <row r="273" spans="1:17" outlineLevel="1" x14ac:dyDescent="0.2">
      <c r="A273" s="37" t="s">
        <v>38</v>
      </c>
      <c r="B273" s="38" t="s">
        <v>38</v>
      </c>
      <c r="C273" s="282" t="s">
        <v>41</v>
      </c>
      <c r="D273" s="40" t="s">
        <v>38</v>
      </c>
      <c r="E273" s="41" t="s">
        <v>38</v>
      </c>
      <c r="F273" s="42"/>
      <c r="G273" s="42" t="s">
        <v>295</v>
      </c>
      <c r="H273" s="87" t="s">
        <v>38</v>
      </c>
      <c r="I273" s="44"/>
      <c r="J273" s="44"/>
      <c r="K273" s="42"/>
      <c r="L273" s="45" t="s">
        <v>38</v>
      </c>
      <c r="M273" s="7"/>
      <c r="N273" s="7"/>
      <c r="O273" s="7"/>
      <c r="P273" s="7"/>
      <c r="Q273" s="7"/>
    </row>
    <row r="274" spans="1:17" outlineLevel="1" x14ac:dyDescent="0.2">
      <c r="A274" s="37" t="s">
        <v>38</v>
      </c>
      <c r="B274" s="38" t="s">
        <v>38</v>
      </c>
      <c r="C274" s="282" t="s">
        <v>42</v>
      </c>
      <c r="D274" s="40" t="s">
        <v>38</v>
      </c>
      <c r="E274" s="41" t="s">
        <v>38</v>
      </c>
      <c r="F274" s="42">
        <v>98.18</v>
      </c>
      <c r="G274" s="42"/>
      <c r="H274" s="87">
        <v>589.08000000000004</v>
      </c>
      <c r="I274" s="44"/>
      <c r="J274" s="44">
        <v>1.79</v>
      </c>
      <c r="K274" s="42">
        <v>1054.45</v>
      </c>
      <c r="L274" s="45" t="s">
        <v>38</v>
      </c>
      <c r="M274" s="7"/>
      <c r="N274" s="7"/>
      <c r="O274" s="7"/>
      <c r="P274" s="7"/>
      <c r="Q274" s="7"/>
    </row>
    <row r="275" spans="1:17" outlineLevel="1" x14ac:dyDescent="0.2">
      <c r="A275" s="37" t="s">
        <v>38</v>
      </c>
      <c r="B275" s="38" t="s">
        <v>38</v>
      </c>
      <c r="C275" s="282" t="s">
        <v>43</v>
      </c>
      <c r="D275" s="40" t="s">
        <v>44</v>
      </c>
      <c r="E275" s="41">
        <v>100</v>
      </c>
      <c r="F275" s="42"/>
      <c r="G275" s="42"/>
      <c r="H275" s="87">
        <v>40.799999999999997</v>
      </c>
      <c r="I275" s="44"/>
      <c r="J275" s="44" t="s">
        <v>106</v>
      </c>
      <c r="K275" s="42">
        <v>626.66999999999996</v>
      </c>
      <c r="L275" s="45" t="s">
        <v>38</v>
      </c>
      <c r="M275" s="7"/>
      <c r="N275" s="7"/>
      <c r="O275" s="7"/>
      <c r="P275" s="7"/>
      <c r="Q275" s="7"/>
    </row>
    <row r="276" spans="1:17" outlineLevel="1" x14ac:dyDescent="0.2">
      <c r="A276" s="37" t="s">
        <v>38</v>
      </c>
      <c r="B276" s="38" t="s">
        <v>38</v>
      </c>
      <c r="C276" s="282" t="s">
        <v>46</v>
      </c>
      <c r="D276" s="40" t="s">
        <v>44</v>
      </c>
      <c r="E276" s="41">
        <v>65</v>
      </c>
      <c r="F276" s="42"/>
      <c r="G276" s="42"/>
      <c r="H276" s="87">
        <v>26.52</v>
      </c>
      <c r="I276" s="44"/>
      <c r="J276" s="44" t="s">
        <v>61</v>
      </c>
      <c r="K276" s="42">
        <v>383.38</v>
      </c>
      <c r="L276" s="45" t="s">
        <v>38</v>
      </c>
      <c r="M276" s="7"/>
      <c r="N276" s="7"/>
      <c r="O276" s="7"/>
      <c r="P276" s="7"/>
      <c r="Q276" s="7"/>
    </row>
    <row r="277" spans="1:17" outlineLevel="1" x14ac:dyDescent="0.2">
      <c r="A277" s="37" t="s">
        <v>38</v>
      </c>
      <c r="B277" s="38" t="s">
        <v>38</v>
      </c>
      <c r="C277" s="282" t="s">
        <v>48</v>
      </c>
      <c r="D277" s="40" t="s">
        <v>49</v>
      </c>
      <c r="E277" s="41">
        <v>0.55000000000000004</v>
      </c>
      <c r="F277" s="42"/>
      <c r="G277" s="42" t="s">
        <v>295</v>
      </c>
      <c r="H277" s="87" t="s">
        <v>38</v>
      </c>
      <c r="I277" s="44"/>
      <c r="J277" s="44"/>
      <c r="K277" s="42"/>
      <c r="L277" s="45">
        <v>4.55</v>
      </c>
      <c r="M277" s="7"/>
      <c r="N277" s="7"/>
      <c r="O277" s="7"/>
      <c r="P277" s="7"/>
      <c r="Q277" s="7"/>
    </row>
    <row r="278" spans="1:17" ht="15.75" x14ac:dyDescent="0.2">
      <c r="A278" s="46" t="s">
        <v>38</v>
      </c>
      <c r="B278" s="47" t="s">
        <v>38</v>
      </c>
      <c r="C278" s="283" t="s">
        <v>50</v>
      </c>
      <c r="D278" s="46" t="s">
        <v>38</v>
      </c>
      <c r="E278" s="49" t="s">
        <v>38</v>
      </c>
      <c r="F278" s="50"/>
      <c r="G278" s="50"/>
      <c r="H278" s="88">
        <v>697.2</v>
      </c>
      <c r="I278" s="52"/>
      <c r="J278" s="52"/>
      <c r="K278" s="50">
        <v>2801.76</v>
      </c>
      <c r="L278" s="53">
        <v>466.96</v>
      </c>
      <c r="M278" s="7"/>
      <c r="N278" s="7"/>
      <c r="O278" s="7"/>
      <c r="P278" s="7"/>
      <c r="Q278" s="7"/>
    </row>
    <row r="279" spans="1:17" ht="60" x14ac:dyDescent="0.2">
      <c r="A279" s="37">
        <v>23</v>
      </c>
      <c r="B279" s="38" t="s">
        <v>468</v>
      </c>
      <c r="C279" s="282" t="s">
        <v>469</v>
      </c>
      <c r="D279" s="40" t="s">
        <v>198</v>
      </c>
      <c r="E279" s="41">
        <v>6</v>
      </c>
      <c r="F279" s="42">
        <v>99.03</v>
      </c>
      <c r="G279" s="42"/>
      <c r="H279" s="87" t="s">
        <v>38</v>
      </c>
      <c r="I279" s="73" t="s">
        <v>73</v>
      </c>
      <c r="J279" s="44"/>
      <c r="K279" s="42"/>
      <c r="L279" s="45" t="s">
        <v>38</v>
      </c>
      <c r="M279" s="7"/>
      <c r="N279" s="7"/>
      <c r="O279" s="7"/>
      <c r="P279" s="7"/>
      <c r="Q279" s="7"/>
    </row>
    <row r="280" spans="1:17" ht="30" outlineLevel="1" x14ac:dyDescent="0.2">
      <c r="A280" s="37" t="s">
        <v>38</v>
      </c>
      <c r="B280" s="38" t="s">
        <v>200</v>
      </c>
      <c r="C280" s="282" t="s">
        <v>201</v>
      </c>
      <c r="D280" s="40" t="s">
        <v>147</v>
      </c>
      <c r="E280" s="41">
        <v>12</v>
      </c>
      <c r="F280" s="42">
        <v>49.04</v>
      </c>
      <c r="G280" s="42"/>
      <c r="H280" s="87">
        <v>588.48</v>
      </c>
      <c r="I280" s="44"/>
      <c r="J280" s="44">
        <v>1.78</v>
      </c>
      <c r="K280" s="42">
        <v>1047.49</v>
      </c>
      <c r="L280" s="45" t="s">
        <v>38</v>
      </c>
      <c r="M280" s="7"/>
      <c r="N280" s="7"/>
      <c r="O280" s="7"/>
      <c r="P280" s="7"/>
      <c r="Q280" s="7"/>
    </row>
    <row r="281" spans="1:17" ht="45" outlineLevel="1" x14ac:dyDescent="0.2">
      <c r="A281" s="37" t="s">
        <v>38</v>
      </c>
      <c r="B281" s="38" t="s">
        <v>57</v>
      </c>
      <c r="C281" s="282" t="s">
        <v>58</v>
      </c>
      <c r="D281" s="40" t="s">
        <v>59</v>
      </c>
      <c r="E281" s="41">
        <v>0.12</v>
      </c>
      <c r="F281" s="42">
        <v>1</v>
      </c>
      <c r="G281" s="42"/>
      <c r="H281" s="87">
        <v>0.12</v>
      </c>
      <c r="I281" s="44"/>
      <c r="J281" s="44">
        <v>1.78</v>
      </c>
      <c r="K281" s="42">
        <v>0.21</v>
      </c>
      <c r="L281" s="45" t="s">
        <v>38</v>
      </c>
      <c r="M281" s="7"/>
      <c r="N281" s="7"/>
      <c r="O281" s="7"/>
      <c r="P281" s="7"/>
      <c r="Q281" s="7"/>
    </row>
    <row r="282" spans="1:17" outlineLevel="1" x14ac:dyDescent="0.2">
      <c r="A282" s="37" t="s">
        <v>38</v>
      </c>
      <c r="B282" s="38" t="s">
        <v>38</v>
      </c>
      <c r="C282" s="282" t="s">
        <v>39</v>
      </c>
      <c r="D282" s="40" t="s">
        <v>38</v>
      </c>
      <c r="E282" s="41" t="s">
        <v>38</v>
      </c>
      <c r="F282" s="42">
        <v>0.93</v>
      </c>
      <c r="G282" s="42" t="s">
        <v>295</v>
      </c>
      <c r="H282" s="87">
        <v>7.68</v>
      </c>
      <c r="I282" s="44"/>
      <c r="J282" s="44">
        <v>18.07</v>
      </c>
      <c r="K282" s="42">
        <v>138.78</v>
      </c>
      <c r="L282" s="45" t="s">
        <v>38</v>
      </c>
      <c r="M282" s="7"/>
      <c r="N282" s="7"/>
      <c r="O282" s="7"/>
      <c r="P282" s="7"/>
      <c r="Q282" s="7"/>
    </row>
    <row r="283" spans="1:17" outlineLevel="1" x14ac:dyDescent="0.2">
      <c r="A283" s="37" t="s">
        <v>38</v>
      </c>
      <c r="B283" s="38" t="s">
        <v>38</v>
      </c>
      <c r="C283" s="282" t="s">
        <v>40</v>
      </c>
      <c r="D283" s="40" t="s">
        <v>38</v>
      </c>
      <c r="E283" s="41" t="s">
        <v>38</v>
      </c>
      <c r="F283" s="42"/>
      <c r="G283" s="42" t="s">
        <v>295</v>
      </c>
      <c r="H283" s="87" t="s">
        <v>38</v>
      </c>
      <c r="I283" s="44"/>
      <c r="J283" s="44"/>
      <c r="K283" s="42"/>
      <c r="L283" s="45" t="s">
        <v>38</v>
      </c>
      <c r="M283" s="7"/>
      <c r="N283" s="7"/>
      <c r="O283" s="7"/>
      <c r="P283" s="7"/>
      <c r="Q283" s="7"/>
    </row>
    <row r="284" spans="1:17" outlineLevel="1" x14ac:dyDescent="0.2">
      <c r="A284" s="37" t="s">
        <v>38</v>
      </c>
      <c r="B284" s="38" t="s">
        <v>38</v>
      </c>
      <c r="C284" s="282" t="s">
        <v>41</v>
      </c>
      <c r="D284" s="40" t="s">
        <v>38</v>
      </c>
      <c r="E284" s="41" t="s">
        <v>38</v>
      </c>
      <c r="F284" s="42"/>
      <c r="G284" s="42" t="s">
        <v>295</v>
      </c>
      <c r="H284" s="87" t="s">
        <v>38</v>
      </c>
      <c r="I284" s="44"/>
      <c r="J284" s="44"/>
      <c r="K284" s="42"/>
      <c r="L284" s="45" t="s">
        <v>38</v>
      </c>
      <c r="M284" s="7"/>
      <c r="N284" s="7"/>
      <c r="O284" s="7"/>
      <c r="P284" s="7"/>
      <c r="Q284" s="7"/>
    </row>
    <row r="285" spans="1:17" outlineLevel="1" x14ac:dyDescent="0.2">
      <c r="A285" s="37" t="s">
        <v>38</v>
      </c>
      <c r="B285" s="38" t="s">
        <v>38</v>
      </c>
      <c r="C285" s="282" t="s">
        <v>42</v>
      </c>
      <c r="D285" s="40" t="s">
        <v>38</v>
      </c>
      <c r="E285" s="41" t="s">
        <v>38</v>
      </c>
      <c r="F285" s="42">
        <v>98.1</v>
      </c>
      <c r="G285" s="42"/>
      <c r="H285" s="87">
        <v>588.6</v>
      </c>
      <c r="I285" s="44"/>
      <c r="J285" s="44">
        <v>1.78</v>
      </c>
      <c r="K285" s="42">
        <v>1047.71</v>
      </c>
      <c r="L285" s="45" t="s">
        <v>38</v>
      </c>
      <c r="M285" s="7"/>
      <c r="N285" s="7"/>
      <c r="O285" s="7"/>
      <c r="P285" s="7"/>
      <c r="Q285" s="7"/>
    </row>
    <row r="286" spans="1:17" outlineLevel="1" x14ac:dyDescent="0.2">
      <c r="A286" s="37" t="s">
        <v>38</v>
      </c>
      <c r="B286" s="38" t="s">
        <v>38</v>
      </c>
      <c r="C286" s="282" t="s">
        <v>43</v>
      </c>
      <c r="D286" s="40" t="s">
        <v>44</v>
      </c>
      <c r="E286" s="41">
        <v>100</v>
      </c>
      <c r="F286" s="42"/>
      <c r="G286" s="42"/>
      <c r="H286" s="87">
        <v>7.68</v>
      </c>
      <c r="I286" s="44"/>
      <c r="J286" s="44" t="s">
        <v>106</v>
      </c>
      <c r="K286" s="42">
        <v>117.96</v>
      </c>
      <c r="L286" s="45" t="s">
        <v>38</v>
      </c>
      <c r="M286" s="7"/>
      <c r="N286" s="7"/>
      <c r="O286" s="7"/>
      <c r="P286" s="7"/>
      <c r="Q286" s="7"/>
    </row>
    <row r="287" spans="1:17" outlineLevel="1" x14ac:dyDescent="0.2">
      <c r="A287" s="37" t="s">
        <v>38</v>
      </c>
      <c r="B287" s="38" t="s">
        <v>38</v>
      </c>
      <c r="C287" s="282" t="s">
        <v>46</v>
      </c>
      <c r="D287" s="40" t="s">
        <v>44</v>
      </c>
      <c r="E287" s="41">
        <v>65</v>
      </c>
      <c r="F287" s="42"/>
      <c r="G287" s="42"/>
      <c r="H287" s="87">
        <v>4.99</v>
      </c>
      <c r="I287" s="44"/>
      <c r="J287" s="44" t="s">
        <v>61</v>
      </c>
      <c r="K287" s="42">
        <v>72.17</v>
      </c>
      <c r="L287" s="45" t="s">
        <v>38</v>
      </c>
      <c r="M287" s="7"/>
      <c r="N287" s="7"/>
      <c r="O287" s="7"/>
      <c r="P287" s="7"/>
      <c r="Q287" s="7"/>
    </row>
    <row r="288" spans="1:17" outlineLevel="1" x14ac:dyDescent="0.2">
      <c r="A288" s="37" t="s">
        <v>38</v>
      </c>
      <c r="B288" s="38" t="s">
        <v>38</v>
      </c>
      <c r="C288" s="282" t="s">
        <v>48</v>
      </c>
      <c r="D288" s="40" t="s">
        <v>49</v>
      </c>
      <c r="E288" s="41">
        <v>0.1</v>
      </c>
      <c r="F288" s="42"/>
      <c r="G288" s="42" t="s">
        <v>295</v>
      </c>
      <c r="H288" s="87" t="s">
        <v>38</v>
      </c>
      <c r="I288" s="44"/>
      <c r="J288" s="44"/>
      <c r="K288" s="42"/>
      <c r="L288" s="45">
        <v>0.83</v>
      </c>
      <c r="M288" s="7"/>
      <c r="N288" s="7"/>
      <c r="O288" s="7"/>
      <c r="P288" s="7"/>
      <c r="Q288" s="7"/>
    </row>
    <row r="289" spans="1:17" ht="15.75" x14ac:dyDescent="0.2">
      <c r="A289" s="46" t="s">
        <v>38</v>
      </c>
      <c r="B289" s="47" t="s">
        <v>38</v>
      </c>
      <c r="C289" s="284" t="s">
        <v>50</v>
      </c>
      <c r="D289" s="57" t="s">
        <v>38</v>
      </c>
      <c r="E289" s="58" t="s">
        <v>38</v>
      </c>
      <c r="F289" s="59"/>
      <c r="G289" s="59"/>
      <c r="H289" s="89">
        <v>608.95000000000005</v>
      </c>
      <c r="I289" s="61"/>
      <c r="J289" s="61"/>
      <c r="K289" s="59">
        <v>1376.62</v>
      </c>
      <c r="L289" s="62">
        <v>229.44</v>
      </c>
      <c r="M289" s="7"/>
      <c r="N289" s="7"/>
      <c r="O289" s="7"/>
      <c r="P289" s="7"/>
      <c r="Q289" s="7"/>
    </row>
    <row r="290" spans="1:17" x14ac:dyDescent="0.2">
      <c r="A290" s="20"/>
      <c r="B290" s="21"/>
      <c r="C290" s="418" t="s">
        <v>202</v>
      </c>
      <c r="D290" s="419"/>
      <c r="E290" s="419"/>
      <c r="F290" s="419"/>
      <c r="G290" s="419"/>
      <c r="H290" s="87">
        <v>60780.58</v>
      </c>
      <c r="I290" s="44"/>
      <c r="J290" s="44"/>
      <c r="K290" s="42">
        <v>60780.58</v>
      </c>
      <c r="L290" s="45" t="s">
        <v>203</v>
      </c>
      <c r="M290" s="7"/>
      <c r="N290" s="7"/>
      <c r="O290" s="7"/>
      <c r="P290" s="7"/>
      <c r="Q290" s="7"/>
    </row>
    <row r="291" spans="1:17" x14ac:dyDescent="0.2">
      <c r="A291" s="20"/>
      <c r="B291" s="21"/>
      <c r="C291" s="418" t="s">
        <v>204</v>
      </c>
      <c r="D291" s="419"/>
      <c r="E291" s="419"/>
      <c r="F291" s="419"/>
      <c r="G291" s="419"/>
      <c r="H291" s="87" t="s">
        <v>38</v>
      </c>
      <c r="I291" s="44"/>
      <c r="J291" s="44"/>
      <c r="K291" s="42">
        <v>558433.73</v>
      </c>
      <c r="L291" s="45" t="s">
        <v>203</v>
      </c>
      <c r="M291" s="7"/>
      <c r="N291" s="7"/>
      <c r="O291" s="7"/>
      <c r="P291" s="7"/>
      <c r="Q291" s="7"/>
    </row>
    <row r="292" spans="1:17" x14ac:dyDescent="0.2">
      <c r="A292" s="20"/>
      <c r="B292" s="21"/>
      <c r="C292" s="418" t="s">
        <v>205</v>
      </c>
      <c r="D292" s="419"/>
      <c r="E292" s="419"/>
      <c r="F292" s="419"/>
      <c r="G292" s="419"/>
      <c r="H292" s="87" t="s">
        <v>38</v>
      </c>
      <c r="I292" s="44"/>
      <c r="J292" s="44"/>
      <c r="K292" s="42"/>
      <c r="L292" s="45" t="s">
        <v>203</v>
      </c>
      <c r="M292" s="7"/>
      <c r="N292" s="7"/>
      <c r="O292" s="7"/>
      <c r="P292" s="7"/>
      <c r="Q292" s="7"/>
    </row>
    <row r="293" spans="1:17" x14ac:dyDescent="0.2">
      <c r="A293" s="20"/>
      <c r="B293" s="21"/>
      <c r="C293" s="418" t="s">
        <v>206</v>
      </c>
      <c r="D293" s="419"/>
      <c r="E293" s="419"/>
      <c r="F293" s="419"/>
      <c r="G293" s="419"/>
      <c r="H293" s="87">
        <v>17277.59</v>
      </c>
      <c r="I293" s="44"/>
      <c r="J293" s="44"/>
      <c r="K293" s="42">
        <v>312206.07</v>
      </c>
      <c r="L293" s="45" t="s">
        <v>203</v>
      </c>
      <c r="M293" s="7"/>
      <c r="N293" s="7"/>
      <c r="O293" s="7"/>
      <c r="P293" s="7"/>
      <c r="Q293" s="7"/>
    </row>
    <row r="294" spans="1:17" x14ac:dyDescent="0.2">
      <c r="A294" s="20"/>
      <c r="B294" s="21"/>
      <c r="C294" s="418" t="s">
        <v>207</v>
      </c>
      <c r="D294" s="419"/>
      <c r="E294" s="419"/>
      <c r="F294" s="419"/>
      <c r="G294" s="419"/>
      <c r="H294" s="87">
        <v>4294.17</v>
      </c>
      <c r="I294" s="44"/>
      <c r="J294" s="44"/>
      <c r="K294" s="42">
        <v>36240.379999999997</v>
      </c>
      <c r="L294" s="45" t="s">
        <v>203</v>
      </c>
      <c r="M294" s="7"/>
      <c r="N294" s="7"/>
      <c r="O294" s="7"/>
      <c r="P294" s="7"/>
      <c r="Q294" s="7"/>
    </row>
    <row r="295" spans="1:17" x14ac:dyDescent="0.2">
      <c r="A295" s="20"/>
      <c r="B295" s="21"/>
      <c r="C295" s="418" t="s">
        <v>208</v>
      </c>
      <c r="D295" s="419"/>
      <c r="E295" s="419"/>
      <c r="F295" s="419"/>
      <c r="G295" s="419"/>
      <c r="H295" s="87">
        <v>47232.14</v>
      </c>
      <c r="I295" s="44"/>
      <c r="J295" s="44"/>
      <c r="K295" s="42">
        <v>354968.68</v>
      </c>
      <c r="L295" s="45" t="s">
        <v>203</v>
      </c>
      <c r="M295" s="7"/>
      <c r="N295" s="7"/>
      <c r="O295" s="7"/>
      <c r="P295" s="7"/>
      <c r="Q295" s="7"/>
    </row>
    <row r="296" spans="1:17" ht="15.75" x14ac:dyDescent="0.2">
      <c r="A296" s="20"/>
      <c r="B296" s="21"/>
      <c r="C296" s="420" t="s">
        <v>209</v>
      </c>
      <c r="D296" s="421"/>
      <c r="E296" s="421"/>
      <c r="F296" s="421"/>
      <c r="G296" s="421"/>
      <c r="H296" s="88">
        <v>22207.56</v>
      </c>
      <c r="I296" s="52"/>
      <c r="J296" s="52"/>
      <c r="K296" s="50">
        <v>342615.15</v>
      </c>
      <c r="L296" s="65" t="s">
        <v>203</v>
      </c>
      <c r="M296" s="7"/>
      <c r="N296" s="7"/>
      <c r="O296" s="7"/>
      <c r="P296" s="7"/>
      <c r="Q296" s="7"/>
    </row>
    <row r="297" spans="1:17" ht="15.75" x14ac:dyDescent="0.2">
      <c r="A297" s="20"/>
      <c r="B297" s="21"/>
      <c r="C297" s="420" t="s">
        <v>210</v>
      </c>
      <c r="D297" s="421"/>
      <c r="E297" s="421"/>
      <c r="F297" s="421"/>
      <c r="G297" s="421"/>
      <c r="H297" s="88">
        <v>15172.73</v>
      </c>
      <c r="I297" s="52"/>
      <c r="J297" s="52"/>
      <c r="K297" s="50">
        <v>218734.43</v>
      </c>
      <c r="L297" s="65" t="s">
        <v>203</v>
      </c>
      <c r="M297" s="7"/>
      <c r="N297" s="7"/>
      <c r="O297" s="7"/>
      <c r="P297" s="7"/>
      <c r="Q297" s="7"/>
    </row>
    <row r="298" spans="1:17" ht="15.75" x14ac:dyDescent="0.2">
      <c r="A298" s="20"/>
      <c r="B298" s="21"/>
      <c r="C298" s="420" t="s">
        <v>370</v>
      </c>
      <c r="D298" s="421"/>
      <c r="E298" s="421"/>
      <c r="F298" s="421"/>
      <c r="G298" s="421"/>
      <c r="H298" s="88" t="s">
        <v>38</v>
      </c>
      <c r="I298" s="52"/>
      <c r="J298" s="52"/>
      <c r="K298" s="50"/>
      <c r="L298" s="65" t="s">
        <v>203</v>
      </c>
      <c r="M298" s="7"/>
      <c r="N298" s="7"/>
      <c r="O298" s="7"/>
      <c r="P298" s="7"/>
      <c r="Q298" s="7"/>
    </row>
    <row r="299" spans="1:17" x14ac:dyDescent="0.2">
      <c r="A299" s="20"/>
      <c r="B299" s="21"/>
      <c r="C299" s="418" t="s">
        <v>212</v>
      </c>
      <c r="D299" s="419"/>
      <c r="E299" s="419"/>
      <c r="F299" s="419"/>
      <c r="G299" s="419"/>
      <c r="H299" s="87">
        <v>96050.8</v>
      </c>
      <c r="I299" s="44"/>
      <c r="J299" s="44"/>
      <c r="K299" s="42">
        <v>1103925.93</v>
      </c>
      <c r="L299" s="45" t="s">
        <v>203</v>
      </c>
      <c r="M299" s="7"/>
      <c r="N299" s="7"/>
      <c r="O299" s="7"/>
      <c r="P299" s="7"/>
      <c r="Q299" s="7"/>
    </row>
    <row r="300" spans="1:17" x14ac:dyDescent="0.2">
      <c r="A300" s="20"/>
      <c r="B300" s="21"/>
      <c r="C300" s="418" t="s">
        <v>213</v>
      </c>
      <c r="D300" s="419"/>
      <c r="E300" s="419"/>
      <c r="F300" s="419"/>
      <c r="G300" s="419"/>
      <c r="H300" s="87">
        <v>2110.0700000000002</v>
      </c>
      <c r="I300" s="44"/>
      <c r="J300" s="44"/>
      <c r="K300" s="42">
        <v>15857.38</v>
      </c>
      <c r="L300" s="45" t="s">
        <v>203</v>
      </c>
      <c r="M300" s="7"/>
      <c r="N300" s="7"/>
      <c r="O300" s="7"/>
      <c r="P300" s="7"/>
      <c r="Q300" s="7"/>
    </row>
    <row r="301" spans="1:17" x14ac:dyDescent="0.2">
      <c r="A301" s="20"/>
      <c r="B301" s="21"/>
      <c r="C301" s="418" t="s">
        <v>214</v>
      </c>
      <c r="D301" s="419"/>
      <c r="E301" s="419"/>
      <c r="F301" s="419"/>
      <c r="G301" s="419"/>
      <c r="H301" s="87">
        <v>98160.87</v>
      </c>
      <c r="I301" s="44"/>
      <c r="J301" s="44"/>
      <c r="K301" s="42">
        <v>1119783.31</v>
      </c>
      <c r="L301" s="45" t="s">
        <v>203</v>
      </c>
      <c r="M301" s="7"/>
      <c r="N301" s="7"/>
      <c r="O301" s="7"/>
      <c r="P301" s="7"/>
      <c r="Q301" s="7"/>
    </row>
    <row r="302" spans="1:17" ht="15.75" x14ac:dyDescent="0.2">
      <c r="A302" s="20"/>
      <c r="B302" s="21"/>
      <c r="C302" s="422" t="s">
        <v>371</v>
      </c>
      <c r="D302" s="423"/>
      <c r="E302" s="423"/>
      <c r="F302" s="423"/>
      <c r="G302" s="423"/>
      <c r="H302" s="89">
        <v>98160.87</v>
      </c>
      <c r="I302" s="61"/>
      <c r="J302" s="61"/>
      <c r="K302" s="59">
        <v>1119783.31</v>
      </c>
      <c r="L302" s="67" t="s">
        <v>203</v>
      </c>
      <c r="M302" s="7"/>
      <c r="N302" s="7"/>
      <c r="O302" s="7"/>
      <c r="P302" s="7"/>
      <c r="Q302" s="7"/>
    </row>
    <row r="303" spans="1:17" ht="16.5" x14ac:dyDescent="0.2">
      <c r="A303" s="415" t="s">
        <v>372</v>
      </c>
      <c r="B303" s="416"/>
      <c r="C303" s="416"/>
      <c r="D303" s="416"/>
      <c r="E303" s="416"/>
      <c r="F303" s="416"/>
      <c r="G303" s="416"/>
      <c r="H303" s="416"/>
      <c r="I303" s="416"/>
      <c r="J303" s="416"/>
      <c r="K303" s="416"/>
      <c r="L303" s="416"/>
      <c r="M303" s="7"/>
      <c r="N303" s="7"/>
      <c r="O303" s="7"/>
      <c r="P303" s="7"/>
      <c r="Q303" s="7"/>
    </row>
    <row r="304" spans="1:17" ht="45" x14ac:dyDescent="0.2">
      <c r="A304" s="37">
        <v>24</v>
      </c>
      <c r="B304" s="38" t="s">
        <v>721</v>
      </c>
      <c r="C304" s="336" t="s">
        <v>875</v>
      </c>
      <c r="D304" s="337" t="s">
        <v>144</v>
      </c>
      <c r="E304" s="338">
        <v>642</v>
      </c>
      <c r="F304" s="339">
        <v>483.33</v>
      </c>
      <c r="G304" s="339"/>
      <c r="H304" s="342">
        <v>310297.86</v>
      </c>
      <c r="I304" s="340" t="s">
        <v>373</v>
      </c>
      <c r="J304" s="340">
        <v>5.08</v>
      </c>
      <c r="K304" s="341">
        <v>1576313.13</v>
      </c>
      <c r="L304" s="45" t="s">
        <v>38</v>
      </c>
      <c r="M304" s="7"/>
      <c r="N304" s="7"/>
      <c r="O304" s="7"/>
      <c r="P304" s="7"/>
      <c r="Q304" s="7"/>
    </row>
    <row r="305" spans="1:17" x14ac:dyDescent="0.2">
      <c r="A305" s="487" t="s">
        <v>395</v>
      </c>
      <c r="B305" s="488"/>
      <c r="C305" s="488"/>
      <c r="D305" s="488"/>
      <c r="E305" s="488"/>
      <c r="F305" s="488"/>
      <c r="G305" s="488"/>
      <c r="H305" s="488"/>
      <c r="I305" s="488"/>
      <c r="J305" s="488"/>
      <c r="K305" s="488"/>
      <c r="L305" s="488"/>
      <c r="M305" s="7"/>
      <c r="N305" s="7"/>
      <c r="O305" s="7"/>
      <c r="P305" s="7"/>
      <c r="Q305" s="7"/>
    </row>
    <row r="306" spans="1:17" ht="45" x14ac:dyDescent="0.2">
      <c r="A306" s="37">
        <v>25</v>
      </c>
      <c r="B306" s="38" t="s">
        <v>718</v>
      </c>
      <c r="C306" s="282" t="s">
        <v>402</v>
      </c>
      <c r="D306" s="40" t="s">
        <v>144</v>
      </c>
      <c r="E306" s="296">
        <v>611.6</v>
      </c>
      <c r="F306" s="294">
        <v>640.05999999999995</v>
      </c>
      <c r="G306" s="294"/>
      <c r="H306" s="292">
        <v>391460.7</v>
      </c>
      <c r="I306" s="293" t="s">
        <v>373</v>
      </c>
      <c r="J306" s="293">
        <v>5.08</v>
      </c>
      <c r="K306" s="295">
        <v>1988620.36</v>
      </c>
      <c r="L306" s="45" t="s">
        <v>38</v>
      </c>
      <c r="M306" s="7"/>
      <c r="N306" s="7"/>
      <c r="O306" s="7"/>
      <c r="P306" s="7"/>
      <c r="Q306" s="7"/>
    </row>
    <row r="307" spans="1:17" ht="45" x14ac:dyDescent="0.2">
      <c r="A307" s="37">
        <v>26</v>
      </c>
      <c r="B307" s="38" t="s">
        <v>718</v>
      </c>
      <c r="C307" s="282" t="s">
        <v>403</v>
      </c>
      <c r="D307" s="40" t="s">
        <v>396</v>
      </c>
      <c r="E307" s="41">
        <v>20</v>
      </c>
      <c r="F307" s="42">
        <v>3048.56</v>
      </c>
      <c r="G307" s="42"/>
      <c r="H307" s="87">
        <v>60971.199999999997</v>
      </c>
      <c r="I307" s="44" t="s">
        <v>373</v>
      </c>
      <c r="J307" s="44">
        <v>5.08</v>
      </c>
      <c r="K307" s="50">
        <v>309733.7</v>
      </c>
      <c r="L307" s="45" t="s">
        <v>38</v>
      </c>
      <c r="M307" s="7"/>
      <c r="N307" s="7"/>
      <c r="O307" s="7"/>
      <c r="P307" s="7"/>
      <c r="Q307" s="7"/>
    </row>
    <row r="308" spans="1:17" ht="45" x14ac:dyDescent="0.2">
      <c r="A308" s="37">
        <v>27</v>
      </c>
      <c r="B308" s="38" t="s">
        <v>718</v>
      </c>
      <c r="C308" s="282" t="s">
        <v>499</v>
      </c>
      <c r="D308" s="40" t="s">
        <v>396</v>
      </c>
      <c r="E308" s="41">
        <v>10</v>
      </c>
      <c r="F308" s="42">
        <v>1390.44</v>
      </c>
      <c r="G308" s="42"/>
      <c r="H308" s="87">
        <v>13904.4</v>
      </c>
      <c r="I308" s="44" t="s">
        <v>373</v>
      </c>
      <c r="J308" s="44">
        <v>5.08</v>
      </c>
      <c r="K308" s="50">
        <v>70634.350000000006</v>
      </c>
      <c r="L308" s="45" t="s">
        <v>38</v>
      </c>
      <c r="M308" s="7"/>
      <c r="N308" s="7"/>
      <c r="O308" s="7"/>
      <c r="P308" s="7"/>
      <c r="Q308" s="7"/>
    </row>
    <row r="309" spans="1:17" ht="45" x14ac:dyDescent="0.2">
      <c r="A309" s="37">
        <v>28</v>
      </c>
      <c r="B309" s="38" t="s">
        <v>718</v>
      </c>
      <c r="C309" s="68" t="s">
        <v>404</v>
      </c>
      <c r="D309" s="69" t="s">
        <v>396</v>
      </c>
      <c r="E309" s="70">
        <v>20</v>
      </c>
      <c r="F309" s="71">
        <v>2659.43</v>
      </c>
      <c r="G309" s="71"/>
      <c r="H309" s="291">
        <v>53188.6</v>
      </c>
      <c r="I309" s="73" t="s">
        <v>373</v>
      </c>
      <c r="J309" s="73">
        <v>5.08</v>
      </c>
      <c r="K309" s="59">
        <v>270198.09000000003</v>
      </c>
      <c r="L309" s="74" t="s">
        <v>38</v>
      </c>
      <c r="M309" s="7"/>
      <c r="N309" s="7"/>
      <c r="O309" s="7"/>
      <c r="P309" s="7"/>
      <c r="Q309" s="7"/>
    </row>
    <row r="310" spans="1:17" x14ac:dyDescent="0.2">
      <c r="A310" s="20"/>
      <c r="B310" s="21"/>
      <c r="C310" s="418" t="s">
        <v>202</v>
      </c>
      <c r="D310" s="419"/>
      <c r="E310" s="419"/>
      <c r="F310" s="419"/>
      <c r="G310" s="419"/>
      <c r="H310" s="349">
        <v>829822.76</v>
      </c>
      <c r="I310" s="344"/>
      <c r="J310" s="344"/>
      <c r="K310" s="343">
        <v>829822.76</v>
      </c>
      <c r="L310" s="45" t="s">
        <v>203</v>
      </c>
      <c r="M310" s="7"/>
      <c r="N310" s="7"/>
      <c r="O310" s="7"/>
      <c r="P310" s="7"/>
      <c r="Q310" s="7"/>
    </row>
    <row r="311" spans="1:17" s="297" customFormat="1" x14ac:dyDescent="0.2">
      <c r="A311" s="20"/>
      <c r="B311" s="21"/>
      <c r="C311" s="418" t="s">
        <v>876</v>
      </c>
      <c r="D311" s="419"/>
      <c r="E311" s="419"/>
      <c r="F311" s="419"/>
      <c r="G311" s="419"/>
      <c r="H311" s="356">
        <v>207768.51</v>
      </c>
      <c r="I311" s="367"/>
      <c r="J311" s="367"/>
      <c r="K311" s="365">
        <v>4215499.62</v>
      </c>
      <c r="L311" s="45" t="s">
        <v>203</v>
      </c>
      <c r="M311" s="7"/>
      <c r="N311" s="7"/>
      <c r="O311" s="7"/>
      <c r="P311" s="7"/>
      <c r="Q311" s="7"/>
    </row>
    <row r="312" spans="1:17" s="297" customFormat="1" x14ac:dyDescent="0.2">
      <c r="A312" s="20"/>
      <c r="B312" s="21"/>
      <c r="C312" s="418"/>
      <c r="D312" s="419"/>
      <c r="E312" s="419"/>
      <c r="F312" s="419"/>
      <c r="G312" s="419"/>
      <c r="H312" s="356" t="s">
        <v>38</v>
      </c>
      <c r="I312" s="367"/>
      <c r="J312" s="367"/>
      <c r="K312" s="365"/>
      <c r="L312" s="45" t="s">
        <v>203</v>
      </c>
      <c r="M312" s="7"/>
      <c r="N312" s="7"/>
      <c r="O312" s="7"/>
      <c r="P312" s="7"/>
      <c r="Q312" s="7"/>
    </row>
    <row r="313" spans="1:17" s="297" customFormat="1" x14ac:dyDescent="0.2">
      <c r="A313" s="20"/>
      <c r="B313" s="21"/>
      <c r="C313" s="418" t="s">
        <v>877</v>
      </c>
      <c r="D313" s="419"/>
      <c r="E313" s="419"/>
      <c r="F313" s="419"/>
      <c r="G313" s="419"/>
      <c r="H313" s="356">
        <v>2453.96</v>
      </c>
      <c r="I313" s="367"/>
      <c r="J313" s="367"/>
      <c r="K313" s="375">
        <f>K314-K311</f>
        <v>84310.019999999553</v>
      </c>
      <c r="L313" s="45" t="s">
        <v>203</v>
      </c>
      <c r="M313" s="7"/>
      <c r="N313" s="7"/>
      <c r="O313" s="7"/>
      <c r="P313" s="7"/>
      <c r="Q313" s="7"/>
    </row>
    <row r="314" spans="1:17" x14ac:dyDescent="0.2">
      <c r="A314" s="20"/>
      <c r="B314" s="21"/>
      <c r="C314" s="418" t="s">
        <v>204</v>
      </c>
      <c r="D314" s="419"/>
      <c r="E314" s="419"/>
      <c r="F314" s="419"/>
      <c r="G314" s="419"/>
      <c r="H314" s="349" t="s">
        <v>38</v>
      </c>
      <c r="I314" s="344"/>
      <c r="J314" s="344"/>
      <c r="K314" s="343">
        <v>4299809.6399999997</v>
      </c>
      <c r="L314" s="45" t="s">
        <v>203</v>
      </c>
      <c r="M314" s="7"/>
      <c r="N314" s="7"/>
      <c r="O314" s="7"/>
      <c r="P314" s="7"/>
      <c r="Q314" s="7"/>
    </row>
    <row r="315" spans="1:17" x14ac:dyDescent="0.2">
      <c r="A315" s="20"/>
      <c r="B315" s="21"/>
      <c r="C315" s="418" t="s">
        <v>205</v>
      </c>
      <c r="D315" s="419"/>
      <c r="E315" s="419"/>
      <c r="F315" s="419"/>
      <c r="G315" s="419"/>
      <c r="H315" s="349" t="s">
        <v>38</v>
      </c>
      <c r="I315" s="344"/>
      <c r="J315" s="344"/>
      <c r="K315" s="343"/>
      <c r="L315" s="45" t="s">
        <v>203</v>
      </c>
      <c r="M315" s="7"/>
      <c r="N315" s="7"/>
      <c r="O315" s="7"/>
      <c r="P315" s="7"/>
      <c r="Q315" s="7"/>
    </row>
    <row r="316" spans="1:17" x14ac:dyDescent="0.2">
      <c r="A316" s="20"/>
      <c r="B316" s="21"/>
      <c r="C316" s="418" t="s">
        <v>207</v>
      </c>
      <c r="D316" s="419"/>
      <c r="E316" s="419"/>
      <c r="F316" s="419"/>
      <c r="G316" s="419"/>
      <c r="H316" s="349">
        <v>829822.76</v>
      </c>
      <c r="I316" s="344"/>
      <c r="J316" s="344"/>
      <c r="K316" s="365">
        <v>4299809.6399999997</v>
      </c>
      <c r="L316" s="45" t="s">
        <v>203</v>
      </c>
      <c r="M316" s="7"/>
      <c r="N316" s="7"/>
      <c r="O316" s="7"/>
      <c r="P316" s="7"/>
      <c r="Q316" s="7"/>
    </row>
    <row r="317" spans="1:17" ht="15.75" x14ac:dyDescent="0.2">
      <c r="A317" s="20"/>
      <c r="B317" s="21"/>
      <c r="C317" s="420" t="s">
        <v>414</v>
      </c>
      <c r="D317" s="421"/>
      <c r="E317" s="421"/>
      <c r="F317" s="421"/>
      <c r="G317" s="421"/>
      <c r="H317" s="350" t="s">
        <v>38</v>
      </c>
      <c r="I317" s="346"/>
      <c r="J317" s="346"/>
      <c r="K317" s="345"/>
      <c r="L317" s="65" t="s">
        <v>203</v>
      </c>
      <c r="M317" s="7"/>
      <c r="N317" s="7"/>
      <c r="O317" s="7"/>
      <c r="P317" s="7"/>
      <c r="Q317" s="7"/>
    </row>
    <row r="318" spans="1:17" x14ac:dyDescent="0.2">
      <c r="A318" s="20"/>
      <c r="B318" s="21"/>
      <c r="C318" s="418" t="s">
        <v>415</v>
      </c>
      <c r="D318" s="419"/>
      <c r="E318" s="419"/>
      <c r="F318" s="419"/>
      <c r="G318" s="419"/>
      <c r="H318" s="349">
        <v>829822.76</v>
      </c>
      <c r="I318" s="344"/>
      <c r="J318" s="344"/>
      <c r="K318" s="365">
        <v>4299809.6399999997</v>
      </c>
      <c r="L318" s="45" t="s">
        <v>203</v>
      </c>
      <c r="M318" s="7"/>
      <c r="N318" s="7"/>
      <c r="O318" s="7"/>
      <c r="P318" s="7"/>
      <c r="Q318" s="7"/>
    </row>
    <row r="319" spans="1:17" x14ac:dyDescent="0.2">
      <c r="A319" s="20"/>
      <c r="B319" s="21"/>
      <c r="C319" s="418" t="s">
        <v>214</v>
      </c>
      <c r="D319" s="419"/>
      <c r="E319" s="419"/>
      <c r="F319" s="419"/>
      <c r="G319" s="419"/>
      <c r="H319" s="349">
        <v>829822.76</v>
      </c>
      <c r="I319" s="344"/>
      <c r="J319" s="344"/>
      <c r="K319" s="365">
        <v>4299809.6399999997</v>
      </c>
      <c r="L319" s="45" t="s">
        <v>203</v>
      </c>
      <c r="M319" s="7"/>
      <c r="N319" s="7"/>
      <c r="O319" s="7"/>
      <c r="P319" s="7"/>
      <c r="Q319" s="7"/>
    </row>
    <row r="320" spans="1:17" ht="15.75" x14ac:dyDescent="0.2">
      <c r="A320" s="20"/>
      <c r="B320" s="21"/>
      <c r="C320" s="422" t="s">
        <v>417</v>
      </c>
      <c r="D320" s="423"/>
      <c r="E320" s="423"/>
      <c r="F320" s="423"/>
      <c r="G320" s="423"/>
      <c r="H320" s="351">
        <v>829822.76</v>
      </c>
      <c r="I320" s="348"/>
      <c r="J320" s="348"/>
      <c r="K320" s="347">
        <v>4299809.6399999997</v>
      </c>
      <c r="L320" s="67" t="s">
        <v>203</v>
      </c>
      <c r="M320" s="7"/>
      <c r="N320" s="7"/>
      <c r="O320" s="7"/>
      <c r="P320" s="7"/>
      <c r="Q320" s="7"/>
    </row>
    <row r="321" spans="1:17" x14ac:dyDescent="0.2">
      <c r="A321" s="20"/>
      <c r="B321" s="21"/>
      <c r="C321" s="418" t="s">
        <v>418</v>
      </c>
      <c r="D321" s="419"/>
      <c r="E321" s="419"/>
      <c r="F321" s="419"/>
      <c r="G321" s="419"/>
      <c r="H321" s="356">
        <v>964013.34</v>
      </c>
      <c r="I321" s="353"/>
      <c r="J321" s="353"/>
      <c r="K321" s="352">
        <v>964013.34</v>
      </c>
      <c r="L321" s="45" t="s">
        <v>203</v>
      </c>
      <c r="M321" s="7"/>
      <c r="N321" s="7"/>
      <c r="O321" s="7"/>
      <c r="P321" s="7"/>
      <c r="Q321" s="7"/>
    </row>
    <row r="322" spans="1:17" x14ac:dyDescent="0.2">
      <c r="A322" s="20"/>
      <c r="B322" s="21"/>
      <c r="C322" s="418" t="s">
        <v>419</v>
      </c>
      <c r="D322" s="419"/>
      <c r="E322" s="419"/>
      <c r="F322" s="419"/>
      <c r="G322" s="419"/>
      <c r="H322" s="356" t="s">
        <v>38</v>
      </c>
      <c r="I322" s="353"/>
      <c r="J322" s="353"/>
      <c r="K322" s="352">
        <v>5373249.2599999998</v>
      </c>
      <c r="L322" s="45" t="s">
        <v>203</v>
      </c>
      <c r="M322" s="7"/>
      <c r="N322" s="7"/>
      <c r="O322" s="7"/>
      <c r="P322" s="7"/>
      <c r="Q322" s="7"/>
    </row>
    <row r="323" spans="1:17" x14ac:dyDescent="0.2">
      <c r="A323" s="20"/>
      <c r="B323" s="21"/>
      <c r="C323" s="418" t="s">
        <v>205</v>
      </c>
      <c r="D323" s="419"/>
      <c r="E323" s="419"/>
      <c r="F323" s="419"/>
      <c r="G323" s="419"/>
      <c r="H323" s="356" t="s">
        <v>38</v>
      </c>
      <c r="I323" s="353"/>
      <c r="J323" s="353"/>
      <c r="K323" s="352"/>
      <c r="L323" s="45" t="s">
        <v>203</v>
      </c>
      <c r="M323" s="7"/>
      <c r="N323" s="7"/>
      <c r="O323" s="7"/>
      <c r="P323" s="7"/>
      <c r="Q323" s="7"/>
    </row>
    <row r="324" spans="1:17" x14ac:dyDescent="0.2">
      <c r="A324" s="20"/>
      <c r="B324" s="21"/>
      <c r="C324" s="418" t="s">
        <v>206</v>
      </c>
      <c r="D324" s="419"/>
      <c r="E324" s="419"/>
      <c r="F324" s="419"/>
      <c r="G324" s="419"/>
      <c r="H324" s="356">
        <v>24760.79</v>
      </c>
      <c r="I324" s="353"/>
      <c r="J324" s="353"/>
      <c r="K324" s="352">
        <v>447427.49</v>
      </c>
      <c r="L324" s="45" t="s">
        <v>203</v>
      </c>
      <c r="M324" s="7"/>
      <c r="N324" s="7"/>
      <c r="O324" s="7"/>
      <c r="P324" s="7"/>
      <c r="Q324" s="7"/>
    </row>
    <row r="325" spans="1:17" x14ac:dyDescent="0.2">
      <c r="A325" s="20"/>
      <c r="B325" s="21"/>
      <c r="C325" s="418" t="s">
        <v>207</v>
      </c>
      <c r="D325" s="419"/>
      <c r="E325" s="419"/>
      <c r="F325" s="419"/>
      <c r="G325" s="419"/>
      <c r="H325" s="356">
        <v>836557.59</v>
      </c>
      <c r="I325" s="353"/>
      <c r="J325" s="353"/>
      <c r="K325" s="352">
        <v>4346686.18</v>
      </c>
      <c r="L325" s="45" t="s">
        <v>203</v>
      </c>
      <c r="M325" s="7"/>
      <c r="N325" s="7"/>
      <c r="O325" s="7"/>
      <c r="P325" s="7"/>
      <c r="Q325" s="7"/>
    </row>
    <row r="326" spans="1:17" x14ac:dyDescent="0.2">
      <c r="A326" s="20"/>
      <c r="B326" s="21"/>
      <c r="C326" s="418" t="s">
        <v>208</v>
      </c>
      <c r="D326" s="419"/>
      <c r="E326" s="419"/>
      <c r="F326" s="419"/>
      <c r="G326" s="419"/>
      <c r="H326" s="356">
        <v>113616.05</v>
      </c>
      <c r="I326" s="353"/>
      <c r="J326" s="353"/>
      <c r="K326" s="352">
        <v>776479.7</v>
      </c>
      <c r="L326" s="45" t="s">
        <v>203</v>
      </c>
      <c r="M326" s="7"/>
      <c r="N326" s="7"/>
      <c r="O326" s="7"/>
      <c r="P326" s="7"/>
      <c r="Q326" s="7"/>
    </row>
    <row r="327" spans="1:17" ht="15.75" x14ac:dyDescent="0.2">
      <c r="A327" s="20"/>
      <c r="B327" s="21"/>
      <c r="C327" s="420" t="s">
        <v>209</v>
      </c>
      <c r="D327" s="421"/>
      <c r="E327" s="421"/>
      <c r="F327" s="421"/>
      <c r="G327" s="421"/>
      <c r="H327" s="357">
        <v>29637.54</v>
      </c>
      <c r="I327" s="355"/>
      <c r="J327" s="355"/>
      <c r="K327" s="354">
        <v>456754.02</v>
      </c>
      <c r="L327" s="65" t="s">
        <v>203</v>
      </c>
      <c r="M327" s="7"/>
      <c r="N327" s="7"/>
      <c r="O327" s="7"/>
      <c r="P327" s="7"/>
      <c r="Q327" s="7"/>
    </row>
    <row r="328" spans="1:17" ht="15.75" x14ac:dyDescent="0.2">
      <c r="A328" s="20"/>
      <c r="B328" s="21"/>
      <c r="C328" s="420" t="s">
        <v>210</v>
      </c>
      <c r="D328" s="421"/>
      <c r="E328" s="421"/>
      <c r="F328" s="421"/>
      <c r="G328" s="421"/>
      <c r="H328" s="357">
        <v>20003.689999999999</v>
      </c>
      <c r="I328" s="355"/>
      <c r="J328" s="355"/>
      <c r="K328" s="354">
        <v>288570.69</v>
      </c>
      <c r="L328" s="65" t="s">
        <v>203</v>
      </c>
      <c r="M328" s="7"/>
      <c r="N328" s="7"/>
      <c r="O328" s="7"/>
      <c r="P328" s="7"/>
      <c r="Q328" s="7"/>
    </row>
    <row r="329" spans="1:17" ht="15.75" x14ac:dyDescent="0.2">
      <c r="A329" s="20"/>
      <c r="B329" s="21"/>
      <c r="C329" s="420" t="s">
        <v>420</v>
      </c>
      <c r="D329" s="421"/>
      <c r="E329" s="421"/>
      <c r="F329" s="421"/>
      <c r="G329" s="421"/>
      <c r="H329" s="357" t="s">
        <v>38</v>
      </c>
      <c r="I329" s="355"/>
      <c r="J329" s="355"/>
      <c r="K329" s="354"/>
      <c r="L329" s="65" t="s">
        <v>203</v>
      </c>
      <c r="M329" s="7"/>
      <c r="N329" s="7"/>
      <c r="O329" s="7"/>
      <c r="P329" s="7"/>
      <c r="Q329" s="7"/>
    </row>
    <row r="330" spans="1:17" x14ac:dyDescent="0.2">
      <c r="A330" s="20"/>
      <c r="B330" s="21"/>
      <c r="C330" s="418" t="s">
        <v>212</v>
      </c>
      <c r="D330" s="419"/>
      <c r="E330" s="419"/>
      <c r="F330" s="419"/>
      <c r="G330" s="419"/>
      <c r="H330" s="356">
        <v>1009414.19</v>
      </c>
      <c r="I330" s="353"/>
      <c r="J330" s="353"/>
      <c r="K330" s="352">
        <v>6081736.4900000002</v>
      </c>
      <c r="L330" s="45" t="s">
        <v>203</v>
      </c>
      <c r="M330" s="7"/>
      <c r="N330" s="7"/>
      <c r="O330" s="7"/>
      <c r="P330" s="7"/>
      <c r="Q330" s="7"/>
    </row>
    <row r="331" spans="1:17" x14ac:dyDescent="0.2">
      <c r="A331" s="20"/>
      <c r="B331" s="21"/>
      <c r="C331" s="418" t="s">
        <v>213</v>
      </c>
      <c r="D331" s="419"/>
      <c r="E331" s="419"/>
      <c r="F331" s="419"/>
      <c r="G331" s="419"/>
      <c r="H331" s="356">
        <v>4240.38</v>
      </c>
      <c r="I331" s="353"/>
      <c r="J331" s="353"/>
      <c r="K331" s="352">
        <v>36837.480000000003</v>
      </c>
      <c r="L331" s="45" t="s">
        <v>203</v>
      </c>
      <c r="M331" s="7"/>
      <c r="N331" s="7"/>
      <c r="O331" s="7"/>
      <c r="P331" s="7"/>
      <c r="Q331" s="7"/>
    </row>
    <row r="332" spans="1:17" x14ac:dyDescent="0.2">
      <c r="A332" s="20"/>
      <c r="B332" s="21"/>
      <c r="C332" s="418" t="s">
        <v>214</v>
      </c>
      <c r="D332" s="419"/>
      <c r="E332" s="419"/>
      <c r="F332" s="419"/>
      <c r="G332" s="419"/>
      <c r="H332" s="356">
        <v>1013654.57</v>
      </c>
      <c r="I332" s="353"/>
      <c r="J332" s="353"/>
      <c r="K332" s="352">
        <v>6118573.9699999997</v>
      </c>
      <c r="L332" s="45" t="s">
        <v>203</v>
      </c>
      <c r="M332" s="7"/>
      <c r="N332" s="7"/>
      <c r="O332" s="7"/>
      <c r="P332" s="7"/>
      <c r="Q332" s="7"/>
    </row>
    <row r="333" spans="1:17" ht="15.75" x14ac:dyDescent="0.2">
      <c r="A333" s="20"/>
      <c r="B333" s="21"/>
      <c r="C333" s="420" t="s">
        <v>421</v>
      </c>
      <c r="D333" s="421"/>
      <c r="E333" s="421"/>
      <c r="F333" s="421"/>
      <c r="G333" s="421"/>
      <c r="H333" s="357">
        <v>1013654.57</v>
      </c>
      <c r="I333" s="355"/>
      <c r="J333" s="355"/>
      <c r="K333" s="354">
        <v>6118573.9699999997</v>
      </c>
      <c r="L333" s="65" t="s">
        <v>203</v>
      </c>
      <c r="M333" s="7"/>
      <c r="N333" s="7"/>
      <c r="O333" s="7"/>
      <c r="P333" s="7"/>
      <c r="Q333" s="7"/>
    </row>
    <row r="334" spans="1:17" x14ac:dyDescent="0.2">
      <c r="A334" s="20"/>
      <c r="B334" s="21"/>
      <c r="C334" s="22"/>
      <c r="D334" s="23"/>
      <c r="E334" s="24"/>
      <c r="F334" s="25"/>
      <c r="G334" s="25"/>
      <c r="H334" s="90"/>
      <c r="I334" s="26"/>
      <c r="J334" s="26"/>
      <c r="K334" s="25"/>
      <c r="L334" s="36"/>
      <c r="M334" s="7"/>
      <c r="N334" s="7"/>
      <c r="O334" s="7"/>
      <c r="P334" s="7"/>
      <c r="Q334" s="7"/>
    </row>
    <row r="335" spans="1:17" x14ac:dyDescent="0.2">
      <c r="A335" s="20"/>
      <c r="B335" s="21"/>
      <c r="C335" s="22"/>
      <c r="D335" s="23"/>
      <c r="E335" s="24"/>
      <c r="F335" s="25"/>
      <c r="G335" s="25"/>
      <c r="H335" s="90"/>
      <c r="I335" s="26"/>
      <c r="J335" s="26"/>
      <c r="K335" s="25"/>
      <c r="L335" s="36"/>
      <c r="M335" s="7"/>
      <c r="N335" s="7"/>
      <c r="O335" s="7"/>
      <c r="P335" s="7"/>
      <c r="Q335" s="7"/>
    </row>
    <row r="336" spans="1:17" x14ac:dyDescent="0.2">
      <c r="A336" s="20"/>
      <c r="B336" s="21"/>
      <c r="C336" s="22"/>
      <c r="D336" s="23"/>
      <c r="E336" s="24"/>
      <c r="F336" s="25"/>
      <c r="G336" s="25"/>
      <c r="H336" s="90"/>
      <c r="I336" s="26"/>
      <c r="J336" s="26"/>
      <c r="K336" s="25"/>
      <c r="L336" s="36"/>
      <c r="M336" s="7"/>
      <c r="N336" s="7"/>
      <c r="O336" s="7"/>
      <c r="P336" s="7"/>
      <c r="Q336" s="7"/>
    </row>
    <row r="337" spans="1:17" x14ac:dyDescent="0.2">
      <c r="A337" s="20"/>
      <c r="B337" s="21"/>
      <c r="C337" s="22"/>
      <c r="D337" s="23"/>
      <c r="E337" s="24"/>
      <c r="F337" s="25"/>
      <c r="G337" s="25"/>
      <c r="H337" s="90"/>
      <c r="I337" s="26"/>
      <c r="J337" s="26"/>
      <c r="K337" s="25"/>
      <c r="L337" s="36"/>
      <c r="M337" s="7"/>
      <c r="N337" s="7"/>
      <c r="O337" s="7"/>
      <c r="P337" s="7"/>
      <c r="Q337" s="7"/>
    </row>
    <row r="338" spans="1:17" x14ac:dyDescent="0.2">
      <c r="A338" s="20"/>
      <c r="B338" s="21"/>
      <c r="C338" s="22"/>
      <c r="D338" s="23"/>
      <c r="E338" s="24"/>
      <c r="F338" s="25"/>
      <c r="G338" s="25"/>
      <c r="H338" s="90"/>
      <c r="I338" s="26"/>
      <c r="J338" s="26"/>
      <c r="K338" s="25"/>
      <c r="L338" s="36"/>
      <c r="M338" s="7"/>
      <c r="N338" s="7"/>
      <c r="O338" s="7"/>
      <c r="P338" s="7"/>
      <c r="Q338" s="7"/>
    </row>
    <row r="339" spans="1:17" x14ac:dyDescent="0.2">
      <c r="A339" s="20"/>
      <c r="B339" s="21"/>
      <c r="C339" s="22"/>
      <c r="D339" s="23"/>
      <c r="E339" s="24"/>
      <c r="F339" s="25"/>
      <c r="G339" s="25"/>
      <c r="H339" s="90"/>
      <c r="I339" s="26"/>
      <c r="J339" s="26"/>
      <c r="K339" s="25"/>
      <c r="L339" s="36"/>
      <c r="M339" s="7"/>
      <c r="N339" s="7"/>
      <c r="O339" s="7"/>
      <c r="P339" s="7"/>
      <c r="Q339" s="7"/>
    </row>
    <row r="340" spans="1:17" x14ac:dyDescent="0.2">
      <c r="A340" s="20"/>
      <c r="B340" s="21"/>
      <c r="C340" s="22"/>
      <c r="D340" s="23"/>
      <c r="E340" s="24"/>
      <c r="F340" s="25"/>
      <c r="G340" s="25"/>
      <c r="H340" s="90"/>
      <c r="I340" s="26"/>
      <c r="J340" s="26"/>
      <c r="K340" s="25"/>
      <c r="L340" s="36"/>
      <c r="M340" s="7"/>
      <c r="N340" s="7"/>
      <c r="O340" s="7"/>
      <c r="P340" s="7"/>
      <c r="Q340" s="7"/>
    </row>
    <row r="341" spans="1:17" ht="15.75" x14ac:dyDescent="0.2">
      <c r="A341" s="7"/>
      <c r="B341" s="33"/>
      <c r="C341" s="424"/>
      <c r="D341" s="424"/>
      <c r="E341" s="424"/>
      <c r="F341" s="424"/>
      <c r="G341" s="424"/>
      <c r="H341" s="32"/>
      <c r="I341" s="7"/>
      <c r="J341" s="7"/>
      <c r="K341" s="8"/>
      <c r="L341" s="30"/>
      <c r="M341" s="7"/>
      <c r="N341" s="7"/>
      <c r="O341" s="7"/>
      <c r="P341" s="7"/>
      <c r="Q341" s="7"/>
    </row>
    <row r="342" spans="1:17" x14ac:dyDescent="0.2">
      <c r="M342" s="7"/>
      <c r="N342" s="7"/>
      <c r="O342" s="7"/>
      <c r="P342" s="7"/>
      <c r="Q342" s="7"/>
    </row>
    <row r="346" spans="1:17" x14ac:dyDescent="0.2">
      <c r="A346" s="2"/>
      <c r="B346" s="9" t="s">
        <v>19</v>
      </c>
      <c r="C346" s="2"/>
      <c r="D346" s="2"/>
      <c r="E346" s="2"/>
      <c r="F346" s="2"/>
      <c r="G346" s="2"/>
      <c r="H346" s="2"/>
      <c r="I346" s="2"/>
      <c r="J346" s="2"/>
      <c r="K346" s="2"/>
      <c r="L346" s="2"/>
    </row>
    <row r="347" spans="1:17" x14ac:dyDescent="0.2">
      <c r="A347" s="2"/>
      <c r="B347" s="3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</row>
    <row r="348" spans="1:17" x14ac:dyDescent="0.2">
      <c r="A348" s="2"/>
      <c r="B348" s="9" t="s">
        <v>20</v>
      </c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</row>
    <row r="349" spans="1:17" x14ac:dyDescent="0.2">
      <c r="M349" s="2"/>
      <c r="N349" s="2"/>
      <c r="O349" s="2"/>
      <c r="P349" s="2"/>
      <c r="Q349" s="2"/>
    </row>
  </sheetData>
  <mergeCells count="82">
    <mergeCell ref="C330:G330"/>
    <mergeCell ref="C331:G331"/>
    <mergeCell ref="C315:G315"/>
    <mergeCell ref="C316:G316"/>
    <mergeCell ref="C332:G332"/>
    <mergeCell ref="C333:G333"/>
    <mergeCell ref="C341:G341"/>
    <mergeCell ref="A30:L30"/>
    <mergeCell ref="C324:G324"/>
    <mergeCell ref="C325:G325"/>
    <mergeCell ref="C326:G326"/>
    <mergeCell ref="C327:G327"/>
    <mergeCell ref="C317:G317"/>
    <mergeCell ref="C318:G318"/>
    <mergeCell ref="C319:G319"/>
    <mergeCell ref="C320:G320"/>
    <mergeCell ref="A303:L303"/>
    <mergeCell ref="A305:L305"/>
    <mergeCell ref="C310:G310"/>
    <mergeCell ref="C314:G314"/>
    <mergeCell ref="C297:G297"/>
    <mergeCell ref="C328:G328"/>
    <mergeCell ref="C329:G329"/>
    <mergeCell ref="C321:G321"/>
    <mergeCell ref="C322:G322"/>
    <mergeCell ref="C323:G323"/>
    <mergeCell ref="C298:G298"/>
    <mergeCell ref="C299:G299"/>
    <mergeCell ref="C300:G300"/>
    <mergeCell ref="C301:G301"/>
    <mergeCell ref="C302:G302"/>
    <mergeCell ref="C311:G311"/>
    <mergeCell ref="C312:G312"/>
    <mergeCell ref="C313:G313"/>
    <mergeCell ref="C296:G296"/>
    <mergeCell ref="C171:G171"/>
    <mergeCell ref="C172:G172"/>
    <mergeCell ref="C173:G173"/>
    <mergeCell ref="C174:G174"/>
    <mergeCell ref="A175:L175"/>
    <mergeCell ref="C290:G290"/>
    <mergeCell ref="C291:G291"/>
    <mergeCell ref="C292:G292"/>
    <mergeCell ref="C293:G293"/>
    <mergeCell ref="C294:G294"/>
    <mergeCell ref="C295:G295"/>
    <mergeCell ref="C170:G170"/>
    <mergeCell ref="A31:L31"/>
    <mergeCell ref="C162:G162"/>
    <mergeCell ref="C163:G163"/>
    <mergeCell ref="C164:G164"/>
    <mergeCell ref="C165:G165"/>
    <mergeCell ref="C166:G166"/>
    <mergeCell ref="C167:G167"/>
    <mergeCell ref="C168:G168"/>
    <mergeCell ref="C169:G169"/>
    <mergeCell ref="J25:J27"/>
    <mergeCell ref="K25:K27"/>
    <mergeCell ref="I23:L23"/>
    <mergeCell ref="A25:A27"/>
    <mergeCell ref="B25:B27"/>
    <mergeCell ref="C25:C27"/>
    <mergeCell ref="D25:D27"/>
    <mergeCell ref="E25:E27"/>
    <mergeCell ref="F25:F27"/>
    <mergeCell ref="G25:G27"/>
    <mergeCell ref="H25:H27"/>
    <mergeCell ref="I25:I27"/>
    <mergeCell ref="E22:G22"/>
    <mergeCell ref="I22:J22"/>
    <mergeCell ref="K22:L22"/>
    <mergeCell ref="A9:L9"/>
    <mergeCell ref="A10:L10"/>
    <mergeCell ref="A13:L13"/>
    <mergeCell ref="A14:L14"/>
    <mergeCell ref="A16:L16"/>
    <mergeCell ref="A17:L17"/>
    <mergeCell ref="I20:J20"/>
    <mergeCell ref="K20:L20"/>
    <mergeCell ref="E21:G21"/>
    <mergeCell ref="I21:J21"/>
    <mergeCell ref="K21:L21"/>
  </mergeCells>
  <pageMargins left="0.78740157480314965" right="0.19685039370078741" top="0.39370078740157483" bottom="0.39370078740157483" header="0.23622047244094491" footer="0.23622047244094491"/>
  <pageSetup paperSize="9" fitToHeight="30000" orientation="portrait" r:id="rId1"/>
  <headerFooter alignWithMargins="0">
    <oddHeader>&amp;LГранд-СМЕТА</oddHeader>
    <oddFooter>&amp;R&amp;P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 fitToPage="1"/>
  </sheetPr>
  <dimension ref="A1:Q716"/>
  <sheetViews>
    <sheetView showGridLines="0" topLeftCell="A676" zoomScaleNormal="100" workbookViewId="0">
      <selection activeCell="A678" sqref="A678:XFD680"/>
    </sheetView>
  </sheetViews>
  <sheetFormatPr defaultRowHeight="15" outlineLevelRow="1" x14ac:dyDescent="0.2"/>
  <cols>
    <col min="1" max="1" width="4.7109375" style="285" customWidth="1"/>
    <col min="2" max="2" width="20" style="285" customWidth="1"/>
    <col min="3" max="3" width="36.5703125" style="285" customWidth="1"/>
    <col min="4" max="4" width="10.140625" style="285" customWidth="1"/>
    <col min="5" max="5" width="12.42578125" style="285" customWidth="1"/>
    <col min="6" max="6" width="10.140625" style="285" customWidth="1"/>
    <col min="7" max="7" width="16.85546875" style="285" customWidth="1"/>
    <col min="8" max="8" width="16" style="285" customWidth="1"/>
    <col min="9" max="9" width="9.42578125" style="285" customWidth="1"/>
    <col min="10" max="10" width="16" style="285" customWidth="1"/>
    <col min="11" max="11" width="17.140625" style="285" customWidth="1"/>
    <col min="12" max="12" width="10.140625" style="285" customWidth="1"/>
    <col min="13" max="16384" width="9.140625" style="285"/>
  </cols>
  <sheetData>
    <row r="1" spans="1:12" ht="18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5" t="s">
        <v>22</v>
      </c>
    </row>
    <row r="2" spans="1:12" ht="18" x14ac:dyDescent="0.25">
      <c r="A2" s="13" t="s">
        <v>15</v>
      </c>
      <c r="B2" s="12"/>
      <c r="C2" s="12"/>
      <c r="D2" s="12"/>
      <c r="E2" s="12"/>
      <c r="F2" s="12"/>
      <c r="G2" s="12"/>
      <c r="H2" s="12"/>
      <c r="K2" s="12"/>
      <c r="L2" s="16" t="s">
        <v>16</v>
      </c>
    </row>
    <row r="3" spans="1:12" ht="18" x14ac:dyDescent="0.25">
      <c r="A3" s="19" t="s">
        <v>29</v>
      </c>
      <c r="B3" s="12"/>
      <c r="C3" s="12"/>
      <c r="D3" s="12"/>
      <c r="E3" s="12"/>
      <c r="F3" s="12"/>
      <c r="G3" s="12"/>
      <c r="H3" s="12"/>
      <c r="K3" s="12"/>
      <c r="L3" s="17" t="s">
        <v>29</v>
      </c>
    </row>
    <row r="4" spans="1:12" ht="18" x14ac:dyDescent="0.25">
      <c r="A4" s="19" t="s">
        <v>30</v>
      </c>
      <c r="B4" s="12"/>
      <c r="C4" s="12"/>
      <c r="D4" s="12"/>
      <c r="E4" s="12"/>
      <c r="F4" s="12"/>
      <c r="G4" s="12"/>
      <c r="H4" s="12"/>
      <c r="K4" s="12"/>
      <c r="L4" s="17" t="s">
        <v>30</v>
      </c>
    </row>
    <row r="5" spans="1:12" s="2" customFormat="1" ht="18" x14ac:dyDescent="0.25">
      <c r="B5" s="14"/>
      <c r="C5" s="14"/>
      <c r="D5" s="14"/>
      <c r="E5" s="14"/>
      <c r="F5" s="14"/>
      <c r="G5" s="14"/>
      <c r="H5" s="14"/>
      <c r="K5" s="14"/>
    </row>
    <row r="6" spans="1:12" s="2" customFormat="1" ht="18" x14ac:dyDescent="0.25">
      <c r="A6" s="2" t="s">
        <v>27</v>
      </c>
      <c r="B6" s="14"/>
      <c r="C6" s="14"/>
      <c r="D6" s="14"/>
      <c r="E6" s="14"/>
      <c r="F6" s="14"/>
      <c r="G6" s="14"/>
      <c r="H6" s="14"/>
      <c r="K6" s="14"/>
      <c r="L6" s="18" t="s">
        <v>28</v>
      </c>
    </row>
    <row r="7" spans="1:12" s="2" customFormat="1" x14ac:dyDescent="0.2"/>
    <row r="9" spans="1:12" ht="45.75" customHeight="1" x14ac:dyDescent="0.25">
      <c r="A9" s="397" t="s">
        <v>655</v>
      </c>
      <c r="B9" s="398"/>
      <c r="C9" s="398"/>
      <c r="D9" s="398"/>
      <c r="E9" s="398"/>
      <c r="F9" s="398"/>
      <c r="G9" s="398"/>
      <c r="H9" s="398"/>
      <c r="I9" s="398"/>
      <c r="J9" s="398"/>
      <c r="K9" s="398"/>
      <c r="L9" s="398"/>
    </row>
    <row r="10" spans="1:12" x14ac:dyDescent="0.2">
      <c r="A10" s="399" t="s">
        <v>12</v>
      </c>
      <c r="B10" s="399"/>
      <c r="C10" s="399"/>
      <c r="D10" s="399"/>
      <c r="E10" s="399"/>
      <c r="F10" s="399"/>
      <c r="G10" s="399"/>
      <c r="H10" s="399"/>
      <c r="I10" s="399"/>
      <c r="J10" s="399"/>
      <c r="K10" s="399"/>
      <c r="L10" s="399"/>
    </row>
    <row r="13" spans="1:12" ht="15.75" x14ac:dyDescent="0.25">
      <c r="A13" s="400" t="s">
        <v>853</v>
      </c>
      <c r="B13" s="400"/>
      <c r="C13" s="400"/>
      <c r="D13" s="400"/>
      <c r="E13" s="400"/>
      <c r="F13" s="400"/>
      <c r="G13" s="400"/>
      <c r="H13" s="400"/>
      <c r="I13" s="400"/>
      <c r="J13" s="400"/>
      <c r="K13" s="400"/>
      <c r="L13" s="400"/>
    </row>
    <row r="14" spans="1:12" x14ac:dyDescent="0.2">
      <c r="A14" s="401" t="s">
        <v>0</v>
      </c>
      <c r="B14" s="401"/>
      <c r="C14" s="401"/>
      <c r="D14" s="401"/>
      <c r="E14" s="401"/>
      <c r="F14" s="401"/>
      <c r="G14" s="401"/>
      <c r="H14" s="401"/>
      <c r="I14" s="401"/>
      <c r="J14" s="401"/>
      <c r="K14" s="401"/>
      <c r="L14" s="401"/>
    </row>
    <row r="16" spans="1:12" ht="18" x14ac:dyDescent="0.25">
      <c r="A16" s="402" t="s">
        <v>31</v>
      </c>
      <c r="B16" s="402"/>
      <c r="C16" s="402"/>
      <c r="D16" s="402"/>
      <c r="E16" s="402"/>
      <c r="F16" s="402"/>
      <c r="G16" s="402"/>
      <c r="H16" s="402"/>
      <c r="I16" s="402"/>
      <c r="J16" s="402"/>
      <c r="K16" s="402"/>
      <c r="L16" s="402"/>
    </row>
    <row r="17" spans="1:17" x14ac:dyDescent="0.2">
      <c r="A17" s="401" t="s">
        <v>1</v>
      </c>
      <c r="B17" s="401"/>
      <c r="C17" s="401"/>
      <c r="D17" s="401"/>
      <c r="E17" s="401"/>
      <c r="F17" s="401"/>
      <c r="G17" s="401"/>
      <c r="H17" s="401"/>
      <c r="I17" s="401"/>
      <c r="J17" s="401"/>
      <c r="K17" s="401"/>
      <c r="L17" s="401"/>
    </row>
    <row r="19" spans="1:17" s="5" customFormat="1" x14ac:dyDescent="0.2">
      <c r="A19" s="4" t="s">
        <v>32</v>
      </c>
    </row>
    <row r="20" spans="1:17" s="6" customFormat="1" x14ac:dyDescent="0.2">
      <c r="I20" s="403" t="s">
        <v>17</v>
      </c>
      <c r="J20" s="404"/>
      <c r="K20" s="403" t="s">
        <v>18</v>
      </c>
      <c r="L20" s="404"/>
    </row>
    <row r="21" spans="1:17" x14ac:dyDescent="0.2">
      <c r="E21" s="392" t="s">
        <v>2</v>
      </c>
      <c r="F21" s="392"/>
      <c r="G21" s="392"/>
      <c r="I21" s="393" t="s">
        <v>854</v>
      </c>
      <c r="J21" s="394"/>
      <c r="K21" s="494" t="s">
        <v>855</v>
      </c>
      <c r="L21" s="495"/>
    </row>
    <row r="22" spans="1:17" x14ac:dyDescent="0.2">
      <c r="E22" s="392" t="s">
        <v>3</v>
      </c>
      <c r="F22" s="392"/>
      <c r="G22" s="392"/>
      <c r="I22" s="393" t="s">
        <v>856</v>
      </c>
      <c r="J22" s="394"/>
      <c r="K22" s="492" t="s">
        <v>857</v>
      </c>
      <c r="L22" s="493"/>
    </row>
    <row r="23" spans="1:17" outlineLevel="1" x14ac:dyDescent="0.2">
      <c r="E23" s="5" t="s">
        <v>21</v>
      </c>
      <c r="F23" s="5"/>
      <c r="G23" s="5"/>
      <c r="H23" s="10"/>
      <c r="I23" s="393" t="s">
        <v>858</v>
      </c>
      <c r="J23" s="417"/>
      <c r="K23" s="417"/>
      <c r="L23" s="394"/>
    </row>
    <row r="24" spans="1:17" x14ac:dyDescent="0.2">
      <c r="A24" s="285" t="s">
        <v>613</v>
      </c>
    </row>
    <row r="25" spans="1:17" x14ac:dyDescent="0.2">
      <c r="A25" s="413" t="s">
        <v>4</v>
      </c>
      <c r="B25" s="413" t="s">
        <v>26</v>
      </c>
      <c r="C25" s="413" t="s">
        <v>5</v>
      </c>
      <c r="D25" s="413" t="s">
        <v>6</v>
      </c>
      <c r="E25" s="413" t="s">
        <v>7</v>
      </c>
      <c r="F25" s="413" t="s">
        <v>8</v>
      </c>
      <c r="G25" s="413" t="s">
        <v>23</v>
      </c>
      <c r="H25" s="413" t="s">
        <v>9</v>
      </c>
      <c r="I25" s="413" t="s">
        <v>14</v>
      </c>
      <c r="J25" s="413" t="s">
        <v>13</v>
      </c>
      <c r="K25" s="413" t="s">
        <v>10</v>
      </c>
      <c r="L25" s="281" t="s">
        <v>11</v>
      </c>
    </row>
    <row r="26" spans="1:17" ht="38.25" x14ac:dyDescent="0.2">
      <c r="A26" s="414"/>
      <c r="B26" s="414"/>
      <c r="C26" s="414"/>
      <c r="D26" s="414"/>
      <c r="E26" s="414"/>
      <c r="F26" s="414"/>
      <c r="G26" s="414"/>
      <c r="H26" s="414"/>
      <c r="I26" s="414"/>
      <c r="J26" s="414"/>
      <c r="K26" s="414"/>
      <c r="L26" s="280" t="s">
        <v>25</v>
      </c>
    </row>
    <row r="27" spans="1:17" ht="38.25" x14ac:dyDescent="0.2">
      <c r="A27" s="414"/>
      <c r="B27" s="414"/>
      <c r="C27" s="414"/>
      <c r="D27" s="414"/>
      <c r="E27" s="414"/>
      <c r="F27" s="414"/>
      <c r="G27" s="414"/>
      <c r="H27" s="414"/>
      <c r="I27" s="414"/>
      <c r="J27" s="414"/>
      <c r="K27" s="414"/>
      <c r="L27" s="280" t="s">
        <v>24</v>
      </c>
    </row>
    <row r="28" spans="1:17" x14ac:dyDescent="0.2">
      <c r="A28" s="84">
        <v>1</v>
      </c>
      <c r="B28" s="84">
        <v>2</v>
      </c>
      <c r="C28" s="84">
        <v>3</v>
      </c>
      <c r="D28" s="84">
        <v>4</v>
      </c>
      <c r="E28" s="84">
        <v>5</v>
      </c>
      <c r="F28" s="84">
        <v>6</v>
      </c>
      <c r="G28" s="84">
        <v>7</v>
      </c>
      <c r="H28" s="84">
        <v>8</v>
      </c>
      <c r="I28" s="84">
        <v>9</v>
      </c>
      <c r="J28" s="84">
        <v>10</v>
      </c>
      <c r="K28" s="84">
        <v>11</v>
      </c>
      <c r="L28" s="85">
        <v>12</v>
      </c>
    </row>
    <row r="29" spans="1:17" x14ac:dyDescent="0.2">
      <c r="A29" s="86"/>
      <c r="B29" s="86"/>
      <c r="C29" s="86"/>
      <c r="D29" s="86"/>
      <c r="E29" s="86"/>
      <c r="F29" s="86"/>
      <c r="G29" s="86"/>
      <c r="H29" s="86"/>
      <c r="I29" s="86"/>
      <c r="J29" s="86"/>
      <c r="K29" s="86"/>
      <c r="L29" s="86"/>
    </row>
    <row r="30" spans="1:17" ht="63.75" customHeight="1" x14ac:dyDescent="0.2">
      <c r="A30" s="489" t="s">
        <v>867</v>
      </c>
      <c r="B30" s="490"/>
      <c r="C30" s="490"/>
      <c r="D30" s="490"/>
      <c r="E30" s="490"/>
      <c r="F30" s="490"/>
      <c r="G30" s="490"/>
      <c r="H30" s="490"/>
      <c r="I30" s="490"/>
      <c r="J30" s="490"/>
      <c r="K30" s="490"/>
      <c r="L30" s="491"/>
      <c r="M30" s="83"/>
      <c r="N30" s="83"/>
      <c r="O30" s="83"/>
      <c r="P30" s="83"/>
      <c r="Q30" s="83"/>
    </row>
    <row r="31" spans="1:17" s="7" customFormat="1" ht="16.5" x14ac:dyDescent="0.2">
      <c r="A31" s="415" t="s">
        <v>33</v>
      </c>
      <c r="B31" s="416"/>
      <c r="C31" s="416"/>
      <c r="D31" s="416"/>
      <c r="E31" s="416"/>
      <c r="F31" s="416"/>
      <c r="G31" s="416"/>
      <c r="H31" s="416"/>
      <c r="I31" s="416"/>
      <c r="J31" s="416"/>
      <c r="K31" s="416"/>
      <c r="L31" s="416"/>
    </row>
    <row r="32" spans="1:17" s="7" customFormat="1" ht="60" x14ac:dyDescent="0.2">
      <c r="A32" s="37">
        <v>1</v>
      </c>
      <c r="B32" s="38" t="s">
        <v>34</v>
      </c>
      <c r="C32" s="282" t="s">
        <v>35</v>
      </c>
      <c r="D32" s="40" t="s">
        <v>36</v>
      </c>
      <c r="E32" s="41" t="s">
        <v>37</v>
      </c>
      <c r="F32" s="42">
        <v>1159.6199999999999</v>
      </c>
      <c r="G32" s="42"/>
      <c r="H32" s="87" t="s">
        <v>38</v>
      </c>
      <c r="I32" s="73" t="s">
        <v>73</v>
      </c>
      <c r="J32" s="44"/>
      <c r="K32" s="42"/>
      <c r="L32" s="45" t="s">
        <v>38</v>
      </c>
    </row>
    <row r="33" spans="1:17" outlineLevel="1" x14ac:dyDescent="0.2">
      <c r="A33" s="37" t="s">
        <v>38</v>
      </c>
      <c r="B33" s="38" t="s">
        <v>38</v>
      </c>
      <c r="C33" s="282" t="s">
        <v>39</v>
      </c>
      <c r="D33" s="40" t="s">
        <v>38</v>
      </c>
      <c r="E33" s="41" t="s">
        <v>38</v>
      </c>
      <c r="F33" s="42">
        <v>1159.6199999999999</v>
      </c>
      <c r="G33" s="42">
        <v>1.1499999999999999</v>
      </c>
      <c r="H33" s="87">
        <v>186.7</v>
      </c>
      <c r="I33" s="44"/>
      <c r="J33" s="44">
        <v>18.07</v>
      </c>
      <c r="K33" s="42">
        <v>3373.67</v>
      </c>
      <c r="L33" s="45" t="s">
        <v>38</v>
      </c>
      <c r="M33" s="7"/>
      <c r="N33" s="7"/>
      <c r="O33" s="7"/>
      <c r="P33" s="7"/>
      <c r="Q33" s="7"/>
    </row>
    <row r="34" spans="1:17" outlineLevel="1" x14ac:dyDescent="0.2">
      <c r="A34" s="37" t="s">
        <v>38</v>
      </c>
      <c r="B34" s="38" t="s">
        <v>38</v>
      </c>
      <c r="C34" s="282" t="s">
        <v>40</v>
      </c>
      <c r="D34" s="40" t="s">
        <v>38</v>
      </c>
      <c r="E34" s="41" t="s">
        <v>38</v>
      </c>
      <c r="F34" s="42"/>
      <c r="G34" s="42">
        <v>1.1499999999999999</v>
      </c>
      <c r="H34" s="87" t="s">
        <v>38</v>
      </c>
      <c r="I34" s="44"/>
      <c r="J34" s="44"/>
      <c r="K34" s="42"/>
      <c r="L34" s="45" t="s">
        <v>38</v>
      </c>
      <c r="M34" s="7"/>
      <c r="N34" s="7"/>
      <c r="O34" s="7"/>
      <c r="P34" s="7"/>
      <c r="Q34" s="7"/>
    </row>
    <row r="35" spans="1:17" outlineLevel="1" x14ac:dyDescent="0.2">
      <c r="A35" s="37" t="s">
        <v>38</v>
      </c>
      <c r="B35" s="38" t="s">
        <v>38</v>
      </c>
      <c r="C35" s="282" t="s">
        <v>41</v>
      </c>
      <c r="D35" s="40" t="s">
        <v>38</v>
      </c>
      <c r="E35" s="41" t="s">
        <v>38</v>
      </c>
      <c r="F35" s="42"/>
      <c r="G35" s="42">
        <v>1.1499999999999999</v>
      </c>
      <c r="H35" s="87" t="s">
        <v>38</v>
      </c>
      <c r="I35" s="44"/>
      <c r="J35" s="44"/>
      <c r="K35" s="42"/>
      <c r="L35" s="45" t="s">
        <v>38</v>
      </c>
      <c r="M35" s="7"/>
      <c r="N35" s="7"/>
      <c r="O35" s="7"/>
      <c r="P35" s="7"/>
      <c r="Q35" s="7"/>
    </row>
    <row r="36" spans="1:17" outlineLevel="1" x14ac:dyDescent="0.2">
      <c r="A36" s="37" t="s">
        <v>38</v>
      </c>
      <c r="B36" s="38" t="s">
        <v>38</v>
      </c>
      <c r="C36" s="282" t="s">
        <v>42</v>
      </c>
      <c r="D36" s="40" t="s">
        <v>38</v>
      </c>
      <c r="E36" s="41" t="s">
        <v>38</v>
      </c>
      <c r="F36" s="42"/>
      <c r="G36" s="42"/>
      <c r="H36" s="87" t="s">
        <v>38</v>
      </c>
      <c r="I36" s="44"/>
      <c r="J36" s="44"/>
      <c r="K36" s="42"/>
      <c r="L36" s="45" t="s">
        <v>38</v>
      </c>
      <c r="M36" s="7"/>
      <c r="N36" s="7"/>
      <c r="O36" s="7"/>
      <c r="P36" s="7"/>
      <c r="Q36" s="7"/>
    </row>
    <row r="37" spans="1:17" s="2" customFormat="1" outlineLevel="1" x14ac:dyDescent="0.2">
      <c r="A37" s="37" t="s">
        <v>38</v>
      </c>
      <c r="B37" s="38" t="s">
        <v>38</v>
      </c>
      <c r="C37" s="282" t="s">
        <v>43</v>
      </c>
      <c r="D37" s="40" t="s">
        <v>44</v>
      </c>
      <c r="E37" s="41">
        <v>80</v>
      </c>
      <c r="F37" s="42"/>
      <c r="G37" s="42"/>
      <c r="H37" s="87">
        <v>149.36000000000001</v>
      </c>
      <c r="I37" s="44"/>
      <c r="J37" s="44" t="s">
        <v>45</v>
      </c>
      <c r="K37" s="42">
        <v>2294.1</v>
      </c>
      <c r="L37" s="45" t="s">
        <v>38</v>
      </c>
      <c r="M37" s="7"/>
      <c r="N37" s="7"/>
      <c r="O37" s="7"/>
      <c r="P37" s="7"/>
      <c r="Q37" s="7"/>
    </row>
    <row r="38" spans="1:17" s="2" customFormat="1" outlineLevel="1" x14ac:dyDescent="0.2">
      <c r="A38" s="37" t="s">
        <v>38</v>
      </c>
      <c r="B38" s="38" t="s">
        <v>38</v>
      </c>
      <c r="C38" s="282" t="s">
        <v>46</v>
      </c>
      <c r="D38" s="40" t="s">
        <v>44</v>
      </c>
      <c r="E38" s="41">
        <v>45</v>
      </c>
      <c r="F38" s="42"/>
      <c r="G38" s="42"/>
      <c r="H38" s="87">
        <v>84.02</v>
      </c>
      <c r="I38" s="44"/>
      <c r="J38" s="44" t="s">
        <v>47</v>
      </c>
      <c r="K38" s="42">
        <v>1214.52</v>
      </c>
      <c r="L38" s="45" t="s">
        <v>38</v>
      </c>
      <c r="M38" s="7"/>
      <c r="N38" s="7"/>
      <c r="O38" s="7"/>
      <c r="P38" s="7"/>
      <c r="Q38" s="7"/>
    </row>
    <row r="39" spans="1:17" s="2" customFormat="1" outlineLevel="1" x14ac:dyDescent="0.2">
      <c r="A39" s="37" t="s">
        <v>38</v>
      </c>
      <c r="B39" s="38" t="s">
        <v>38</v>
      </c>
      <c r="C39" s="282" t="s">
        <v>48</v>
      </c>
      <c r="D39" s="40" t="s">
        <v>49</v>
      </c>
      <c r="E39" s="41">
        <v>154</v>
      </c>
      <c r="F39" s="42"/>
      <c r="G39" s="42">
        <v>1.1499999999999999</v>
      </c>
      <c r="H39" s="87" t="s">
        <v>38</v>
      </c>
      <c r="I39" s="44"/>
      <c r="J39" s="44"/>
      <c r="K39" s="42"/>
      <c r="L39" s="45">
        <v>24.79</v>
      </c>
      <c r="M39" s="7"/>
      <c r="N39" s="7"/>
      <c r="O39" s="7"/>
      <c r="P39" s="7"/>
      <c r="Q39" s="7"/>
    </row>
    <row r="40" spans="1:17" ht="15.75" x14ac:dyDescent="0.2">
      <c r="A40" s="46" t="s">
        <v>38</v>
      </c>
      <c r="B40" s="47" t="s">
        <v>38</v>
      </c>
      <c r="C40" s="283" t="s">
        <v>50</v>
      </c>
      <c r="D40" s="46" t="s">
        <v>38</v>
      </c>
      <c r="E40" s="49" t="s">
        <v>38</v>
      </c>
      <c r="F40" s="50"/>
      <c r="G40" s="50"/>
      <c r="H40" s="88">
        <v>420.08</v>
      </c>
      <c r="I40" s="52"/>
      <c r="J40" s="52"/>
      <c r="K40" s="50">
        <v>6882.29</v>
      </c>
      <c r="L40" s="53">
        <v>49159.21</v>
      </c>
      <c r="M40" s="7"/>
      <c r="N40" s="7"/>
      <c r="O40" s="7"/>
      <c r="P40" s="7"/>
      <c r="Q40" s="7"/>
    </row>
    <row r="41" spans="1:17" ht="60" x14ac:dyDescent="0.2">
      <c r="A41" s="37">
        <v>2</v>
      </c>
      <c r="B41" s="38" t="s">
        <v>51</v>
      </c>
      <c r="C41" s="282" t="s">
        <v>52</v>
      </c>
      <c r="D41" s="40" t="s">
        <v>53</v>
      </c>
      <c r="E41" s="41" t="s">
        <v>54</v>
      </c>
      <c r="F41" s="42">
        <v>407.54</v>
      </c>
      <c r="G41" s="42"/>
      <c r="H41" s="87" t="s">
        <v>38</v>
      </c>
      <c r="I41" s="73" t="s">
        <v>73</v>
      </c>
      <c r="J41" s="44"/>
      <c r="K41" s="42"/>
      <c r="L41" s="45" t="s">
        <v>38</v>
      </c>
      <c r="M41" s="7"/>
      <c r="N41" s="7"/>
      <c r="O41" s="7"/>
      <c r="P41" s="7"/>
      <c r="Q41" s="7"/>
    </row>
    <row r="42" spans="1:17" ht="30" outlineLevel="1" x14ac:dyDescent="0.2">
      <c r="A42" s="37" t="s">
        <v>38</v>
      </c>
      <c r="B42" s="38">
        <v>400001</v>
      </c>
      <c r="C42" s="282" t="s">
        <v>55</v>
      </c>
      <c r="D42" s="40" t="s">
        <v>56</v>
      </c>
      <c r="E42" s="41">
        <v>1.17</v>
      </c>
      <c r="F42" s="42">
        <v>91.62</v>
      </c>
      <c r="G42" s="42"/>
      <c r="H42" s="87">
        <v>107.2</v>
      </c>
      <c r="I42" s="44"/>
      <c r="J42" s="44">
        <v>8.3800000000000008</v>
      </c>
      <c r="K42" s="42">
        <v>898.34</v>
      </c>
      <c r="L42" s="45" t="s">
        <v>38</v>
      </c>
      <c r="M42" s="7"/>
      <c r="N42" s="7"/>
      <c r="O42" s="7"/>
      <c r="P42" s="7"/>
      <c r="Q42" s="7"/>
    </row>
    <row r="43" spans="1:17" ht="60" outlineLevel="1" x14ac:dyDescent="0.2">
      <c r="A43" s="37" t="s">
        <v>38</v>
      </c>
      <c r="B43" s="38" t="s">
        <v>57</v>
      </c>
      <c r="C43" s="282" t="s">
        <v>58</v>
      </c>
      <c r="D43" s="40" t="s">
        <v>59</v>
      </c>
      <c r="E43" s="41">
        <v>0.29399999999999998</v>
      </c>
      <c r="F43" s="42">
        <v>1</v>
      </c>
      <c r="G43" s="42"/>
      <c r="H43" s="87">
        <v>0.28999999999999998</v>
      </c>
      <c r="I43" s="44"/>
      <c r="J43" s="44">
        <v>18.14</v>
      </c>
      <c r="K43" s="42">
        <v>5.26</v>
      </c>
      <c r="L43" s="45" t="s">
        <v>38</v>
      </c>
      <c r="M43" s="7"/>
      <c r="N43" s="7"/>
      <c r="O43" s="7"/>
      <c r="P43" s="7"/>
      <c r="Q43" s="7"/>
    </row>
    <row r="44" spans="1:17" outlineLevel="1" x14ac:dyDescent="0.2">
      <c r="A44" s="37" t="s">
        <v>38</v>
      </c>
      <c r="B44" s="38" t="s">
        <v>38</v>
      </c>
      <c r="C44" s="282" t="s">
        <v>39</v>
      </c>
      <c r="D44" s="40" t="s">
        <v>38</v>
      </c>
      <c r="E44" s="41" t="s">
        <v>38</v>
      </c>
      <c r="F44" s="42">
        <v>49.24</v>
      </c>
      <c r="G44" s="42">
        <v>1.1499999999999999</v>
      </c>
      <c r="H44" s="87">
        <v>16.989999999999998</v>
      </c>
      <c r="I44" s="44"/>
      <c r="J44" s="44">
        <v>18.07</v>
      </c>
      <c r="K44" s="42">
        <v>307.01</v>
      </c>
      <c r="L44" s="45" t="s">
        <v>38</v>
      </c>
      <c r="M44" s="7"/>
      <c r="N44" s="7"/>
      <c r="O44" s="7"/>
      <c r="P44" s="7"/>
      <c r="Q44" s="7"/>
    </row>
    <row r="45" spans="1:17" outlineLevel="1" x14ac:dyDescent="0.2">
      <c r="A45" s="37" t="s">
        <v>38</v>
      </c>
      <c r="B45" s="38" t="s">
        <v>38</v>
      </c>
      <c r="C45" s="282" t="s">
        <v>40</v>
      </c>
      <c r="D45" s="40" t="s">
        <v>38</v>
      </c>
      <c r="E45" s="41" t="s">
        <v>38</v>
      </c>
      <c r="F45" s="42">
        <v>357.32</v>
      </c>
      <c r="G45" s="42">
        <v>1.1499999999999999</v>
      </c>
      <c r="H45" s="87">
        <v>123.28</v>
      </c>
      <c r="I45" s="44"/>
      <c r="J45" s="44">
        <v>8.3800000000000008</v>
      </c>
      <c r="K45" s="42">
        <v>1033.0899999999999</v>
      </c>
      <c r="L45" s="45" t="s">
        <v>38</v>
      </c>
      <c r="M45" s="7"/>
      <c r="N45" s="7"/>
      <c r="O45" s="7"/>
      <c r="P45" s="7"/>
      <c r="Q45" s="7"/>
    </row>
    <row r="46" spans="1:17" outlineLevel="1" x14ac:dyDescent="0.2">
      <c r="A46" s="37" t="s">
        <v>38</v>
      </c>
      <c r="B46" s="38" t="s">
        <v>38</v>
      </c>
      <c r="C46" s="282" t="s">
        <v>41</v>
      </c>
      <c r="D46" s="40" t="s">
        <v>38</v>
      </c>
      <c r="E46" s="41" t="s">
        <v>38</v>
      </c>
      <c r="F46" s="42"/>
      <c r="G46" s="42">
        <v>1.1499999999999999</v>
      </c>
      <c r="H46" s="87" t="s">
        <v>38</v>
      </c>
      <c r="I46" s="44"/>
      <c r="J46" s="44"/>
      <c r="K46" s="42"/>
      <c r="L46" s="45" t="s">
        <v>38</v>
      </c>
      <c r="M46" s="7"/>
      <c r="N46" s="7"/>
      <c r="O46" s="7"/>
      <c r="P46" s="7"/>
      <c r="Q46" s="7"/>
    </row>
    <row r="47" spans="1:17" outlineLevel="1" x14ac:dyDescent="0.2">
      <c r="A47" s="37" t="s">
        <v>38</v>
      </c>
      <c r="B47" s="38" t="s">
        <v>38</v>
      </c>
      <c r="C47" s="282" t="s">
        <v>42</v>
      </c>
      <c r="D47" s="40" t="s">
        <v>38</v>
      </c>
      <c r="E47" s="41" t="s">
        <v>38</v>
      </c>
      <c r="F47" s="42">
        <v>0.98</v>
      </c>
      <c r="G47" s="42"/>
      <c r="H47" s="87">
        <v>0.28999999999999998</v>
      </c>
      <c r="I47" s="44"/>
      <c r="J47" s="44">
        <v>18.14</v>
      </c>
      <c r="K47" s="42">
        <v>5.26</v>
      </c>
      <c r="L47" s="45" t="s">
        <v>38</v>
      </c>
      <c r="M47" s="7"/>
      <c r="N47" s="7"/>
      <c r="O47" s="7"/>
      <c r="P47" s="7"/>
      <c r="Q47" s="7"/>
    </row>
    <row r="48" spans="1:17" outlineLevel="1" x14ac:dyDescent="0.2">
      <c r="A48" s="37" t="s">
        <v>38</v>
      </c>
      <c r="B48" s="38" t="s">
        <v>38</v>
      </c>
      <c r="C48" s="282" t="s">
        <v>43</v>
      </c>
      <c r="D48" s="40" t="s">
        <v>44</v>
      </c>
      <c r="E48" s="41">
        <v>95</v>
      </c>
      <c r="F48" s="42"/>
      <c r="G48" s="42"/>
      <c r="H48" s="87">
        <v>16.14</v>
      </c>
      <c r="I48" s="44"/>
      <c r="J48" s="44" t="s">
        <v>60</v>
      </c>
      <c r="K48" s="42">
        <v>248.68</v>
      </c>
      <c r="L48" s="45" t="s">
        <v>38</v>
      </c>
      <c r="M48" s="7"/>
      <c r="N48" s="7"/>
      <c r="O48" s="7"/>
      <c r="P48" s="7"/>
      <c r="Q48" s="7"/>
    </row>
    <row r="49" spans="1:17" outlineLevel="1" x14ac:dyDescent="0.2">
      <c r="A49" s="37" t="s">
        <v>38</v>
      </c>
      <c r="B49" s="38" t="s">
        <v>38</v>
      </c>
      <c r="C49" s="282" t="s">
        <v>46</v>
      </c>
      <c r="D49" s="40" t="s">
        <v>44</v>
      </c>
      <c r="E49" s="41">
        <v>65</v>
      </c>
      <c r="F49" s="42"/>
      <c r="G49" s="42"/>
      <c r="H49" s="87">
        <v>11.04</v>
      </c>
      <c r="I49" s="44"/>
      <c r="J49" s="44" t="s">
        <v>61</v>
      </c>
      <c r="K49" s="42">
        <v>159.65</v>
      </c>
      <c r="L49" s="45" t="s">
        <v>38</v>
      </c>
      <c r="M49" s="7"/>
      <c r="N49" s="7"/>
      <c r="O49" s="7"/>
      <c r="P49" s="7"/>
      <c r="Q49" s="7"/>
    </row>
    <row r="50" spans="1:17" outlineLevel="1" x14ac:dyDescent="0.2">
      <c r="A50" s="37" t="s">
        <v>38</v>
      </c>
      <c r="B50" s="38" t="s">
        <v>38</v>
      </c>
      <c r="C50" s="282" t="s">
        <v>48</v>
      </c>
      <c r="D50" s="40" t="s">
        <v>49</v>
      </c>
      <c r="E50" s="41">
        <v>5.3</v>
      </c>
      <c r="F50" s="42"/>
      <c r="G50" s="42">
        <v>1.1499999999999999</v>
      </c>
      <c r="H50" s="87" t="s">
        <v>38</v>
      </c>
      <c r="I50" s="44"/>
      <c r="J50" s="44"/>
      <c r="K50" s="42"/>
      <c r="L50" s="45">
        <v>1.83</v>
      </c>
      <c r="M50" s="7"/>
      <c r="N50" s="7"/>
      <c r="O50" s="7"/>
      <c r="P50" s="7"/>
      <c r="Q50" s="7"/>
    </row>
    <row r="51" spans="1:17" ht="15.75" x14ac:dyDescent="0.2">
      <c r="A51" s="46" t="s">
        <v>38</v>
      </c>
      <c r="B51" s="47" t="s">
        <v>38</v>
      </c>
      <c r="C51" s="283" t="s">
        <v>50</v>
      </c>
      <c r="D51" s="46" t="s">
        <v>38</v>
      </c>
      <c r="E51" s="49" t="s">
        <v>38</v>
      </c>
      <c r="F51" s="50"/>
      <c r="G51" s="50"/>
      <c r="H51" s="88">
        <v>167.74</v>
      </c>
      <c r="I51" s="52"/>
      <c r="J51" s="52"/>
      <c r="K51" s="50">
        <v>1753.69</v>
      </c>
      <c r="L51" s="53">
        <v>5845.63</v>
      </c>
      <c r="M51" s="7"/>
      <c r="N51" s="7"/>
      <c r="O51" s="7"/>
      <c r="P51" s="7"/>
      <c r="Q51" s="7"/>
    </row>
    <row r="52" spans="1:17" ht="75" x14ac:dyDescent="0.2">
      <c r="A52" s="37">
        <v>3</v>
      </c>
      <c r="B52" s="38" t="s">
        <v>62</v>
      </c>
      <c r="C52" s="282" t="s">
        <v>63</v>
      </c>
      <c r="D52" s="40" t="s">
        <v>53</v>
      </c>
      <c r="E52" s="41" t="s">
        <v>64</v>
      </c>
      <c r="F52" s="42">
        <v>26.19</v>
      </c>
      <c r="G52" s="42"/>
      <c r="H52" s="87" t="s">
        <v>38</v>
      </c>
      <c r="I52" s="73" t="s">
        <v>73</v>
      </c>
      <c r="J52" s="44"/>
      <c r="K52" s="42"/>
      <c r="L52" s="45" t="s">
        <v>38</v>
      </c>
      <c r="M52" s="7"/>
      <c r="N52" s="7"/>
      <c r="O52" s="7"/>
      <c r="P52" s="7"/>
      <c r="Q52" s="7"/>
    </row>
    <row r="53" spans="1:17" ht="30" outlineLevel="1" x14ac:dyDescent="0.2">
      <c r="A53" s="37" t="s">
        <v>38</v>
      </c>
      <c r="B53" s="38">
        <v>400001</v>
      </c>
      <c r="C53" s="282" t="s">
        <v>55</v>
      </c>
      <c r="D53" s="40" t="s">
        <v>56</v>
      </c>
      <c r="E53" s="41">
        <v>1.04</v>
      </c>
      <c r="F53" s="42">
        <v>91.62</v>
      </c>
      <c r="G53" s="42"/>
      <c r="H53" s="87">
        <v>95.28</v>
      </c>
      <c r="I53" s="44"/>
      <c r="J53" s="44">
        <v>8.3800000000000008</v>
      </c>
      <c r="K53" s="42">
        <v>798.45</v>
      </c>
      <c r="L53" s="45" t="s">
        <v>38</v>
      </c>
      <c r="M53" s="7"/>
      <c r="N53" s="7"/>
      <c r="O53" s="7"/>
      <c r="P53" s="7"/>
      <c r="Q53" s="7"/>
    </row>
    <row r="54" spans="1:17" ht="60" outlineLevel="1" x14ac:dyDescent="0.2">
      <c r="A54" s="37" t="s">
        <v>38</v>
      </c>
      <c r="B54" s="38" t="s">
        <v>57</v>
      </c>
      <c r="C54" s="282" t="s">
        <v>58</v>
      </c>
      <c r="D54" s="40" t="s">
        <v>59</v>
      </c>
      <c r="E54" s="41">
        <v>4.8209999999999997</v>
      </c>
      <c r="F54" s="42">
        <v>1</v>
      </c>
      <c r="G54" s="42"/>
      <c r="H54" s="87">
        <v>4.82</v>
      </c>
      <c r="I54" s="44"/>
      <c r="J54" s="44">
        <v>18.05</v>
      </c>
      <c r="K54" s="42">
        <v>87</v>
      </c>
      <c r="L54" s="45" t="s">
        <v>38</v>
      </c>
      <c r="M54" s="7"/>
      <c r="N54" s="7"/>
      <c r="O54" s="7"/>
      <c r="P54" s="7"/>
      <c r="Q54" s="7"/>
    </row>
    <row r="55" spans="1:17" outlineLevel="1" x14ac:dyDescent="0.2">
      <c r="A55" s="37" t="s">
        <v>38</v>
      </c>
      <c r="B55" s="38" t="s">
        <v>38</v>
      </c>
      <c r="C55" s="282" t="s">
        <v>39</v>
      </c>
      <c r="D55" s="40" t="s">
        <v>38</v>
      </c>
      <c r="E55" s="41" t="s">
        <v>38</v>
      </c>
      <c r="F55" s="42">
        <v>18.489999999999998</v>
      </c>
      <c r="G55" s="42">
        <v>1.1499999999999999</v>
      </c>
      <c r="H55" s="87">
        <v>277.02</v>
      </c>
      <c r="I55" s="44"/>
      <c r="J55" s="44">
        <v>18.07</v>
      </c>
      <c r="K55" s="42">
        <v>5005.75</v>
      </c>
      <c r="L55" s="45" t="s">
        <v>38</v>
      </c>
      <c r="M55" s="7"/>
      <c r="N55" s="7"/>
      <c r="O55" s="7"/>
      <c r="P55" s="7"/>
      <c r="Q55" s="7"/>
    </row>
    <row r="56" spans="1:17" outlineLevel="1" x14ac:dyDescent="0.2">
      <c r="A56" s="37" t="s">
        <v>38</v>
      </c>
      <c r="B56" s="38" t="s">
        <v>38</v>
      </c>
      <c r="C56" s="282" t="s">
        <v>40</v>
      </c>
      <c r="D56" s="40" t="s">
        <v>38</v>
      </c>
      <c r="E56" s="41" t="s">
        <v>38</v>
      </c>
      <c r="F56" s="42">
        <v>7.33</v>
      </c>
      <c r="G56" s="42">
        <v>1.1499999999999999</v>
      </c>
      <c r="H56" s="87">
        <v>109.84</v>
      </c>
      <c r="I56" s="44"/>
      <c r="J56" s="44">
        <v>8.3800000000000008</v>
      </c>
      <c r="K56" s="42">
        <v>920.46</v>
      </c>
      <c r="L56" s="45" t="s">
        <v>38</v>
      </c>
      <c r="M56" s="7"/>
      <c r="N56" s="7"/>
      <c r="O56" s="7"/>
      <c r="P56" s="7"/>
      <c r="Q56" s="7"/>
    </row>
    <row r="57" spans="1:17" outlineLevel="1" x14ac:dyDescent="0.2">
      <c r="A57" s="37" t="s">
        <v>38</v>
      </c>
      <c r="B57" s="38" t="s">
        <v>38</v>
      </c>
      <c r="C57" s="282" t="s">
        <v>41</v>
      </c>
      <c r="D57" s="40" t="s">
        <v>38</v>
      </c>
      <c r="E57" s="41" t="s">
        <v>38</v>
      </c>
      <c r="F57" s="42"/>
      <c r="G57" s="42">
        <v>1.1499999999999999</v>
      </c>
      <c r="H57" s="87" t="s">
        <v>38</v>
      </c>
      <c r="I57" s="44"/>
      <c r="J57" s="44"/>
      <c r="K57" s="42"/>
      <c r="L57" s="45" t="s">
        <v>38</v>
      </c>
      <c r="M57" s="7"/>
      <c r="N57" s="7"/>
      <c r="O57" s="7"/>
      <c r="P57" s="7"/>
      <c r="Q57" s="7"/>
    </row>
    <row r="58" spans="1:17" outlineLevel="1" x14ac:dyDescent="0.2">
      <c r="A58" s="37" t="s">
        <v>38</v>
      </c>
      <c r="B58" s="38" t="s">
        <v>38</v>
      </c>
      <c r="C58" s="282" t="s">
        <v>42</v>
      </c>
      <c r="D58" s="40" t="s">
        <v>38</v>
      </c>
      <c r="E58" s="41" t="s">
        <v>38</v>
      </c>
      <c r="F58" s="42">
        <v>0.37</v>
      </c>
      <c r="G58" s="42"/>
      <c r="H58" s="87">
        <v>4.82</v>
      </c>
      <c r="I58" s="44"/>
      <c r="J58" s="44">
        <v>18.05</v>
      </c>
      <c r="K58" s="42">
        <v>87</v>
      </c>
      <c r="L58" s="45" t="s">
        <v>38</v>
      </c>
      <c r="M58" s="7"/>
      <c r="N58" s="7"/>
      <c r="O58" s="7"/>
      <c r="P58" s="7"/>
      <c r="Q58" s="7"/>
    </row>
    <row r="59" spans="1:17" outlineLevel="1" x14ac:dyDescent="0.2">
      <c r="A59" s="37" t="s">
        <v>38</v>
      </c>
      <c r="B59" s="38" t="s">
        <v>38</v>
      </c>
      <c r="C59" s="282" t="s">
        <v>43</v>
      </c>
      <c r="D59" s="40" t="s">
        <v>44</v>
      </c>
      <c r="E59" s="41">
        <v>95</v>
      </c>
      <c r="F59" s="42"/>
      <c r="G59" s="42"/>
      <c r="H59" s="87">
        <v>263.17</v>
      </c>
      <c r="I59" s="44"/>
      <c r="J59" s="44" t="s">
        <v>60</v>
      </c>
      <c r="K59" s="42">
        <v>4054.66</v>
      </c>
      <c r="L59" s="45" t="s">
        <v>38</v>
      </c>
      <c r="M59" s="7"/>
      <c r="N59" s="7"/>
      <c r="O59" s="7"/>
      <c r="P59" s="7"/>
      <c r="Q59" s="7"/>
    </row>
    <row r="60" spans="1:17" outlineLevel="1" x14ac:dyDescent="0.2">
      <c r="A60" s="37" t="s">
        <v>38</v>
      </c>
      <c r="B60" s="38" t="s">
        <v>38</v>
      </c>
      <c r="C60" s="282" t="s">
        <v>46</v>
      </c>
      <c r="D60" s="40" t="s">
        <v>44</v>
      </c>
      <c r="E60" s="41">
        <v>65</v>
      </c>
      <c r="F60" s="42"/>
      <c r="G60" s="42"/>
      <c r="H60" s="87">
        <v>180.06</v>
      </c>
      <c r="I60" s="44"/>
      <c r="J60" s="44" t="s">
        <v>61</v>
      </c>
      <c r="K60" s="42">
        <v>2602.9899999999998</v>
      </c>
      <c r="L60" s="45" t="s">
        <v>38</v>
      </c>
      <c r="M60" s="7"/>
      <c r="N60" s="7"/>
      <c r="O60" s="7"/>
      <c r="P60" s="7"/>
      <c r="Q60" s="7"/>
    </row>
    <row r="61" spans="1:17" outlineLevel="1" x14ac:dyDescent="0.2">
      <c r="A61" s="37" t="s">
        <v>38</v>
      </c>
      <c r="B61" s="38" t="s">
        <v>38</v>
      </c>
      <c r="C61" s="282" t="s">
        <v>48</v>
      </c>
      <c r="D61" s="40" t="s">
        <v>49</v>
      </c>
      <c r="E61" s="41">
        <v>1.99</v>
      </c>
      <c r="F61" s="42"/>
      <c r="G61" s="42">
        <v>1.1499999999999999</v>
      </c>
      <c r="H61" s="87" t="s">
        <v>38</v>
      </c>
      <c r="I61" s="44"/>
      <c r="J61" s="44"/>
      <c r="K61" s="42"/>
      <c r="L61" s="45">
        <v>29.82</v>
      </c>
      <c r="M61" s="7"/>
      <c r="N61" s="7"/>
      <c r="O61" s="7"/>
      <c r="P61" s="7"/>
      <c r="Q61" s="7"/>
    </row>
    <row r="62" spans="1:17" ht="15.75" x14ac:dyDescent="0.2">
      <c r="A62" s="46" t="s">
        <v>38</v>
      </c>
      <c r="B62" s="47" t="s">
        <v>38</v>
      </c>
      <c r="C62" s="283" t="s">
        <v>50</v>
      </c>
      <c r="D62" s="46" t="s">
        <v>38</v>
      </c>
      <c r="E62" s="49" t="s">
        <v>38</v>
      </c>
      <c r="F62" s="50"/>
      <c r="G62" s="50"/>
      <c r="H62" s="88">
        <v>834.91</v>
      </c>
      <c r="I62" s="52"/>
      <c r="J62" s="52"/>
      <c r="K62" s="50">
        <v>12670.86</v>
      </c>
      <c r="L62" s="53">
        <v>972.44</v>
      </c>
      <c r="M62" s="7"/>
      <c r="N62" s="7"/>
      <c r="O62" s="7"/>
      <c r="P62" s="7"/>
      <c r="Q62" s="7"/>
    </row>
    <row r="63" spans="1:17" ht="60" x14ac:dyDescent="0.2">
      <c r="A63" s="37">
        <v>4</v>
      </c>
      <c r="B63" s="38" t="s">
        <v>65</v>
      </c>
      <c r="C63" s="282" t="s">
        <v>66</v>
      </c>
      <c r="D63" s="40" t="s">
        <v>36</v>
      </c>
      <c r="E63" s="41" t="s">
        <v>67</v>
      </c>
      <c r="F63" s="42">
        <v>640.74</v>
      </c>
      <c r="G63" s="42"/>
      <c r="H63" s="87" t="s">
        <v>38</v>
      </c>
      <c r="I63" s="73" t="s">
        <v>73</v>
      </c>
      <c r="J63" s="44"/>
      <c r="K63" s="42"/>
      <c r="L63" s="45" t="s">
        <v>38</v>
      </c>
      <c r="M63" s="7"/>
      <c r="N63" s="7"/>
      <c r="O63" s="7"/>
      <c r="P63" s="7"/>
      <c r="Q63" s="7"/>
    </row>
    <row r="64" spans="1:17" outlineLevel="1" x14ac:dyDescent="0.2">
      <c r="A64" s="37" t="s">
        <v>38</v>
      </c>
      <c r="B64" s="38" t="s">
        <v>38</v>
      </c>
      <c r="C64" s="282" t="s">
        <v>39</v>
      </c>
      <c r="D64" s="40" t="s">
        <v>38</v>
      </c>
      <c r="E64" s="41" t="s">
        <v>38</v>
      </c>
      <c r="F64" s="42">
        <v>640.74</v>
      </c>
      <c r="G64" s="42">
        <v>1.1499999999999999</v>
      </c>
      <c r="H64" s="87">
        <v>16.579999999999998</v>
      </c>
      <c r="I64" s="44"/>
      <c r="J64" s="44">
        <v>18.07</v>
      </c>
      <c r="K64" s="42">
        <v>299.60000000000002</v>
      </c>
      <c r="L64" s="45" t="s">
        <v>38</v>
      </c>
      <c r="M64" s="7"/>
      <c r="N64" s="7"/>
      <c r="O64" s="7"/>
      <c r="P64" s="7"/>
      <c r="Q64" s="7"/>
    </row>
    <row r="65" spans="1:17" outlineLevel="1" x14ac:dyDescent="0.2">
      <c r="A65" s="37" t="s">
        <v>38</v>
      </c>
      <c r="B65" s="38" t="s">
        <v>38</v>
      </c>
      <c r="C65" s="282" t="s">
        <v>40</v>
      </c>
      <c r="D65" s="40" t="s">
        <v>38</v>
      </c>
      <c r="E65" s="41" t="s">
        <v>38</v>
      </c>
      <c r="F65" s="42"/>
      <c r="G65" s="42">
        <v>1.1499999999999999</v>
      </c>
      <c r="H65" s="87" t="s">
        <v>38</v>
      </c>
      <c r="I65" s="44"/>
      <c r="J65" s="44"/>
      <c r="K65" s="42"/>
      <c r="L65" s="45" t="s">
        <v>38</v>
      </c>
      <c r="M65" s="7"/>
      <c r="N65" s="7"/>
      <c r="O65" s="7"/>
      <c r="P65" s="7"/>
      <c r="Q65" s="7"/>
    </row>
    <row r="66" spans="1:17" outlineLevel="1" x14ac:dyDescent="0.2">
      <c r="A66" s="37" t="s">
        <v>38</v>
      </c>
      <c r="B66" s="38" t="s">
        <v>38</v>
      </c>
      <c r="C66" s="282" t="s">
        <v>41</v>
      </c>
      <c r="D66" s="40" t="s">
        <v>38</v>
      </c>
      <c r="E66" s="41" t="s">
        <v>38</v>
      </c>
      <c r="F66" s="42"/>
      <c r="G66" s="42">
        <v>1.1499999999999999</v>
      </c>
      <c r="H66" s="87" t="s">
        <v>38</v>
      </c>
      <c r="I66" s="44"/>
      <c r="J66" s="44"/>
      <c r="K66" s="42"/>
      <c r="L66" s="45" t="s">
        <v>38</v>
      </c>
      <c r="M66" s="7"/>
      <c r="N66" s="7"/>
      <c r="O66" s="7"/>
      <c r="P66" s="7"/>
      <c r="Q66" s="7"/>
    </row>
    <row r="67" spans="1:17" outlineLevel="1" x14ac:dyDescent="0.2">
      <c r="A67" s="37" t="s">
        <v>38</v>
      </c>
      <c r="B67" s="38" t="s">
        <v>38</v>
      </c>
      <c r="C67" s="282" t="s">
        <v>42</v>
      </c>
      <c r="D67" s="40" t="s">
        <v>38</v>
      </c>
      <c r="E67" s="41" t="s">
        <v>38</v>
      </c>
      <c r="F67" s="42"/>
      <c r="G67" s="42"/>
      <c r="H67" s="87" t="s">
        <v>38</v>
      </c>
      <c r="I67" s="44"/>
      <c r="J67" s="44"/>
      <c r="K67" s="42"/>
      <c r="L67" s="45" t="s">
        <v>38</v>
      </c>
      <c r="M67" s="7"/>
      <c r="N67" s="7"/>
      <c r="O67" s="7"/>
      <c r="P67" s="7"/>
      <c r="Q67" s="7"/>
    </row>
    <row r="68" spans="1:17" outlineLevel="1" x14ac:dyDescent="0.2">
      <c r="A68" s="37" t="s">
        <v>38</v>
      </c>
      <c r="B68" s="38" t="s">
        <v>38</v>
      </c>
      <c r="C68" s="282" t="s">
        <v>43</v>
      </c>
      <c r="D68" s="40" t="s">
        <v>44</v>
      </c>
      <c r="E68" s="41">
        <v>80</v>
      </c>
      <c r="F68" s="42"/>
      <c r="G68" s="42"/>
      <c r="H68" s="87">
        <v>13.26</v>
      </c>
      <c r="I68" s="44"/>
      <c r="J68" s="44" t="s">
        <v>45</v>
      </c>
      <c r="K68" s="42">
        <v>203.73</v>
      </c>
      <c r="L68" s="45" t="s">
        <v>38</v>
      </c>
      <c r="M68" s="7"/>
      <c r="N68" s="7"/>
      <c r="O68" s="7"/>
      <c r="P68" s="7"/>
      <c r="Q68" s="7"/>
    </row>
    <row r="69" spans="1:17" outlineLevel="1" x14ac:dyDescent="0.2">
      <c r="A69" s="37" t="s">
        <v>38</v>
      </c>
      <c r="B69" s="38" t="s">
        <v>38</v>
      </c>
      <c r="C69" s="282" t="s">
        <v>46</v>
      </c>
      <c r="D69" s="40" t="s">
        <v>44</v>
      </c>
      <c r="E69" s="41">
        <v>45</v>
      </c>
      <c r="F69" s="42"/>
      <c r="G69" s="42"/>
      <c r="H69" s="87">
        <v>7.46</v>
      </c>
      <c r="I69" s="44"/>
      <c r="J69" s="44" t="s">
        <v>47</v>
      </c>
      <c r="K69" s="42">
        <v>107.86</v>
      </c>
      <c r="L69" s="45" t="s">
        <v>38</v>
      </c>
      <c r="M69" s="7"/>
      <c r="N69" s="7"/>
      <c r="O69" s="7"/>
      <c r="P69" s="7"/>
      <c r="Q69" s="7"/>
    </row>
    <row r="70" spans="1:17" outlineLevel="1" x14ac:dyDescent="0.2">
      <c r="A70" s="37" t="s">
        <v>38</v>
      </c>
      <c r="B70" s="38" t="s">
        <v>38</v>
      </c>
      <c r="C70" s="282" t="s">
        <v>48</v>
      </c>
      <c r="D70" s="40" t="s">
        <v>49</v>
      </c>
      <c r="E70" s="41">
        <v>88.5</v>
      </c>
      <c r="F70" s="42"/>
      <c r="G70" s="42">
        <v>1.1499999999999999</v>
      </c>
      <c r="H70" s="87" t="s">
        <v>38</v>
      </c>
      <c r="I70" s="44"/>
      <c r="J70" s="44"/>
      <c r="K70" s="42"/>
      <c r="L70" s="45">
        <v>2.29</v>
      </c>
      <c r="M70" s="7"/>
      <c r="N70" s="7"/>
      <c r="O70" s="7"/>
      <c r="P70" s="7"/>
      <c r="Q70" s="7"/>
    </row>
    <row r="71" spans="1:17" ht="15.75" x14ac:dyDescent="0.2">
      <c r="A71" s="46" t="s">
        <v>38</v>
      </c>
      <c r="B71" s="47" t="s">
        <v>38</v>
      </c>
      <c r="C71" s="283" t="s">
        <v>50</v>
      </c>
      <c r="D71" s="46" t="s">
        <v>38</v>
      </c>
      <c r="E71" s="49" t="s">
        <v>38</v>
      </c>
      <c r="F71" s="50"/>
      <c r="G71" s="50"/>
      <c r="H71" s="88">
        <v>37.299999999999997</v>
      </c>
      <c r="I71" s="52"/>
      <c r="J71" s="52"/>
      <c r="K71" s="50">
        <v>611.19000000000005</v>
      </c>
      <c r="L71" s="53">
        <v>27164</v>
      </c>
      <c r="M71" s="7"/>
      <c r="N71" s="7"/>
      <c r="O71" s="7"/>
      <c r="P71" s="7"/>
      <c r="Q71" s="7"/>
    </row>
    <row r="72" spans="1:17" ht="60" x14ac:dyDescent="0.2">
      <c r="A72" s="37">
        <v>5</v>
      </c>
      <c r="B72" s="38" t="s">
        <v>65</v>
      </c>
      <c r="C72" s="282" t="s">
        <v>68</v>
      </c>
      <c r="D72" s="40" t="s">
        <v>36</v>
      </c>
      <c r="E72" s="41" t="s">
        <v>69</v>
      </c>
      <c r="F72" s="42">
        <v>640.74</v>
      </c>
      <c r="G72" s="42"/>
      <c r="H72" s="87" t="s">
        <v>38</v>
      </c>
      <c r="I72" s="73" t="s">
        <v>73</v>
      </c>
      <c r="J72" s="44"/>
      <c r="K72" s="42"/>
      <c r="L72" s="45" t="s">
        <v>38</v>
      </c>
      <c r="M72" s="7"/>
      <c r="N72" s="7"/>
      <c r="O72" s="7"/>
      <c r="P72" s="7"/>
      <c r="Q72" s="7"/>
    </row>
    <row r="73" spans="1:17" outlineLevel="1" x14ac:dyDescent="0.2">
      <c r="A73" s="37" t="s">
        <v>38</v>
      </c>
      <c r="B73" s="38" t="s">
        <v>38</v>
      </c>
      <c r="C73" s="282" t="s">
        <v>39</v>
      </c>
      <c r="D73" s="40" t="s">
        <v>38</v>
      </c>
      <c r="E73" s="41" t="s">
        <v>38</v>
      </c>
      <c r="F73" s="42">
        <v>640.74</v>
      </c>
      <c r="G73" s="42">
        <v>1.1499999999999999</v>
      </c>
      <c r="H73" s="87">
        <v>66.319999999999993</v>
      </c>
      <c r="I73" s="44"/>
      <c r="J73" s="44">
        <v>18.07</v>
      </c>
      <c r="K73" s="42">
        <v>1198.4000000000001</v>
      </c>
      <c r="L73" s="45" t="s">
        <v>38</v>
      </c>
      <c r="M73" s="7"/>
      <c r="N73" s="7"/>
      <c r="O73" s="7"/>
      <c r="P73" s="7"/>
      <c r="Q73" s="7"/>
    </row>
    <row r="74" spans="1:17" outlineLevel="1" x14ac:dyDescent="0.2">
      <c r="A74" s="37" t="s">
        <v>38</v>
      </c>
      <c r="B74" s="38" t="s">
        <v>38</v>
      </c>
      <c r="C74" s="282" t="s">
        <v>40</v>
      </c>
      <c r="D74" s="40" t="s">
        <v>38</v>
      </c>
      <c r="E74" s="41" t="s">
        <v>38</v>
      </c>
      <c r="F74" s="42"/>
      <c r="G74" s="42">
        <v>1.1499999999999999</v>
      </c>
      <c r="H74" s="87" t="s">
        <v>38</v>
      </c>
      <c r="I74" s="44"/>
      <c r="J74" s="44"/>
      <c r="K74" s="42"/>
      <c r="L74" s="45" t="s">
        <v>38</v>
      </c>
      <c r="M74" s="7"/>
      <c r="N74" s="7"/>
      <c r="O74" s="7"/>
      <c r="P74" s="7"/>
      <c r="Q74" s="7"/>
    </row>
    <row r="75" spans="1:17" outlineLevel="1" x14ac:dyDescent="0.2">
      <c r="A75" s="37" t="s">
        <v>38</v>
      </c>
      <c r="B75" s="38" t="s">
        <v>38</v>
      </c>
      <c r="C75" s="282" t="s">
        <v>41</v>
      </c>
      <c r="D75" s="40" t="s">
        <v>38</v>
      </c>
      <c r="E75" s="41" t="s">
        <v>38</v>
      </c>
      <c r="F75" s="42"/>
      <c r="G75" s="42">
        <v>1.1499999999999999</v>
      </c>
      <c r="H75" s="87" t="s">
        <v>38</v>
      </c>
      <c r="I75" s="44"/>
      <c r="J75" s="44"/>
      <c r="K75" s="42"/>
      <c r="L75" s="45" t="s">
        <v>38</v>
      </c>
      <c r="M75" s="7"/>
      <c r="N75" s="7"/>
      <c r="O75" s="7"/>
      <c r="P75" s="7"/>
      <c r="Q75" s="7"/>
    </row>
    <row r="76" spans="1:17" outlineLevel="1" x14ac:dyDescent="0.2">
      <c r="A76" s="37" t="s">
        <v>38</v>
      </c>
      <c r="B76" s="38" t="s">
        <v>38</v>
      </c>
      <c r="C76" s="282" t="s">
        <v>42</v>
      </c>
      <c r="D76" s="40" t="s">
        <v>38</v>
      </c>
      <c r="E76" s="41" t="s">
        <v>38</v>
      </c>
      <c r="F76" s="42"/>
      <c r="G76" s="42"/>
      <c r="H76" s="87" t="s">
        <v>38</v>
      </c>
      <c r="I76" s="44"/>
      <c r="J76" s="44"/>
      <c r="K76" s="42"/>
      <c r="L76" s="45" t="s">
        <v>38</v>
      </c>
      <c r="M76" s="7"/>
      <c r="N76" s="7"/>
      <c r="O76" s="7"/>
      <c r="P76" s="7"/>
      <c r="Q76" s="7"/>
    </row>
    <row r="77" spans="1:17" outlineLevel="1" x14ac:dyDescent="0.2">
      <c r="A77" s="37" t="s">
        <v>38</v>
      </c>
      <c r="B77" s="38" t="s">
        <v>38</v>
      </c>
      <c r="C77" s="282" t="s">
        <v>43</v>
      </c>
      <c r="D77" s="40" t="s">
        <v>44</v>
      </c>
      <c r="E77" s="41">
        <v>80</v>
      </c>
      <c r="F77" s="42"/>
      <c r="G77" s="42"/>
      <c r="H77" s="87">
        <v>53.06</v>
      </c>
      <c r="I77" s="44"/>
      <c r="J77" s="44" t="s">
        <v>45</v>
      </c>
      <c r="K77" s="42">
        <v>814.91</v>
      </c>
      <c r="L77" s="45" t="s">
        <v>38</v>
      </c>
      <c r="M77" s="7"/>
      <c r="N77" s="7"/>
      <c r="O77" s="7"/>
      <c r="P77" s="7"/>
      <c r="Q77" s="7"/>
    </row>
    <row r="78" spans="1:17" outlineLevel="1" x14ac:dyDescent="0.2">
      <c r="A78" s="37" t="s">
        <v>38</v>
      </c>
      <c r="B78" s="38" t="s">
        <v>38</v>
      </c>
      <c r="C78" s="282" t="s">
        <v>46</v>
      </c>
      <c r="D78" s="40" t="s">
        <v>44</v>
      </c>
      <c r="E78" s="41">
        <v>45</v>
      </c>
      <c r="F78" s="42"/>
      <c r="G78" s="42"/>
      <c r="H78" s="87">
        <v>29.84</v>
      </c>
      <c r="I78" s="44"/>
      <c r="J78" s="44" t="s">
        <v>47</v>
      </c>
      <c r="K78" s="42">
        <v>431.42</v>
      </c>
      <c r="L78" s="45" t="s">
        <v>38</v>
      </c>
      <c r="M78" s="7"/>
      <c r="N78" s="7"/>
      <c r="O78" s="7"/>
      <c r="P78" s="7"/>
      <c r="Q78" s="7"/>
    </row>
    <row r="79" spans="1:17" outlineLevel="1" x14ac:dyDescent="0.2">
      <c r="A79" s="37" t="s">
        <v>38</v>
      </c>
      <c r="B79" s="38" t="s">
        <v>38</v>
      </c>
      <c r="C79" s="282" t="s">
        <v>48</v>
      </c>
      <c r="D79" s="40" t="s">
        <v>49</v>
      </c>
      <c r="E79" s="41">
        <v>88.5</v>
      </c>
      <c r="F79" s="42"/>
      <c r="G79" s="42">
        <v>1.1499999999999999</v>
      </c>
      <c r="H79" s="87" t="s">
        <v>38</v>
      </c>
      <c r="I79" s="44"/>
      <c r="J79" s="44"/>
      <c r="K79" s="42"/>
      <c r="L79" s="45">
        <v>9.16</v>
      </c>
      <c r="M79" s="7"/>
      <c r="N79" s="7"/>
      <c r="O79" s="7"/>
      <c r="P79" s="7"/>
      <c r="Q79" s="7"/>
    </row>
    <row r="80" spans="1:17" ht="15.75" x14ac:dyDescent="0.2">
      <c r="A80" s="46" t="s">
        <v>38</v>
      </c>
      <c r="B80" s="47" t="s">
        <v>38</v>
      </c>
      <c r="C80" s="283" t="s">
        <v>50</v>
      </c>
      <c r="D80" s="46" t="s">
        <v>38</v>
      </c>
      <c r="E80" s="49" t="s">
        <v>38</v>
      </c>
      <c r="F80" s="50"/>
      <c r="G80" s="50"/>
      <c r="H80" s="88">
        <v>149.22</v>
      </c>
      <c r="I80" s="52"/>
      <c r="J80" s="52"/>
      <c r="K80" s="50">
        <v>2444.73</v>
      </c>
      <c r="L80" s="53">
        <v>27163.67</v>
      </c>
      <c r="M80" s="7"/>
      <c r="N80" s="7"/>
      <c r="O80" s="7"/>
      <c r="P80" s="7"/>
      <c r="Q80" s="7"/>
    </row>
    <row r="81" spans="1:17" ht="60" x14ac:dyDescent="0.2">
      <c r="A81" s="37">
        <v>6</v>
      </c>
      <c r="B81" s="38" t="s">
        <v>70</v>
      </c>
      <c r="C81" s="282" t="s">
        <v>71</v>
      </c>
      <c r="D81" s="40" t="s">
        <v>53</v>
      </c>
      <c r="E81" s="41" t="s">
        <v>72</v>
      </c>
      <c r="F81" s="42">
        <v>408.21</v>
      </c>
      <c r="G81" s="42"/>
      <c r="H81" s="87" t="s">
        <v>38</v>
      </c>
      <c r="I81" s="44" t="s">
        <v>73</v>
      </c>
      <c r="J81" s="44"/>
      <c r="K81" s="42"/>
      <c r="L81" s="45" t="s">
        <v>38</v>
      </c>
      <c r="M81" s="7"/>
      <c r="N81" s="7"/>
      <c r="O81" s="7"/>
      <c r="P81" s="7"/>
      <c r="Q81" s="7"/>
    </row>
    <row r="82" spans="1:17" ht="60" outlineLevel="1" x14ac:dyDescent="0.2">
      <c r="A82" s="37" t="s">
        <v>38</v>
      </c>
      <c r="B82" s="38">
        <v>21102</v>
      </c>
      <c r="C82" s="282" t="s">
        <v>74</v>
      </c>
      <c r="D82" s="40" t="s">
        <v>56</v>
      </c>
      <c r="E82" s="41">
        <v>12.53</v>
      </c>
      <c r="F82" s="42">
        <v>131.11000000000001</v>
      </c>
      <c r="G82" s="42"/>
      <c r="H82" s="87">
        <v>1642.81</v>
      </c>
      <c r="I82" s="44"/>
      <c r="J82" s="44">
        <v>6.93</v>
      </c>
      <c r="K82" s="42">
        <v>11384.67</v>
      </c>
      <c r="L82" s="45" t="s">
        <v>38</v>
      </c>
      <c r="M82" s="7"/>
      <c r="N82" s="7"/>
      <c r="O82" s="7"/>
      <c r="P82" s="7"/>
      <c r="Q82" s="7"/>
    </row>
    <row r="83" spans="1:17" ht="30" outlineLevel="1" x14ac:dyDescent="0.2">
      <c r="A83" s="37" t="s">
        <v>38</v>
      </c>
      <c r="B83" s="38">
        <v>30203</v>
      </c>
      <c r="C83" s="282" t="s">
        <v>75</v>
      </c>
      <c r="D83" s="40" t="s">
        <v>56</v>
      </c>
      <c r="E83" s="41">
        <v>34.39</v>
      </c>
      <c r="F83" s="42">
        <v>2.37</v>
      </c>
      <c r="G83" s="42"/>
      <c r="H83" s="87">
        <v>81.5</v>
      </c>
      <c r="I83" s="44"/>
      <c r="J83" s="44">
        <v>6.93</v>
      </c>
      <c r="K83" s="42">
        <v>564.79999999999995</v>
      </c>
      <c r="L83" s="45" t="s">
        <v>38</v>
      </c>
      <c r="M83" s="7"/>
      <c r="N83" s="7"/>
      <c r="O83" s="7"/>
      <c r="P83" s="7"/>
      <c r="Q83" s="7"/>
    </row>
    <row r="84" spans="1:17" ht="30" outlineLevel="1" x14ac:dyDescent="0.2">
      <c r="A84" s="37" t="s">
        <v>38</v>
      </c>
      <c r="B84" s="38">
        <v>30402</v>
      </c>
      <c r="C84" s="282" t="s">
        <v>76</v>
      </c>
      <c r="D84" s="40" t="s">
        <v>56</v>
      </c>
      <c r="E84" s="41">
        <v>34.39</v>
      </c>
      <c r="F84" s="42">
        <v>3.28</v>
      </c>
      <c r="G84" s="42"/>
      <c r="H84" s="87">
        <v>112.8</v>
      </c>
      <c r="I84" s="44"/>
      <c r="J84" s="44">
        <v>6.93</v>
      </c>
      <c r="K84" s="42">
        <v>781.7</v>
      </c>
      <c r="L84" s="45" t="s">
        <v>38</v>
      </c>
      <c r="M84" s="7"/>
      <c r="N84" s="7"/>
      <c r="O84" s="7"/>
      <c r="P84" s="7"/>
      <c r="Q84" s="7"/>
    </row>
    <row r="85" spans="1:17" ht="30" outlineLevel="1" x14ac:dyDescent="0.2">
      <c r="A85" s="37" t="s">
        <v>38</v>
      </c>
      <c r="B85" s="38">
        <v>400001</v>
      </c>
      <c r="C85" s="282" t="s">
        <v>55</v>
      </c>
      <c r="D85" s="40" t="s">
        <v>56</v>
      </c>
      <c r="E85" s="41">
        <v>12.53</v>
      </c>
      <c r="F85" s="42">
        <v>91.62</v>
      </c>
      <c r="G85" s="42"/>
      <c r="H85" s="87">
        <v>1148</v>
      </c>
      <c r="I85" s="44"/>
      <c r="J85" s="44">
        <v>6.93</v>
      </c>
      <c r="K85" s="42">
        <v>7955.64</v>
      </c>
      <c r="L85" s="45" t="s">
        <v>38</v>
      </c>
      <c r="M85" s="7"/>
      <c r="N85" s="7"/>
      <c r="O85" s="7"/>
      <c r="P85" s="7"/>
      <c r="Q85" s="7"/>
    </row>
    <row r="86" spans="1:17" ht="45" outlineLevel="1" x14ac:dyDescent="0.2">
      <c r="A86" s="37" t="s">
        <v>38</v>
      </c>
      <c r="B86" s="38" t="s">
        <v>77</v>
      </c>
      <c r="C86" s="282" t="s">
        <v>78</v>
      </c>
      <c r="D86" s="40" t="s">
        <v>79</v>
      </c>
      <c r="E86" s="41">
        <v>0.1333</v>
      </c>
      <c r="F86" s="42">
        <v>6281.7</v>
      </c>
      <c r="G86" s="42"/>
      <c r="H86" s="87">
        <v>837.35</v>
      </c>
      <c r="I86" s="44"/>
      <c r="J86" s="44">
        <v>7.12</v>
      </c>
      <c r="K86" s="42">
        <v>5961.93</v>
      </c>
      <c r="L86" s="45" t="s">
        <v>38</v>
      </c>
      <c r="M86" s="7"/>
      <c r="N86" s="7"/>
      <c r="O86" s="7"/>
      <c r="P86" s="7"/>
      <c r="Q86" s="7"/>
    </row>
    <row r="87" spans="1:17" ht="45" outlineLevel="1" x14ac:dyDescent="0.2">
      <c r="A87" s="37" t="s">
        <v>38</v>
      </c>
      <c r="B87" s="38" t="s">
        <v>80</v>
      </c>
      <c r="C87" s="282" t="s">
        <v>81</v>
      </c>
      <c r="D87" s="40" t="s">
        <v>79</v>
      </c>
      <c r="E87" s="41">
        <v>1.3299999999999999E-2</v>
      </c>
      <c r="F87" s="42">
        <v>5000</v>
      </c>
      <c r="G87" s="42"/>
      <c r="H87" s="87">
        <v>66.5</v>
      </c>
      <c r="I87" s="44"/>
      <c r="J87" s="44">
        <v>7.12</v>
      </c>
      <c r="K87" s="42">
        <v>473.48</v>
      </c>
      <c r="L87" s="45" t="s">
        <v>38</v>
      </c>
      <c r="M87" s="7"/>
      <c r="N87" s="7"/>
      <c r="O87" s="7"/>
      <c r="P87" s="7"/>
      <c r="Q87" s="7"/>
    </row>
    <row r="88" spans="1:17" outlineLevel="1" x14ac:dyDescent="0.2">
      <c r="A88" s="37" t="s">
        <v>38</v>
      </c>
      <c r="B88" s="38" t="s">
        <v>82</v>
      </c>
      <c r="C88" s="282" t="s">
        <v>83</v>
      </c>
      <c r="D88" s="40" t="s">
        <v>84</v>
      </c>
      <c r="E88" s="41">
        <v>3.3330000000000002</v>
      </c>
      <c r="F88" s="42">
        <v>28.6</v>
      </c>
      <c r="G88" s="42"/>
      <c r="H88" s="87">
        <v>95.32</v>
      </c>
      <c r="I88" s="44"/>
      <c r="J88" s="44">
        <v>7.12</v>
      </c>
      <c r="K88" s="42">
        <v>678.68</v>
      </c>
      <c r="L88" s="45" t="s">
        <v>38</v>
      </c>
      <c r="M88" s="7"/>
      <c r="N88" s="7"/>
      <c r="O88" s="7"/>
      <c r="P88" s="7"/>
      <c r="Q88" s="7"/>
    </row>
    <row r="89" spans="1:17" outlineLevel="1" x14ac:dyDescent="0.2">
      <c r="A89" s="37" t="s">
        <v>38</v>
      </c>
      <c r="B89" s="38" t="s">
        <v>85</v>
      </c>
      <c r="C89" s="282" t="s">
        <v>86</v>
      </c>
      <c r="D89" s="40" t="s">
        <v>87</v>
      </c>
      <c r="E89" s="41">
        <v>0.128</v>
      </c>
      <c r="F89" s="42">
        <v>120</v>
      </c>
      <c r="G89" s="42"/>
      <c r="H89" s="87">
        <v>15.36</v>
      </c>
      <c r="I89" s="44"/>
      <c r="J89" s="44">
        <v>7.12</v>
      </c>
      <c r="K89" s="42">
        <v>109.36</v>
      </c>
      <c r="L89" s="45" t="s">
        <v>38</v>
      </c>
      <c r="M89" s="7"/>
      <c r="N89" s="7"/>
      <c r="O89" s="7"/>
      <c r="P89" s="7"/>
      <c r="Q89" s="7"/>
    </row>
    <row r="90" spans="1:17" outlineLevel="1" x14ac:dyDescent="0.2">
      <c r="A90" s="37" t="s">
        <v>38</v>
      </c>
      <c r="B90" s="38" t="s">
        <v>88</v>
      </c>
      <c r="C90" s="282" t="s">
        <v>89</v>
      </c>
      <c r="D90" s="40" t="s">
        <v>79</v>
      </c>
      <c r="E90" s="41">
        <v>8.0000000000000004E-4</v>
      </c>
      <c r="F90" s="42">
        <v>8461.6299999999992</v>
      </c>
      <c r="G90" s="42"/>
      <c r="H90" s="87">
        <v>6.77</v>
      </c>
      <c r="I90" s="44"/>
      <c r="J90" s="44">
        <v>7.12</v>
      </c>
      <c r="K90" s="42">
        <v>48.2</v>
      </c>
      <c r="L90" s="45" t="s">
        <v>38</v>
      </c>
      <c r="M90" s="7"/>
      <c r="N90" s="7"/>
      <c r="O90" s="7"/>
      <c r="P90" s="7"/>
      <c r="Q90" s="7"/>
    </row>
    <row r="91" spans="1:17" ht="60" outlineLevel="1" x14ac:dyDescent="0.2">
      <c r="A91" s="37" t="s">
        <v>38</v>
      </c>
      <c r="B91" s="38" t="s">
        <v>57</v>
      </c>
      <c r="C91" s="282" t="s">
        <v>58</v>
      </c>
      <c r="D91" s="40" t="s">
        <v>59</v>
      </c>
      <c r="E91" s="41">
        <v>28.13</v>
      </c>
      <c r="F91" s="42">
        <v>1</v>
      </c>
      <c r="G91" s="42"/>
      <c r="H91" s="87">
        <v>28.13</v>
      </c>
      <c r="I91" s="44"/>
      <c r="J91" s="44">
        <v>7.12</v>
      </c>
      <c r="K91" s="42">
        <v>200.29</v>
      </c>
      <c r="L91" s="45" t="s">
        <v>38</v>
      </c>
      <c r="M91" s="7"/>
      <c r="N91" s="7"/>
      <c r="O91" s="7"/>
      <c r="P91" s="7"/>
      <c r="Q91" s="7"/>
    </row>
    <row r="92" spans="1:17" outlineLevel="1" x14ac:dyDescent="0.2">
      <c r="A92" s="37" t="s">
        <v>38</v>
      </c>
      <c r="B92" s="38" t="s">
        <v>38</v>
      </c>
      <c r="C92" s="282" t="s">
        <v>39</v>
      </c>
      <c r="D92" s="40" t="s">
        <v>38</v>
      </c>
      <c r="E92" s="41" t="s">
        <v>38</v>
      </c>
      <c r="F92" s="42">
        <v>105.53</v>
      </c>
      <c r="G92" s="42">
        <v>1.1499999999999999</v>
      </c>
      <c r="H92" s="87">
        <v>1617.73</v>
      </c>
      <c r="I92" s="44"/>
      <c r="J92" s="44">
        <v>18.07</v>
      </c>
      <c r="K92" s="42">
        <v>29232.38</v>
      </c>
      <c r="L92" s="45" t="s">
        <v>38</v>
      </c>
      <c r="M92" s="7"/>
      <c r="N92" s="7"/>
      <c r="O92" s="7"/>
      <c r="P92" s="7"/>
      <c r="Q92" s="7"/>
    </row>
    <row r="93" spans="1:17" outlineLevel="1" x14ac:dyDescent="0.2">
      <c r="A93" s="37" t="s">
        <v>38</v>
      </c>
      <c r="B93" s="38" t="s">
        <v>38</v>
      </c>
      <c r="C93" s="282" t="s">
        <v>40</v>
      </c>
      <c r="D93" s="40" t="s">
        <v>38</v>
      </c>
      <c r="E93" s="41" t="s">
        <v>38</v>
      </c>
      <c r="F93" s="42">
        <v>223.94</v>
      </c>
      <c r="G93" s="42">
        <v>1.1499999999999999</v>
      </c>
      <c r="H93" s="87">
        <v>3432.87</v>
      </c>
      <c r="I93" s="44"/>
      <c r="J93" s="44">
        <v>6.93</v>
      </c>
      <c r="K93" s="42">
        <v>23789.79</v>
      </c>
      <c r="L93" s="45" t="s">
        <v>38</v>
      </c>
      <c r="M93" s="7"/>
      <c r="N93" s="7"/>
      <c r="O93" s="7"/>
      <c r="P93" s="7"/>
      <c r="Q93" s="7"/>
    </row>
    <row r="94" spans="1:17" outlineLevel="1" x14ac:dyDescent="0.2">
      <c r="A94" s="37" t="s">
        <v>38</v>
      </c>
      <c r="B94" s="38" t="s">
        <v>38</v>
      </c>
      <c r="C94" s="282" t="s">
        <v>41</v>
      </c>
      <c r="D94" s="40" t="s">
        <v>38</v>
      </c>
      <c r="E94" s="41" t="s">
        <v>38</v>
      </c>
      <c r="F94" s="54" t="s">
        <v>90</v>
      </c>
      <c r="G94" s="42">
        <v>1.1499999999999999</v>
      </c>
      <c r="H94" s="290" t="s">
        <v>91</v>
      </c>
      <c r="I94" s="44"/>
      <c r="J94" s="44">
        <v>18.07</v>
      </c>
      <c r="K94" s="54" t="s">
        <v>92</v>
      </c>
      <c r="L94" s="45" t="s">
        <v>38</v>
      </c>
      <c r="M94" s="7"/>
      <c r="N94" s="7"/>
      <c r="O94" s="7"/>
      <c r="P94" s="7"/>
      <c r="Q94" s="7"/>
    </row>
    <row r="95" spans="1:17" outlineLevel="1" x14ac:dyDescent="0.2">
      <c r="A95" s="37" t="s">
        <v>38</v>
      </c>
      <c r="B95" s="38" t="s">
        <v>38</v>
      </c>
      <c r="C95" s="282" t="s">
        <v>42</v>
      </c>
      <c r="D95" s="40" t="s">
        <v>38</v>
      </c>
      <c r="E95" s="41" t="s">
        <v>38</v>
      </c>
      <c r="F95" s="42">
        <v>78.739999999999995</v>
      </c>
      <c r="G95" s="42"/>
      <c r="H95" s="87">
        <v>1049.6099999999999</v>
      </c>
      <c r="I95" s="44"/>
      <c r="J95" s="44">
        <v>7.12</v>
      </c>
      <c r="K95" s="42">
        <v>7473.22</v>
      </c>
      <c r="L95" s="45" t="s">
        <v>38</v>
      </c>
      <c r="M95" s="7"/>
      <c r="N95" s="7"/>
      <c r="O95" s="7"/>
      <c r="P95" s="7"/>
      <c r="Q95" s="7"/>
    </row>
    <row r="96" spans="1:17" outlineLevel="1" x14ac:dyDescent="0.2">
      <c r="A96" s="37" t="s">
        <v>38</v>
      </c>
      <c r="B96" s="38" t="s">
        <v>38</v>
      </c>
      <c r="C96" s="282" t="s">
        <v>43</v>
      </c>
      <c r="D96" s="40" t="s">
        <v>44</v>
      </c>
      <c r="E96" s="41">
        <v>95</v>
      </c>
      <c r="F96" s="42"/>
      <c r="G96" s="42"/>
      <c r="H96" s="87">
        <v>1715.27</v>
      </c>
      <c r="I96" s="44"/>
      <c r="J96" s="44" t="s">
        <v>60</v>
      </c>
      <c r="K96" s="42">
        <v>26427.29</v>
      </c>
      <c r="L96" s="45" t="s">
        <v>38</v>
      </c>
      <c r="M96" s="7"/>
      <c r="N96" s="7"/>
      <c r="O96" s="7"/>
      <c r="P96" s="7"/>
      <c r="Q96" s="7"/>
    </row>
    <row r="97" spans="1:17" outlineLevel="1" x14ac:dyDescent="0.2">
      <c r="A97" s="37" t="s">
        <v>38</v>
      </c>
      <c r="B97" s="38" t="s">
        <v>38</v>
      </c>
      <c r="C97" s="282" t="s">
        <v>46</v>
      </c>
      <c r="D97" s="40" t="s">
        <v>44</v>
      </c>
      <c r="E97" s="41">
        <v>65</v>
      </c>
      <c r="F97" s="42"/>
      <c r="G97" s="42"/>
      <c r="H97" s="87">
        <v>1173.6099999999999</v>
      </c>
      <c r="I97" s="44"/>
      <c r="J97" s="44" t="s">
        <v>61</v>
      </c>
      <c r="K97" s="42">
        <v>16965.669999999998</v>
      </c>
      <c r="L97" s="45" t="s">
        <v>38</v>
      </c>
      <c r="M97" s="7"/>
      <c r="N97" s="7"/>
      <c r="O97" s="7"/>
      <c r="P97" s="7"/>
      <c r="Q97" s="7"/>
    </row>
    <row r="98" spans="1:17" outlineLevel="1" x14ac:dyDescent="0.2">
      <c r="A98" s="37" t="s">
        <v>38</v>
      </c>
      <c r="B98" s="38" t="s">
        <v>38</v>
      </c>
      <c r="C98" s="282" t="s">
        <v>48</v>
      </c>
      <c r="D98" s="40" t="s">
        <v>93</v>
      </c>
      <c r="E98" s="41">
        <v>11.36</v>
      </c>
      <c r="F98" s="42"/>
      <c r="G98" s="42">
        <v>1.1499999999999999</v>
      </c>
      <c r="H98" s="87" t="s">
        <v>38</v>
      </c>
      <c r="I98" s="44"/>
      <c r="J98" s="44"/>
      <c r="K98" s="42"/>
      <c r="L98" s="45">
        <v>174.14</v>
      </c>
      <c r="M98" s="7"/>
      <c r="N98" s="7"/>
      <c r="O98" s="7"/>
      <c r="P98" s="7"/>
      <c r="Q98" s="7"/>
    </row>
    <row r="99" spans="1:17" outlineLevel="1" x14ac:dyDescent="0.2">
      <c r="A99" s="37" t="s">
        <v>38</v>
      </c>
      <c r="B99" s="38" t="s">
        <v>38</v>
      </c>
      <c r="C99" s="282" t="s">
        <v>94</v>
      </c>
      <c r="D99" s="40" t="s">
        <v>93</v>
      </c>
      <c r="E99" s="41">
        <v>0.94</v>
      </c>
      <c r="F99" s="42"/>
      <c r="G99" s="42">
        <v>1.1499999999999999</v>
      </c>
      <c r="H99" s="87" t="s">
        <v>38</v>
      </c>
      <c r="I99" s="44"/>
      <c r="J99" s="44"/>
      <c r="K99" s="42"/>
      <c r="L99" s="45">
        <v>14.41</v>
      </c>
      <c r="M99" s="7"/>
      <c r="N99" s="7"/>
      <c r="O99" s="7"/>
      <c r="P99" s="7"/>
      <c r="Q99" s="7"/>
    </row>
    <row r="100" spans="1:17" ht="15.75" x14ac:dyDescent="0.2">
      <c r="A100" s="46" t="s">
        <v>38</v>
      </c>
      <c r="B100" s="47" t="s">
        <v>38</v>
      </c>
      <c r="C100" s="283" t="s">
        <v>50</v>
      </c>
      <c r="D100" s="46" t="s">
        <v>38</v>
      </c>
      <c r="E100" s="49" t="s">
        <v>38</v>
      </c>
      <c r="F100" s="50"/>
      <c r="G100" s="50"/>
      <c r="H100" s="88">
        <v>8989.09</v>
      </c>
      <c r="I100" s="52"/>
      <c r="J100" s="52"/>
      <c r="K100" s="50">
        <v>103888.35</v>
      </c>
      <c r="L100" s="53">
        <v>7793.57</v>
      </c>
      <c r="M100" s="7"/>
      <c r="N100" s="7"/>
      <c r="O100" s="7"/>
      <c r="P100" s="7"/>
      <c r="Q100" s="7"/>
    </row>
    <row r="101" spans="1:17" ht="60" x14ac:dyDescent="0.2">
      <c r="A101" s="37">
        <v>7</v>
      </c>
      <c r="B101" s="38" t="s">
        <v>95</v>
      </c>
      <c r="C101" s="282" t="s">
        <v>96</v>
      </c>
      <c r="D101" s="40" t="s">
        <v>97</v>
      </c>
      <c r="E101" s="41" t="s">
        <v>98</v>
      </c>
      <c r="F101" s="42">
        <v>2503.31</v>
      </c>
      <c r="G101" s="42"/>
      <c r="H101" s="87" t="s">
        <v>38</v>
      </c>
      <c r="I101" s="73" t="s">
        <v>73</v>
      </c>
      <c r="J101" s="44"/>
      <c r="K101" s="42"/>
      <c r="L101" s="45" t="s">
        <v>38</v>
      </c>
      <c r="M101" s="7"/>
      <c r="N101" s="7"/>
      <c r="O101" s="7"/>
      <c r="P101" s="7"/>
      <c r="Q101" s="7"/>
    </row>
    <row r="102" spans="1:17" ht="60" outlineLevel="1" x14ac:dyDescent="0.2">
      <c r="A102" s="37" t="s">
        <v>38</v>
      </c>
      <c r="B102" s="38">
        <v>170300</v>
      </c>
      <c r="C102" s="282" t="s">
        <v>99</v>
      </c>
      <c r="D102" s="40" t="s">
        <v>56</v>
      </c>
      <c r="E102" s="41">
        <v>1.86</v>
      </c>
      <c r="F102" s="42">
        <v>123.11</v>
      </c>
      <c r="G102" s="42"/>
      <c r="H102" s="87">
        <v>228.98</v>
      </c>
      <c r="I102" s="44"/>
      <c r="J102" s="44">
        <v>6.08</v>
      </c>
      <c r="K102" s="42">
        <v>1392.2</v>
      </c>
      <c r="L102" s="45" t="s">
        <v>38</v>
      </c>
      <c r="M102" s="7"/>
      <c r="N102" s="7"/>
      <c r="O102" s="7"/>
      <c r="P102" s="7"/>
      <c r="Q102" s="7"/>
    </row>
    <row r="103" spans="1:17" ht="30" outlineLevel="1" x14ac:dyDescent="0.2">
      <c r="A103" s="37" t="s">
        <v>38</v>
      </c>
      <c r="B103" s="38">
        <v>170602</v>
      </c>
      <c r="C103" s="282" t="s">
        <v>100</v>
      </c>
      <c r="D103" s="40" t="s">
        <v>56</v>
      </c>
      <c r="E103" s="41">
        <v>1.86</v>
      </c>
      <c r="F103" s="42">
        <v>58.03</v>
      </c>
      <c r="G103" s="42"/>
      <c r="H103" s="87">
        <v>107.94</v>
      </c>
      <c r="I103" s="44"/>
      <c r="J103" s="44">
        <v>6.08</v>
      </c>
      <c r="K103" s="42">
        <v>656.28</v>
      </c>
      <c r="L103" s="45" t="s">
        <v>38</v>
      </c>
      <c r="M103" s="7"/>
      <c r="N103" s="7"/>
      <c r="O103" s="7"/>
      <c r="P103" s="7"/>
      <c r="Q103" s="7"/>
    </row>
    <row r="104" spans="1:17" ht="45" outlineLevel="1" x14ac:dyDescent="0.2">
      <c r="A104" s="37" t="s">
        <v>38</v>
      </c>
      <c r="B104" s="38">
        <v>171000</v>
      </c>
      <c r="C104" s="282" t="s">
        <v>101</v>
      </c>
      <c r="D104" s="40" t="s">
        <v>56</v>
      </c>
      <c r="E104" s="41">
        <v>1.76</v>
      </c>
      <c r="F104" s="42">
        <v>326.14</v>
      </c>
      <c r="G104" s="42"/>
      <c r="H104" s="87">
        <v>574.01</v>
      </c>
      <c r="I104" s="44"/>
      <c r="J104" s="44">
        <v>6.08</v>
      </c>
      <c r="K104" s="42">
        <v>3489.98</v>
      </c>
      <c r="L104" s="45" t="s">
        <v>38</v>
      </c>
      <c r="M104" s="7"/>
      <c r="N104" s="7"/>
      <c r="O104" s="7"/>
      <c r="P104" s="7"/>
      <c r="Q104" s="7"/>
    </row>
    <row r="105" spans="1:17" ht="60" outlineLevel="1" x14ac:dyDescent="0.2">
      <c r="A105" s="37" t="s">
        <v>38</v>
      </c>
      <c r="B105" s="38" t="s">
        <v>57</v>
      </c>
      <c r="C105" s="282" t="s">
        <v>58</v>
      </c>
      <c r="D105" s="40" t="s">
        <v>59</v>
      </c>
      <c r="E105" s="41">
        <v>5.9589999999999996</v>
      </c>
      <c r="F105" s="42">
        <v>1</v>
      </c>
      <c r="G105" s="42"/>
      <c r="H105" s="87">
        <v>5.96</v>
      </c>
      <c r="I105" s="44"/>
      <c r="J105" s="44">
        <v>18.05</v>
      </c>
      <c r="K105" s="42">
        <v>107.58</v>
      </c>
      <c r="L105" s="45" t="s">
        <v>38</v>
      </c>
      <c r="M105" s="7"/>
      <c r="N105" s="7"/>
      <c r="O105" s="7"/>
      <c r="P105" s="7"/>
      <c r="Q105" s="7"/>
    </row>
    <row r="106" spans="1:17" outlineLevel="1" x14ac:dyDescent="0.2">
      <c r="A106" s="37" t="s">
        <v>38</v>
      </c>
      <c r="B106" s="38" t="s">
        <v>38</v>
      </c>
      <c r="C106" s="282" t="s">
        <v>39</v>
      </c>
      <c r="D106" s="40" t="s">
        <v>38</v>
      </c>
      <c r="E106" s="41" t="s">
        <v>38</v>
      </c>
      <c r="F106" s="42">
        <v>223.33</v>
      </c>
      <c r="G106" s="42" t="s">
        <v>102</v>
      </c>
      <c r="H106" s="87">
        <v>133.97</v>
      </c>
      <c r="I106" s="44"/>
      <c r="J106" s="44">
        <v>18.07</v>
      </c>
      <c r="K106" s="42">
        <v>2420.84</v>
      </c>
      <c r="L106" s="45" t="s">
        <v>38</v>
      </c>
      <c r="M106" s="7"/>
      <c r="N106" s="7"/>
      <c r="O106" s="7"/>
      <c r="P106" s="7"/>
      <c r="Q106" s="7"/>
    </row>
    <row r="107" spans="1:17" outlineLevel="1" x14ac:dyDescent="0.2">
      <c r="A107" s="37" t="s">
        <v>38</v>
      </c>
      <c r="B107" s="38" t="s">
        <v>38</v>
      </c>
      <c r="C107" s="282" t="s">
        <v>40</v>
      </c>
      <c r="D107" s="40" t="s">
        <v>38</v>
      </c>
      <c r="E107" s="41" t="s">
        <v>38</v>
      </c>
      <c r="F107" s="42">
        <v>2275.5100000000002</v>
      </c>
      <c r="G107" s="42" t="s">
        <v>102</v>
      </c>
      <c r="H107" s="87">
        <v>1364.97</v>
      </c>
      <c r="I107" s="44"/>
      <c r="J107" s="44">
        <v>6.08</v>
      </c>
      <c r="K107" s="42">
        <v>8299.02</v>
      </c>
      <c r="L107" s="45" t="s">
        <v>38</v>
      </c>
      <c r="M107" s="7"/>
      <c r="N107" s="7"/>
      <c r="O107" s="7"/>
      <c r="P107" s="7"/>
      <c r="Q107" s="7"/>
    </row>
    <row r="108" spans="1:17" outlineLevel="1" x14ac:dyDescent="0.2">
      <c r="A108" s="37" t="s">
        <v>38</v>
      </c>
      <c r="B108" s="38" t="s">
        <v>38</v>
      </c>
      <c r="C108" s="282" t="s">
        <v>41</v>
      </c>
      <c r="D108" s="40" t="s">
        <v>38</v>
      </c>
      <c r="E108" s="41" t="s">
        <v>38</v>
      </c>
      <c r="F108" s="54" t="s">
        <v>103</v>
      </c>
      <c r="G108" s="42" t="s">
        <v>102</v>
      </c>
      <c r="H108" s="290" t="s">
        <v>104</v>
      </c>
      <c r="I108" s="44"/>
      <c r="J108" s="44">
        <v>18.07</v>
      </c>
      <c r="K108" s="54" t="s">
        <v>105</v>
      </c>
      <c r="L108" s="45" t="s">
        <v>38</v>
      </c>
      <c r="M108" s="7"/>
      <c r="N108" s="7"/>
      <c r="O108" s="7"/>
      <c r="P108" s="7"/>
      <c r="Q108" s="7"/>
    </row>
    <row r="109" spans="1:17" outlineLevel="1" x14ac:dyDescent="0.2">
      <c r="A109" s="37" t="s">
        <v>38</v>
      </c>
      <c r="B109" s="38" t="s">
        <v>38</v>
      </c>
      <c r="C109" s="282" t="s">
        <v>42</v>
      </c>
      <c r="D109" s="40" t="s">
        <v>38</v>
      </c>
      <c r="E109" s="41" t="s">
        <v>38</v>
      </c>
      <c r="F109" s="42">
        <v>4.47</v>
      </c>
      <c r="G109" s="42"/>
      <c r="H109" s="87">
        <v>5.95</v>
      </c>
      <c r="I109" s="44"/>
      <c r="J109" s="44">
        <v>18.05</v>
      </c>
      <c r="K109" s="42">
        <v>107.4</v>
      </c>
      <c r="L109" s="45" t="s">
        <v>38</v>
      </c>
      <c r="M109" s="7"/>
      <c r="N109" s="7"/>
      <c r="O109" s="7"/>
      <c r="P109" s="7"/>
      <c r="Q109" s="7"/>
    </row>
    <row r="110" spans="1:17" outlineLevel="1" x14ac:dyDescent="0.2">
      <c r="A110" s="37" t="s">
        <v>38</v>
      </c>
      <c r="B110" s="38" t="s">
        <v>38</v>
      </c>
      <c r="C110" s="282" t="s">
        <v>43</v>
      </c>
      <c r="D110" s="40" t="s">
        <v>44</v>
      </c>
      <c r="E110" s="41">
        <v>100</v>
      </c>
      <c r="F110" s="42"/>
      <c r="G110" s="42"/>
      <c r="H110" s="87">
        <v>199.53</v>
      </c>
      <c r="I110" s="44"/>
      <c r="J110" s="44" t="s">
        <v>106</v>
      </c>
      <c r="K110" s="42">
        <v>3064.68</v>
      </c>
      <c r="L110" s="45" t="s">
        <v>38</v>
      </c>
      <c r="M110" s="7"/>
      <c r="N110" s="7"/>
      <c r="O110" s="7"/>
      <c r="P110" s="7"/>
      <c r="Q110" s="7"/>
    </row>
    <row r="111" spans="1:17" outlineLevel="1" x14ac:dyDescent="0.2">
      <c r="A111" s="37" t="s">
        <v>38</v>
      </c>
      <c r="B111" s="38" t="s">
        <v>38</v>
      </c>
      <c r="C111" s="282" t="s">
        <v>46</v>
      </c>
      <c r="D111" s="40" t="s">
        <v>44</v>
      </c>
      <c r="E111" s="41">
        <v>65</v>
      </c>
      <c r="F111" s="42"/>
      <c r="G111" s="42"/>
      <c r="H111" s="87">
        <v>129.69</v>
      </c>
      <c r="I111" s="44"/>
      <c r="J111" s="44" t="s">
        <v>61</v>
      </c>
      <c r="K111" s="42">
        <v>1874.87</v>
      </c>
      <c r="L111" s="45" t="s">
        <v>38</v>
      </c>
      <c r="M111" s="7"/>
      <c r="N111" s="7"/>
      <c r="O111" s="7"/>
      <c r="P111" s="7"/>
      <c r="Q111" s="7"/>
    </row>
    <row r="112" spans="1:17" outlineLevel="1" x14ac:dyDescent="0.2">
      <c r="A112" s="37" t="s">
        <v>38</v>
      </c>
      <c r="B112" s="38" t="s">
        <v>38</v>
      </c>
      <c r="C112" s="282" t="s">
        <v>48</v>
      </c>
      <c r="D112" s="40" t="s">
        <v>49</v>
      </c>
      <c r="E112" s="41">
        <v>23</v>
      </c>
      <c r="F112" s="42"/>
      <c r="G112" s="42" t="s">
        <v>102</v>
      </c>
      <c r="H112" s="87" t="s">
        <v>38</v>
      </c>
      <c r="I112" s="44"/>
      <c r="J112" s="44"/>
      <c r="K112" s="42"/>
      <c r="L112" s="45">
        <v>13.8</v>
      </c>
      <c r="M112" s="7"/>
      <c r="N112" s="7"/>
      <c r="O112" s="7"/>
      <c r="P112" s="7"/>
      <c r="Q112" s="7"/>
    </row>
    <row r="113" spans="1:17" outlineLevel="1" x14ac:dyDescent="0.2">
      <c r="A113" s="37" t="s">
        <v>38</v>
      </c>
      <c r="B113" s="38" t="s">
        <v>38</v>
      </c>
      <c r="C113" s="282" t="s">
        <v>94</v>
      </c>
      <c r="D113" s="40" t="s">
        <v>49</v>
      </c>
      <c r="E113" s="41">
        <v>9.0399999999999991</v>
      </c>
      <c r="F113" s="42"/>
      <c r="G113" s="42" t="s">
        <v>107</v>
      </c>
      <c r="H113" s="87" t="s">
        <v>38</v>
      </c>
      <c r="I113" s="44"/>
      <c r="J113" s="44"/>
      <c r="K113" s="42"/>
      <c r="L113" s="45">
        <v>5.42</v>
      </c>
      <c r="M113" s="7"/>
      <c r="N113" s="7"/>
      <c r="O113" s="7"/>
      <c r="P113" s="7"/>
      <c r="Q113" s="7"/>
    </row>
    <row r="114" spans="1:17" ht="15.75" x14ac:dyDescent="0.2">
      <c r="A114" s="46" t="s">
        <v>38</v>
      </c>
      <c r="B114" s="47" t="s">
        <v>38</v>
      </c>
      <c r="C114" s="283" t="s">
        <v>50</v>
      </c>
      <c r="D114" s="46" t="s">
        <v>38</v>
      </c>
      <c r="E114" s="49" t="s">
        <v>38</v>
      </c>
      <c r="F114" s="50"/>
      <c r="G114" s="50"/>
      <c r="H114" s="88">
        <v>1834.11</v>
      </c>
      <c r="I114" s="52"/>
      <c r="J114" s="52"/>
      <c r="K114" s="50">
        <v>15766.81</v>
      </c>
      <c r="L114" s="53">
        <v>11828.06</v>
      </c>
      <c r="M114" s="7"/>
      <c r="N114" s="7"/>
      <c r="O114" s="7"/>
      <c r="P114" s="7"/>
      <c r="Q114" s="7"/>
    </row>
    <row r="115" spans="1:17" ht="60" x14ac:dyDescent="0.2">
      <c r="A115" s="37">
        <v>8</v>
      </c>
      <c r="B115" s="38" t="s">
        <v>108</v>
      </c>
      <c r="C115" s="282" t="s">
        <v>109</v>
      </c>
      <c r="D115" s="40" t="s">
        <v>110</v>
      </c>
      <c r="E115" s="41" t="s">
        <v>111</v>
      </c>
      <c r="F115" s="42">
        <v>140292.48000000001</v>
      </c>
      <c r="G115" s="42"/>
      <c r="H115" s="87" t="s">
        <v>38</v>
      </c>
      <c r="I115" s="73" t="s">
        <v>73</v>
      </c>
      <c r="J115" s="44"/>
      <c r="K115" s="42"/>
      <c r="L115" s="45" t="s">
        <v>38</v>
      </c>
      <c r="M115" s="7"/>
      <c r="N115" s="7"/>
      <c r="O115" s="7"/>
      <c r="P115" s="7"/>
      <c r="Q115" s="7"/>
    </row>
    <row r="116" spans="1:17" ht="45" outlineLevel="1" x14ac:dyDescent="0.2">
      <c r="A116" s="37" t="s">
        <v>38</v>
      </c>
      <c r="B116" s="38">
        <v>21141</v>
      </c>
      <c r="C116" s="282" t="s">
        <v>112</v>
      </c>
      <c r="D116" s="40" t="s">
        <v>56</v>
      </c>
      <c r="E116" s="41">
        <v>0.05</v>
      </c>
      <c r="F116" s="42">
        <v>108.45</v>
      </c>
      <c r="G116" s="42"/>
      <c r="H116" s="87">
        <v>5.42</v>
      </c>
      <c r="I116" s="44"/>
      <c r="J116" s="44">
        <v>7.58</v>
      </c>
      <c r="K116" s="42">
        <v>41.08</v>
      </c>
      <c r="L116" s="45" t="s">
        <v>38</v>
      </c>
      <c r="M116" s="7"/>
      <c r="N116" s="7"/>
      <c r="O116" s="7"/>
      <c r="P116" s="7"/>
      <c r="Q116" s="7"/>
    </row>
    <row r="117" spans="1:17" ht="30" outlineLevel="1" x14ac:dyDescent="0.2">
      <c r="A117" s="37" t="s">
        <v>38</v>
      </c>
      <c r="B117" s="38">
        <v>40102</v>
      </c>
      <c r="C117" s="282" t="s">
        <v>113</v>
      </c>
      <c r="D117" s="40" t="s">
        <v>56</v>
      </c>
      <c r="E117" s="41">
        <v>0.16</v>
      </c>
      <c r="F117" s="42">
        <v>30.53</v>
      </c>
      <c r="G117" s="42"/>
      <c r="H117" s="87">
        <v>4.88</v>
      </c>
      <c r="I117" s="44"/>
      <c r="J117" s="44">
        <v>7.58</v>
      </c>
      <c r="K117" s="42">
        <v>36.99</v>
      </c>
      <c r="L117" s="45" t="s">
        <v>38</v>
      </c>
      <c r="M117" s="7"/>
      <c r="N117" s="7"/>
      <c r="O117" s="7"/>
      <c r="P117" s="7"/>
      <c r="Q117" s="7"/>
    </row>
    <row r="118" spans="1:17" ht="90" outlineLevel="1" x14ac:dyDescent="0.2">
      <c r="A118" s="37" t="s">
        <v>38</v>
      </c>
      <c r="B118" s="38">
        <v>42901</v>
      </c>
      <c r="C118" s="282" t="s">
        <v>114</v>
      </c>
      <c r="D118" s="40" t="s">
        <v>56</v>
      </c>
      <c r="E118" s="41">
        <v>1.4</v>
      </c>
      <c r="F118" s="42">
        <v>27.1</v>
      </c>
      <c r="G118" s="42"/>
      <c r="H118" s="87">
        <v>37.94</v>
      </c>
      <c r="I118" s="44"/>
      <c r="J118" s="44">
        <v>7.58</v>
      </c>
      <c r="K118" s="42">
        <v>287.58999999999997</v>
      </c>
      <c r="L118" s="45" t="s">
        <v>38</v>
      </c>
      <c r="M118" s="7"/>
      <c r="N118" s="7"/>
      <c r="O118" s="7"/>
      <c r="P118" s="7"/>
      <c r="Q118" s="7"/>
    </row>
    <row r="119" spans="1:17" ht="30" outlineLevel="1" x14ac:dyDescent="0.2">
      <c r="A119" s="37" t="s">
        <v>38</v>
      </c>
      <c r="B119" s="38">
        <v>81600</v>
      </c>
      <c r="C119" s="282" t="s">
        <v>115</v>
      </c>
      <c r="D119" s="40" t="s">
        <v>56</v>
      </c>
      <c r="E119" s="41">
        <v>2.79</v>
      </c>
      <c r="F119" s="42">
        <v>96.1</v>
      </c>
      <c r="G119" s="42"/>
      <c r="H119" s="87">
        <v>268.12</v>
      </c>
      <c r="I119" s="44"/>
      <c r="J119" s="44">
        <v>7.58</v>
      </c>
      <c r="K119" s="42">
        <v>2032.35</v>
      </c>
      <c r="L119" s="45" t="s">
        <v>38</v>
      </c>
      <c r="M119" s="7"/>
      <c r="N119" s="7"/>
      <c r="O119" s="7"/>
      <c r="P119" s="7"/>
      <c r="Q119" s="7"/>
    </row>
    <row r="120" spans="1:17" ht="30" outlineLevel="1" x14ac:dyDescent="0.2">
      <c r="A120" s="37" t="s">
        <v>38</v>
      </c>
      <c r="B120" s="38">
        <v>400001</v>
      </c>
      <c r="C120" s="282" t="s">
        <v>55</v>
      </c>
      <c r="D120" s="40" t="s">
        <v>56</v>
      </c>
      <c r="E120" s="41">
        <v>0.08</v>
      </c>
      <c r="F120" s="42">
        <v>91.62</v>
      </c>
      <c r="G120" s="42"/>
      <c r="H120" s="87">
        <v>7.33</v>
      </c>
      <c r="I120" s="44"/>
      <c r="J120" s="44">
        <v>7.58</v>
      </c>
      <c r="K120" s="42">
        <v>55.56</v>
      </c>
      <c r="L120" s="45" t="s">
        <v>38</v>
      </c>
      <c r="M120" s="7"/>
      <c r="N120" s="7"/>
      <c r="O120" s="7"/>
      <c r="P120" s="7"/>
      <c r="Q120" s="7"/>
    </row>
    <row r="121" spans="1:17" ht="45" outlineLevel="1" x14ac:dyDescent="0.2">
      <c r="A121" s="37" t="s">
        <v>38</v>
      </c>
      <c r="B121" s="38" t="s">
        <v>116</v>
      </c>
      <c r="C121" s="282" t="s">
        <v>117</v>
      </c>
      <c r="D121" s="40" t="s">
        <v>118</v>
      </c>
      <c r="E121" s="41">
        <v>3.0800000000000001E-2</v>
      </c>
      <c r="F121" s="42">
        <v>6.17</v>
      </c>
      <c r="G121" s="42"/>
      <c r="H121" s="87">
        <v>0.19</v>
      </c>
      <c r="I121" s="44"/>
      <c r="J121" s="44">
        <v>6.04</v>
      </c>
      <c r="K121" s="42">
        <v>1.1499999999999999</v>
      </c>
      <c r="L121" s="45" t="s">
        <v>38</v>
      </c>
      <c r="M121" s="7"/>
      <c r="N121" s="7"/>
      <c r="O121" s="7"/>
      <c r="P121" s="7"/>
      <c r="Q121" s="7"/>
    </row>
    <row r="122" spans="1:17" outlineLevel="1" x14ac:dyDescent="0.2">
      <c r="A122" s="37" t="s">
        <v>38</v>
      </c>
      <c r="B122" s="38" t="s">
        <v>119</v>
      </c>
      <c r="C122" s="282" t="s">
        <v>120</v>
      </c>
      <c r="D122" s="40" t="s">
        <v>121</v>
      </c>
      <c r="E122" s="41">
        <v>3.36</v>
      </c>
      <c r="F122" s="42">
        <v>2.4500000000000002</v>
      </c>
      <c r="G122" s="42"/>
      <c r="H122" s="87">
        <v>8.23</v>
      </c>
      <c r="I122" s="44"/>
      <c r="J122" s="44">
        <v>6.04</v>
      </c>
      <c r="K122" s="42">
        <v>49.71</v>
      </c>
      <c r="L122" s="45" t="s">
        <v>38</v>
      </c>
      <c r="M122" s="7"/>
      <c r="N122" s="7"/>
      <c r="O122" s="7"/>
      <c r="P122" s="7"/>
      <c r="Q122" s="7"/>
    </row>
    <row r="123" spans="1:17" ht="45" outlineLevel="1" x14ac:dyDescent="0.2">
      <c r="A123" s="37" t="s">
        <v>38</v>
      </c>
      <c r="B123" s="38" t="s">
        <v>122</v>
      </c>
      <c r="C123" s="282" t="s">
        <v>123</v>
      </c>
      <c r="D123" s="40" t="s">
        <v>124</v>
      </c>
      <c r="E123" s="41">
        <v>7.07</v>
      </c>
      <c r="F123" s="42">
        <v>1317</v>
      </c>
      <c r="G123" s="42"/>
      <c r="H123" s="87">
        <v>9311.19</v>
      </c>
      <c r="I123" s="44"/>
      <c r="J123" s="44">
        <v>6.04</v>
      </c>
      <c r="K123" s="42">
        <v>56239.59</v>
      </c>
      <c r="L123" s="45" t="s">
        <v>38</v>
      </c>
      <c r="M123" s="7"/>
      <c r="N123" s="7"/>
      <c r="O123" s="7"/>
      <c r="P123" s="7"/>
      <c r="Q123" s="7"/>
    </row>
    <row r="124" spans="1:17" outlineLevel="1" x14ac:dyDescent="0.2">
      <c r="A124" s="37" t="s">
        <v>38</v>
      </c>
      <c r="B124" s="38" t="s">
        <v>38</v>
      </c>
      <c r="C124" s="282" t="s">
        <v>39</v>
      </c>
      <c r="D124" s="40" t="s">
        <v>38</v>
      </c>
      <c r="E124" s="41" t="s">
        <v>38</v>
      </c>
      <c r="F124" s="42">
        <v>2538.5700000000002</v>
      </c>
      <c r="G124" s="42">
        <v>1.1499999999999999</v>
      </c>
      <c r="H124" s="87">
        <v>204.36</v>
      </c>
      <c r="I124" s="44"/>
      <c r="J124" s="44">
        <v>18.07</v>
      </c>
      <c r="K124" s="42">
        <v>3692.79</v>
      </c>
      <c r="L124" s="45" t="s">
        <v>38</v>
      </c>
      <c r="M124" s="7"/>
      <c r="N124" s="7"/>
      <c r="O124" s="7"/>
      <c r="P124" s="7"/>
      <c r="Q124" s="7"/>
    </row>
    <row r="125" spans="1:17" outlineLevel="1" x14ac:dyDescent="0.2">
      <c r="A125" s="37" t="s">
        <v>38</v>
      </c>
      <c r="B125" s="38" t="s">
        <v>38</v>
      </c>
      <c r="C125" s="282" t="s">
        <v>40</v>
      </c>
      <c r="D125" s="40" t="s">
        <v>38</v>
      </c>
      <c r="E125" s="41" t="s">
        <v>38</v>
      </c>
      <c r="F125" s="42">
        <v>4616.6000000000004</v>
      </c>
      <c r="G125" s="42">
        <v>1.1499999999999999</v>
      </c>
      <c r="H125" s="87">
        <v>371.64</v>
      </c>
      <c r="I125" s="44"/>
      <c r="J125" s="44">
        <v>7.58</v>
      </c>
      <c r="K125" s="42">
        <v>2817.03</v>
      </c>
      <c r="L125" s="45" t="s">
        <v>38</v>
      </c>
      <c r="M125" s="7"/>
      <c r="N125" s="7"/>
      <c r="O125" s="7"/>
      <c r="P125" s="7"/>
      <c r="Q125" s="7"/>
    </row>
    <row r="126" spans="1:17" outlineLevel="1" x14ac:dyDescent="0.2">
      <c r="A126" s="37" t="s">
        <v>38</v>
      </c>
      <c r="B126" s="38" t="s">
        <v>38</v>
      </c>
      <c r="C126" s="282" t="s">
        <v>41</v>
      </c>
      <c r="D126" s="40" t="s">
        <v>38</v>
      </c>
      <c r="E126" s="41" t="s">
        <v>38</v>
      </c>
      <c r="F126" s="54" t="s">
        <v>125</v>
      </c>
      <c r="G126" s="42">
        <v>1.1499999999999999</v>
      </c>
      <c r="H126" s="290" t="s">
        <v>126</v>
      </c>
      <c r="I126" s="44"/>
      <c r="J126" s="44">
        <v>18.07</v>
      </c>
      <c r="K126" s="54" t="s">
        <v>127</v>
      </c>
      <c r="L126" s="45" t="s">
        <v>38</v>
      </c>
      <c r="M126" s="7"/>
      <c r="N126" s="7"/>
      <c r="O126" s="7"/>
      <c r="P126" s="7"/>
      <c r="Q126" s="7"/>
    </row>
    <row r="127" spans="1:17" outlineLevel="1" x14ac:dyDescent="0.2">
      <c r="A127" s="37" t="s">
        <v>38</v>
      </c>
      <c r="B127" s="38" t="s">
        <v>38</v>
      </c>
      <c r="C127" s="282" t="s">
        <v>42</v>
      </c>
      <c r="D127" s="40" t="s">
        <v>38</v>
      </c>
      <c r="E127" s="41" t="s">
        <v>38</v>
      </c>
      <c r="F127" s="42">
        <v>133137.31</v>
      </c>
      <c r="G127" s="42"/>
      <c r="H127" s="87">
        <v>9319.6</v>
      </c>
      <c r="I127" s="44"/>
      <c r="J127" s="44">
        <v>6.04</v>
      </c>
      <c r="K127" s="42">
        <v>56290.38</v>
      </c>
      <c r="L127" s="45" t="s">
        <v>38</v>
      </c>
      <c r="M127" s="7"/>
      <c r="N127" s="7"/>
      <c r="O127" s="7"/>
      <c r="P127" s="7"/>
      <c r="Q127" s="7"/>
    </row>
    <row r="128" spans="1:17" outlineLevel="1" x14ac:dyDescent="0.2">
      <c r="A128" s="37" t="s">
        <v>38</v>
      </c>
      <c r="B128" s="38" t="s">
        <v>38</v>
      </c>
      <c r="C128" s="282" t="s">
        <v>43</v>
      </c>
      <c r="D128" s="40" t="s">
        <v>44</v>
      </c>
      <c r="E128" s="41">
        <v>130</v>
      </c>
      <c r="F128" s="42"/>
      <c r="G128" s="42"/>
      <c r="H128" s="87">
        <v>323.64</v>
      </c>
      <c r="I128" s="44"/>
      <c r="J128" s="44" t="s">
        <v>128</v>
      </c>
      <c r="K128" s="42">
        <v>4993.37</v>
      </c>
      <c r="L128" s="45" t="s">
        <v>38</v>
      </c>
      <c r="M128" s="7"/>
      <c r="N128" s="7"/>
      <c r="O128" s="7"/>
      <c r="P128" s="7"/>
      <c r="Q128" s="7"/>
    </row>
    <row r="129" spans="1:17" outlineLevel="1" x14ac:dyDescent="0.2">
      <c r="A129" s="37" t="s">
        <v>38</v>
      </c>
      <c r="B129" s="38" t="s">
        <v>38</v>
      </c>
      <c r="C129" s="282" t="s">
        <v>46</v>
      </c>
      <c r="D129" s="40" t="s">
        <v>44</v>
      </c>
      <c r="E129" s="41">
        <v>89</v>
      </c>
      <c r="F129" s="42"/>
      <c r="G129" s="42"/>
      <c r="H129" s="87">
        <v>221.57</v>
      </c>
      <c r="I129" s="44"/>
      <c r="J129" s="44" t="s">
        <v>129</v>
      </c>
      <c r="K129" s="42">
        <v>3193.96</v>
      </c>
      <c r="L129" s="45" t="s">
        <v>38</v>
      </c>
      <c r="M129" s="7"/>
      <c r="N129" s="7"/>
      <c r="O129" s="7"/>
      <c r="P129" s="7"/>
      <c r="Q129" s="7"/>
    </row>
    <row r="130" spans="1:17" outlineLevel="1" x14ac:dyDescent="0.2">
      <c r="A130" s="37" t="s">
        <v>38</v>
      </c>
      <c r="B130" s="38" t="s">
        <v>38</v>
      </c>
      <c r="C130" s="282" t="s">
        <v>48</v>
      </c>
      <c r="D130" s="40" t="s">
        <v>49</v>
      </c>
      <c r="E130" s="41">
        <v>286.52</v>
      </c>
      <c r="F130" s="42"/>
      <c r="G130" s="42">
        <v>1.1499999999999999</v>
      </c>
      <c r="H130" s="87" t="s">
        <v>38</v>
      </c>
      <c r="I130" s="44"/>
      <c r="J130" s="44"/>
      <c r="K130" s="42"/>
      <c r="L130" s="45">
        <v>23.06</v>
      </c>
      <c r="M130" s="7"/>
      <c r="N130" s="7"/>
      <c r="O130" s="7"/>
      <c r="P130" s="7"/>
      <c r="Q130" s="7"/>
    </row>
    <row r="131" spans="1:17" outlineLevel="1" x14ac:dyDescent="0.2">
      <c r="A131" s="37" t="s">
        <v>38</v>
      </c>
      <c r="B131" s="38" t="s">
        <v>38</v>
      </c>
      <c r="C131" s="282" t="s">
        <v>94</v>
      </c>
      <c r="D131" s="40" t="s">
        <v>49</v>
      </c>
      <c r="E131" s="41">
        <v>42.84</v>
      </c>
      <c r="F131" s="42"/>
      <c r="G131" s="42">
        <v>1.1499999999999999</v>
      </c>
      <c r="H131" s="87" t="s">
        <v>38</v>
      </c>
      <c r="I131" s="44"/>
      <c r="J131" s="44"/>
      <c r="K131" s="42"/>
      <c r="L131" s="45">
        <v>3.45</v>
      </c>
      <c r="M131" s="7"/>
      <c r="N131" s="7"/>
      <c r="O131" s="7"/>
      <c r="P131" s="7"/>
      <c r="Q131" s="7"/>
    </row>
    <row r="132" spans="1:17" ht="15.75" x14ac:dyDescent="0.2">
      <c r="A132" s="46" t="s">
        <v>38</v>
      </c>
      <c r="B132" s="47" t="s">
        <v>38</v>
      </c>
      <c r="C132" s="283" t="s">
        <v>50</v>
      </c>
      <c r="D132" s="46" t="s">
        <v>38</v>
      </c>
      <c r="E132" s="49" t="s">
        <v>38</v>
      </c>
      <c r="F132" s="50"/>
      <c r="G132" s="50"/>
      <c r="H132" s="88">
        <v>10440.81</v>
      </c>
      <c r="I132" s="52"/>
      <c r="J132" s="52"/>
      <c r="K132" s="50">
        <v>70987.53</v>
      </c>
      <c r="L132" s="53">
        <v>1014107.57</v>
      </c>
      <c r="M132" s="7"/>
      <c r="N132" s="7"/>
      <c r="O132" s="7"/>
      <c r="P132" s="7"/>
      <c r="Q132" s="7"/>
    </row>
    <row r="133" spans="1:17" ht="60" x14ac:dyDescent="0.2">
      <c r="A133" s="37">
        <v>9</v>
      </c>
      <c r="B133" s="38" t="s">
        <v>130</v>
      </c>
      <c r="C133" s="282" t="s">
        <v>123</v>
      </c>
      <c r="D133" s="40" t="s">
        <v>124</v>
      </c>
      <c r="E133" s="41">
        <v>-7.07</v>
      </c>
      <c r="F133" s="42">
        <v>1317</v>
      </c>
      <c r="G133" s="42"/>
      <c r="H133" s="87">
        <v>-9311.19</v>
      </c>
      <c r="I133" s="73" t="s">
        <v>73</v>
      </c>
      <c r="J133" s="44">
        <v>6.04</v>
      </c>
      <c r="K133" s="50">
        <v>-56239.59</v>
      </c>
      <c r="L133" s="45" t="s">
        <v>38</v>
      </c>
      <c r="M133" s="7"/>
      <c r="N133" s="7"/>
      <c r="O133" s="7"/>
      <c r="P133" s="7"/>
      <c r="Q133" s="7"/>
    </row>
    <row r="134" spans="1:17" ht="60" x14ac:dyDescent="0.2">
      <c r="A134" s="37">
        <v>10</v>
      </c>
      <c r="B134" s="38" t="s">
        <v>131</v>
      </c>
      <c r="C134" s="282" t="s">
        <v>132</v>
      </c>
      <c r="D134" s="40" t="s">
        <v>53</v>
      </c>
      <c r="E134" s="41" t="s">
        <v>133</v>
      </c>
      <c r="F134" s="42">
        <v>279.62</v>
      </c>
      <c r="G134" s="42"/>
      <c r="H134" s="87" t="s">
        <v>38</v>
      </c>
      <c r="I134" s="44" t="s">
        <v>73</v>
      </c>
      <c r="J134" s="44"/>
      <c r="K134" s="42"/>
      <c r="L134" s="45" t="s">
        <v>38</v>
      </c>
      <c r="M134" s="7"/>
      <c r="N134" s="7"/>
      <c r="O134" s="7"/>
      <c r="P134" s="7"/>
      <c r="Q134" s="7"/>
    </row>
    <row r="135" spans="1:17" ht="60" outlineLevel="1" x14ac:dyDescent="0.2">
      <c r="A135" s="37" t="s">
        <v>38</v>
      </c>
      <c r="B135" s="38">
        <v>21102</v>
      </c>
      <c r="C135" s="282" t="s">
        <v>74</v>
      </c>
      <c r="D135" s="40" t="s">
        <v>56</v>
      </c>
      <c r="E135" s="41">
        <v>0.14000000000000001</v>
      </c>
      <c r="F135" s="42">
        <v>131.11000000000001</v>
      </c>
      <c r="G135" s="42"/>
      <c r="H135" s="87">
        <v>18.36</v>
      </c>
      <c r="I135" s="44"/>
      <c r="J135" s="44">
        <v>6.18</v>
      </c>
      <c r="K135" s="42">
        <v>113.46</v>
      </c>
      <c r="L135" s="45" t="s">
        <v>38</v>
      </c>
      <c r="M135" s="7"/>
      <c r="N135" s="7"/>
      <c r="O135" s="7"/>
      <c r="P135" s="7"/>
      <c r="Q135" s="7"/>
    </row>
    <row r="136" spans="1:17" ht="30" outlineLevel="1" x14ac:dyDescent="0.2">
      <c r="A136" s="37" t="s">
        <v>38</v>
      </c>
      <c r="B136" s="38">
        <v>30203</v>
      </c>
      <c r="C136" s="282" t="s">
        <v>75</v>
      </c>
      <c r="D136" s="40" t="s">
        <v>56</v>
      </c>
      <c r="E136" s="41">
        <v>2.99</v>
      </c>
      <c r="F136" s="42">
        <v>2.37</v>
      </c>
      <c r="G136" s="42"/>
      <c r="H136" s="87">
        <v>7.09</v>
      </c>
      <c r="I136" s="44"/>
      <c r="J136" s="44">
        <v>6.18</v>
      </c>
      <c r="K136" s="42">
        <v>43.82</v>
      </c>
      <c r="L136" s="45" t="s">
        <v>38</v>
      </c>
      <c r="M136" s="7"/>
      <c r="N136" s="7"/>
      <c r="O136" s="7"/>
      <c r="P136" s="7"/>
      <c r="Q136" s="7"/>
    </row>
    <row r="137" spans="1:17" ht="30" outlineLevel="1" x14ac:dyDescent="0.2">
      <c r="A137" s="37" t="s">
        <v>38</v>
      </c>
      <c r="B137" s="38">
        <v>30402</v>
      </c>
      <c r="C137" s="282" t="s">
        <v>76</v>
      </c>
      <c r="D137" s="40" t="s">
        <v>56</v>
      </c>
      <c r="E137" s="41">
        <v>2.99</v>
      </c>
      <c r="F137" s="42">
        <v>3.28</v>
      </c>
      <c r="G137" s="42"/>
      <c r="H137" s="87">
        <v>9.81</v>
      </c>
      <c r="I137" s="44"/>
      <c r="J137" s="44">
        <v>6.18</v>
      </c>
      <c r="K137" s="42">
        <v>60.63</v>
      </c>
      <c r="L137" s="45" t="s">
        <v>38</v>
      </c>
      <c r="M137" s="7"/>
      <c r="N137" s="7"/>
      <c r="O137" s="7"/>
      <c r="P137" s="7"/>
      <c r="Q137" s="7"/>
    </row>
    <row r="138" spans="1:17" ht="30" outlineLevel="1" x14ac:dyDescent="0.2">
      <c r="A138" s="37" t="s">
        <v>38</v>
      </c>
      <c r="B138" s="38">
        <v>400001</v>
      </c>
      <c r="C138" s="282" t="s">
        <v>55</v>
      </c>
      <c r="D138" s="40" t="s">
        <v>56</v>
      </c>
      <c r="E138" s="41">
        <v>0.14000000000000001</v>
      </c>
      <c r="F138" s="42">
        <v>91.62</v>
      </c>
      <c r="G138" s="42"/>
      <c r="H138" s="87">
        <v>12.83</v>
      </c>
      <c r="I138" s="44"/>
      <c r="J138" s="44">
        <v>6.18</v>
      </c>
      <c r="K138" s="42">
        <v>79.290000000000006</v>
      </c>
      <c r="L138" s="45" t="s">
        <v>38</v>
      </c>
      <c r="M138" s="7"/>
      <c r="N138" s="7"/>
      <c r="O138" s="7"/>
      <c r="P138" s="7"/>
      <c r="Q138" s="7"/>
    </row>
    <row r="139" spans="1:17" outlineLevel="1" x14ac:dyDescent="0.2">
      <c r="A139" s="37" t="s">
        <v>38</v>
      </c>
      <c r="B139" s="38" t="s">
        <v>85</v>
      </c>
      <c r="C139" s="282" t="s">
        <v>86</v>
      </c>
      <c r="D139" s="40" t="s">
        <v>87</v>
      </c>
      <c r="E139" s="41">
        <v>6.7000000000000002E-3</v>
      </c>
      <c r="F139" s="42">
        <v>120</v>
      </c>
      <c r="G139" s="42"/>
      <c r="H139" s="87">
        <v>0.8</v>
      </c>
      <c r="I139" s="44"/>
      <c r="J139" s="44">
        <v>8.24</v>
      </c>
      <c r="K139" s="42">
        <v>6.59</v>
      </c>
      <c r="L139" s="45" t="s">
        <v>38</v>
      </c>
      <c r="M139" s="7"/>
      <c r="N139" s="7"/>
      <c r="O139" s="7"/>
      <c r="P139" s="7"/>
      <c r="Q139" s="7"/>
    </row>
    <row r="140" spans="1:17" outlineLevel="1" x14ac:dyDescent="0.2">
      <c r="A140" s="37" t="s">
        <v>38</v>
      </c>
      <c r="B140" s="38" t="s">
        <v>88</v>
      </c>
      <c r="C140" s="282" t="s">
        <v>89</v>
      </c>
      <c r="D140" s="40" t="s">
        <v>79</v>
      </c>
      <c r="E140" s="41" t="s">
        <v>38</v>
      </c>
      <c r="F140" s="42">
        <v>8461.6299999999992</v>
      </c>
      <c r="G140" s="42"/>
      <c r="H140" s="87" t="s">
        <v>38</v>
      </c>
      <c r="I140" s="44"/>
      <c r="J140" s="44">
        <v>8.24</v>
      </c>
      <c r="K140" s="42"/>
      <c r="L140" s="45" t="s">
        <v>38</v>
      </c>
      <c r="M140" s="7"/>
      <c r="N140" s="7"/>
      <c r="O140" s="7"/>
      <c r="P140" s="7"/>
      <c r="Q140" s="7"/>
    </row>
    <row r="141" spans="1:17" ht="30" outlineLevel="1" x14ac:dyDescent="0.2">
      <c r="A141" s="37" t="s">
        <v>38</v>
      </c>
      <c r="B141" s="38" t="s">
        <v>134</v>
      </c>
      <c r="C141" s="282" t="s">
        <v>135</v>
      </c>
      <c r="D141" s="40" t="s">
        <v>84</v>
      </c>
      <c r="E141" s="41">
        <v>0.35</v>
      </c>
      <c r="F141" s="42">
        <v>66.84</v>
      </c>
      <c r="G141" s="42"/>
      <c r="H141" s="87">
        <v>23.39</v>
      </c>
      <c r="I141" s="44"/>
      <c r="J141" s="44">
        <v>8.24</v>
      </c>
      <c r="K141" s="42">
        <v>192.73</v>
      </c>
      <c r="L141" s="45" t="s">
        <v>38</v>
      </c>
      <c r="M141" s="7"/>
      <c r="N141" s="7"/>
      <c r="O141" s="7"/>
      <c r="P141" s="7"/>
      <c r="Q141" s="7"/>
    </row>
    <row r="142" spans="1:17" ht="60" outlineLevel="1" x14ac:dyDescent="0.2">
      <c r="A142" s="37" t="s">
        <v>38</v>
      </c>
      <c r="B142" s="38" t="s">
        <v>57</v>
      </c>
      <c r="C142" s="282" t="s">
        <v>58</v>
      </c>
      <c r="D142" s="40" t="s">
        <v>59</v>
      </c>
      <c r="E142" s="41">
        <v>2.415</v>
      </c>
      <c r="F142" s="42">
        <v>1</v>
      </c>
      <c r="G142" s="42"/>
      <c r="H142" s="87">
        <v>2.42</v>
      </c>
      <c r="I142" s="44"/>
      <c r="J142" s="44">
        <v>8.24</v>
      </c>
      <c r="K142" s="42">
        <v>19.940000000000001</v>
      </c>
      <c r="L142" s="45" t="s">
        <v>38</v>
      </c>
      <c r="M142" s="7"/>
      <c r="N142" s="7"/>
      <c r="O142" s="7"/>
      <c r="P142" s="7"/>
      <c r="Q142" s="7"/>
    </row>
    <row r="143" spans="1:17" outlineLevel="1" x14ac:dyDescent="0.2">
      <c r="A143" s="37" t="s">
        <v>38</v>
      </c>
      <c r="B143" s="38" t="s">
        <v>38</v>
      </c>
      <c r="C143" s="282" t="s">
        <v>39</v>
      </c>
      <c r="D143" s="40" t="s">
        <v>38</v>
      </c>
      <c r="E143" s="41" t="s">
        <v>38</v>
      </c>
      <c r="F143" s="42">
        <v>172.42</v>
      </c>
      <c r="G143" s="42">
        <v>1.1499999999999999</v>
      </c>
      <c r="H143" s="87">
        <v>138.80000000000001</v>
      </c>
      <c r="I143" s="44"/>
      <c r="J143" s="44">
        <v>18.07</v>
      </c>
      <c r="K143" s="42">
        <v>2508.12</v>
      </c>
      <c r="L143" s="45" t="s">
        <v>38</v>
      </c>
      <c r="M143" s="7"/>
      <c r="N143" s="7"/>
      <c r="O143" s="7"/>
      <c r="P143" s="7"/>
      <c r="Q143" s="7"/>
    </row>
    <row r="144" spans="1:17" outlineLevel="1" x14ac:dyDescent="0.2">
      <c r="A144" s="37" t="s">
        <v>38</v>
      </c>
      <c r="B144" s="38" t="s">
        <v>38</v>
      </c>
      <c r="C144" s="282" t="s">
        <v>40</v>
      </c>
      <c r="D144" s="40" t="s">
        <v>38</v>
      </c>
      <c r="E144" s="41" t="s">
        <v>38</v>
      </c>
      <c r="F144" s="42">
        <v>68.67</v>
      </c>
      <c r="G144" s="42">
        <v>1.1499999999999999</v>
      </c>
      <c r="H144" s="87">
        <v>55.28</v>
      </c>
      <c r="I144" s="44"/>
      <c r="J144" s="44">
        <v>6.18</v>
      </c>
      <c r="K144" s="42">
        <v>341.63</v>
      </c>
      <c r="L144" s="45" t="s">
        <v>38</v>
      </c>
      <c r="M144" s="7"/>
      <c r="N144" s="7"/>
      <c r="O144" s="7"/>
      <c r="P144" s="7"/>
      <c r="Q144" s="7"/>
    </row>
    <row r="145" spans="1:17" outlineLevel="1" x14ac:dyDescent="0.2">
      <c r="A145" s="37" t="s">
        <v>38</v>
      </c>
      <c r="B145" s="38" t="s">
        <v>38</v>
      </c>
      <c r="C145" s="282" t="s">
        <v>41</v>
      </c>
      <c r="D145" s="40" t="s">
        <v>38</v>
      </c>
      <c r="E145" s="41" t="s">
        <v>38</v>
      </c>
      <c r="F145" s="54" t="s">
        <v>136</v>
      </c>
      <c r="G145" s="42">
        <v>1.1499999999999999</v>
      </c>
      <c r="H145" s="290" t="s">
        <v>137</v>
      </c>
      <c r="I145" s="44"/>
      <c r="J145" s="44">
        <v>18.07</v>
      </c>
      <c r="K145" s="54" t="s">
        <v>138</v>
      </c>
      <c r="L145" s="45" t="s">
        <v>38</v>
      </c>
      <c r="M145" s="7"/>
      <c r="N145" s="7"/>
      <c r="O145" s="7"/>
      <c r="P145" s="7"/>
      <c r="Q145" s="7"/>
    </row>
    <row r="146" spans="1:17" outlineLevel="1" x14ac:dyDescent="0.2">
      <c r="A146" s="37" t="s">
        <v>38</v>
      </c>
      <c r="B146" s="38" t="s">
        <v>38</v>
      </c>
      <c r="C146" s="282" t="s">
        <v>42</v>
      </c>
      <c r="D146" s="40" t="s">
        <v>38</v>
      </c>
      <c r="E146" s="41" t="s">
        <v>38</v>
      </c>
      <c r="F146" s="42">
        <v>38.53</v>
      </c>
      <c r="G146" s="42"/>
      <c r="H146" s="87">
        <v>26.97</v>
      </c>
      <c r="I146" s="44"/>
      <c r="J146" s="44">
        <v>8.24</v>
      </c>
      <c r="K146" s="42">
        <v>222.23</v>
      </c>
      <c r="L146" s="45" t="s">
        <v>38</v>
      </c>
      <c r="M146" s="7"/>
      <c r="N146" s="7"/>
      <c r="O146" s="7"/>
      <c r="P146" s="7"/>
      <c r="Q146" s="7"/>
    </row>
    <row r="147" spans="1:17" outlineLevel="1" x14ac:dyDescent="0.2">
      <c r="A147" s="37" t="s">
        <v>38</v>
      </c>
      <c r="B147" s="38" t="s">
        <v>38</v>
      </c>
      <c r="C147" s="282" t="s">
        <v>43</v>
      </c>
      <c r="D147" s="40" t="s">
        <v>44</v>
      </c>
      <c r="E147" s="41">
        <v>95</v>
      </c>
      <c r="F147" s="42"/>
      <c r="G147" s="42"/>
      <c r="H147" s="87">
        <v>133.86000000000001</v>
      </c>
      <c r="I147" s="44"/>
      <c r="J147" s="44" t="s">
        <v>60</v>
      </c>
      <c r="K147" s="42">
        <v>2062.3200000000002</v>
      </c>
      <c r="L147" s="45" t="s">
        <v>38</v>
      </c>
      <c r="M147" s="7"/>
      <c r="N147" s="7"/>
      <c r="O147" s="7"/>
      <c r="P147" s="7"/>
      <c r="Q147" s="7"/>
    </row>
    <row r="148" spans="1:17" outlineLevel="1" x14ac:dyDescent="0.2">
      <c r="A148" s="37" t="s">
        <v>38</v>
      </c>
      <c r="B148" s="38" t="s">
        <v>38</v>
      </c>
      <c r="C148" s="282" t="s">
        <v>46</v>
      </c>
      <c r="D148" s="40" t="s">
        <v>44</v>
      </c>
      <c r="E148" s="41">
        <v>65</v>
      </c>
      <c r="F148" s="42"/>
      <c r="G148" s="42"/>
      <c r="H148" s="87">
        <v>91.59</v>
      </c>
      <c r="I148" s="44"/>
      <c r="J148" s="44" t="s">
        <v>61</v>
      </c>
      <c r="K148" s="42">
        <v>1323.96</v>
      </c>
      <c r="L148" s="45" t="s">
        <v>38</v>
      </c>
      <c r="M148" s="7"/>
      <c r="N148" s="7"/>
      <c r="O148" s="7"/>
      <c r="P148" s="7"/>
      <c r="Q148" s="7"/>
    </row>
    <row r="149" spans="1:17" outlineLevel="1" x14ac:dyDescent="0.2">
      <c r="A149" s="37" t="s">
        <v>38</v>
      </c>
      <c r="B149" s="38" t="s">
        <v>38</v>
      </c>
      <c r="C149" s="282" t="s">
        <v>48</v>
      </c>
      <c r="D149" s="40" t="s">
        <v>93</v>
      </c>
      <c r="E149" s="41">
        <v>18.559999999999999</v>
      </c>
      <c r="F149" s="42"/>
      <c r="G149" s="42">
        <v>1.1499999999999999</v>
      </c>
      <c r="H149" s="87" t="s">
        <v>38</v>
      </c>
      <c r="I149" s="44"/>
      <c r="J149" s="44"/>
      <c r="K149" s="42"/>
      <c r="L149" s="45">
        <v>14.94</v>
      </c>
      <c r="M149" s="7"/>
      <c r="N149" s="7"/>
      <c r="O149" s="7"/>
      <c r="P149" s="7"/>
      <c r="Q149" s="7"/>
    </row>
    <row r="150" spans="1:17" outlineLevel="1" x14ac:dyDescent="0.2">
      <c r="A150" s="37" t="s">
        <v>38</v>
      </c>
      <c r="B150" s="38" t="s">
        <v>38</v>
      </c>
      <c r="C150" s="282" t="s">
        <v>94</v>
      </c>
      <c r="D150" s="40" t="s">
        <v>93</v>
      </c>
      <c r="E150" s="41">
        <v>0.2</v>
      </c>
      <c r="F150" s="42"/>
      <c r="G150" s="42">
        <v>1.1499999999999999</v>
      </c>
      <c r="H150" s="87" t="s">
        <v>38</v>
      </c>
      <c r="I150" s="44"/>
      <c r="J150" s="44"/>
      <c r="K150" s="42"/>
      <c r="L150" s="45">
        <v>0.16</v>
      </c>
      <c r="M150" s="7"/>
      <c r="N150" s="7"/>
      <c r="O150" s="7"/>
      <c r="P150" s="7"/>
      <c r="Q150" s="7"/>
    </row>
    <row r="151" spans="1:17" ht="15.75" x14ac:dyDescent="0.2">
      <c r="A151" s="46" t="s">
        <v>38</v>
      </c>
      <c r="B151" s="47" t="s">
        <v>38</v>
      </c>
      <c r="C151" s="283" t="s">
        <v>50</v>
      </c>
      <c r="D151" s="46" t="s">
        <v>38</v>
      </c>
      <c r="E151" s="49" t="s">
        <v>38</v>
      </c>
      <c r="F151" s="50"/>
      <c r="G151" s="50"/>
      <c r="H151" s="88">
        <v>446.5</v>
      </c>
      <c r="I151" s="52"/>
      <c r="J151" s="52"/>
      <c r="K151" s="50">
        <v>6458.26</v>
      </c>
      <c r="L151" s="53">
        <v>9226.09</v>
      </c>
      <c r="M151" s="7"/>
      <c r="N151" s="7"/>
      <c r="O151" s="7"/>
      <c r="P151" s="7"/>
      <c r="Q151" s="7"/>
    </row>
    <row r="152" spans="1:17" ht="75" x14ac:dyDescent="0.2">
      <c r="A152" s="37">
        <v>11</v>
      </c>
      <c r="B152" s="38" t="s">
        <v>139</v>
      </c>
      <c r="C152" s="282" t="s">
        <v>140</v>
      </c>
      <c r="D152" s="40" t="s">
        <v>110</v>
      </c>
      <c r="E152" s="41" t="s">
        <v>141</v>
      </c>
      <c r="F152" s="42">
        <v>26387.3</v>
      </c>
      <c r="G152" s="42"/>
      <c r="H152" s="87" t="s">
        <v>38</v>
      </c>
      <c r="I152" s="73" t="s">
        <v>73</v>
      </c>
      <c r="J152" s="44"/>
      <c r="K152" s="42"/>
      <c r="L152" s="45" t="s">
        <v>38</v>
      </c>
      <c r="M152" s="7"/>
      <c r="N152" s="7"/>
      <c r="O152" s="7"/>
      <c r="P152" s="7"/>
      <c r="Q152" s="7"/>
    </row>
    <row r="153" spans="1:17" ht="45" outlineLevel="1" x14ac:dyDescent="0.2">
      <c r="A153" s="37" t="s">
        <v>38</v>
      </c>
      <c r="B153" s="38">
        <v>21141</v>
      </c>
      <c r="C153" s="282" t="s">
        <v>112</v>
      </c>
      <c r="D153" s="40" t="s">
        <v>56</v>
      </c>
      <c r="E153" s="41" t="s">
        <v>38</v>
      </c>
      <c r="F153" s="42">
        <v>108.45</v>
      </c>
      <c r="G153" s="42"/>
      <c r="H153" s="87" t="s">
        <v>38</v>
      </c>
      <c r="I153" s="44"/>
      <c r="J153" s="44">
        <v>3.31</v>
      </c>
      <c r="K153" s="42"/>
      <c r="L153" s="45" t="s">
        <v>38</v>
      </c>
      <c r="M153" s="7"/>
      <c r="N153" s="7"/>
      <c r="O153" s="7"/>
      <c r="P153" s="7"/>
      <c r="Q153" s="7"/>
    </row>
    <row r="154" spans="1:17" ht="30" outlineLevel="1" x14ac:dyDescent="0.2">
      <c r="A154" s="37" t="s">
        <v>38</v>
      </c>
      <c r="B154" s="38">
        <v>40102</v>
      </c>
      <c r="C154" s="282" t="s">
        <v>113</v>
      </c>
      <c r="D154" s="40" t="s">
        <v>56</v>
      </c>
      <c r="E154" s="41" t="s">
        <v>38</v>
      </c>
      <c r="F154" s="42">
        <v>30.53</v>
      </c>
      <c r="G154" s="42"/>
      <c r="H154" s="87" t="s">
        <v>38</v>
      </c>
      <c r="I154" s="44"/>
      <c r="J154" s="44">
        <v>3.31</v>
      </c>
      <c r="K154" s="42"/>
      <c r="L154" s="45" t="s">
        <v>38</v>
      </c>
      <c r="M154" s="7"/>
      <c r="N154" s="7"/>
      <c r="O154" s="7"/>
      <c r="P154" s="7"/>
      <c r="Q154" s="7"/>
    </row>
    <row r="155" spans="1:17" ht="90" outlineLevel="1" x14ac:dyDescent="0.2">
      <c r="A155" s="37" t="s">
        <v>38</v>
      </c>
      <c r="B155" s="38">
        <v>42901</v>
      </c>
      <c r="C155" s="282" t="s">
        <v>114</v>
      </c>
      <c r="D155" s="40" t="s">
        <v>56</v>
      </c>
      <c r="E155" s="41">
        <v>0.03</v>
      </c>
      <c r="F155" s="42">
        <v>27.1</v>
      </c>
      <c r="G155" s="42"/>
      <c r="H155" s="87">
        <v>0.81</v>
      </c>
      <c r="I155" s="44"/>
      <c r="J155" s="44">
        <v>3.31</v>
      </c>
      <c r="K155" s="42">
        <v>2.68</v>
      </c>
      <c r="L155" s="45" t="s">
        <v>38</v>
      </c>
      <c r="M155" s="7"/>
      <c r="N155" s="7"/>
      <c r="O155" s="7"/>
      <c r="P155" s="7"/>
      <c r="Q155" s="7"/>
    </row>
    <row r="156" spans="1:17" ht="30" outlineLevel="1" x14ac:dyDescent="0.2">
      <c r="A156" s="37" t="s">
        <v>38</v>
      </c>
      <c r="B156" s="38">
        <v>400001</v>
      </c>
      <c r="C156" s="282" t="s">
        <v>55</v>
      </c>
      <c r="D156" s="40" t="s">
        <v>56</v>
      </c>
      <c r="E156" s="41" t="s">
        <v>38</v>
      </c>
      <c r="F156" s="42">
        <v>91.62</v>
      </c>
      <c r="G156" s="42"/>
      <c r="H156" s="87" t="s">
        <v>38</v>
      </c>
      <c r="I156" s="44"/>
      <c r="J156" s="44">
        <v>3.31</v>
      </c>
      <c r="K156" s="42"/>
      <c r="L156" s="45" t="s">
        <v>38</v>
      </c>
      <c r="M156" s="7"/>
      <c r="N156" s="7"/>
      <c r="O156" s="7"/>
      <c r="P156" s="7"/>
      <c r="Q156" s="7"/>
    </row>
    <row r="157" spans="1:17" ht="45" outlineLevel="1" x14ac:dyDescent="0.2">
      <c r="A157" s="37" t="s">
        <v>38</v>
      </c>
      <c r="B157" s="38" t="s">
        <v>142</v>
      </c>
      <c r="C157" s="282" t="s">
        <v>143</v>
      </c>
      <c r="D157" s="40" t="s">
        <v>144</v>
      </c>
      <c r="E157" s="41">
        <v>2.016</v>
      </c>
      <c r="F157" s="42">
        <v>18.440000000000001</v>
      </c>
      <c r="G157" s="42"/>
      <c r="H157" s="87">
        <v>37.18</v>
      </c>
      <c r="I157" s="44"/>
      <c r="J157" s="44">
        <v>8.7799999999999994</v>
      </c>
      <c r="K157" s="42">
        <v>326.44</v>
      </c>
      <c r="L157" s="45" t="s">
        <v>38</v>
      </c>
      <c r="M157" s="7"/>
      <c r="N157" s="7"/>
      <c r="O157" s="7"/>
      <c r="P157" s="7"/>
      <c r="Q157" s="7"/>
    </row>
    <row r="158" spans="1:17" ht="45" outlineLevel="1" x14ac:dyDescent="0.2">
      <c r="A158" s="37" t="s">
        <v>38</v>
      </c>
      <c r="B158" s="38" t="s">
        <v>145</v>
      </c>
      <c r="C158" s="282" t="s">
        <v>146</v>
      </c>
      <c r="D158" s="40" t="s">
        <v>147</v>
      </c>
      <c r="E158" s="41">
        <v>0.504</v>
      </c>
      <c r="F158" s="42">
        <v>9.1300000000000008</v>
      </c>
      <c r="G158" s="42"/>
      <c r="H158" s="87">
        <v>4.5999999999999996</v>
      </c>
      <c r="I158" s="44"/>
      <c r="J158" s="44">
        <v>8.7799999999999994</v>
      </c>
      <c r="K158" s="42">
        <v>40.39</v>
      </c>
      <c r="L158" s="45" t="s">
        <v>38</v>
      </c>
      <c r="M158" s="7"/>
      <c r="N158" s="7"/>
      <c r="O158" s="7"/>
      <c r="P158" s="7"/>
      <c r="Q158" s="7"/>
    </row>
    <row r="159" spans="1:17" ht="45" outlineLevel="1" x14ac:dyDescent="0.2">
      <c r="A159" s="37" t="s">
        <v>38</v>
      </c>
      <c r="B159" s="38" t="s">
        <v>148</v>
      </c>
      <c r="C159" s="282" t="s">
        <v>149</v>
      </c>
      <c r="D159" s="40" t="s">
        <v>84</v>
      </c>
      <c r="E159" s="41">
        <v>0.13600000000000001</v>
      </c>
      <c r="F159" s="42">
        <v>18.39</v>
      </c>
      <c r="G159" s="42"/>
      <c r="H159" s="87">
        <v>2.5</v>
      </c>
      <c r="I159" s="44"/>
      <c r="J159" s="44">
        <v>8.7799999999999994</v>
      </c>
      <c r="K159" s="42">
        <v>21.95</v>
      </c>
      <c r="L159" s="45" t="s">
        <v>38</v>
      </c>
      <c r="M159" s="7"/>
      <c r="N159" s="7"/>
      <c r="O159" s="7"/>
      <c r="P159" s="7"/>
      <c r="Q159" s="7"/>
    </row>
    <row r="160" spans="1:17" ht="45" outlineLevel="1" x14ac:dyDescent="0.2">
      <c r="A160" s="37" t="s">
        <v>38</v>
      </c>
      <c r="B160" s="38" t="s">
        <v>150</v>
      </c>
      <c r="C160" s="282" t="s">
        <v>151</v>
      </c>
      <c r="D160" s="40" t="s">
        <v>121</v>
      </c>
      <c r="E160" s="41">
        <v>1E-4</v>
      </c>
      <c r="F160" s="42">
        <v>1101.2</v>
      </c>
      <c r="G160" s="42"/>
      <c r="H160" s="87">
        <v>0.11</v>
      </c>
      <c r="I160" s="44"/>
      <c r="J160" s="44">
        <v>8.7799999999999994</v>
      </c>
      <c r="K160" s="42">
        <v>0.97</v>
      </c>
      <c r="L160" s="45" t="s">
        <v>38</v>
      </c>
      <c r="M160" s="7"/>
      <c r="N160" s="7"/>
      <c r="O160" s="7"/>
      <c r="P160" s="7"/>
      <c r="Q160" s="7"/>
    </row>
    <row r="161" spans="1:17" ht="30" outlineLevel="1" x14ac:dyDescent="0.2">
      <c r="A161" s="37" t="s">
        <v>38</v>
      </c>
      <c r="B161" s="38" t="s">
        <v>152</v>
      </c>
      <c r="C161" s="282" t="s">
        <v>153</v>
      </c>
      <c r="D161" s="40" t="s">
        <v>121</v>
      </c>
      <c r="E161" s="41">
        <v>1.2999999999999999E-3</v>
      </c>
      <c r="F161" s="42">
        <v>589.03</v>
      </c>
      <c r="G161" s="42"/>
      <c r="H161" s="87">
        <v>0.77</v>
      </c>
      <c r="I161" s="44"/>
      <c r="J161" s="44">
        <v>8.7799999999999994</v>
      </c>
      <c r="K161" s="42">
        <v>6.76</v>
      </c>
      <c r="L161" s="45" t="s">
        <v>38</v>
      </c>
      <c r="M161" s="7"/>
      <c r="N161" s="7"/>
      <c r="O161" s="7"/>
      <c r="P161" s="7"/>
      <c r="Q161" s="7"/>
    </row>
    <row r="162" spans="1:17" outlineLevel="1" x14ac:dyDescent="0.2">
      <c r="A162" s="37" t="s">
        <v>38</v>
      </c>
      <c r="B162" s="38" t="s">
        <v>119</v>
      </c>
      <c r="C162" s="282" t="s">
        <v>120</v>
      </c>
      <c r="D162" s="40" t="s">
        <v>121</v>
      </c>
      <c r="E162" s="41">
        <v>3.1399999999999997E-2</v>
      </c>
      <c r="F162" s="42">
        <v>2.4500000000000002</v>
      </c>
      <c r="G162" s="42"/>
      <c r="H162" s="87">
        <v>0.08</v>
      </c>
      <c r="I162" s="44"/>
      <c r="J162" s="44">
        <v>8.7799999999999994</v>
      </c>
      <c r="K162" s="42">
        <v>0.7</v>
      </c>
      <c r="L162" s="45" t="s">
        <v>38</v>
      </c>
      <c r="M162" s="7"/>
      <c r="N162" s="7"/>
      <c r="O162" s="7"/>
      <c r="P162" s="7"/>
      <c r="Q162" s="7"/>
    </row>
    <row r="163" spans="1:17" outlineLevel="1" x14ac:dyDescent="0.2">
      <c r="A163" s="37" t="s">
        <v>38</v>
      </c>
      <c r="B163" s="38" t="s">
        <v>38</v>
      </c>
      <c r="C163" s="282" t="s">
        <v>39</v>
      </c>
      <c r="D163" s="40" t="s">
        <v>38</v>
      </c>
      <c r="E163" s="41" t="s">
        <v>38</v>
      </c>
      <c r="F163" s="42">
        <v>3211.93</v>
      </c>
      <c r="G163" s="42">
        <v>1.1499999999999999</v>
      </c>
      <c r="H163" s="87">
        <v>7.39</v>
      </c>
      <c r="I163" s="44"/>
      <c r="J163" s="44">
        <v>18.07</v>
      </c>
      <c r="K163" s="42">
        <v>133.54</v>
      </c>
      <c r="L163" s="45" t="s">
        <v>38</v>
      </c>
      <c r="M163" s="7"/>
      <c r="N163" s="7"/>
      <c r="O163" s="7"/>
      <c r="P163" s="7"/>
      <c r="Q163" s="7"/>
    </row>
    <row r="164" spans="1:17" outlineLevel="1" x14ac:dyDescent="0.2">
      <c r="A164" s="37" t="s">
        <v>38</v>
      </c>
      <c r="B164" s="38" t="s">
        <v>38</v>
      </c>
      <c r="C164" s="282" t="s">
        <v>40</v>
      </c>
      <c r="D164" s="40" t="s">
        <v>38</v>
      </c>
      <c r="E164" s="41" t="s">
        <v>38</v>
      </c>
      <c r="F164" s="42">
        <v>543.22</v>
      </c>
      <c r="G164" s="42">
        <v>1.1499999999999999</v>
      </c>
      <c r="H164" s="87">
        <v>1.25</v>
      </c>
      <c r="I164" s="44"/>
      <c r="J164" s="44">
        <v>3.31</v>
      </c>
      <c r="K164" s="42">
        <v>4.1399999999999997</v>
      </c>
      <c r="L164" s="45" t="s">
        <v>38</v>
      </c>
      <c r="M164" s="7"/>
      <c r="N164" s="7"/>
      <c r="O164" s="7"/>
      <c r="P164" s="7"/>
      <c r="Q164" s="7"/>
    </row>
    <row r="165" spans="1:17" outlineLevel="1" x14ac:dyDescent="0.2">
      <c r="A165" s="37" t="s">
        <v>38</v>
      </c>
      <c r="B165" s="38" t="s">
        <v>38</v>
      </c>
      <c r="C165" s="282" t="s">
        <v>41</v>
      </c>
      <c r="D165" s="40" t="s">
        <v>38</v>
      </c>
      <c r="E165" s="41" t="s">
        <v>38</v>
      </c>
      <c r="F165" s="54" t="s">
        <v>154</v>
      </c>
      <c r="G165" s="42">
        <v>1.1499999999999999</v>
      </c>
      <c r="H165" s="290" t="s">
        <v>155</v>
      </c>
      <c r="I165" s="44"/>
      <c r="J165" s="44">
        <v>18.07</v>
      </c>
      <c r="K165" s="54" t="s">
        <v>156</v>
      </c>
      <c r="L165" s="45" t="s">
        <v>38</v>
      </c>
      <c r="M165" s="7"/>
      <c r="N165" s="7"/>
      <c r="O165" s="7"/>
      <c r="P165" s="7"/>
      <c r="Q165" s="7"/>
    </row>
    <row r="166" spans="1:17" outlineLevel="1" x14ac:dyDescent="0.2">
      <c r="A166" s="37" t="s">
        <v>38</v>
      </c>
      <c r="B166" s="38" t="s">
        <v>38</v>
      </c>
      <c r="C166" s="282" t="s">
        <v>42</v>
      </c>
      <c r="D166" s="40" t="s">
        <v>38</v>
      </c>
      <c r="E166" s="41" t="s">
        <v>38</v>
      </c>
      <c r="F166" s="42">
        <v>22632.15</v>
      </c>
      <c r="G166" s="42"/>
      <c r="H166" s="87">
        <v>45.26</v>
      </c>
      <c r="I166" s="44"/>
      <c r="J166" s="44">
        <v>8.7799999999999994</v>
      </c>
      <c r="K166" s="42">
        <v>397.38</v>
      </c>
      <c r="L166" s="45" t="s">
        <v>38</v>
      </c>
      <c r="M166" s="7"/>
      <c r="N166" s="7"/>
      <c r="O166" s="7"/>
      <c r="P166" s="7"/>
      <c r="Q166" s="7"/>
    </row>
    <row r="167" spans="1:17" outlineLevel="1" x14ac:dyDescent="0.2">
      <c r="A167" s="37" t="s">
        <v>38</v>
      </c>
      <c r="B167" s="38" t="s">
        <v>38</v>
      </c>
      <c r="C167" s="282" t="s">
        <v>43</v>
      </c>
      <c r="D167" s="40" t="s">
        <v>44</v>
      </c>
      <c r="E167" s="41">
        <v>130</v>
      </c>
      <c r="F167" s="42"/>
      <c r="G167" s="42"/>
      <c r="H167" s="87">
        <v>9.69</v>
      </c>
      <c r="I167" s="44"/>
      <c r="J167" s="44" t="s">
        <v>128</v>
      </c>
      <c r="K167" s="42">
        <v>149.43</v>
      </c>
      <c r="L167" s="45" t="s">
        <v>38</v>
      </c>
      <c r="M167" s="7"/>
      <c r="N167" s="7"/>
      <c r="O167" s="7"/>
      <c r="P167" s="7"/>
      <c r="Q167" s="7"/>
    </row>
    <row r="168" spans="1:17" outlineLevel="1" x14ac:dyDescent="0.2">
      <c r="A168" s="37" t="s">
        <v>38</v>
      </c>
      <c r="B168" s="38" t="s">
        <v>38</v>
      </c>
      <c r="C168" s="282" t="s">
        <v>46</v>
      </c>
      <c r="D168" s="40" t="s">
        <v>44</v>
      </c>
      <c r="E168" s="41">
        <v>89</v>
      </c>
      <c r="F168" s="42"/>
      <c r="G168" s="42"/>
      <c r="H168" s="87">
        <v>6.63</v>
      </c>
      <c r="I168" s="44"/>
      <c r="J168" s="44" t="s">
        <v>129</v>
      </c>
      <c r="K168" s="42">
        <v>95.58</v>
      </c>
      <c r="L168" s="45" t="s">
        <v>38</v>
      </c>
      <c r="M168" s="7"/>
      <c r="N168" s="7"/>
      <c r="O168" s="7"/>
      <c r="P168" s="7"/>
      <c r="Q168" s="7"/>
    </row>
    <row r="169" spans="1:17" outlineLevel="1" x14ac:dyDescent="0.2">
      <c r="A169" s="37" t="s">
        <v>38</v>
      </c>
      <c r="B169" s="38" t="s">
        <v>38</v>
      </c>
      <c r="C169" s="282" t="s">
        <v>48</v>
      </c>
      <c r="D169" s="40" t="s">
        <v>49</v>
      </c>
      <c r="E169" s="41">
        <v>362.52</v>
      </c>
      <c r="F169" s="42"/>
      <c r="G169" s="42">
        <v>1.1499999999999999</v>
      </c>
      <c r="H169" s="87" t="s">
        <v>38</v>
      </c>
      <c r="I169" s="44"/>
      <c r="J169" s="44"/>
      <c r="K169" s="42"/>
      <c r="L169" s="45">
        <v>0.83</v>
      </c>
      <c r="M169" s="7"/>
      <c r="N169" s="7"/>
      <c r="O169" s="7"/>
      <c r="P169" s="7"/>
      <c r="Q169" s="7"/>
    </row>
    <row r="170" spans="1:17" outlineLevel="1" x14ac:dyDescent="0.2">
      <c r="A170" s="37" t="s">
        <v>38</v>
      </c>
      <c r="B170" s="38" t="s">
        <v>38</v>
      </c>
      <c r="C170" s="282" t="s">
        <v>94</v>
      </c>
      <c r="D170" s="40" t="s">
        <v>49</v>
      </c>
      <c r="E170" s="41">
        <v>2.08</v>
      </c>
      <c r="F170" s="42"/>
      <c r="G170" s="42">
        <v>1.1499999999999999</v>
      </c>
      <c r="H170" s="87" t="s">
        <v>38</v>
      </c>
      <c r="I170" s="44"/>
      <c r="J170" s="44"/>
      <c r="K170" s="42"/>
      <c r="L170" s="45" t="s">
        <v>38</v>
      </c>
      <c r="M170" s="7"/>
      <c r="N170" s="7"/>
      <c r="O170" s="7"/>
      <c r="P170" s="7"/>
      <c r="Q170" s="7"/>
    </row>
    <row r="171" spans="1:17" ht="15.75" x14ac:dyDescent="0.2">
      <c r="A171" s="46" t="s">
        <v>38</v>
      </c>
      <c r="B171" s="47" t="s">
        <v>38</v>
      </c>
      <c r="C171" s="283" t="s">
        <v>50</v>
      </c>
      <c r="D171" s="46" t="s">
        <v>38</v>
      </c>
      <c r="E171" s="49" t="s">
        <v>38</v>
      </c>
      <c r="F171" s="50"/>
      <c r="G171" s="50"/>
      <c r="H171" s="88">
        <v>70.22</v>
      </c>
      <c r="I171" s="52"/>
      <c r="J171" s="52"/>
      <c r="K171" s="50">
        <v>780.07</v>
      </c>
      <c r="L171" s="53">
        <v>390035</v>
      </c>
      <c r="M171" s="7"/>
      <c r="N171" s="7"/>
      <c r="O171" s="7"/>
      <c r="P171" s="7"/>
      <c r="Q171" s="7"/>
    </row>
    <row r="172" spans="1:17" ht="60" x14ac:dyDescent="0.2">
      <c r="A172" s="37">
        <v>12</v>
      </c>
      <c r="B172" s="38" t="s">
        <v>131</v>
      </c>
      <c r="C172" s="282" t="s">
        <v>157</v>
      </c>
      <c r="D172" s="40" t="s">
        <v>53</v>
      </c>
      <c r="E172" s="41" t="s">
        <v>158</v>
      </c>
      <c r="F172" s="42">
        <v>279.62</v>
      </c>
      <c r="G172" s="42"/>
      <c r="H172" s="87" t="s">
        <v>38</v>
      </c>
      <c r="I172" s="44" t="s">
        <v>73</v>
      </c>
      <c r="J172" s="44"/>
      <c r="K172" s="42"/>
      <c r="L172" s="45" t="s">
        <v>38</v>
      </c>
      <c r="M172" s="7"/>
      <c r="N172" s="7"/>
      <c r="O172" s="7"/>
      <c r="P172" s="7"/>
      <c r="Q172" s="7"/>
    </row>
    <row r="173" spans="1:17" ht="60" outlineLevel="1" x14ac:dyDescent="0.2">
      <c r="A173" s="37" t="s">
        <v>38</v>
      </c>
      <c r="B173" s="38">
        <v>21102</v>
      </c>
      <c r="C173" s="282" t="s">
        <v>74</v>
      </c>
      <c r="D173" s="40" t="s">
        <v>56</v>
      </c>
      <c r="E173" s="41" t="s">
        <v>38</v>
      </c>
      <c r="F173" s="42">
        <v>131.11000000000001</v>
      </c>
      <c r="G173" s="42"/>
      <c r="H173" s="87" t="s">
        <v>38</v>
      </c>
      <c r="I173" s="44"/>
      <c r="J173" s="44">
        <v>6.18</v>
      </c>
      <c r="K173" s="42"/>
      <c r="L173" s="45" t="s">
        <v>38</v>
      </c>
      <c r="M173" s="7"/>
      <c r="N173" s="7"/>
      <c r="O173" s="7"/>
      <c r="P173" s="7"/>
      <c r="Q173" s="7"/>
    </row>
    <row r="174" spans="1:17" ht="30" outlineLevel="1" x14ac:dyDescent="0.2">
      <c r="A174" s="37" t="s">
        <v>38</v>
      </c>
      <c r="B174" s="38">
        <v>30203</v>
      </c>
      <c r="C174" s="282" t="s">
        <v>75</v>
      </c>
      <c r="D174" s="40" t="s">
        <v>56</v>
      </c>
      <c r="E174" s="41">
        <v>0.09</v>
      </c>
      <c r="F174" s="42">
        <v>2.37</v>
      </c>
      <c r="G174" s="42"/>
      <c r="H174" s="87">
        <v>0.21</v>
      </c>
      <c r="I174" s="44"/>
      <c r="J174" s="44">
        <v>6.18</v>
      </c>
      <c r="K174" s="42">
        <v>1.3</v>
      </c>
      <c r="L174" s="45" t="s">
        <v>38</v>
      </c>
      <c r="M174" s="7"/>
      <c r="N174" s="7"/>
      <c r="O174" s="7"/>
      <c r="P174" s="7"/>
      <c r="Q174" s="7"/>
    </row>
    <row r="175" spans="1:17" ht="30" outlineLevel="1" x14ac:dyDescent="0.2">
      <c r="A175" s="37" t="s">
        <v>38</v>
      </c>
      <c r="B175" s="38">
        <v>30402</v>
      </c>
      <c r="C175" s="282" t="s">
        <v>76</v>
      </c>
      <c r="D175" s="40" t="s">
        <v>56</v>
      </c>
      <c r="E175" s="41">
        <v>0.09</v>
      </c>
      <c r="F175" s="42">
        <v>3.28</v>
      </c>
      <c r="G175" s="42"/>
      <c r="H175" s="87">
        <v>0.3</v>
      </c>
      <c r="I175" s="44"/>
      <c r="J175" s="44">
        <v>6.18</v>
      </c>
      <c r="K175" s="42">
        <v>1.85</v>
      </c>
      <c r="L175" s="45" t="s">
        <v>38</v>
      </c>
      <c r="M175" s="7"/>
      <c r="N175" s="7"/>
      <c r="O175" s="7"/>
      <c r="P175" s="7"/>
      <c r="Q175" s="7"/>
    </row>
    <row r="176" spans="1:17" ht="30" outlineLevel="1" x14ac:dyDescent="0.2">
      <c r="A176" s="37" t="s">
        <v>38</v>
      </c>
      <c r="B176" s="38">
        <v>400001</v>
      </c>
      <c r="C176" s="282" t="s">
        <v>55</v>
      </c>
      <c r="D176" s="40" t="s">
        <v>56</v>
      </c>
      <c r="E176" s="41" t="s">
        <v>38</v>
      </c>
      <c r="F176" s="42">
        <v>91.62</v>
      </c>
      <c r="G176" s="42"/>
      <c r="H176" s="87" t="s">
        <v>38</v>
      </c>
      <c r="I176" s="44"/>
      <c r="J176" s="44">
        <v>6.18</v>
      </c>
      <c r="K176" s="42"/>
      <c r="L176" s="45" t="s">
        <v>38</v>
      </c>
      <c r="M176" s="7"/>
      <c r="N176" s="7"/>
      <c r="O176" s="7"/>
      <c r="P176" s="7"/>
      <c r="Q176" s="7"/>
    </row>
    <row r="177" spans="1:17" outlineLevel="1" x14ac:dyDescent="0.2">
      <c r="A177" s="37" t="s">
        <v>38</v>
      </c>
      <c r="B177" s="38" t="s">
        <v>85</v>
      </c>
      <c r="C177" s="282" t="s">
        <v>86</v>
      </c>
      <c r="D177" s="40" t="s">
        <v>87</v>
      </c>
      <c r="E177" s="41">
        <v>2.0000000000000001E-4</v>
      </c>
      <c r="F177" s="42">
        <v>120</v>
      </c>
      <c r="G177" s="42"/>
      <c r="H177" s="87">
        <v>0.02</v>
      </c>
      <c r="I177" s="44"/>
      <c r="J177" s="44">
        <v>8.24</v>
      </c>
      <c r="K177" s="42">
        <v>0.16</v>
      </c>
      <c r="L177" s="45" t="s">
        <v>38</v>
      </c>
      <c r="M177" s="7"/>
      <c r="N177" s="7"/>
      <c r="O177" s="7"/>
      <c r="P177" s="7"/>
      <c r="Q177" s="7"/>
    </row>
    <row r="178" spans="1:17" outlineLevel="1" x14ac:dyDescent="0.2">
      <c r="A178" s="37" t="s">
        <v>38</v>
      </c>
      <c r="B178" s="38" t="s">
        <v>88</v>
      </c>
      <c r="C178" s="282" t="s">
        <v>89</v>
      </c>
      <c r="D178" s="40" t="s">
        <v>79</v>
      </c>
      <c r="E178" s="41" t="s">
        <v>38</v>
      </c>
      <c r="F178" s="42">
        <v>8461.6299999999992</v>
      </c>
      <c r="G178" s="42"/>
      <c r="H178" s="87" t="s">
        <v>38</v>
      </c>
      <c r="I178" s="44"/>
      <c r="J178" s="44">
        <v>8.24</v>
      </c>
      <c r="K178" s="42"/>
      <c r="L178" s="45" t="s">
        <v>38</v>
      </c>
      <c r="M178" s="7"/>
      <c r="N178" s="7"/>
      <c r="O178" s="7"/>
      <c r="P178" s="7"/>
      <c r="Q178" s="7"/>
    </row>
    <row r="179" spans="1:17" ht="30" outlineLevel="1" x14ac:dyDescent="0.2">
      <c r="A179" s="37" t="s">
        <v>38</v>
      </c>
      <c r="B179" s="38" t="s">
        <v>134</v>
      </c>
      <c r="C179" s="282" t="s">
        <v>135</v>
      </c>
      <c r="D179" s="40" t="s">
        <v>84</v>
      </c>
      <c r="E179" s="41">
        <v>0.01</v>
      </c>
      <c r="F179" s="42">
        <v>66.84</v>
      </c>
      <c r="G179" s="42"/>
      <c r="H179" s="87">
        <v>0.67</v>
      </c>
      <c r="I179" s="44"/>
      <c r="J179" s="44">
        <v>8.24</v>
      </c>
      <c r="K179" s="42">
        <v>5.52</v>
      </c>
      <c r="L179" s="45" t="s">
        <v>38</v>
      </c>
      <c r="M179" s="7"/>
      <c r="N179" s="7"/>
      <c r="O179" s="7"/>
      <c r="P179" s="7"/>
      <c r="Q179" s="7"/>
    </row>
    <row r="180" spans="1:17" ht="60" outlineLevel="1" x14ac:dyDescent="0.2">
      <c r="A180" s="37" t="s">
        <v>38</v>
      </c>
      <c r="B180" s="38" t="s">
        <v>57</v>
      </c>
      <c r="C180" s="282" t="s">
        <v>58</v>
      </c>
      <c r="D180" s="40" t="s">
        <v>59</v>
      </c>
      <c r="E180" s="41">
        <v>6.9000000000000006E-2</v>
      </c>
      <c r="F180" s="42">
        <v>1</v>
      </c>
      <c r="G180" s="42"/>
      <c r="H180" s="87">
        <v>7.0000000000000007E-2</v>
      </c>
      <c r="I180" s="44"/>
      <c r="J180" s="44">
        <v>8.24</v>
      </c>
      <c r="K180" s="42">
        <v>0.57999999999999996</v>
      </c>
      <c r="L180" s="45" t="s">
        <v>38</v>
      </c>
      <c r="M180" s="7"/>
      <c r="N180" s="7"/>
      <c r="O180" s="7"/>
      <c r="P180" s="7"/>
      <c r="Q180" s="7"/>
    </row>
    <row r="181" spans="1:17" outlineLevel="1" x14ac:dyDescent="0.2">
      <c r="A181" s="37" t="s">
        <v>38</v>
      </c>
      <c r="B181" s="38" t="s">
        <v>38</v>
      </c>
      <c r="C181" s="282" t="s">
        <v>39</v>
      </c>
      <c r="D181" s="40" t="s">
        <v>38</v>
      </c>
      <c r="E181" s="41" t="s">
        <v>38</v>
      </c>
      <c r="F181" s="42">
        <v>172.42</v>
      </c>
      <c r="G181" s="42">
        <v>1.1499999999999999</v>
      </c>
      <c r="H181" s="87">
        <v>3.97</v>
      </c>
      <c r="I181" s="44"/>
      <c r="J181" s="44">
        <v>18.07</v>
      </c>
      <c r="K181" s="42">
        <v>71.739999999999995</v>
      </c>
      <c r="L181" s="45" t="s">
        <v>38</v>
      </c>
      <c r="M181" s="7"/>
      <c r="N181" s="7"/>
      <c r="O181" s="7"/>
      <c r="P181" s="7"/>
      <c r="Q181" s="7"/>
    </row>
    <row r="182" spans="1:17" outlineLevel="1" x14ac:dyDescent="0.2">
      <c r="A182" s="37" t="s">
        <v>38</v>
      </c>
      <c r="B182" s="38" t="s">
        <v>38</v>
      </c>
      <c r="C182" s="282" t="s">
        <v>40</v>
      </c>
      <c r="D182" s="40" t="s">
        <v>38</v>
      </c>
      <c r="E182" s="41" t="s">
        <v>38</v>
      </c>
      <c r="F182" s="42">
        <v>68.67</v>
      </c>
      <c r="G182" s="42">
        <v>1.1499999999999999</v>
      </c>
      <c r="H182" s="87">
        <v>1.58</v>
      </c>
      <c r="I182" s="44"/>
      <c r="J182" s="44">
        <v>6.18</v>
      </c>
      <c r="K182" s="42">
        <v>9.76</v>
      </c>
      <c r="L182" s="45" t="s">
        <v>38</v>
      </c>
      <c r="M182" s="7"/>
      <c r="N182" s="7"/>
      <c r="O182" s="7"/>
      <c r="P182" s="7"/>
      <c r="Q182" s="7"/>
    </row>
    <row r="183" spans="1:17" outlineLevel="1" x14ac:dyDescent="0.2">
      <c r="A183" s="37" t="s">
        <v>38</v>
      </c>
      <c r="B183" s="38" t="s">
        <v>38</v>
      </c>
      <c r="C183" s="282" t="s">
        <v>41</v>
      </c>
      <c r="D183" s="40" t="s">
        <v>38</v>
      </c>
      <c r="E183" s="41" t="s">
        <v>38</v>
      </c>
      <c r="F183" s="54" t="s">
        <v>136</v>
      </c>
      <c r="G183" s="42">
        <v>1.1499999999999999</v>
      </c>
      <c r="H183" s="290" t="s">
        <v>155</v>
      </c>
      <c r="I183" s="44"/>
      <c r="J183" s="44">
        <v>18.07</v>
      </c>
      <c r="K183" s="54" t="s">
        <v>156</v>
      </c>
      <c r="L183" s="45" t="s">
        <v>38</v>
      </c>
      <c r="M183" s="7"/>
      <c r="N183" s="7"/>
      <c r="O183" s="7"/>
      <c r="P183" s="7"/>
      <c r="Q183" s="7"/>
    </row>
    <row r="184" spans="1:17" outlineLevel="1" x14ac:dyDescent="0.2">
      <c r="A184" s="37" t="s">
        <v>38</v>
      </c>
      <c r="B184" s="38" t="s">
        <v>38</v>
      </c>
      <c r="C184" s="282" t="s">
        <v>42</v>
      </c>
      <c r="D184" s="40" t="s">
        <v>38</v>
      </c>
      <c r="E184" s="41" t="s">
        <v>38</v>
      </c>
      <c r="F184" s="42">
        <v>38.53</v>
      </c>
      <c r="G184" s="42"/>
      <c r="H184" s="87">
        <v>0.77</v>
      </c>
      <c r="I184" s="44"/>
      <c r="J184" s="44">
        <v>8.24</v>
      </c>
      <c r="K184" s="42">
        <v>6.34</v>
      </c>
      <c r="L184" s="45" t="s">
        <v>38</v>
      </c>
      <c r="M184" s="7"/>
      <c r="N184" s="7"/>
      <c r="O184" s="7"/>
      <c r="P184" s="7"/>
      <c r="Q184" s="7"/>
    </row>
    <row r="185" spans="1:17" outlineLevel="1" x14ac:dyDescent="0.2">
      <c r="A185" s="37" t="s">
        <v>38</v>
      </c>
      <c r="B185" s="38" t="s">
        <v>38</v>
      </c>
      <c r="C185" s="282" t="s">
        <v>43</v>
      </c>
      <c r="D185" s="40" t="s">
        <v>44</v>
      </c>
      <c r="E185" s="41">
        <v>95</v>
      </c>
      <c r="F185" s="42"/>
      <c r="G185" s="42"/>
      <c r="H185" s="87">
        <v>3.83</v>
      </c>
      <c r="I185" s="44"/>
      <c r="J185" s="44" t="s">
        <v>60</v>
      </c>
      <c r="K185" s="42">
        <v>58.98</v>
      </c>
      <c r="L185" s="45" t="s">
        <v>38</v>
      </c>
      <c r="M185" s="7"/>
      <c r="N185" s="7"/>
      <c r="O185" s="7"/>
      <c r="P185" s="7"/>
      <c r="Q185" s="7"/>
    </row>
    <row r="186" spans="1:17" outlineLevel="1" x14ac:dyDescent="0.2">
      <c r="A186" s="37" t="s">
        <v>38</v>
      </c>
      <c r="B186" s="38" t="s">
        <v>38</v>
      </c>
      <c r="C186" s="282" t="s">
        <v>46</v>
      </c>
      <c r="D186" s="40" t="s">
        <v>44</v>
      </c>
      <c r="E186" s="41">
        <v>65</v>
      </c>
      <c r="F186" s="42"/>
      <c r="G186" s="42"/>
      <c r="H186" s="87">
        <v>2.62</v>
      </c>
      <c r="I186" s="44"/>
      <c r="J186" s="44" t="s">
        <v>61</v>
      </c>
      <c r="K186" s="42">
        <v>37.869999999999997</v>
      </c>
      <c r="L186" s="45" t="s">
        <v>38</v>
      </c>
      <c r="M186" s="7"/>
      <c r="N186" s="7"/>
      <c r="O186" s="7"/>
      <c r="P186" s="7"/>
      <c r="Q186" s="7"/>
    </row>
    <row r="187" spans="1:17" outlineLevel="1" x14ac:dyDescent="0.2">
      <c r="A187" s="37" t="s">
        <v>38</v>
      </c>
      <c r="B187" s="38" t="s">
        <v>38</v>
      </c>
      <c r="C187" s="282" t="s">
        <v>48</v>
      </c>
      <c r="D187" s="40" t="s">
        <v>93</v>
      </c>
      <c r="E187" s="41">
        <v>18.559999999999999</v>
      </c>
      <c r="F187" s="42"/>
      <c r="G187" s="42">
        <v>1.1499999999999999</v>
      </c>
      <c r="H187" s="87" t="s">
        <v>38</v>
      </c>
      <c r="I187" s="44"/>
      <c r="J187" s="44"/>
      <c r="K187" s="42"/>
      <c r="L187" s="45">
        <v>0.43</v>
      </c>
      <c r="M187" s="7"/>
      <c r="N187" s="7"/>
      <c r="O187" s="7"/>
      <c r="P187" s="7"/>
      <c r="Q187" s="7"/>
    </row>
    <row r="188" spans="1:17" outlineLevel="1" x14ac:dyDescent="0.2">
      <c r="A188" s="37" t="s">
        <v>38</v>
      </c>
      <c r="B188" s="38" t="s">
        <v>38</v>
      </c>
      <c r="C188" s="282" t="s">
        <v>94</v>
      </c>
      <c r="D188" s="40" t="s">
        <v>93</v>
      </c>
      <c r="E188" s="41">
        <v>0.2</v>
      </c>
      <c r="F188" s="42"/>
      <c r="G188" s="42">
        <v>1.1499999999999999</v>
      </c>
      <c r="H188" s="87" t="s">
        <v>38</v>
      </c>
      <c r="I188" s="44"/>
      <c r="J188" s="44"/>
      <c r="K188" s="42"/>
      <c r="L188" s="45" t="s">
        <v>38</v>
      </c>
      <c r="M188" s="7"/>
      <c r="N188" s="7"/>
      <c r="O188" s="7"/>
      <c r="P188" s="7"/>
      <c r="Q188" s="7"/>
    </row>
    <row r="189" spans="1:17" ht="15.75" x14ac:dyDescent="0.2">
      <c r="A189" s="46" t="s">
        <v>38</v>
      </c>
      <c r="B189" s="47" t="s">
        <v>38</v>
      </c>
      <c r="C189" s="283" t="s">
        <v>50</v>
      </c>
      <c r="D189" s="46" t="s">
        <v>38</v>
      </c>
      <c r="E189" s="49" t="s">
        <v>38</v>
      </c>
      <c r="F189" s="50"/>
      <c r="G189" s="50"/>
      <c r="H189" s="88">
        <v>12.77</v>
      </c>
      <c r="I189" s="52"/>
      <c r="J189" s="52"/>
      <c r="K189" s="50">
        <v>184.69</v>
      </c>
      <c r="L189" s="53">
        <v>9234.5</v>
      </c>
      <c r="M189" s="7"/>
      <c r="N189" s="7"/>
      <c r="O189" s="7"/>
      <c r="P189" s="7"/>
      <c r="Q189" s="7"/>
    </row>
    <row r="190" spans="1:17" ht="60" x14ac:dyDescent="0.2">
      <c r="A190" s="37">
        <v>13</v>
      </c>
      <c r="B190" s="38" t="s">
        <v>131</v>
      </c>
      <c r="C190" s="282" t="s">
        <v>159</v>
      </c>
      <c r="D190" s="40" t="s">
        <v>53</v>
      </c>
      <c r="E190" s="41" t="s">
        <v>158</v>
      </c>
      <c r="F190" s="42">
        <v>279.62</v>
      </c>
      <c r="G190" s="42"/>
      <c r="H190" s="87" t="s">
        <v>38</v>
      </c>
      <c r="I190" s="44" t="s">
        <v>73</v>
      </c>
      <c r="J190" s="44"/>
      <c r="K190" s="42"/>
      <c r="L190" s="45" t="s">
        <v>38</v>
      </c>
      <c r="M190" s="7"/>
      <c r="N190" s="7"/>
      <c r="O190" s="7"/>
      <c r="P190" s="7"/>
      <c r="Q190" s="7"/>
    </row>
    <row r="191" spans="1:17" ht="60" outlineLevel="1" x14ac:dyDescent="0.2">
      <c r="A191" s="37" t="s">
        <v>38</v>
      </c>
      <c r="B191" s="38">
        <v>21102</v>
      </c>
      <c r="C191" s="282" t="s">
        <v>74</v>
      </c>
      <c r="D191" s="40" t="s">
        <v>56</v>
      </c>
      <c r="E191" s="41" t="s">
        <v>38</v>
      </c>
      <c r="F191" s="42">
        <v>131.11000000000001</v>
      </c>
      <c r="G191" s="42"/>
      <c r="H191" s="87" t="s">
        <v>38</v>
      </c>
      <c r="I191" s="44"/>
      <c r="J191" s="44">
        <v>6.18</v>
      </c>
      <c r="K191" s="42"/>
      <c r="L191" s="45" t="s">
        <v>38</v>
      </c>
      <c r="M191" s="7"/>
      <c r="N191" s="7"/>
      <c r="O191" s="7"/>
      <c r="P191" s="7"/>
      <c r="Q191" s="7"/>
    </row>
    <row r="192" spans="1:17" ht="30" outlineLevel="1" x14ac:dyDescent="0.2">
      <c r="A192" s="37" t="s">
        <v>38</v>
      </c>
      <c r="B192" s="38">
        <v>30203</v>
      </c>
      <c r="C192" s="282" t="s">
        <v>75</v>
      </c>
      <c r="D192" s="40" t="s">
        <v>56</v>
      </c>
      <c r="E192" s="41">
        <v>0.09</v>
      </c>
      <c r="F192" s="42">
        <v>2.37</v>
      </c>
      <c r="G192" s="42"/>
      <c r="H192" s="87">
        <v>0.21</v>
      </c>
      <c r="I192" s="44"/>
      <c r="J192" s="44">
        <v>6.18</v>
      </c>
      <c r="K192" s="42">
        <v>1.3</v>
      </c>
      <c r="L192" s="45" t="s">
        <v>38</v>
      </c>
      <c r="M192" s="7"/>
      <c r="N192" s="7"/>
      <c r="O192" s="7"/>
      <c r="P192" s="7"/>
      <c r="Q192" s="7"/>
    </row>
    <row r="193" spans="1:17" ht="30" outlineLevel="1" x14ac:dyDescent="0.2">
      <c r="A193" s="37" t="s">
        <v>38</v>
      </c>
      <c r="B193" s="38">
        <v>30402</v>
      </c>
      <c r="C193" s="282" t="s">
        <v>76</v>
      </c>
      <c r="D193" s="40" t="s">
        <v>56</v>
      </c>
      <c r="E193" s="41">
        <v>0.09</v>
      </c>
      <c r="F193" s="42">
        <v>3.28</v>
      </c>
      <c r="G193" s="42"/>
      <c r="H193" s="87">
        <v>0.3</v>
      </c>
      <c r="I193" s="44"/>
      <c r="J193" s="44">
        <v>6.18</v>
      </c>
      <c r="K193" s="42">
        <v>1.85</v>
      </c>
      <c r="L193" s="45" t="s">
        <v>38</v>
      </c>
      <c r="M193" s="7"/>
      <c r="N193" s="7"/>
      <c r="O193" s="7"/>
      <c r="P193" s="7"/>
      <c r="Q193" s="7"/>
    </row>
    <row r="194" spans="1:17" ht="30" outlineLevel="1" x14ac:dyDescent="0.2">
      <c r="A194" s="37" t="s">
        <v>38</v>
      </c>
      <c r="B194" s="38">
        <v>400001</v>
      </c>
      <c r="C194" s="282" t="s">
        <v>55</v>
      </c>
      <c r="D194" s="40" t="s">
        <v>56</v>
      </c>
      <c r="E194" s="41" t="s">
        <v>38</v>
      </c>
      <c r="F194" s="42">
        <v>91.62</v>
      </c>
      <c r="G194" s="42"/>
      <c r="H194" s="87" t="s">
        <v>38</v>
      </c>
      <c r="I194" s="44"/>
      <c r="J194" s="44">
        <v>6.18</v>
      </c>
      <c r="K194" s="42"/>
      <c r="L194" s="45" t="s">
        <v>38</v>
      </c>
      <c r="M194" s="7"/>
      <c r="N194" s="7"/>
      <c r="O194" s="7"/>
      <c r="P194" s="7"/>
      <c r="Q194" s="7"/>
    </row>
    <row r="195" spans="1:17" outlineLevel="1" x14ac:dyDescent="0.2">
      <c r="A195" s="37" t="s">
        <v>38</v>
      </c>
      <c r="B195" s="38" t="s">
        <v>85</v>
      </c>
      <c r="C195" s="282" t="s">
        <v>86</v>
      </c>
      <c r="D195" s="40" t="s">
        <v>87</v>
      </c>
      <c r="E195" s="41">
        <v>2.0000000000000001E-4</v>
      </c>
      <c r="F195" s="42">
        <v>120</v>
      </c>
      <c r="G195" s="42"/>
      <c r="H195" s="87">
        <v>0.02</v>
      </c>
      <c r="I195" s="44"/>
      <c r="J195" s="44">
        <v>8.24</v>
      </c>
      <c r="K195" s="42">
        <v>0.16</v>
      </c>
      <c r="L195" s="45" t="s">
        <v>38</v>
      </c>
      <c r="M195" s="7"/>
      <c r="N195" s="7"/>
      <c r="O195" s="7"/>
      <c r="P195" s="7"/>
      <c r="Q195" s="7"/>
    </row>
    <row r="196" spans="1:17" outlineLevel="1" x14ac:dyDescent="0.2">
      <c r="A196" s="37" t="s">
        <v>38</v>
      </c>
      <c r="B196" s="38" t="s">
        <v>88</v>
      </c>
      <c r="C196" s="282" t="s">
        <v>89</v>
      </c>
      <c r="D196" s="40" t="s">
        <v>79</v>
      </c>
      <c r="E196" s="41" t="s">
        <v>38</v>
      </c>
      <c r="F196" s="42">
        <v>8461.6299999999992</v>
      </c>
      <c r="G196" s="42"/>
      <c r="H196" s="87" t="s">
        <v>38</v>
      </c>
      <c r="I196" s="44"/>
      <c r="J196" s="44">
        <v>8.24</v>
      </c>
      <c r="K196" s="42"/>
      <c r="L196" s="45" t="s">
        <v>38</v>
      </c>
      <c r="M196" s="7"/>
      <c r="N196" s="7"/>
      <c r="O196" s="7"/>
      <c r="P196" s="7"/>
      <c r="Q196" s="7"/>
    </row>
    <row r="197" spans="1:17" ht="30" outlineLevel="1" x14ac:dyDescent="0.2">
      <c r="A197" s="37" t="s">
        <v>38</v>
      </c>
      <c r="B197" s="38" t="s">
        <v>134</v>
      </c>
      <c r="C197" s="282" t="s">
        <v>135</v>
      </c>
      <c r="D197" s="40" t="s">
        <v>84</v>
      </c>
      <c r="E197" s="41">
        <v>0.01</v>
      </c>
      <c r="F197" s="42">
        <v>66.84</v>
      </c>
      <c r="G197" s="42"/>
      <c r="H197" s="87">
        <v>0.67</v>
      </c>
      <c r="I197" s="44"/>
      <c r="J197" s="44">
        <v>8.24</v>
      </c>
      <c r="K197" s="42">
        <v>5.52</v>
      </c>
      <c r="L197" s="45" t="s">
        <v>38</v>
      </c>
      <c r="M197" s="7"/>
      <c r="N197" s="7"/>
      <c r="O197" s="7"/>
      <c r="P197" s="7"/>
      <c r="Q197" s="7"/>
    </row>
    <row r="198" spans="1:17" ht="60" outlineLevel="1" x14ac:dyDescent="0.2">
      <c r="A198" s="37" t="s">
        <v>38</v>
      </c>
      <c r="B198" s="38" t="s">
        <v>57</v>
      </c>
      <c r="C198" s="282" t="s">
        <v>58</v>
      </c>
      <c r="D198" s="40" t="s">
        <v>59</v>
      </c>
      <c r="E198" s="41">
        <v>6.9000000000000006E-2</v>
      </c>
      <c r="F198" s="42">
        <v>1</v>
      </c>
      <c r="G198" s="42"/>
      <c r="H198" s="87">
        <v>7.0000000000000007E-2</v>
      </c>
      <c r="I198" s="44"/>
      <c r="J198" s="44">
        <v>8.24</v>
      </c>
      <c r="K198" s="42">
        <v>0.57999999999999996</v>
      </c>
      <c r="L198" s="45" t="s">
        <v>38</v>
      </c>
      <c r="M198" s="7"/>
      <c r="N198" s="7"/>
      <c r="O198" s="7"/>
      <c r="P198" s="7"/>
      <c r="Q198" s="7"/>
    </row>
    <row r="199" spans="1:17" outlineLevel="1" x14ac:dyDescent="0.2">
      <c r="A199" s="37" t="s">
        <v>38</v>
      </c>
      <c r="B199" s="38" t="s">
        <v>38</v>
      </c>
      <c r="C199" s="282" t="s">
        <v>39</v>
      </c>
      <c r="D199" s="40" t="s">
        <v>38</v>
      </c>
      <c r="E199" s="41" t="s">
        <v>38</v>
      </c>
      <c r="F199" s="42">
        <v>172.42</v>
      </c>
      <c r="G199" s="42">
        <v>1.1499999999999999</v>
      </c>
      <c r="H199" s="87">
        <v>3.97</v>
      </c>
      <c r="I199" s="44"/>
      <c r="J199" s="44">
        <v>18.07</v>
      </c>
      <c r="K199" s="42">
        <v>71.739999999999995</v>
      </c>
      <c r="L199" s="45" t="s">
        <v>38</v>
      </c>
      <c r="M199" s="7"/>
      <c r="N199" s="7"/>
      <c r="O199" s="7"/>
      <c r="P199" s="7"/>
      <c r="Q199" s="7"/>
    </row>
    <row r="200" spans="1:17" outlineLevel="1" x14ac:dyDescent="0.2">
      <c r="A200" s="37" t="s">
        <v>38</v>
      </c>
      <c r="B200" s="38" t="s">
        <v>38</v>
      </c>
      <c r="C200" s="282" t="s">
        <v>40</v>
      </c>
      <c r="D200" s="40" t="s">
        <v>38</v>
      </c>
      <c r="E200" s="41" t="s">
        <v>38</v>
      </c>
      <c r="F200" s="42">
        <v>68.67</v>
      </c>
      <c r="G200" s="42">
        <v>1.1499999999999999</v>
      </c>
      <c r="H200" s="87">
        <v>1.58</v>
      </c>
      <c r="I200" s="44"/>
      <c r="J200" s="44">
        <v>6.18</v>
      </c>
      <c r="K200" s="42">
        <v>9.76</v>
      </c>
      <c r="L200" s="45" t="s">
        <v>38</v>
      </c>
      <c r="M200" s="7"/>
      <c r="N200" s="7"/>
      <c r="O200" s="7"/>
      <c r="P200" s="7"/>
      <c r="Q200" s="7"/>
    </row>
    <row r="201" spans="1:17" outlineLevel="1" x14ac:dyDescent="0.2">
      <c r="A201" s="37" t="s">
        <v>38</v>
      </c>
      <c r="B201" s="38" t="s">
        <v>38</v>
      </c>
      <c r="C201" s="282" t="s">
        <v>41</v>
      </c>
      <c r="D201" s="40" t="s">
        <v>38</v>
      </c>
      <c r="E201" s="41" t="s">
        <v>38</v>
      </c>
      <c r="F201" s="54" t="s">
        <v>136</v>
      </c>
      <c r="G201" s="42">
        <v>1.1499999999999999</v>
      </c>
      <c r="H201" s="290" t="s">
        <v>155</v>
      </c>
      <c r="I201" s="44"/>
      <c r="J201" s="44">
        <v>18.07</v>
      </c>
      <c r="K201" s="54" t="s">
        <v>156</v>
      </c>
      <c r="L201" s="45" t="s">
        <v>38</v>
      </c>
      <c r="M201" s="7"/>
      <c r="N201" s="7"/>
      <c r="O201" s="7"/>
      <c r="P201" s="7"/>
      <c r="Q201" s="7"/>
    </row>
    <row r="202" spans="1:17" outlineLevel="1" x14ac:dyDescent="0.2">
      <c r="A202" s="37" t="s">
        <v>38</v>
      </c>
      <c r="B202" s="38" t="s">
        <v>38</v>
      </c>
      <c r="C202" s="282" t="s">
        <v>42</v>
      </c>
      <c r="D202" s="40" t="s">
        <v>38</v>
      </c>
      <c r="E202" s="41" t="s">
        <v>38</v>
      </c>
      <c r="F202" s="42">
        <v>38.53</v>
      </c>
      <c r="G202" s="42"/>
      <c r="H202" s="87">
        <v>0.77</v>
      </c>
      <c r="I202" s="44"/>
      <c r="J202" s="44">
        <v>8.24</v>
      </c>
      <c r="K202" s="42">
        <v>6.34</v>
      </c>
      <c r="L202" s="45" t="s">
        <v>38</v>
      </c>
      <c r="M202" s="7"/>
      <c r="N202" s="7"/>
      <c r="O202" s="7"/>
      <c r="P202" s="7"/>
      <c r="Q202" s="7"/>
    </row>
    <row r="203" spans="1:17" outlineLevel="1" x14ac:dyDescent="0.2">
      <c r="A203" s="37" t="s">
        <v>38</v>
      </c>
      <c r="B203" s="38" t="s">
        <v>38</v>
      </c>
      <c r="C203" s="282" t="s">
        <v>43</v>
      </c>
      <c r="D203" s="40" t="s">
        <v>44</v>
      </c>
      <c r="E203" s="41">
        <v>95</v>
      </c>
      <c r="F203" s="42"/>
      <c r="G203" s="42"/>
      <c r="H203" s="87">
        <v>3.83</v>
      </c>
      <c r="I203" s="44"/>
      <c r="J203" s="44" t="s">
        <v>60</v>
      </c>
      <c r="K203" s="42">
        <v>58.98</v>
      </c>
      <c r="L203" s="45" t="s">
        <v>38</v>
      </c>
      <c r="M203" s="7"/>
      <c r="N203" s="7"/>
      <c r="O203" s="7"/>
      <c r="P203" s="7"/>
      <c r="Q203" s="7"/>
    </row>
    <row r="204" spans="1:17" outlineLevel="1" x14ac:dyDescent="0.2">
      <c r="A204" s="37" t="s">
        <v>38</v>
      </c>
      <c r="B204" s="38" t="s">
        <v>38</v>
      </c>
      <c r="C204" s="282" t="s">
        <v>46</v>
      </c>
      <c r="D204" s="40" t="s">
        <v>44</v>
      </c>
      <c r="E204" s="41">
        <v>65</v>
      </c>
      <c r="F204" s="42"/>
      <c r="G204" s="42"/>
      <c r="H204" s="87">
        <v>2.62</v>
      </c>
      <c r="I204" s="44"/>
      <c r="J204" s="44" t="s">
        <v>61</v>
      </c>
      <c r="K204" s="42">
        <v>37.869999999999997</v>
      </c>
      <c r="L204" s="45" t="s">
        <v>38</v>
      </c>
      <c r="M204" s="7"/>
      <c r="N204" s="7"/>
      <c r="O204" s="7"/>
      <c r="P204" s="7"/>
      <c r="Q204" s="7"/>
    </row>
    <row r="205" spans="1:17" outlineLevel="1" x14ac:dyDescent="0.2">
      <c r="A205" s="37" t="s">
        <v>38</v>
      </c>
      <c r="B205" s="38" t="s">
        <v>38</v>
      </c>
      <c r="C205" s="282" t="s">
        <v>48</v>
      </c>
      <c r="D205" s="40" t="s">
        <v>93</v>
      </c>
      <c r="E205" s="41">
        <v>18.559999999999999</v>
      </c>
      <c r="F205" s="42"/>
      <c r="G205" s="42">
        <v>1.1499999999999999</v>
      </c>
      <c r="H205" s="87" t="s">
        <v>38</v>
      </c>
      <c r="I205" s="44"/>
      <c r="J205" s="44"/>
      <c r="K205" s="42"/>
      <c r="L205" s="45">
        <v>0.43</v>
      </c>
      <c r="M205" s="7"/>
      <c r="N205" s="7"/>
      <c r="O205" s="7"/>
      <c r="P205" s="7"/>
      <c r="Q205" s="7"/>
    </row>
    <row r="206" spans="1:17" outlineLevel="1" x14ac:dyDescent="0.2">
      <c r="A206" s="37" t="s">
        <v>38</v>
      </c>
      <c r="B206" s="38" t="s">
        <v>38</v>
      </c>
      <c r="C206" s="282" t="s">
        <v>94</v>
      </c>
      <c r="D206" s="40" t="s">
        <v>93</v>
      </c>
      <c r="E206" s="41">
        <v>0.2</v>
      </c>
      <c r="F206" s="42"/>
      <c r="G206" s="42">
        <v>1.1499999999999999</v>
      </c>
      <c r="H206" s="87" t="s">
        <v>38</v>
      </c>
      <c r="I206" s="44"/>
      <c r="J206" s="44"/>
      <c r="K206" s="42"/>
      <c r="L206" s="45" t="s">
        <v>38</v>
      </c>
      <c r="M206" s="7"/>
      <c r="N206" s="7"/>
      <c r="O206" s="7"/>
      <c r="P206" s="7"/>
      <c r="Q206" s="7"/>
    </row>
    <row r="207" spans="1:17" ht="15.75" x14ac:dyDescent="0.2">
      <c r="A207" s="46" t="s">
        <v>38</v>
      </c>
      <c r="B207" s="47" t="s">
        <v>38</v>
      </c>
      <c r="C207" s="283" t="s">
        <v>50</v>
      </c>
      <c r="D207" s="46" t="s">
        <v>38</v>
      </c>
      <c r="E207" s="49" t="s">
        <v>38</v>
      </c>
      <c r="F207" s="50"/>
      <c r="G207" s="50"/>
      <c r="H207" s="88">
        <v>12.77</v>
      </c>
      <c r="I207" s="52"/>
      <c r="J207" s="52"/>
      <c r="K207" s="50">
        <v>184.69</v>
      </c>
      <c r="L207" s="53">
        <v>9234.5</v>
      </c>
      <c r="M207" s="7"/>
      <c r="N207" s="7"/>
      <c r="O207" s="7"/>
      <c r="P207" s="7"/>
      <c r="Q207" s="7"/>
    </row>
    <row r="208" spans="1:17" ht="75" x14ac:dyDescent="0.2">
      <c r="A208" s="37">
        <v>14</v>
      </c>
      <c r="B208" s="38" t="s">
        <v>160</v>
      </c>
      <c r="C208" s="282" t="s">
        <v>161</v>
      </c>
      <c r="D208" s="40" t="s">
        <v>53</v>
      </c>
      <c r="E208" s="41" t="s">
        <v>162</v>
      </c>
      <c r="F208" s="42">
        <v>301.39</v>
      </c>
      <c r="G208" s="42"/>
      <c r="H208" s="87" t="s">
        <v>38</v>
      </c>
      <c r="I208" s="44" t="s">
        <v>73</v>
      </c>
      <c r="J208" s="44"/>
      <c r="K208" s="42"/>
      <c r="L208" s="45" t="s">
        <v>38</v>
      </c>
      <c r="M208" s="7"/>
      <c r="N208" s="7"/>
      <c r="O208" s="7"/>
      <c r="P208" s="7"/>
      <c r="Q208" s="7"/>
    </row>
    <row r="209" spans="1:17" ht="60" outlineLevel="1" x14ac:dyDescent="0.2">
      <c r="A209" s="37" t="s">
        <v>38</v>
      </c>
      <c r="B209" s="38">
        <v>21102</v>
      </c>
      <c r="C209" s="282" t="s">
        <v>74</v>
      </c>
      <c r="D209" s="40" t="s">
        <v>56</v>
      </c>
      <c r="E209" s="41">
        <v>0.05</v>
      </c>
      <c r="F209" s="42">
        <v>131.11000000000001</v>
      </c>
      <c r="G209" s="42"/>
      <c r="H209" s="87">
        <v>6.56</v>
      </c>
      <c r="I209" s="44"/>
      <c r="J209" s="44">
        <v>6.1</v>
      </c>
      <c r="K209" s="42">
        <v>40.020000000000003</v>
      </c>
      <c r="L209" s="45" t="s">
        <v>38</v>
      </c>
      <c r="M209" s="7"/>
      <c r="N209" s="7"/>
      <c r="O209" s="7"/>
      <c r="P209" s="7"/>
      <c r="Q209" s="7"/>
    </row>
    <row r="210" spans="1:17" ht="30" outlineLevel="1" x14ac:dyDescent="0.2">
      <c r="A210" s="37" t="s">
        <v>38</v>
      </c>
      <c r="B210" s="38">
        <v>30203</v>
      </c>
      <c r="C210" s="282" t="s">
        <v>75</v>
      </c>
      <c r="D210" s="40" t="s">
        <v>56</v>
      </c>
      <c r="E210" s="41">
        <v>1.23</v>
      </c>
      <c r="F210" s="42">
        <v>2.37</v>
      </c>
      <c r="G210" s="42"/>
      <c r="H210" s="87">
        <v>2.92</v>
      </c>
      <c r="I210" s="44"/>
      <c r="J210" s="44">
        <v>6.1</v>
      </c>
      <c r="K210" s="42">
        <v>17.809999999999999</v>
      </c>
      <c r="L210" s="45" t="s">
        <v>38</v>
      </c>
      <c r="M210" s="7"/>
      <c r="N210" s="7"/>
      <c r="O210" s="7"/>
      <c r="P210" s="7"/>
      <c r="Q210" s="7"/>
    </row>
    <row r="211" spans="1:17" ht="30" outlineLevel="1" x14ac:dyDescent="0.2">
      <c r="A211" s="37" t="s">
        <v>38</v>
      </c>
      <c r="B211" s="38">
        <v>30402</v>
      </c>
      <c r="C211" s="282" t="s">
        <v>76</v>
      </c>
      <c r="D211" s="40" t="s">
        <v>56</v>
      </c>
      <c r="E211" s="41">
        <v>1.23</v>
      </c>
      <c r="F211" s="42">
        <v>3.28</v>
      </c>
      <c r="G211" s="42"/>
      <c r="H211" s="87">
        <v>4.03</v>
      </c>
      <c r="I211" s="44"/>
      <c r="J211" s="44">
        <v>6.1</v>
      </c>
      <c r="K211" s="42">
        <v>24.58</v>
      </c>
      <c r="L211" s="45" t="s">
        <v>38</v>
      </c>
      <c r="M211" s="7"/>
      <c r="N211" s="7"/>
      <c r="O211" s="7"/>
      <c r="P211" s="7"/>
      <c r="Q211" s="7"/>
    </row>
    <row r="212" spans="1:17" ht="30" outlineLevel="1" x14ac:dyDescent="0.2">
      <c r="A212" s="37" t="s">
        <v>38</v>
      </c>
      <c r="B212" s="38">
        <v>400001</v>
      </c>
      <c r="C212" s="282" t="s">
        <v>55</v>
      </c>
      <c r="D212" s="40" t="s">
        <v>56</v>
      </c>
      <c r="E212" s="41">
        <v>0.05</v>
      </c>
      <c r="F212" s="42">
        <v>91.62</v>
      </c>
      <c r="G212" s="42"/>
      <c r="H212" s="87">
        <v>4.58</v>
      </c>
      <c r="I212" s="44"/>
      <c r="J212" s="44">
        <v>6.1</v>
      </c>
      <c r="K212" s="42">
        <v>27.94</v>
      </c>
      <c r="L212" s="45" t="s">
        <v>38</v>
      </c>
      <c r="M212" s="7"/>
      <c r="N212" s="7"/>
      <c r="O212" s="7"/>
      <c r="P212" s="7"/>
      <c r="Q212" s="7"/>
    </row>
    <row r="213" spans="1:17" ht="30" outlineLevel="1" x14ac:dyDescent="0.2">
      <c r="A213" s="37" t="s">
        <v>38</v>
      </c>
      <c r="B213" s="38" t="s">
        <v>163</v>
      </c>
      <c r="C213" s="282" t="s">
        <v>164</v>
      </c>
      <c r="D213" s="40" t="s">
        <v>79</v>
      </c>
      <c r="E213" s="41">
        <v>2.0000000000000001E-4</v>
      </c>
      <c r="F213" s="42">
        <v>10207</v>
      </c>
      <c r="G213" s="42"/>
      <c r="H213" s="87">
        <v>2.04</v>
      </c>
      <c r="I213" s="44"/>
      <c r="J213" s="44">
        <v>10.19</v>
      </c>
      <c r="K213" s="42">
        <v>20.79</v>
      </c>
      <c r="L213" s="45" t="s">
        <v>38</v>
      </c>
      <c r="M213" s="7"/>
      <c r="N213" s="7"/>
      <c r="O213" s="7"/>
      <c r="P213" s="7"/>
      <c r="Q213" s="7"/>
    </row>
    <row r="214" spans="1:17" outlineLevel="1" x14ac:dyDescent="0.2">
      <c r="A214" s="37" t="s">
        <v>38</v>
      </c>
      <c r="B214" s="38" t="s">
        <v>85</v>
      </c>
      <c r="C214" s="282" t="s">
        <v>86</v>
      </c>
      <c r="D214" s="40" t="s">
        <v>87</v>
      </c>
      <c r="E214" s="41">
        <v>6.1000000000000004E-3</v>
      </c>
      <c r="F214" s="42">
        <v>120</v>
      </c>
      <c r="G214" s="42"/>
      <c r="H214" s="87">
        <v>0.73</v>
      </c>
      <c r="I214" s="44"/>
      <c r="J214" s="44">
        <v>10.19</v>
      </c>
      <c r="K214" s="42">
        <v>7.44</v>
      </c>
      <c r="L214" s="45" t="s">
        <v>38</v>
      </c>
      <c r="M214" s="7"/>
      <c r="N214" s="7"/>
      <c r="O214" s="7"/>
      <c r="P214" s="7"/>
      <c r="Q214" s="7"/>
    </row>
    <row r="215" spans="1:17" outlineLevel="1" x14ac:dyDescent="0.2">
      <c r="A215" s="37" t="s">
        <v>38</v>
      </c>
      <c r="B215" s="38" t="s">
        <v>88</v>
      </c>
      <c r="C215" s="282" t="s">
        <v>89</v>
      </c>
      <c r="D215" s="40" t="s">
        <v>79</v>
      </c>
      <c r="E215" s="41">
        <v>2.0000000000000001E-4</v>
      </c>
      <c r="F215" s="42">
        <v>8461.6299999999992</v>
      </c>
      <c r="G215" s="42"/>
      <c r="H215" s="87">
        <v>1.69</v>
      </c>
      <c r="I215" s="44"/>
      <c r="J215" s="44">
        <v>10.19</v>
      </c>
      <c r="K215" s="42">
        <v>17.22</v>
      </c>
      <c r="L215" s="45" t="s">
        <v>38</v>
      </c>
      <c r="M215" s="7"/>
      <c r="N215" s="7"/>
      <c r="O215" s="7"/>
      <c r="P215" s="7"/>
      <c r="Q215" s="7"/>
    </row>
    <row r="216" spans="1:17" ht="30" outlineLevel="1" x14ac:dyDescent="0.2">
      <c r="A216" s="37" t="s">
        <v>38</v>
      </c>
      <c r="B216" s="38" t="s">
        <v>134</v>
      </c>
      <c r="C216" s="282" t="s">
        <v>135</v>
      </c>
      <c r="D216" s="40" t="s">
        <v>84</v>
      </c>
      <c r="E216" s="41">
        <v>6.25E-2</v>
      </c>
      <c r="F216" s="42">
        <v>66.84</v>
      </c>
      <c r="G216" s="42"/>
      <c r="H216" s="87">
        <v>4.18</v>
      </c>
      <c r="I216" s="44"/>
      <c r="J216" s="44">
        <v>10.19</v>
      </c>
      <c r="K216" s="42">
        <v>42.59</v>
      </c>
      <c r="L216" s="45" t="s">
        <v>38</v>
      </c>
      <c r="M216" s="7"/>
      <c r="N216" s="7"/>
      <c r="O216" s="7"/>
      <c r="P216" s="7"/>
      <c r="Q216" s="7"/>
    </row>
    <row r="217" spans="1:17" ht="60" outlineLevel="1" x14ac:dyDescent="0.2">
      <c r="A217" s="37" t="s">
        <v>38</v>
      </c>
      <c r="B217" s="38" t="s">
        <v>57</v>
      </c>
      <c r="C217" s="282" t="s">
        <v>58</v>
      </c>
      <c r="D217" s="40" t="s">
        <v>59</v>
      </c>
      <c r="E217" s="41">
        <v>0.96499999999999997</v>
      </c>
      <c r="F217" s="42">
        <v>1</v>
      </c>
      <c r="G217" s="42"/>
      <c r="H217" s="87">
        <v>0.97</v>
      </c>
      <c r="I217" s="44"/>
      <c r="J217" s="44">
        <v>10.19</v>
      </c>
      <c r="K217" s="42">
        <v>9.8800000000000008</v>
      </c>
      <c r="L217" s="45" t="s">
        <v>38</v>
      </c>
      <c r="M217" s="7"/>
      <c r="N217" s="7"/>
      <c r="O217" s="7"/>
      <c r="P217" s="7"/>
      <c r="Q217" s="7"/>
    </row>
    <row r="218" spans="1:17" outlineLevel="1" x14ac:dyDescent="0.2">
      <c r="A218" s="37" t="s">
        <v>38</v>
      </c>
      <c r="B218" s="38" t="s">
        <v>38</v>
      </c>
      <c r="C218" s="282" t="s">
        <v>39</v>
      </c>
      <c r="D218" s="40" t="s">
        <v>38</v>
      </c>
      <c r="E218" s="41" t="s">
        <v>38</v>
      </c>
      <c r="F218" s="42">
        <v>193.23</v>
      </c>
      <c r="G218" s="42">
        <v>1.1499999999999999</v>
      </c>
      <c r="H218" s="87">
        <v>55.55</v>
      </c>
      <c r="I218" s="44"/>
      <c r="J218" s="44">
        <v>18.07</v>
      </c>
      <c r="K218" s="42">
        <v>1003.79</v>
      </c>
      <c r="L218" s="45" t="s">
        <v>38</v>
      </c>
      <c r="M218" s="7"/>
      <c r="N218" s="7"/>
      <c r="O218" s="7"/>
      <c r="P218" s="7"/>
      <c r="Q218" s="7"/>
    </row>
    <row r="219" spans="1:17" outlineLevel="1" x14ac:dyDescent="0.2">
      <c r="A219" s="37" t="s">
        <v>38</v>
      </c>
      <c r="B219" s="38" t="s">
        <v>38</v>
      </c>
      <c r="C219" s="282" t="s">
        <v>40</v>
      </c>
      <c r="D219" s="40" t="s">
        <v>38</v>
      </c>
      <c r="E219" s="41" t="s">
        <v>38</v>
      </c>
      <c r="F219" s="42">
        <v>72.23</v>
      </c>
      <c r="G219" s="42">
        <v>1.1499999999999999</v>
      </c>
      <c r="H219" s="87">
        <v>20.77</v>
      </c>
      <c r="I219" s="44"/>
      <c r="J219" s="44">
        <v>6.1</v>
      </c>
      <c r="K219" s="42">
        <v>126.7</v>
      </c>
      <c r="L219" s="45" t="s">
        <v>38</v>
      </c>
      <c r="M219" s="7"/>
      <c r="N219" s="7"/>
      <c r="O219" s="7"/>
      <c r="P219" s="7"/>
      <c r="Q219" s="7"/>
    </row>
    <row r="220" spans="1:17" outlineLevel="1" x14ac:dyDescent="0.2">
      <c r="A220" s="37" t="s">
        <v>38</v>
      </c>
      <c r="B220" s="38" t="s">
        <v>38</v>
      </c>
      <c r="C220" s="282" t="s">
        <v>41</v>
      </c>
      <c r="D220" s="40" t="s">
        <v>38</v>
      </c>
      <c r="E220" s="41" t="s">
        <v>38</v>
      </c>
      <c r="F220" s="54" t="s">
        <v>136</v>
      </c>
      <c r="G220" s="42">
        <v>1.1499999999999999</v>
      </c>
      <c r="H220" s="290" t="s">
        <v>165</v>
      </c>
      <c r="I220" s="44"/>
      <c r="J220" s="44">
        <v>18.07</v>
      </c>
      <c r="K220" s="54" t="s">
        <v>166</v>
      </c>
      <c r="L220" s="45" t="s">
        <v>38</v>
      </c>
      <c r="M220" s="7"/>
      <c r="N220" s="7"/>
      <c r="O220" s="7"/>
      <c r="P220" s="7"/>
      <c r="Q220" s="7"/>
    </row>
    <row r="221" spans="1:17" outlineLevel="1" x14ac:dyDescent="0.2">
      <c r="A221" s="37" t="s">
        <v>38</v>
      </c>
      <c r="B221" s="38" t="s">
        <v>38</v>
      </c>
      <c r="C221" s="282" t="s">
        <v>42</v>
      </c>
      <c r="D221" s="40" t="s">
        <v>38</v>
      </c>
      <c r="E221" s="41" t="s">
        <v>38</v>
      </c>
      <c r="F221" s="42">
        <v>35.93</v>
      </c>
      <c r="G221" s="42"/>
      <c r="H221" s="87">
        <v>8.98</v>
      </c>
      <c r="I221" s="44"/>
      <c r="J221" s="44">
        <v>10.19</v>
      </c>
      <c r="K221" s="42">
        <v>91.51</v>
      </c>
      <c r="L221" s="45" t="s">
        <v>38</v>
      </c>
      <c r="M221" s="7"/>
      <c r="N221" s="7"/>
      <c r="O221" s="7"/>
      <c r="P221" s="7"/>
      <c r="Q221" s="7"/>
    </row>
    <row r="222" spans="1:17" outlineLevel="1" x14ac:dyDescent="0.2">
      <c r="A222" s="37" t="s">
        <v>38</v>
      </c>
      <c r="B222" s="38" t="s">
        <v>38</v>
      </c>
      <c r="C222" s="282" t="s">
        <v>43</v>
      </c>
      <c r="D222" s="40" t="s">
        <v>44</v>
      </c>
      <c r="E222" s="41">
        <v>95</v>
      </c>
      <c r="F222" s="42"/>
      <c r="G222" s="42"/>
      <c r="H222" s="87">
        <v>53.49</v>
      </c>
      <c r="I222" s="44"/>
      <c r="J222" s="44" t="s">
        <v>60</v>
      </c>
      <c r="K222" s="42">
        <v>824.05</v>
      </c>
      <c r="L222" s="45" t="s">
        <v>38</v>
      </c>
      <c r="M222" s="7"/>
      <c r="N222" s="7"/>
      <c r="O222" s="7"/>
      <c r="P222" s="7"/>
      <c r="Q222" s="7"/>
    </row>
    <row r="223" spans="1:17" outlineLevel="1" x14ac:dyDescent="0.2">
      <c r="A223" s="37" t="s">
        <v>38</v>
      </c>
      <c r="B223" s="38" t="s">
        <v>38</v>
      </c>
      <c r="C223" s="282" t="s">
        <v>46</v>
      </c>
      <c r="D223" s="40" t="s">
        <v>44</v>
      </c>
      <c r="E223" s="41">
        <v>65</v>
      </c>
      <c r="F223" s="42"/>
      <c r="G223" s="42"/>
      <c r="H223" s="87">
        <v>36.6</v>
      </c>
      <c r="I223" s="44"/>
      <c r="J223" s="44" t="s">
        <v>61</v>
      </c>
      <c r="K223" s="42">
        <v>529.02</v>
      </c>
      <c r="L223" s="45" t="s">
        <v>38</v>
      </c>
      <c r="M223" s="7"/>
      <c r="N223" s="7"/>
      <c r="O223" s="7"/>
      <c r="P223" s="7"/>
      <c r="Q223" s="7"/>
    </row>
    <row r="224" spans="1:17" outlineLevel="1" x14ac:dyDescent="0.2">
      <c r="A224" s="37" t="s">
        <v>38</v>
      </c>
      <c r="B224" s="38" t="s">
        <v>38</v>
      </c>
      <c r="C224" s="282" t="s">
        <v>48</v>
      </c>
      <c r="D224" s="40" t="s">
        <v>93</v>
      </c>
      <c r="E224" s="41">
        <v>20.8</v>
      </c>
      <c r="F224" s="42"/>
      <c r="G224" s="42">
        <v>1.1499999999999999</v>
      </c>
      <c r="H224" s="87" t="s">
        <v>38</v>
      </c>
      <c r="I224" s="44"/>
      <c r="J224" s="44"/>
      <c r="K224" s="42"/>
      <c r="L224" s="45">
        <v>5.98</v>
      </c>
      <c r="M224" s="7"/>
      <c r="N224" s="7"/>
      <c r="O224" s="7"/>
      <c r="P224" s="7"/>
      <c r="Q224" s="7"/>
    </row>
    <row r="225" spans="1:17" outlineLevel="1" x14ac:dyDescent="0.2">
      <c r="A225" s="37" t="s">
        <v>38</v>
      </c>
      <c r="B225" s="38" t="s">
        <v>38</v>
      </c>
      <c r="C225" s="282" t="s">
        <v>94</v>
      </c>
      <c r="D225" s="40" t="s">
        <v>93</v>
      </c>
      <c r="E225" s="41">
        <v>0.2</v>
      </c>
      <c r="F225" s="42"/>
      <c r="G225" s="42">
        <v>1.1499999999999999</v>
      </c>
      <c r="H225" s="87" t="s">
        <v>38</v>
      </c>
      <c r="I225" s="44"/>
      <c r="J225" s="44"/>
      <c r="K225" s="42"/>
      <c r="L225" s="45">
        <v>0.06</v>
      </c>
      <c r="M225" s="7"/>
      <c r="N225" s="7"/>
      <c r="O225" s="7"/>
      <c r="P225" s="7"/>
      <c r="Q225" s="7"/>
    </row>
    <row r="226" spans="1:17" ht="15.75" x14ac:dyDescent="0.2">
      <c r="A226" s="46" t="s">
        <v>38</v>
      </c>
      <c r="B226" s="47" t="s">
        <v>38</v>
      </c>
      <c r="C226" s="283" t="s">
        <v>50</v>
      </c>
      <c r="D226" s="46" t="s">
        <v>38</v>
      </c>
      <c r="E226" s="49" t="s">
        <v>38</v>
      </c>
      <c r="F226" s="50"/>
      <c r="G226" s="50"/>
      <c r="H226" s="88">
        <v>175.39</v>
      </c>
      <c r="I226" s="52"/>
      <c r="J226" s="52"/>
      <c r="K226" s="50">
        <v>2575.0700000000002</v>
      </c>
      <c r="L226" s="53">
        <v>10300.280000000001</v>
      </c>
      <c r="M226" s="7"/>
      <c r="N226" s="7"/>
      <c r="O226" s="7"/>
      <c r="P226" s="7"/>
      <c r="Q226" s="7"/>
    </row>
    <row r="227" spans="1:17" ht="75" x14ac:dyDescent="0.2">
      <c r="A227" s="37">
        <v>15</v>
      </c>
      <c r="B227" s="38" t="s">
        <v>160</v>
      </c>
      <c r="C227" s="282" t="s">
        <v>167</v>
      </c>
      <c r="D227" s="40" t="s">
        <v>53</v>
      </c>
      <c r="E227" s="41" t="s">
        <v>162</v>
      </c>
      <c r="F227" s="42">
        <v>301.39</v>
      </c>
      <c r="G227" s="42"/>
      <c r="H227" s="87" t="s">
        <v>38</v>
      </c>
      <c r="I227" s="44" t="s">
        <v>73</v>
      </c>
      <c r="J227" s="44"/>
      <c r="K227" s="42"/>
      <c r="L227" s="45" t="s">
        <v>38</v>
      </c>
      <c r="M227" s="7"/>
      <c r="N227" s="7"/>
      <c r="O227" s="7"/>
      <c r="P227" s="7"/>
      <c r="Q227" s="7"/>
    </row>
    <row r="228" spans="1:17" ht="60" outlineLevel="1" x14ac:dyDescent="0.2">
      <c r="A228" s="37" t="s">
        <v>38</v>
      </c>
      <c r="B228" s="38">
        <v>21102</v>
      </c>
      <c r="C228" s="282" t="s">
        <v>74</v>
      </c>
      <c r="D228" s="40" t="s">
        <v>56</v>
      </c>
      <c r="E228" s="41">
        <v>0.05</v>
      </c>
      <c r="F228" s="42">
        <v>131.11000000000001</v>
      </c>
      <c r="G228" s="42"/>
      <c r="H228" s="87">
        <v>6.56</v>
      </c>
      <c r="I228" s="44"/>
      <c r="J228" s="44">
        <v>6.1</v>
      </c>
      <c r="K228" s="42">
        <v>40.020000000000003</v>
      </c>
      <c r="L228" s="45" t="s">
        <v>38</v>
      </c>
      <c r="M228" s="7"/>
      <c r="N228" s="7"/>
      <c r="O228" s="7"/>
      <c r="P228" s="7"/>
      <c r="Q228" s="7"/>
    </row>
    <row r="229" spans="1:17" ht="30" outlineLevel="1" x14ac:dyDescent="0.2">
      <c r="A229" s="37" t="s">
        <v>38</v>
      </c>
      <c r="B229" s="38">
        <v>30203</v>
      </c>
      <c r="C229" s="282" t="s">
        <v>75</v>
      </c>
      <c r="D229" s="40" t="s">
        <v>56</v>
      </c>
      <c r="E229" s="41">
        <v>1.23</v>
      </c>
      <c r="F229" s="42">
        <v>2.37</v>
      </c>
      <c r="G229" s="42"/>
      <c r="H229" s="87">
        <v>2.92</v>
      </c>
      <c r="I229" s="44"/>
      <c r="J229" s="44">
        <v>6.1</v>
      </c>
      <c r="K229" s="42">
        <v>17.809999999999999</v>
      </c>
      <c r="L229" s="45" t="s">
        <v>38</v>
      </c>
      <c r="M229" s="7"/>
      <c r="N229" s="7"/>
      <c r="O229" s="7"/>
      <c r="P229" s="7"/>
      <c r="Q229" s="7"/>
    </row>
    <row r="230" spans="1:17" ht="30" outlineLevel="1" x14ac:dyDescent="0.2">
      <c r="A230" s="37" t="s">
        <v>38</v>
      </c>
      <c r="B230" s="38">
        <v>30402</v>
      </c>
      <c r="C230" s="282" t="s">
        <v>76</v>
      </c>
      <c r="D230" s="40" t="s">
        <v>56</v>
      </c>
      <c r="E230" s="41">
        <v>1.23</v>
      </c>
      <c r="F230" s="42">
        <v>3.28</v>
      </c>
      <c r="G230" s="42"/>
      <c r="H230" s="87">
        <v>4.03</v>
      </c>
      <c r="I230" s="44"/>
      <c r="J230" s="44">
        <v>6.1</v>
      </c>
      <c r="K230" s="42">
        <v>24.58</v>
      </c>
      <c r="L230" s="45" t="s">
        <v>38</v>
      </c>
      <c r="M230" s="7"/>
      <c r="N230" s="7"/>
      <c r="O230" s="7"/>
      <c r="P230" s="7"/>
      <c r="Q230" s="7"/>
    </row>
    <row r="231" spans="1:17" ht="30" outlineLevel="1" x14ac:dyDescent="0.2">
      <c r="A231" s="37" t="s">
        <v>38</v>
      </c>
      <c r="B231" s="38">
        <v>400001</v>
      </c>
      <c r="C231" s="282" t="s">
        <v>55</v>
      </c>
      <c r="D231" s="40" t="s">
        <v>56</v>
      </c>
      <c r="E231" s="41">
        <v>0.05</v>
      </c>
      <c r="F231" s="42">
        <v>91.62</v>
      </c>
      <c r="G231" s="42"/>
      <c r="H231" s="87">
        <v>4.58</v>
      </c>
      <c r="I231" s="44"/>
      <c r="J231" s="44">
        <v>6.1</v>
      </c>
      <c r="K231" s="42">
        <v>27.94</v>
      </c>
      <c r="L231" s="45" t="s">
        <v>38</v>
      </c>
      <c r="M231" s="7"/>
      <c r="N231" s="7"/>
      <c r="O231" s="7"/>
      <c r="P231" s="7"/>
      <c r="Q231" s="7"/>
    </row>
    <row r="232" spans="1:17" ht="30" outlineLevel="1" x14ac:dyDescent="0.2">
      <c r="A232" s="37" t="s">
        <v>38</v>
      </c>
      <c r="B232" s="38" t="s">
        <v>163</v>
      </c>
      <c r="C232" s="282" t="s">
        <v>164</v>
      </c>
      <c r="D232" s="40" t="s">
        <v>79</v>
      </c>
      <c r="E232" s="41">
        <v>2.0000000000000001E-4</v>
      </c>
      <c r="F232" s="42">
        <v>10207</v>
      </c>
      <c r="G232" s="42"/>
      <c r="H232" s="87">
        <v>2.04</v>
      </c>
      <c r="I232" s="44"/>
      <c r="J232" s="44">
        <v>10.19</v>
      </c>
      <c r="K232" s="42">
        <v>20.79</v>
      </c>
      <c r="L232" s="45" t="s">
        <v>38</v>
      </c>
      <c r="M232" s="7"/>
      <c r="N232" s="7"/>
      <c r="O232" s="7"/>
      <c r="P232" s="7"/>
      <c r="Q232" s="7"/>
    </row>
    <row r="233" spans="1:17" outlineLevel="1" x14ac:dyDescent="0.2">
      <c r="A233" s="37" t="s">
        <v>38</v>
      </c>
      <c r="B233" s="38" t="s">
        <v>85</v>
      </c>
      <c r="C233" s="282" t="s">
        <v>86</v>
      </c>
      <c r="D233" s="40" t="s">
        <v>87</v>
      </c>
      <c r="E233" s="41">
        <v>6.1000000000000004E-3</v>
      </c>
      <c r="F233" s="42">
        <v>120</v>
      </c>
      <c r="G233" s="42"/>
      <c r="H233" s="87">
        <v>0.73</v>
      </c>
      <c r="I233" s="44"/>
      <c r="J233" s="44">
        <v>10.19</v>
      </c>
      <c r="K233" s="42">
        <v>7.44</v>
      </c>
      <c r="L233" s="45" t="s">
        <v>38</v>
      </c>
      <c r="M233" s="7"/>
      <c r="N233" s="7"/>
      <c r="O233" s="7"/>
      <c r="P233" s="7"/>
      <c r="Q233" s="7"/>
    </row>
    <row r="234" spans="1:17" outlineLevel="1" x14ac:dyDescent="0.2">
      <c r="A234" s="37" t="s">
        <v>38</v>
      </c>
      <c r="B234" s="38" t="s">
        <v>88</v>
      </c>
      <c r="C234" s="282" t="s">
        <v>89</v>
      </c>
      <c r="D234" s="40" t="s">
        <v>79</v>
      </c>
      <c r="E234" s="41">
        <v>2.0000000000000001E-4</v>
      </c>
      <c r="F234" s="42">
        <v>8461.6299999999992</v>
      </c>
      <c r="G234" s="42"/>
      <c r="H234" s="87">
        <v>1.69</v>
      </c>
      <c r="I234" s="44"/>
      <c r="J234" s="44">
        <v>10.19</v>
      </c>
      <c r="K234" s="42">
        <v>17.22</v>
      </c>
      <c r="L234" s="45" t="s">
        <v>38</v>
      </c>
      <c r="M234" s="7"/>
      <c r="N234" s="7"/>
      <c r="O234" s="7"/>
      <c r="P234" s="7"/>
      <c r="Q234" s="7"/>
    </row>
    <row r="235" spans="1:17" ht="30" outlineLevel="1" x14ac:dyDescent="0.2">
      <c r="A235" s="37" t="s">
        <v>38</v>
      </c>
      <c r="B235" s="38" t="s">
        <v>134</v>
      </c>
      <c r="C235" s="282" t="s">
        <v>135</v>
      </c>
      <c r="D235" s="40" t="s">
        <v>84</v>
      </c>
      <c r="E235" s="41">
        <v>6.25E-2</v>
      </c>
      <c r="F235" s="42">
        <v>66.84</v>
      </c>
      <c r="G235" s="42"/>
      <c r="H235" s="87">
        <v>4.18</v>
      </c>
      <c r="I235" s="44"/>
      <c r="J235" s="44">
        <v>10.19</v>
      </c>
      <c r="K235" s="42">
        <v>42.59</v>
      </c>
      <c r="L235" s="45" t="s">
        <v>38</v>
      </c>
      <c r="M235" s="7"/>
      <c r="N235" s="7"/>
      <c r="O235" s="7"/>
      <c r="P235" s="7"/>
      <c r="Q235" s="7"/>
    </row>
    <row r="236" spans="1:17" ht="60" outlineLevel="1" x14ac:dyDescent="0.2">
      <c r="A236" s="37" t="s">
        <v>38</v>
      </c>
      <c r="B236" s="38" t="s">
        <v>57</v>
      </c>
      <c r="C236" s="282" t="s">
        <v>58</v>
      </c>
      <c r="D236" s="40" t="s">
        <v>59</v>
      </c>
      <c r="E236" s="41">
        <v>0.96499999999999997</v>
      </c>
      <c r="F236" s="42">
        <v>1</v>
      </c>
      <c r="G236" s="42"/>
      <c r="H236" s="87">
        <v>0.97</v>
      </c>
      <c r="I236" s="44"/>
      <c r="J236" s="44">
        <v>10.19</v>
      </c>
      <c r="K236" s="42">
        <v>9.8800000000000008</v>
      </c>
      <c r="L236" s="45" t="s">
        <v>38</v>
      </c>
      <c r="M236" s="7"/>
      <c r="N236" s="7"/>
      <c r="O236" s="7"/>
      <c r="P236" s="7"/>
      <c r="Q236" s="7"/>
    </row>
    <row r="237" spans="1:17" outlineLevel="1" x14ac:dyDescent="0.2">
      <c r="A237" s="37" t="s">
        <v>38</v>
      </c>
      <c r="B237" s="38" t="s">
        <v>38</v>
      </c>
      <c r="C237" s="282" t="s">
        <v>39</v>
      </c>
      <c r="D237" s="40" t="s">
        <v>38</v>
      </c>
      <c r="E237" s="41" t="s">
        <v>38</v>
      </c>
      <c r="F237" s="42">
        <v>193.23</v>
      </c>
      <c r="G237" s="42">
        <v>1.1499999999999999</v>
      </c>
      <c r="H237" s="87">
        <v>55.55</v>
      </c>
      <c r="I237" s="44"/>
      <c r="J237" s="44">
        <v>18.07</v>
      </c>
      <c r="K237" s="42">
        <v>1003.79</v>
      </c>
      <c r="L237" s="45" t="s">
        <v>38</v>
      </c>
      <c r="M237" s="7"/>
      <c r="N237" s="7"/>
      <c r="O237" s="7"/>
      <c r="P237" s="7"/>
      <c r="Q237" s="7"/>
    </row>
    <row r="238" spans="1:17" outlineLevel="1" x14ac:dyDescent="0.2">
      <c r="A238" s="37" t="s">
        <v>38</v>
      </c>
      <c r="B238" s="38" t="s">
        <v>38</v>
      </c>
      <c r="C238" s="282" t="s">
        <v>40</v>
      </c>
      <c r="D238" s="40" t="s">
        <v>38</v>
      </c>
      <c r="E238" s="41" t="s">
        <v>38</v>
      </c>
      <c r="F238" s="42">
        <v>72.23</v>
      </c>
      <c r="G238" s="42">
        <v>1.1499999999999999</v>
      </c>
      <c r="H238" s="87">
        <v>20.77</v>
      </c>
      <c r="I238" s="44"/>
      <c r="J238" s="44">
        <v>6.1</v>
      </c>
      <c r="K238" s="42">
        <v>126.7</v>
      </c>
      <c r="L238" s="45" t="s">
        <v>38</v>
      </c>
      <c r="M238" s="7"/>
      <c r="N238" s="7"/>
      <c r="O238" s="7"/>
      <c r="P238" s="7"/>
      <c r="Q238" s="7"/>
    </row>
    <row r="239" spans="1:17" outlineLevel="1" x14ac:dyDescent="0.2">
      <c r="A239" s="37" t="s">
        <v>38</v>
      </c>
      <c r="B239" s="38" t="s">
        <v>38</v>
      </c>
      <c r="C239" s="282" t="s">
        <v>41</v>
      </c>
      <c r="D239" s="40" t="s">
        <v>38</v>
      </c>
      <c r="E239" s="41" t="s">
        <v>38</v>
      </c>
      <c r="F239" s="54" t="s">
        <v>136</v>
      </c>
      <c r="G239" s="42">
        <v>1.1499999999999999</v>
      </c>
      <c r="H239" s="290" t="s">
        <v>165</v>
      </c>
      <c r="I239" s="44"/>
      <c r="J239" s="44">
        <v>18.07</v>
      </c>
      <c r="K239" s="54" t="s">
        <v>166</v>
      </c>
      <c r="L239" s="45" t="s">
        <v>38</v>
      </c>
      <c r="M239" s="7"/>
      <c r="N239" s="7"/>
      <c r="O239" s="7"/>
      <c r="P239" s="7"/>
      <c r="Q239" s="7"/>
    </row>
    <row r="240" spans="1:17" outlineLevel="1" x14ac:dyDescent="0.2">
      <c r="A240" s="37" t="s">
        <v>38</v>
      </c>
      <c r="B240" s="38" t="s">
        <v>38</v>
      </c>
      <c r="C240" s="282" t="s">
        <v>42</v>
      </c>
      <c r="D240" s="40" t="s">
        <v>38</v>
      </c>
      <c r="E240" s="41" t="s">
        <v>38</v>
      </c>
      <c r="F240" s="42">
        <v>35.93</v>
      </c>
      <c r="G240" s="42"/>
      <c r="H240" s="87">
        <v>8.98</v>
      </c>
      <c r="I240" s="44"/>
      <c r="J240" s="44">
        <v>10.19</v>
      </c>
      <c r="K240" s="42">
        <v>91.51</v>
      </c>
      <c r="L240" s="45" t="s">
        <v>38</v>
      </c>
      <c r="M240" s="7"/>
      <c r="N240" s="7"/>
      <c r="O240" s="7"/>
      <c r="P240" s="7"/>
      <c r="Q240" s="7"/>
    </row>
    <row r="241" spans="1:17" outlineLevel="1" x14ac:dyDescent="0.2">
      <c r="A241" s="37" t="s">
        <v>38</v>
      </c>
      <c r="B241" s="38" t="s">
        <v>38</v>
      </c>
      <c r="C241" s="282" t="s">
        <v>43</v>
      </c>
      <c r="D241" s="40" t="s">
        <v>44</v>
      </c>
      <c r="E241" s="41">
        <v>95</v>
      </c>
      <c r="F241" s="42"/>
      <c r="G241" s="42"/>
      <c r="H241" s="87">
        <v>53.49</v>
      </c>
      <c r="I241" s="44"/>
      <c r="J241" s="44" t="s">
        <v>60</v>
      </c>
      <c r="K241" s="42">
        <v>824.05</v>
      </c>
      <c r="L241" s="45" t="s">
        <v>38</v>
      </c>
      <c r="M241" s="7"/>
      <c r="N241" s="7"/>
      <c r="O241" s="7"/>
      <c r="P241" s="7"/>
      <c r="Q241" s="7"/>
    </row>
    <row r="242" spans="1:17" outlineLevel="1" x14ac:dyDescent="0.2">
      <c r="A242" s="37" t="s">
        <v>38</v>
      </c>
      <c r="B242" s="38" t="s">
        <v>38</v>
      </c>
      <c r="C242" s="282" t="s">
        <v>46</v>
      </c>
      <c r="D242" s="40" t="s">
        <v>44</v>
      </c>
      <c r="E242" s="41">
        <v>65</v>
      </c>
      <c r="F242" s="42"/>
      <c r="G242" s="42"/>
      <c r="H242" s="87">
        <v>36.6</v>
      </c>
      <c r="I242" s="44"/>
      <c r="J242" s="44" t="s">
        <v>61</v>
      </c>
      <c r="K242" s="42">
        <v>529.02</v>
      </c>
      <c r="L242" s="45" t="s">
        <v>38</v>
      </c>
      <c r="M242" s="7"/>
      <c r="N242" s="7"/>
      <c r="O242" s="7"/>
      <c r="P242" s="7"/>
      <c r="Q242" s="7"/>
    </row>
    <row r="243" spans="1:17" outlineLevel="1" x14ac:dyDescent="0.2">
      <c r="A243" s="37" t="s">
        <v>38</v>
      </c>
      <c r="B243" s="38" t="s">
        <v>38</v>
      </c>
      <c r="C243" s="282" t="s">
        <v>48</v>
      </c>
      <c r="D243" s="40" t="s">
        <v>93</v>
      </c>
      <c r="E243" s="41">
        <v>20.8</v>
      </c>
      <c r="F243" s="42"/>
      <c r="G243" s="42">
        <v>1.1499999999999999</v>
      </c>
      <c r="H243" s="87" t="s">
        <v>38</v>
      </c>
      <c r="I243" s="44"/>
      <c r="J243" s="44"/>
      <c r="K243" s="42"/>
      <c r="L243" s="45">
        <v>5.98</v>
      </c>
      <c r="M243" s="7"/>
      <c r="N243" s="7"/>
      <c r="O243" s="7"/>
      <c r="P243" s="7"/>
      <c r="Q243" s="7"/>
    </row>
    <row r="244" spans="1:17" outlineLevel="1" x14ac:dyDescent="0.2">
      <c r="A244" s="37" t="s">
        <v>38</v>
      </c>
      <c r="B244" s="38" t="s">
        <v>38</v>
      </c>
      <c r="C244" s="282" t="s">
        <v>94</v>
      </c>
      <c r="D244" s="40" t="s">
        <v>93</v>
      </c>
      <c r="E244" s="41">
        <v>0.2</v>
      </c>
      <c r="F244" s="42"/>
      <c r="G244" s="42">
        <v>1.1499999999999999</v>
      </c>
      <c r="H244" s="87" t="s">
        <v>38</v>
      </c>
      <c r="I244" s="44"/>
      <c r="J244" s="44"/>
      <c r="K244" s="42"/>
      <c r="L244" s="45">
        <v>0.06</v>
      </c>
      <c r="M244" s="7"/>
      <c r="N244" s="7"/>
      <c r="O244" s="7"/>
      <c r="P244" s="7"/>
      <c r="Q244" s="7"/>
    </row>
    <row r="245" spans="1:17" ht="15.75" x14ac:dyDescent="0.2">
      <c r="A245" s="46" t="s">
        <v>38</v>
      </c>
      <c r="B245" s="47" t="s">
        <v>38</v>
      </c>
      <c r="C245" s="283" t="s">
        <v>50</v>
      </c>
      <c r="D245" s="46" t="s">
        <v>38</v>
      </c>
      <c r="E245" s="49" t="s">
        <v>38</v>
      </c>
      <c r="F245" s="50"/>
      <c r="G245" s="50"/>
      <c r="H245" s="88">
        <v>175.39</v>
      </c>
      <c r="I245" s="52"/>
      <c r="J245" s="52"/>
      <c r="K245" s="50">
        <v>2575.0700000000002</v>
      </c>
      <c r="L245" s="53">
        <v>10300.280000000001</v>
      </c>
      <c r="M245" s="7"/>
      <c r="N245" s="7"/>
      <c r="O245" s="7"/>
      <c r="P245" s="7"/>
      <c r="Q245" s="7"/>
    </row>
    <row r="246" spans="1:17" ht="60" x14ac:dyDescent="0.2">
      <c r="A246" s="37">
        <v>16</v>
      </c>
      <c r="B246" s="38" t="s">
        <v>168</v>
      </c>
      <c r="C246" s="282" t="s">
        <v>169</v>
      </c>
      <c r="D246" s="40" t="s">
        <v>170</v>
      </c>
      <c r="E246" s="41">
        <v>145.6</v>
      </c>
      <c r="F246" s="42">
        <v>8.08</v>
      </c>
      <c r="G246" s="42"/>
      <c r="H246" s="87" t="s">
        <v>38</v>
      </c>
      <c r="I246" s="73" t="s">
        <v>73</v>
      </c>
      <c r="J246" s="44"/>
      <c r="K246" s="42"/>
      <c r="L246" s="45" t="s">
        <v>38</v>
      </c>
      <c r="M246" s="7"/>
      <c r="N246" s="7"/>
      <c r="O246" s="7"/>
      <c r="P246" s="7"/>
      <c r="Q246" s="7"/>
    </row>
    <row r="247" spans="1:17" ht="30" outlineLevel="1" x14ac:dyDescent="0.2">
      <c r="A247" s="37" t="s">
        <v>38</v>
      </c>
      <c r="B247" s="38">
        <v>40502</v>
      </c>
      <c r="C247" s="282" t="s">
        <v>171</v>
      </c>
      <c r="D247" s="40" t="s">
        <v>56</v>
      </c>
      <c r="E247" s="41">
        <v>1.46</v>
      </c>
      <c r="F247" s="42">
        <v>8.1</v>
      </c>
      <c r="G247" s="42"/>
      <c r="H247" s="87">
        <v>11.83</v>
      </c>
      <c r="I247" s="44"/>
      <c r="J247" s="44">
        <v>5.71</v>
      </c>
      <c r="K247" s="42">
        <v>67.55</v>
      </c>
      <c r="L247" s="45" t="s">
        <v>38</v>
      </c>
      <c r="M247" s="7"/>
      <c r="N247" s="7"/>
      <c r="O247" s="7"/>
      <c r="P247" s="7"/>
      <c r="Q247" s="7"/>
    </row>
    <row r="248" spans="1:17" ht="30" outlineLevel="1" x14ac:dyDescent="0.2">
      <c r="A248" s="37" t="s">
        <v>38</v>
      </c>
      <c r="B248" s="38">
        <v>330206</v>
      </c>
      <c r="C248" s="282" t="s">
        <v>172</v>
      </c>
      <c r="D248" s="40" t="s">
        <v>56</v>
      </c>
      <c r="E248" s="41">
        <v>4.37</v>
      </c>
      <c r="F248" s="42">
        <v>1.95</v>
      </c>
      <c r="G248" s="42"/>
      <c r="H248" s="87">
        <v>8.52</v>
      </c>
      <c r="I248" s="44"/>
      <c r="J248" s="44">
        <v>5.71</v>
      </c>
      <c r="K248" s="42">
        <v>48.65</v>
      </c>
      <c r="L248" s="45" t="s">
        <v>38</v>
      </c>
      <c r="M248" s="7"/>
      <c r="N248" s="7"/>
      <c r="O248" s="7"/>
      <c r="P248" s="7"/>
      <c r="Q248" s="7"/>
    </row>
    <row r="249" spans="1:17" ht="30" outlineLevel="1" x14ac:dyDescent="0.2">
      <c r="A249" s="37" t="s">
        <v>38</v>
      </c>
      <c r="B249" s="38" t="s">
        <v>173</v>
      </c>
      <c r="C249" s="282" t="s">
        <v>174</v>
      </c>
      <c r="D249" s="40" t="s">
        <v>84</v>
      </c>
      <c r="E249" s="41">
        <v>15.43</v>
      </c>
      <c r="F249" s="42">
        <v>9.4</v>
      </c>
      <c r="G249" s="42"/>
      <c r="H249" s="87">
        <v>145.04</v>
      </c>
      <c r="I249" s="44"/>
      <c r="J249" s="44">
        <v>4.87</v>
      </c>
      <c r="K249" s="42">
        <v>706.34</v>
      </c>
      <c r="L249" s="45" t="s">
        <v>38</v>
      </c>
      <c r="M249" s="7"/>
      <c r="N249" s="7"/>
      <c r="O249" s="7"/>
      <c r="P249" s="7"/>
      <c r="Q249" s="7"/>
    </row>
    <row r="250" spans="1:17" outlineLevel="1" x14ac:dyDescent="0.2">
      <c r="A250" s="37" t="s">
        <v>38</v>
      </c>
      <c r="B250" s="38" t="s">
        <v>82</v>
      </c>
      <c r="C250" s="282" t="s">
        <v>83</v>
      </c>
      <c r="D250" s="40" t="s">
        <v>84</v>
      </c>
      <c r="E250" s="41">
        <v>2.9119999999999999</v>
      </c>
      <c r="F250" s="42">
        <v>28.6</v>
      </c>
      <c r="G250" s="42"/>
      <c r="H250" s="87">
        <v>83.28</v>
      </c>
      <c r="I250" s="44"/>
      <c r="J250" s="44">
        <v>4.87</v>
      </c>
      <c r="K250" s="42">
        <v>405.57</v>
      </c>
      <c r="L250" s="45" t="s">
        <v>38</v>
      </c>
      <c r="M250" s="7"/>
      <c r="N250" s="7"/>
      <c r="O250" s="7"/>
      <c r="P250" s="7"/>
      <c r="Q250" s="7"/>
    </row>
    <row r="251" spans="1:17" ht="30" outlineLevel="1" x14ac:dyDescent="0.2">
      <c r="A251" s="37" t="s">
        <v>38</v>
      </c>
      <c r="B251" s="38" t="s">
        <v>175</v>
      </c>
      <c r="C251" s="282" t="s">
        <v>176</v>
      </c>
      <c r="D251" s="40" t="s">
        <v>177</v>
      </c>
      <c r="E251" s="41">
        <v>1.456</v>
      </c>
      <c r="F251" s="42">
        <v>93.59</v>
      </c>
      <c r="G251" s="42"/>
      <c r="H251" s="87">
        <v>136.27000000000001</v>
      </c>
      <c r="I251" s="44"/>
      <c r="J251" s="44">
        <v>4.87</v>
      </c>
      <c r="K251" s="42">
        <v>663.63</v>
      </c>
      <c r="L251" s="45" t="s">
        <v>38</v>
      </c>
      <c r="M251" s="7"/>
      <c r="N251" s="7"/>
      <c r="O251" s="7"/>
      <c r="P251" s="7"/>
      <c r="Q251" s="7"/>
    </row>
    <row r="252" spans="1:17" outlineLevel="1" x14ac:dyDescent="0.2">
      <c r="A252" s="37" t="s">
        <v>38</v>
      </c>
      <c r="B252" s="38" t="s">
        <v>178</v>
      </c>
      <c r="C252" s="282" t="s">
        <v>179</v>
      </c>
      <c r="D252" s="40" t="s">
        <v>147</v>
      </c>
      <c r="E252" s="41">
        <v>145.6</v>
      </c>
      <c r="F252" s="42">
        <v>3.9</v>
      </c>
      <c r="G252" s="42"/>
      <c r="H252" s="87">
        <v>567.84</v>
      </c>
      <c r="I252" s="44"/>
      <c r="J252" s="44">
        <v>4.87</v>
      </c>
      <c r="K252" s="42">
        <v>2765.38</v>
      </c>
      <c r="L252" s="45" t="s">
        <v>38</v>
      </c>
      <c r="M252" s="7"/>
      <c r="N252" s="7"/>
      <c r="O252" s="7"/>
      <c r="P252" s="7"/>
      <c r="Q252" s="7"/>
    </row>
    <row r="253" spans="1:17" ht="60" outlineLevel="1" x14ac:dyDescent="0.2">
      <c r="A253" s="37" t="s">
        <v>38</v>
      </c>
      <c r="B253" s="38" t="s">
        <v>57</v>
      </c>
      <c r="C253" s="282" t="s">
        <v>58</v>
      </c>
      <c r="D253" s="40" t="s">
        <v>59</v>
      </c>
      <c r="E253" s="41">
        <v>4.3680000000000003</v>
      </c>
      <c r="F253" s="42">
        <v>1</v>
      </c>
      <c r="G253" s="42"/>
      <c r="H253" s="87">
        <v>4.37</v>
      </c>
      <c r="I253" s="44"/>
      <c r="J253" s="44">
        <v>4.87</v>
      </c>
      <c r="K253" s="42">
        <v>21.28</v>
      </c>
      <c r="L253" s="45" t="s">
        <v>38</v>
      </c>
      <c r="M253" s="7"/>
      <c r="N253" s="7"/>
      <c r="O253" s="7"/>
      <c r="P253" s="7"/>
      <c r="Q253" s="7"/>
    </row>
    <row r="254" spans="1:17" outlineLevel="1" x14ac:dyDescent="0.2">
      <c r="A254" s="37" t="s">
        <v>38</v>
      </c>
      <c r="B254" s="38" t="s">
        <v>38</v>
      </c>
      <c r="C254" s="282" t="s">
        <v>39</v>
      </c>
      <c r="D254" s="40" t="s">
        <v>38</v>
      </c>
      <c r="E254" s="41" t="s">
        <v>38</v>
      </c>
      <c r="F254" s="42">
        <v>1.51</v>
      </c>
      <c r="G254" s="42">
        <v>1.1499999999999999</v>
      </c>
      <c r="H254" s="87">
        <v>253.34</v>
      </c>
      <c r="I254" s="44"/>
      <c r="J254" s="44">
        <v>18.07</v>
      </c>
      <c r="K254" s="42">
        <v>4577.8500000000004</v>
      </c>
      <c r="L254" s="45" t="s">
        <v>38</v>
      </c>
      <c r="M254" s="7"/>
      <c r="N254" s="7"/>
      <c r="O254" s="7"/>
      <c r="P254" s="7"/>
      <c r="Q254" s="7"/>
    </row>
    <row r="255" spans="1:17" outlineLevel="1" x14ac:dyDescent="0.2">
      <c r="A255" s="37" t="s">
        <v>38</v>
      </c>
      <c r="B255" s="38" t="s">
        <v>38</v>
      </c>
      <c r="C255" s="282" t="s">
        <v>40</v>
      </c>
      <c r="D255" s="40" t="s">
        <v>38</v>
      </c>
      <c r="E255" s="41" t="s">
        <v>38</v>
      </c>
      <c r="F255" s="42">
        <v>0.14000000000000001</v>
      </c>
      <c r="G255" s="42">
        <v>1.1499999999999999</v>
      </c>
      <c r="H255" s="87">
        <v>23.3</v>
      </c>
      <c r="I255" s="44"/>
      <c r="J255" s="44">
        <v>5.71</v>
      </c>
      <c r="K255" s="42">
        <v>133.04</v>
      </c>
      <c r="L255" s="45" t="s">
        <v>38</v>
      </c>
      <c r="M255" s="7"/>
      <c r="N255" s="7"/>
      <c r="O255" s="7"/>
      <c r="P255" s="7"/>
      <c r="Q255" s="7"/>
    </row>
    <row r="256" spans="1:17" outlineLevel="1" x14ac:dyDescent="0.2">
      <c r="A256" s="37" t="s">
        <v>38</v>
      </c>
      <c r="B256" s="38" t="s">
        <v>38</v>
      </c>
      <c r="C256" s="282" t="s">
        <v>41</v>
      </c>
      <c r="D256" s="40" t="s">
        <v>38</v>
      </c>
      <c r="E256" s="41" t="s">
        <v>38</v>
      </c>
      <c r="F256" s="42"/>
      <c r="G256" s="42">
        <v>1.1499999999999999</v>
      </c>
      <c r="H256" s="87" t="s">
        <v>38</v>
      </c>
      <c r="I256" s="44"/>
      <c r="J256" s="44"/>
      <c r="K256" s="42"/>
      <c r="L256" s="45" t="s">
        <v>38</v>
      </c>
      <c r="M256" s="7"/>
      <c r="N256" s="7"/>
      <c r="O256" s="7"/>
      <c r="P256" s="7"/>
      <c r="Q256" s="7"/>
    </row>
    <row r="257" spans="1:17" outlineLevel="1" x14ac:dyDescent="0.2">
      <c r="A257" s="37" t="s">
        <v>38</v>
      </c>
      <c r="B257" s="38" t="s">
        <v>38</v>
      </c>
      <c r="C257" s="282" t="s">
        <v>42</v>
      </c>
      <c r="D257" s="40" t="s">
        <v>38</v>
      </c>
      <c r="E257" s="41" t="s">
        <v>38</v>
      </c>
      <c r="F257" s="42">
        <v>6.43</v>
      </c>
      <c r="G257" s="42"/>
      <c r="H257" s="87">
        <v>936.21</v>
      </c>
      <c r="I257" s="44"/>
      <c r="J257" s="44">
        <v>4.87</v>
      </c>
      <c r="K257" s="42">
        <v>4559.34</v>
      </c>
      <c r="L257" s="45" t="s">
        <v>38</v>
      </c>
      <c r="M257" s="7"/>
      <c r="N257" s="7"/>
      <c r="O257" s="7"/>
      <c r="P257" s="7"/>
      <c r="Q257" s="7"/>
    </row>
    <row r="258" spans="1:17" outlineLevel="1" x14ac:dyDescent="0.2">
      <c r="A258" s="37" t="s">
        <v>38</v>
      </c>
      <c r="B258" s="38" t="s">
        <v>38</v>
      </c>
      <c r="C258" s="282" t="s">
        <v>43</v>
      </c>
      <c r="D258" s="40" t="s">
        <v>44</v>
      </c>
      <c r="E258" s="41">
        <v>95</v>
      </c>
      <c r="F258" s="42"/>
      <c r="G258" s="42"/>
      <c r="H258" s="87">
        <v>240.67</v>
      </c>
      <c r="I258" s="44"/>
      <c r="J258" s="44" t="s">
        <v>60</v>
      </c>
      <c r="K258" s="42">
        <v>3708.06</v>
      </c>
      <c r="L258" s="45" t="s">
        <v>38</v>
      </c>
      <c r="M258" s="7"/>
      <c r="N258" s="7"/>
      <c r="O258" s="7"/>
      <c r="P258" s="7"/>
      <c r="Q258" s="7"/>
    </row>
    <row r="259" spans="1:17" outlineLevel="1" x14ac:dyDescent="0.2">
      <c r="A259" s="37" t="s">
        <v>38</v>
      </c>
      <c r="B259" s="38" t="s">
        <v>38</v>
      </c>
      <c r="C259" s="282" t="s">
        <v>46</v>
      </c>
      <c r="D259" s="40" t="s">
        <v>44</v>
      </c>
      <c r="E259" s="41">
        <v>65</v>
      </c>
      <c r="F259" s="42"/>
      <c r="G259" s="42"/>
      <c r="H259" s="87">
        <v>164.67</v>
      </c>
      <c r="I259" s="44"/>
      <c r="J259" s="44" t="s">
        <v>61</v>
      </c>
      <c r="K259" s="42">
        <v>2380.48</v>
      </c>
      <c r="L259" s="45" t="s">
        <v>38</v>
      </c>
      <c r="M259" s="7"/>
      <c r="N259" s="7"/>
      <c r="O259" s="7"/>
      <c r="P259" s="7"/>
      <c r="Q259" s="7"/>
    </row>
    <row r="260" spans="1:17" outlineLevel="1" x14ac:dyDescent="0.2">
      <c r="A260" s="37" t="s">
        <v>38</v>
      </c>
      <c r="B260" s="38" t="s">
        <v>38</v>
      </c>
      <c r="C260" s="282" t="s">
        <v>48</v>
      </c>
      <c r="D260" s="40" t="s">
        <v>49</v>
      </c>
      <c r="E260" s="41">
        <v>0.17</v>
      </c>
      <c r="F260" s="42"/>
      <c r="G260" s="42">
        <v>1.1499999999999999</v>
      </c>
      <c r="H260" s="87" t="s">
        <v>38</v>
      </c>
      <c r="I260" s="44"/>
      <c r="J260" s="44"/>
      <c r="K260" s="42"/>
      <c r="L260" s="45">
        <v>28.46</v>
      </c>
      <c r="M260" s="7"/>
      <c r="N260" s="7"/>
      <c r="O260" s="7"/>
      <c r="P260" s="7"/>
      <c r="Q260" s="7"/>
    </row>
    <row r="261" spans="1:17" ht="15.75" x14ac:dyDescent="0.2">
      <c r="A261" s="46" t="s">
        <v>38</v>
      </c>
      <c r="B261" s="47" t="s">
        <v>38</v>
      </c>
      <c r="C261" s="283" t="s">
        <v>50</v>
      </c>
      <c r="D261" s="46" t="s">
        <v>38</v>
      </c>
      <c r="E261" s="49" t="s">
        <v>38</v>
      </c>
      <c r="F261" s="50"/>
      <c r="G261" s="50"/>
      <c r="H261" s="88">
        <v>1618.19</v>
      </c>
      <c r="I261" s="52"/>
      <c r="J261" s="52"/>
      <c r="K261" s="50">
        <v>15358.77</v>
      </c>
      <c r="L261" s="53">
        <v>105.49</v>
      </c>
      <c r="M261" s="7"/>
      <c r="N261" s="7"/>
      <c r="O261" s="7"/>
      <c r="P261" s="7"/>
      <c r="Q261" s="7"/>
    </row>
    <row r="262" spans="1:17" ht="75" x14ac:dyDescent="0.2">
      <c r="A262" s="37">
        <v>17</v>
      </c>
      <c r="B262" s="38" t="s">
        <v>180</v>
      </c>
      <c r="C262" s="282" t="s">
        <v>181</v>
      </c>
      <c r="D262" s="40" t="s">
        <v>182</v>
      </c>
      <c r="E262" s="41" t="s">
        <v>183</v>
      </c>
      <c r="F262" s="42">
        <v>683.48</v>
      </c>
      <c r="G262" s="42"/>
      <c r="H262" s="87" t="s">
        <v>38</v>
      </c>
      <c r="I262" s="44" t="s">
        <v>73</v>
      </c>
      <c r="J262" s="44"/>
      <c r="K262" s="42"/>
      <c r="L262" s="45" t="s">
        <v>38</v>
      </c>
      <c r="M262" s="7"/>
      <c r="N262" s="7"/>
      <c r="O262" s="7"/>
      <c r="P262" s="7"/>
      <c r="Q262" s="7"/>
    </row>
    <row r="263" spans="1:17" ht="60" outlineLevel="1" x14ac:dyDescent="0.2">
      <c r="A263" s="37" t="s">
        <v>38</v>
      </c>
      <c r="B263" s="38">
        <v>21102</v>
      </c>
      <c r="C263" s="282" t="s">
        <v>74</v>
      </c>
      <c r="D263" s="40" t="s">
        <v>56</v>
      </c>
      <c r="E263" s="41">
        <v>0.02</v>
      </c>
      <c r="F263" s="42">
        <v>131.11000000000001</v>
      </c>
      <c r="G263" s="42"/>
      <c r="H263" s="87">
        <v>2.62</v>
      </c>
      <c r="I263" s="44"/>
      <c r="J263" s="44">
        <v>5.27</v>
      </c>
      <c r="K263" s="42">
        <v>13.81</v>
      </c>
      <c r="L263" s="45" t="s">
        <v>38</v>
      </c>
      <c r="M263" s="7"/>
      <c r="N263" s="7"/>
      <c r="O263" s="7"/>
      <c r="P263" s="7"/>
      <c r="Q263" s="7"/>
    </row>
    <row r="264" spans="1:17" ht="30" outlineLevel="1" x14ac:dyDescent="0.2">
      <c r="A264" s="37" t="s">
        <v>38</v>
      </c>
      <c r="B264" s="38">
        <v>31050</v>
      </c>
      <c r="C264" s="282" t="s">
        <v>184</v>
      </c>
      <c r="D264" s="40" t="s">
        <v>56</v>
      </c>
      <c r="E264" s="41">
        <v>8.36</v>
      </c>
      <c r="F264" s="42">
        <v>150.37</v>
      </c>
      <c r="G264" s="42"/>
      <c r="H264" s="87">
        <v>1257.0899999999999</v>
      </c>
      <c r="I264" s="44"/>
      <c r="J264" s="44">
        <v>5.27</v>
      </c>
      <c r="K264" s="42">
        <v>6624.86</v>
      </c>
      <c r="L264" s="45" t="s">
        <v>38</v>
      </c>
      <c r="M264" s="7"/>
      <c r="N264" s="7"/>
      <c r="O264" s="7"/>
      <c r="P264" s="7"/>
      <c r="Q264" s="7"/>
    </row>
    <row r="265" spans="1:17" ht="30" outlineLevel="1" x14ac:dyDescent="0.2">
      <c r="A265" s="37" t="s">
        <v>38</v>
      </c>
      <c r="B265" s="38">
        <v>400001</v>
      </c>
      <c r="C265" s="282" t="s">
        <v>55</v>
      </c>
      <c r="D265" s="40" t="s">
        <v>56</v>
      </c>
      <c r="E265" s="41">
        <v>0.02</v>
      </c>
      <c r="F265" s="42">
        <v>91.62</v>
      </c>
      <c r="G265" s="42"/>
      <c r="H265" s="87">
        <v>1.83</v>
      </c>
      <c r="I265" s="44"/>
      <c r="J265" s="44">
        <v>5.27</v>
      </c>
      <c r="K265" s="42">
        <v>9.64</v>
      </c>
      <c r="L265" s="45" t="s">
        <v>38</v>
      </c>
      <c r="M265" s="7"/>
      <c r="N265" s="7"/>
      <c r="O265" s="7"/>
      <c r="P265" s="7"/>
      <c r="Q265" s="7"/>
    </row>
    <row r="266" spans="1:17" outlineLevel="1" x14ac:dyDescent="0.2">
      <c r="A266" s="37" t="s">
        <v>38</v>
      </c>
      <c r="B266" s="38" t="s">
        <v>185</v>
      </c>
      <c r="C266" s="282" t="s">
        <v>186</v>
      </c>
      <c r="D266" s="40" t="s">
        <v>79</v>
      </c>
      <c r="E266" s="41">
        <v>8.0000000000000004E-4</v>
      </c>
      <c r="F266" s="42">
        <v>4812.63</v>
      </c>
      <c r="G266" s="42"/>
      <c r="H266" s="87">
        <v>3.85</v>
      </c>
      <c r="I266" s="44"/>
      <c r="J266" s="44">
        <v>11.56</v>
      </c>
      <c r="K266" s="42">
        <v>44.51</v>
      </c>
      <c r="L266" s="45" t="s">
        <v>38</v>
      </c>
      <c r="M266" s="7"/>
      <c r="N266" s="7"/>
      <c r="O266" s="7"/>
      <c r="P266" s="7"/>
      <c r="Q266" s="7"/>
    </row>
    <row r="267" spans="1:17" outlineLevel="1" x14ac:dyDescent="0.2">
      <c r="A267" s="37" t="s">
        <v>38</v>
      </c>
      <c r="B267" s="38" t="s">
        <v>85</v>
      </c>
      <c r="C267" s="282" t="s">
        <v>86</v>
      </c>
      <c r="D267" s="40" t="s">
        <v>87</v>
      </c>
      <c r="E267" s="41">
        <v>4.7999999999999996E-3</v>
      </c>
      <c r="F267" s="42">
        <v>120</v>
      </c>
      <c r="G267" s="42"/>
      <c r="H267" s="87">
        <v>0.57999999999999996</v>
      </c>
      <c r="I267" s="44"/>
      <c r="J267" s="44">
        <v>11.56</v>
      </c>
      <c r="K267" s="42">
        <v>6.7</v>
      </c>
      <c r="L267" s="45" t="s">
        <v>38</v>
      </c>
      <c r="M267" s="7"/>
      <c r="N267" s="7"/>
      <c r="O267" s="7"/>
      <c r="P267" s="7"/>
      <c r="Q267" s="7"/>
    </row>
    <row r="268" spans="1:17" ht="30" outlineLevel="1" x14ac:dyDescent="0.2">
      <c r="A268" s="37" t="s">
        <v>38</v>
      </c>
      <c r="B268" s="38" t="s">
        <v>187</v>
      </c>
      <c r="C268" s="282" t="s">
        <v>188</v>
      </c>
      <c r="D268" s="40" t="s">
        <v>79</v>
      </c>
      <c r="E268" s="41" t="s">
        <v>38</v>
      </c>
      <c r="F268" s="42">
        <v>8807.9699999999993</v>
      </c>
      <c r="G268" s="42"/>
      <c r="H268" s="87" t="s">
        <v>38</v>
      </c>
      <c r="I268" s="44"/>
      <c r="J268" s="44">
        <v>11.56</v>
      </c>
      <c r="K268" s="42"/>
      <c r="L268" s="45" t="s">
        <v>38</v>
      </c>
      <c r="M268" s="7"/>
      <c r="N268" s="7"/>
      <c r="O268" s="7"/>
      <c r="P268" s="7"/>
      <c r="Q268" s="7"/>
    </row>
    <row r="269" spans="1:17" ht="60" outlineLevel="1" x14ac:dyDescent="0.2">
      <c r="A269" s="37" t="s">
        <v>38</v>
      </c>
      <c r="B269" s="38" t="s">
        <v>57</v>
      </c>
      <c r="C269" s="282" t="s">
        <v>58</v>
      </c>
      <c r="D269" s="40" t="s">
        <v>59</v>
      </c>
      <c r="E269" s="41">
        <v>1.98</v>
      </c>
      <c r="F269" s="42">
        <v>1</v>
      </c>
      <c r="G269" s="42"/>
      <c r="H269" s="87">
        <v>1.98</v>
      </c>
      <c r="I269" s="44"/>
      <c r="J269" s="44">
        <v>11.56</v>
      </c>
      <c r="K269" s="42">
        <v>22.89</v>
      </c>
      <c r="L269" s="45" t="s">
        <v>38</v>
      </c>
      <c r="M269" s="7"/>
      <c r="N269" s="7"/>
      <c r="O269" s="7"/>
      <c r="P269" s="7"/>
      <c r="Q269" s="7"/>
    </row>
    <row r="270" spans="1:17" outlineLevel="1" x14ac:dyDescent="0.2">
      <c r="A270" s="37" t="s">
        <v>38</v>
      </c>
      <c r="B270" s="38" t="s">
        <v>38</v>
      </c>
      <c r="C270" s="282" t="s">
        <v>39</v>
      </c>
      <c r="D270" s="40" t="s">
        <v>38</v>
      </c>
      <c r="E270" s="41" t="s">
        <v>38</v>
      </c>
      <c r="F270" s="42">
        <v>49.42</v>
      </c>
      <c r="G270" s="42">
        <v>1.1499999999999999</v>
      </c>
      <c r="H270" s="87">
        <v>113.66</v>
      </c>
      <c r="I270" s="44"/>
      <c r="J270" s="44">
        <v>18.07</v>
      </c>
      <c r="K270" s="42">
        <v>2053.84</v>
      </c>
      <c r="L270" s="45" t="s">
        <v>38</v>
      </c>
      <c r="M270" s="7"/>
      <c r="N270" s="7"/>
      <c r="O270" s="7"/>
      <c r="P270" s="7"/>
      <c r="Q270" s="7"/>
    </row>
    <row r="271" spans="1:17" outlineLevel="1" x14ac:dyDescent="0.2">
      <c r="A271" s="37" t="s">
        <v>38</v>
      </c>
      <c r="B271" s="38" t="s">
        <v>38</v>
      </c>
      <c r="C271" s="282" t="s">
        <v>40</v>
      </c>
      <c r="D271" s="40" t="s">
        <v>38</v>
      </c>
      <c r="E271" s="41" t="s">
        <v>38</v>
      </c>
      <c r="F271" s="42">
        <v>630.77</v>
      </c>
      <c r="G271" s="42">
        <v>1.1499999999999999</v>
      </c>
      <c r="H271" s="87">
        <v>1450.78</v>
      </c>
      <c r="I271" s="44"/>
      <c r="J271" s="44">
        <v>5.27</v>
      </c>
      <c r="K271" s="42">
        <v>7645.61</v>
      </c>
      <c r="L271" s="45" t="s">
        <v>38</v>
      </c>
      <c r="M271" s="7"/>
      <c r="N271" s="7"/>
      <c r="O271" s="7"/>
      <c r="P271" s="7"/>
      <c r="Q271" s="7"/>
    </row>
    <row r="272" spans="1:17" outlineLevel="1" x14ac:dyDescent="0.2">
      <c r="A272" s="37" t="s">
        <v>38</v>
      </c>
      <c r="B272" s="38" t="s">
        <v>38</v>
      </c>
      <c r="C272" s="282" t="s">
        <v>41</v>
      </c>
      <c r="D272" s="40" t="s">
        <v>38</v>
      </c>
      <c r="E272" s="41" t="s">
        <v>38</v>
      </c>
      <c r="F272" s="54" t="s">
        <v>189</v>
      </c>
      <c r="G272" s="42">
        <v>1.1499999999999999</v>
      </c>
      <c r="H272" s="290" t="s">
        <v>190</v>
      </c>
      <c r="I272" s="44"/>
      <c r="J272" s="44">
        <v>18.07</v>
      </c>
      <c r="K272" s="54" t="s">
        <v>191</v>
      </c>
      <c r="L272" s="45" t="s">
        <v>38</v>
      </c>
      <c r="M272" s="7"/>
      <c r="N272" s="7"/>
      <c r="O272" s="7"/>
      <c r="P272" s="7"/>
      <c r="Q272" s="7"/>
    </row>
    <row r="273" spans="1:17" outlineLevel="1" x14ac:dyDescent="0.2">
      <c r="A273" s="37" t="s">
        <v>38</v>
      </c>
      <c r="B273" s="38" t="s">
        <v>38</v>
      </c>
      <c r="C273" s="282" t="s">
        <v>42</v>
      </c>
      <c r="D273" s="40" t="s">
        <v>38</v>
      </c>
      <c r="E273" s="41" t="s">
        <v>38</v>
      </c>
      <c r="F273" s="42">
        <v>3.29</v>
      </c>
      <c r="G273" s="42"/>
      <c r="H273" s="87">
        <v>6.58</v>
      </c>
      <c r="I273" s="44"/>
      <c r="J273" s="44">
        <v>11.56</v>
      </c>
      <c r="K273" s="42">
        <v>76.06</v>
      </c>
      <c r="L273" s="45" t="s">
        <v>38</v>
      </c>
      <c r="M273" s="7"/>
      <c r="N273" s="7"/>
      <c r="O273" s="7"/>
      <c r="P273" s="7"/>
      <c r="Q273" s="7"/>
    </row>
    <row r="274" spans="1:17" outlineLevel="1" x14ac:dyDescent="0.2">
      <c r="A274" s="37" t="s">
        <v>38</v>
      </c>
      <c r="B274" s="38" t="s">
        <v>38</v>
      </c>
      <c r="C274" s="282" t="s">
        <v>43</v>
      </c>
      <c r="D274" s="40" t="s">
        <v>44</v>
      </c>
      <c r="E274" s="41">
        <v>95</v>
      </c>
      <c r="F274" s="42"/>
      <c r="G274" s="42"/>
      <c r="H274" s="87">
        <v>227.28</v>
      </c>
      <c r="I274" s="44"/>
      <c r="J274" s="44" t="s">
        <v>60</v>
      </c>
      <c r="K274" s="42">
        <v>3501.69</v>
      </c>
      <c r="L274" s="45" t="s">
        <v>38</v>
      </c>
      <c r="M274" s="7"/>
      <c r="N274" s="7"/>
      <c r="O274" s="7"/>
      <c r="P274" s="7"/>
      <c r="Q274" s="7"/>
    </row>
    <row r="275" spans="1:17" outlineLevel="1" x14ac:dyDescent="0.2">
      <c r="A275" s="37" t="s">
        <v>38</v>
      </c>
      <c r="B275" s="38" t="s">
        <v>38</v>
      </c>
      <c r="C275" s="282" t="s">
        <v>46</v>
      </c>
      <c r="D275" s="40" t="s">
        <v>44</v>
      </c>
      <c r="E275" s="41">
        <v>65</v>
      </c>
      <c r="F275" s="42"/>
      <c r="G275" s="42"/>
      <c r="H275" s="87">
        <v>155.51</v>
      </c>
      <c r="I275" s="44"/>
      <c r="J275" s="44" t="s">
        <v>61</v>
      </c>
      <c r="K275" s="42">
        <v>2248</v>
      </c>
      <c r="L275" s="45" t="s">
        <v>38</v>
      </c>
      <c r="M275" s="7"/>
      <c r="N275" s="7"/>
      <c r="O275" s="7"/>
      <c r="P275" s="7"/>
      <c r="Q275" s="7"/>
    </row>
    <row r="276" spans="1:17" outlineLevel="1" x14ac:dyDescent="0.2">
      <c r="A276" s="37" t="s">
        <v>38</v>
      </c>
      <c r="B276" s="38" t="s">
        <v>38</v>
      </c>
      <c r="C276" s="282" t="s">
        <v>48</v>
      </c>
      <c r="D276" s="40" t="s">
        <v>93</v>
      </c>
      <c r="E276" s="41">
        <v>5.32</v>
      </c>
      <c r="F276" s="42"/>
      <c r="G276" s="42">
        <v>1.1499999999999999</v>
      </c>
      <c r="H276" s="87" t="s">
        <v>38</v>
      </c>
      <c r="I276" s="44"/>
      <c r="J276" s="44"/>
      <c r="K276" s="42"/>
      <c r="L276" s="45">
        <v>12.24</v>
      </c>
      <c r="M276" s="7"/>
      <c r="N276" s="7"/>
      <c r="O276" s="7"/>
      <c r="P276" s="7"/>
      <c r="Q276" s="7"/>
    </row>
    <row r="277" spans="1:17" outlineLevel="1" x14ac:dyDescent="0.2">
      <c r="A277" s="37" t="s">
        <v>38</v>
      </c>
      <c r="B277" s="38" t="s">
        <v>38</v>
      </c>
      <c r="C277" s="282" t="s">
        <v>94</v>
      </c>
      <c r="D277" s="40" t="s">
        <v>93</v>
      </c>
      <c r="E277" s="41">
        <v>4.1900000000000004</v>
      </c>
      <c r="F277" s="42"/>
      <c r="G277" s="42">
        <v>1.1499999999999999</v>
      </c>
      <c r="H277" s="87" t="s">
        <v>38</v>
      </c>
      <c r="I277" s="44"/>
      <c r="J277" s="44"/>
      <c r="K277" s="42"/>
      <c r="L277" s="45">
        <v>9.64</v>
      </c>
      <c r="M277" s="7"/>
      <c r="N277" s="7"/>
      <c r="O277" s="7"/>
      <c r="P277" s="7"/>
      <c r="Q277" s="7"/>
    </row>
    <row r="278" spans="1:17" ht="15.75" x14ac:dyDescent="0.2">
      <c r="A278" s="46" t="s">
        <v>38</v>
      </c>
      <c r="B278" s="47" t="s">
        <v>38</v>
      </c>
      <c r="C278" s="283" t="s">
        <v>50</v>
      </c>
      <c r="D278" s="46" t="s">
        <v>38</v>
      </c>
      <c r="E278" s="49" t="s">
        <v>38</v>
      </c>
      <c r="F278" s="50"/>
      <c r="G278" s="50"/>
      <c r="H278" s="88">
        <v>1953.81</v>
      </c>
      <c r="I278" s="52"/>
      <c r="J278" s="52"/>
      <c r="K278" s="50">
        <v>15525.2</v>
      </c>
      <c r="L278" s="53">
        <v>7762.6</v>
      </c>
      <c r="M278" s="7"/>
      <c r="N278" s="7"/>
      <c r="O278" s="7"/>
      <c r="P278" s="7"/>
      <c r="Q278" s="7"/>
    </row>
    <row r="279" spans="1:17" ht="150" x14ac:dyDescent="0.2">
      <c r="A279" s="37">
        <v>18</v>
      </c>
      <c r="B279" s="38" t="s">
        <v>192</v>
      </c>
      <c r="C279" s="282" t="s">
        <v>717</v>
      </c>
      <c r="D279" s="40" t="s">
        <v>193</v>
      </c>
      <c r="E279" s="41" t="s">
        <v>194</v>
      </c>
      <c r="F279" s="42">
        <v>175.16</v>
      </c>
      <c r="G279" s="42"/>
      <c r="H279" s="87" t="s">
        <v>38</v>
      </c>
      <c r="I279" s="44" t="s">
        <v>73</v>
      </c>
      <c r="J279" s="44"/>
      <c r="K279" s="42"/>
      <c r="L279" s="45" t="s">
        <v>38</v>
      </c>
      <c r="M279" s="7"/>
      <c r="N279" s="7"/>
      <c r="O279" s="7"/>
      <c r="P279" s="7"/>
      <c r="Q279" s="7"/>
    </row>
    <row r="280" spans="1:17" outlineLevel="1" x14ac:dyDescent="0.2">
      <c r="A280" s="37" t="s">
        <v>38</v>
      </c>
      <c r="B280" s="38" t="s">
        <v>185</v>
      </c>
      <c r="C280" s="282" t="s">
        <v>186</v>
      </c>
      <c r="D280" s="40" t="s">
        <v>79</v>
      </c>
      <c r="E280" s="41">
        <v>1.44E-2</v>
      </c>
      <c r="F280" s="42">
        <v>4812.63</v>
      </c>
      <c r="G280" s="42"/>
      <c r="H280" s="87">
        <v>69.3</v>
      </c>
      <c r="I280" s="44"/>
      <c r="J280" s="44">
        <v>10.38</v>
      </c>
      <c r="K280" s="42">
        <v>719.33</v>
      </c>
      <c r="L280" s="45" t="s">
        <v>38</v>
      </c>
      <c r="M280" s="7"/>
      <c r="N280" s="7"/>
      <c r="O280" s="7"/>
      <c r="P280" s="7"/>
      <c r="Q280" s="7"/>
    </row>
    <row r="281" spans="1:17" outlineLevel="1" x14ac:dyDescent="0.2">
      <c r="A281" s="37" t="s">
        <v>38</v>
      </c>
      <c r="B281" s="38" t="s">
        <v>85</v>
      </c>
      <c r="C281" s="282" t="s">
        <v>86</v>
      </c>
      <c r="D281" s="40" t="s">
        <v>87</v>
      </c>
      <c r="E281" s="41">
        <v>4.3200000000000002E-2</v>
      </c>
      <c r="F281" s="42">
        <v>120</v>
      </c>
      <c r="G281" s="42"/>
      <c r="H281" s="87">
        <v>5.18</v>
      </c>
      <c r="I281" s="44"/>
      <c r="J281" s="44">
        <v>10.38</v>
      </c>
      <c r="K281" s="42">
        <v>53.77</v>
      </c>
      <c r="L281" s="45" t="s">
        <v>38</v>
      </c>
      <c r="M281" s="7"/>
      <c r="N281" s="7"/>
      <c r="O281" s="7"/>
      <c r="P281" s="7"/>
      <c r="Q281" s="7"/>
    </row>
    <row r="282" spans="1:17" ht="30" outlineLevel="1" x14ac:dyDescent="0.2">
      <c r="A282" s="37" t="s">
        <v>38</v>
      </c>
      <c r="B282" s="38" t="s">
        <v>187</v>
      </c>
      <c r="C282" s="282" t="s">
        <v>188</v>
      </c>
      <c r="D282" s="40" t="s">
        <v>79</v>
      </c>
      <c r="E282" s="41">
        <v>4.0000000000000002E-4</v>
      </c>
      <c r="F282" s="42">
        <v>8807.9699999999993</v>
      </c>
      <c r="G282" s="42"/>
      <c r="H282" s="87">
        <v>3.52</v>
      </c>
      <c r="I282" s="44"/>
      <c r="J282" s="44">
        <v>10.38</v>
      </c>
      <c r="K282" s="42">
        <v>36.54</v>
      </c>
      <c r="L282" s="45" t="s">
        <v>38</v>
      </c>
      <c r="M282" s="7"/>
      <c r="N282" s="7"/>
      <c r="O282" s="7"/>
      <c r="P282" s="7"/>
      <c r="Q282" s="7"/>
    </row>
    <row r="283" spans="1:17" ht="60" outlineLevel="1" x14ac:dyDescent="0.2">
      <c r="A283" s="37" t="s">
        <v>38</v>
      </c>
      <c r="B283" s="38" t="s">
        <v>57</v>
      </c>
      <c r="C283" s="282" t="s">
        <v>58</v>
      </c>
      <c r="D283" s="40" t="s">
        <v>59</v>
      </c>
      <c r="E283" s="41">
        <v>19.079999999999998</v>
      </c>
      <c r="F283" s="42">
        <v>1</v>
      </c>
      <c r="G283" s="42"/>
      <c r="H283" s="87">
        <v>19.079999999999998</v>
      </c>
      <c r="I283" s="44"/>
      <c r="J283" s="44">
        <v>10.38</v>
      </c>
      <c r="K283" s="42">
        <v>198.05</v>
      </c>
      <c r="L283" s="45" t="s">
        <v>38</v>
      </c>
      <c r="M283" s="7"/>
      <c r="N283" s="7"/>
      <c r="O283" s="7"/>
      <c r="P283" s="7"/>
      <c r="Q283" s="7"/>
    </row>
    <row r="284" spans="1:17" outlineLevel="1" x14ac:dyDescent="0.2">
      <c r="A284" s="37" t="s">
        <v>38</v>
      </c>
      <c r="B284" s="38" t="s">
        <v>38</v>
      </c>
      <c r="C284" s="282" t="s">
        <v>39</v>
      </c>
      <c r="D284" s="40" t="s">
        <v>38</v>
      </c>
      <c r="E284" s="41" t="s">
        <v>38</v>
      </c>
      <c r="F284" s="42">
        <v>159.04</v>
      </c>
      <c r="G284" s="42">
        <v>1.1499999999999999</v>
      </c>
      <c r="H284" s="87">
        <v>1097.4000000000001</v>
      </c>
      <c r="I284" s="44"/>
      <c r="J284" s="44">
        <v>18.07</v>
      </c>
      <c r="K284" s="42">
        <v>19830.02</v>
      </c>
      <c r="L284" s="45" t="s">
        <v>38</v>
      </c>
      <c r="M284" s="7"/>
      <c r="N284" s="7"/>
      <c r="O284" s="7"/>
      <c r="P284" s="7"/>
      <c r="Q284" s="7"/>
    </row>
    <row r="285" spans="1:17" outlineLevel="1" x14ac:dyDescent="0.2">
      <c r="A285" s="37" t="s">
        <v>38</v>
      </c>
      <c r="B285" s="38" t="s">
        <v>38</v>
      </c>
      <c r="C285" s="282" t="s">
        <v>40</v>
      </c>
      <c r="D285" s="40" t="s">
        <v>38</v>
      </c>
      <c r="E285" s="41" t="s">
        <v>38</v>
      </c>
      <c r="F285" s="42"/>
      <c r="G285" s="42">
        <v>1.1499999999999999</v>
      </c>
      <c r="H285" s="87" t="s">
        <v>38</v>
      </c>
      <c r="I285" s="44"/>
      <c r="J285" s="44"/>
      <c r="K285" s="42"/>
      <c r="L285" s="45" t="s">
        <v>38</v>
      </c>
      <c r="M285" s="7"/>
      <c r="N285" s="7"/>
      <c r="O285" s="7"/>
      <c r="P285" s="7"/>
      <c r="Q285" s="7"/>
    </row>
    <row r="286" spans="1:17" outlineLevel="1" x14ac:dyDescent="0.2">
      <c r="A286" s="37" t="s">
        <v>38</v>
      </c>
      <c r="B286" s="38" t="s">
        <v>38</v>
      </c>
      <c r="C286" s="282" t="s">
        <v>41</v>
      </c>
      <c r="D286" s="40" t="s">
        <v>38</v>
      </c>
      <c r="E286" s="41" t="s">
        <v>38</v>
      </c>
      <c r="F286" s="42"/>
      <c r="G286" s="42">
        <v>1.1499999999999999</v>
      </c>
      <c r="H286" s="87" t="s">
        <v>38</v>
      </c>
      <c r="I286" s="44"/>
      <c r="J286" s="44"/>
      <c r="K286" s="42"/>
      <c r="L286" s="45" t="s">
        <v>38</v>
      </c>
      <c r="M286" s="7"/>
      <c r="N286" s="7"/>
      <c r="O286" s="7"/>
      <c r="P286" s="7"/>
      <c r="Q286" s="7"/>
    </row>
    <row r="287" spans="1:17" outlineLevel="1" x14ac:dyDescent="0.2">
      <c r="A287" s="37" t="s">
        <v>38</v>
      </c>
      <c r="B287" s="38" t="s">
        <v>38</v>
      </c>
      <c r="C287" s="282" t="s">
        <v>42</v>
      </c>
      <c r="D287" s="40" t="s">
        <v>38</v>
      </c>
      <c r="E287" s="41" t="s">
        <v>38</v>
      </c>
      <c r="F287" s="42">
        <v>16.12</v>
      </c>
      <c r="G287" s="42"/>
      <c r="H287" s="87">
        <v>96.72</v>
      </c>
      <c r="I287" s="44"/>
      <c r="J287" s="44">
        <v>10.38</v>
      </c>
      <c r="K287" s="42">
        <v>1003.95</v>
      </c>
      <c r="L287" s="45" t="s">
        <v>38</v>
      </c>
      <c r="M287" s="7"/>
      <c r="N287" s="7"/>
      <c r="O287" s="7"/>
      <c r="P287" s="7"/>
      <c r="Q287" s="7"/>
    </row>
    <row r="288" spans="1:17" outlineLevel="1" x14ac:dyDescent="0.2">
      <c r="A288" s="37" t="s">
        <v>38</v>
      </c>
      <c r="B288" s="38" t="s">
        <v>38</v>
      </c>
      <c r="C288" s="282" t="s">
        <v>43</v>
      </c>
      <c r="D288" s="40" t="s">
        <v>44</v>
      </c>
      <c r="E288" s="41">
        <v>95</v>
      </c>
      <c r="F288" s="42"/>
      <c r="G288" s="42"/>
      <c r="H288" s="87">
        <v>1042.53</v>
      </c>
      <c r="I288" s="44"/>
      <c r="J288" s="44" t="s">
        <v>60</v>
      </c>
      <c r="K288" s="42">
        <v>16062.32</v>
      </c>
      <c r="L288" s="45" t="s">
        <v>38</v>
      </c>
      <c r="M288" s="7"/>
      <c r="N288" s="7"/>
      <c r="O288" s="7"/>
      <c r="P288" s="7"/>
      <c r="Q288" s="7"/>
    </row>
    <row r="289" spans="1:17" outlineLevel="1" x14ac:dyDescent="0.2">
      <c r="A289" s="37" t="s">
        <v>38</v>
      </c>
      <c r="B289" s="38" t="s">
        <v>38</v>
      </c>
      <c r="C289" s="282" t="s">
        <v>46</v>
      </c>
      <c r="D289" s="40" t="s">
        <v>44</v>
      </c>
      <c r="E289" s="41">
        <v>65</v>
      </c>
      <c r="F289" s="42"/>
      <c r="G289" s="42"/>
      <c r="H289" s="87">
        <v>713.31</v>
      </c>
      <c r="I289" s="44"/>
      <c r="J289" s="44" t="s">
        <v>61</v>
      </c>
      <c r="K289" s="42">
        <v>10311.61</v>
      </c>
      <c r="L289" s="45" t="s">
        <v>38</v>
      </c>
      <c r="M289" s="7"/>
      <c r="N289" s="7"/>
      <c r="O289" s="7"/>
      <c r="P289" s="7"/>
      <c r="Q289" s="7"/>
    </row>
    <row r="290" spans="1:17" outlineLevel="1" x14ac:dyDescent="0.2">
      <c r="A290" s="37" t="s">
        <v>38</v>
      </c>
      <c r="B290" s="38" t="s">
        <v>38</v>
      </c>
      <c r="C290" s="282" t="s">
        <v>48</v>
      </c>
      <c r="D290" s="40" t="s">
        <v>93</v>
      </c>
      <c r="E290" s="41">
        <v>17.12</v>
      </c>
      <c r="F290" s="42"/>
      <c r="G290" s="42">
        <v>1.1499999999999999</v>
      </c>
      <c r="H290" s="87" t="s">
        <v>38</v>
      </c>
      <c r="I290" s="44"/>
      <c r="J290" s="44"/>
      <c r="K290" s="42"/>
      <c r="L290" s="45">
        <v>118.13</v>
      </c>
      <c r="M290" s="7"/>
      <c r="N290" s="7"/>
      <c r="O290" s="7"/>
      <c r="P290" s="7"/>
      <c r="Q290" s="7"/>
    </row>
    <row r="291" spans="1:17" ht="15.75" x14ac:dyDescent="0.2">
      <c r="A291" s="46" t="s">
        <v>38</v>
      </c>
      <c r="B291" s="47" t="s">
        <v>38</v>
      </c>
      <c r="C291" s="283" t="s">
        <v>50</v>
      </c>
      <c r="D291" s="46" t="s">
        <v>38</v>
      </c>
      <c r="E291" s="49" t="s">
        <v>38</v>
      </c>
      <c r="F291" s="50"/>
      <c r="G291" s="50"/>
      <c r="H291" s="88">
        <v>2949.96</v>
      </c>
      <c r="I291" s="52"/>
      <c r="J291" s="52"/>
      <c r="K291" s="50">
        <v>47207.9</v>
      </c>
      <c r="L291" s="53">
        <v>7867.98</v>
      </c>
      <c r="M291" s="7"/>
      <c r="N291" s="7"/>
      <c r="O291" s="7"/>
      <c r="P291" s="7"/>
      <c r="Q291" s="7"/>
    </row>
    <row r="292" spans="1:17" ht="135" x14ac:dyDescent="0.2">
      <c r="A292" s="37">
        <v>19</v>
      </c>
      <c r="B292" s="38" t="s">
        <v>192</v>
      </c>
      <c r="C292" s="282" t="s">
        <v>195</v>
      </c>
      <c r="D292" s="40" t="s">
        <v>193</v>
      </c>
      <c r="E292" s="41" t="s">
        <v>183</v>
      </c>
      <c r="F292" s="42">
        <v>175.16</v>
      </c>
      <c r="G292" s="42"/>
      <c r="H292" s="87" t="s">
        <v>38</v>
      </c>
      <c r="I292" s="44" t="s">
        <v>73</v>
      </c>
      <c r="J292" s="44"/>
      <c r="K292" s="42"/>
      <c r="L292" s="45" t="s">
        <v>38</v>
      </c>
      <c r="M292" s="7"/>
      <c r="N292" s="7"/>
      <c r="O292" s="7"/>
      <c r="P292" s="7"/>
      <c r="Q292" s="7"/>
    </row>
    <row r="293" spans="1:17" outlineLevel="1" x14ac:dyDescent="0.2">
      <c r="A293" s="37" t="s">
        <v>38</v>
      </c>
      <c r="B293" s="38" t="s">
        <v>185</v>
      </c>
      <c r="C293" s="282" t="s">
        <v>186</v>
      </c>
      <c r="D293" s="40" t="s">
        <v>79</v>
      </c>
      <c r="E293" s="41">
        <v>4.7999999999999996E-3</v>
      </c>
      <c r="F293" s="42">
        <v>4812.63</v>
      </c>
      <c r="G293" s="42"/>
      <c r="H293" s="87">
        <v>23.1</v>
      </c>
      <c r="I293" s="44"/>
      <c r="J293" s="44">
        <v>10.38</v>
      </c>
      <c r="K293" s="42">
        <v>239.78</v>
      </c>
      <c r="L293" s="45" t="s">
        <v>38</v>
      </c>
      <c r="M293" s="7"/>
      <c r="N293" s="7"/>
      <c r="O293" s="7"/>
      <c r="P293" s="7"/>
      <c r="Q293" s="7"/>
    </row>
    <row r="294" spans="1:17" outlineLevel="1" x14ac:dyDescent="0.2">
      <c r="A294" s="37" t="s">
        <v>38</v>
      </c>
      <c r="B294" s="38" t="s">
        <v>85</v>
      </c>
      <c r="C294" s="282" t="s">
        <v>86</v>
      </c>
      <c r="D294" s="40" t="s">
        <v>87</v>
      </c>
      <c r="E294" s="41">
        <v>1.44E-2</v>
      </c>
      <c r="F294" s="42">
        <v>120</v>
      </c>
      <c r="G294" s="42"/>
      <c r="H294" s="87">
        <v>1.73</v>
      </c>
      <c r="I294" s="44"/>
      <c r="J294" s="44">
        <v>10.38</v>
      </c>
      <c r="K294" s="42">
        <v>17.96</v>
      </c>
      <c r="L294" s="45" t="s">
        <v>38</v>
      </c>
      <c r="M294" s="7"/>
      <c r="N294" s="7"/>
      <c r="O294" s="7"/>
      <c r="P294" s="7"/>
      <c r="Q294" s="7"/>
    </row>
    <row r="295" spans="1:17" ht="30" outlineLevel="1" x14ac:dyDescent="0.2">
      <c r="A295" s="37" t="s">
        <v>38</v>
      </c>
      <c r="B295" s="38" t="s">
        <v>187</v>
      </c>
      <c r="C295" s="282" t="s">
        <v>188</v>
      </c>
      <c r="D295" s="40" t="s">
        <v>79</v>
      </c>
      <c r="E295" s="41">
        <v>1E-4</v>
      </c>
      <c r="F295" s="42">
        <v>8807.9699999999993</v>
      </c>
      <c r="G295" s="42"/>
      <c r="H295" s="87">
        <v>0.88</v>
      </c>
      <c r="I295" s="44"/>
      <c r="J295" s="44">
        <v>10.38</v>
      </c>
      <c r="K295" s="42">
        <v>9.1300000000000008</v>
      </c>
      <c r="L295" s="45" t="s">
        <v>38</v>
      </c>
      <c r="M295" s="7"/>
      <c r="N295" s="7"/>
      <c r="O295" s="7"/>
      <c r="P295" s="7"/>
      <c r="Q295" s="7"/>
    </row>
    <row r="296" spans="1:17" ht="60" outlineLevel="1" x14ac:dyDescent="0.2">
      <c r="A296" s="37" t="s">
        <v>38</v>
      </c>
      <c r="B296" s="38" t="s">
        <v>57</v>
      </c>
      <c r="C296" s="282" t="s">
        <v>58</v>
      </c>
      <c r="D296" s="40" t="s">
        <v>59</v>
      </c>
      <c r="E296" s="41">
        <v>6.36</v>
      </c>
      <c r="F296" s="42">
        <v>1</v>
      </c>
      <c r="G296" s="42"/>
      <c r="H296" s="87">
        <v>6.36</v>
      </c>
      <c r="I296" s="44"/>
      <c r="J296" s="44">
        <v>10.38</v>
      </c>
      <c r="K296" s="42">
        <v>66.02</v>
      </c>
      <c r="L296" s="45" t="s">
        <v>38</v>
      </c>
      <c r="M296" s="7"/>
      <c r="N296" s="7"/>
      <c r="O296" s="7"/>
      <c r="P296" s="7"/>
      <c r="Q296" s="7"/>
    </row>
    <row r="297" spans="1:17" outlineLevel="1" x14ac:dyDescent="0.2">
      <c r="A297" s="37" t="s">
        <v>38</v>
      </c>
      <c r="B297" s="38" t="s">
        <v>38</v>
      </c>
      <c r="C297" s="282" t="s">
        <v>39</v>
      </c>
      <c r="D297" s="40" t="s">
        <v>38</v>
      </c>
      <c r="E297" s="41" t="s">
        <v>38</v>
      </c>
      <c r="F297" s="42">
        <v>159.04</v>
      </c>
      <c r="G297" s="42">
        <v>1.1499999999999999</v>
      </c>
      <c r="H297" s="87">
        <v>365.8</v>
      </c>
      <c r="I297" s="44"/>
      <c r="J297" s="44">
        <v>18.07</v>
      </c>
      <c r="K297" s="42">
        <v>6610.01</v>
      </c>
      <c r="L297" s="45" t="s">
        <v>38</v>
      </c>
      <c r="M297" s="7"/>
      <c r="N297" s="7"/>
      <c r="O297" s="7"/>
      <c r="P297" s="7"/>
      <c r="Q297" s="7"/>
    </row>
    <row r="298" spans="1:17" outlineLevel="1" x14ac:dyDescent="0.2">
      <c r="A298" s="37" t="s">
        <v>38</v>
      </c>
      <c r="B298" s="38" t="s">
        <v>38</v>
      </c>
      <c r="C298" s="282" t="s">
        <v>40</v>
      </c>
      <c r="D298" s="40" t="s">
        <v>38</v>
      </c>
      <c r="E298" s="41" t="s">
        <v>38</v>
      </c>
      <c r="F298" s="42"/>
      <c r="G298" s="42">
        <v>1.1499999999999999</v>
      </c>
      <c r="H298" s="87" t="s">
        <v>38</v>
      </c>
      <c r="I298" s="44"/>
      <c r="J298" s="44"/>
      <c r="K298" s="42"/>
      <c r="L298" s="45" t="s">
        <v>38</v>
      </c>
      <c r="M298" s="7"/>
      <c r="N298" s="7"/>
      <c r="O298" s="7"/>
      <c r="P298" s="7"/>
      <c r="Q298" s="7"/>
    </row>
    <row r="299" spans="1:17" outlineLevel="1" x14ac:dyDescent="0.2">
      <c r="A299" s="37" t="s">
        <v>38</v>
      </c>
      <c r="B299" s="38" t="s">
        <v>38</v>
      </c>
      <c r="C299" s="282" t="s">
        <v>41</v>
      </c>
      <c r="D299" s="40" t="s">
        <v>38</v>
      </c>
      <c r="E299" s="41" t="s">
        <v>38</v>
      </c>
      <c r="F299" s="42"/>
      <c r="G299" s="42">
        <v>1.1499999999999999</v>
      </c>
      <c r="H299" s="87" t="s">
        <v>38</v>
      </c>
      <c r="I299" s="44"/>
      <c r="J299" s="44"/>
      <c r="K299" s="42"/>
      <c r="L299" s="45" t="s">
        <v>38</v>
      </c>
      <c r="M299" s="7"/>
      <c r="N299" s="7"/>
      <c r="O299" s="7"/>
      <c r="P299" s="7"/>
      <c r="Q299" s="7"/>
    </row>
    <row r="300" spans="1:17" outlineLevel="1" x14ac:dyDescent="0.2">
      <c r="A300" s="37" t="s">
        <v>38</v>
      </c>
      <c r="B300" s="38" t="s">
        <v>38</v>
      </c>
      <c r="C300" s="282" t="s">
        <v>42</v>
      </c>
      <c r="D300" s="40" t="s">
        <v>38</v>
      </c>
      <c r="E300" s="41" t="s">
        <v>38</v>
      </c>
      <c r="F300" s="42">
        <v>16.12</v>
      </c>
      <c r="G300" s="42"/>
      <c r="H300" s="87">
        <v>32.24</v>
      </c>
      <c r="I300" s="44"/>
      <c r="J300" s="44">
        <v>10.38</v>
      </c>
      <c r="K300" s="42">
        <v>334.65</v>
      </c>
      <c r="L300" s="45" t="s">
        <v>38</v>
      </c>
      <c r="M300" s="7"/>
      <c r="N300" s="7"/>
      <c r="O300" s="7"/>
      <c r="P300" s="7"/>
      <c r="Q300" s="7"/>
    </row>
    <row r="301" spans="1:17" outlineLevel="1" x14ac:dyDescent="0.2">
      <c r="A301" s="37" t="s">
        <v>38</v>
      </c>
      <c r="B301" s="38" t="s">
        <v>38</v>
      </c>
      <c r="C301" s="282" t="s">
        <v>43</v>
      </c>
      <c r="D301" s="40" t="s">
        <v>44</v>
      </c>
      <c r="E301" s="41">
        <v>95</v>
      </c>
      <c r="F301" s="42"/>
      <c r="G301" s="42"/>
      <c r="H301" s="87">
        <v>347.51</v>
      </c>
      <c r="I301" s="44"/>
      <c r="J301" s="44" t="s">
        <v>60</v>
      </c>
      <c r="K301" s="42">
        <v>5354.11</v>
      </c>
      <c r="L301" s="45" t="s">
        <v>38</v>
      </c>
      <c r="M301" s="7"/>
      <c r="N301" s="7"/>
      <c r="O301" s="7"/>
      <c r="P301" s="7"/>
      <c r="Q301" s="7"/>
    </row>
    <row r="302" spans="1:17" outlineLevel="1" x14ac:dyDescent="0.2">
      <c r="A302" s="37" t="s">
        <v>38</v>
      </c>
      <c r="B302" s="38" t="s">
        <v>38</v>
      </c>
      <c r="C302" s="282" t="s">
        <v>46</v>
      </c>
      <c r="D302" s="40" t="s">
        <v>44</v>
      </c>
      <c r="E302" s="41">
        <v>65</v>
      </c>
      <c r="F302" s="42"/>
      <c r="G302" s="42"/>
      <c r="H302" s="87">
        <v>237.77</v>
      </c>
      <c r="I302" s="44"/>
      <c r="J302" s="44" t="s">
        <v>61</v>
      </c>
      <c r="K302" s="42">
        <v>3437.21</v>
      </c>
      <c r="L302" s="45" t="s">
        <v>38</v>
      </c>
      <c r="M302" s="7"/>
      <c r="N302" s="7"/>
      <c r="O302" s="7"/>
      <c r="P302" s="7"/>
      <c r="Q302" s="7"/>
    </row>
    <row r="303" spans="1:17" outlineLevel="1" x14ac:dyDescent="0.2">
      <c r="A303" s="37" t="s">
        <v>38</v>
      </c>
      <c r="B303" s="38" t="s">
        <v>38</v>
      </c>
      <c r="C303" s="282" t="s">
        <v>48</v>
      </c>
      <c r="D303" s="40" t="s">
        <v>93</v>
      </c>
      <c r="E303" s="41">
        <v>17.12</v>
      </c>
      <c r="F303" s="42"/>
      <c r="G303" s="42">
        <v>1.1499999999999999</v>
      </c>
      <c r="H303" s="87" t="s">
        <v>38</v>
      </c>
      <c r="I303" s="44"/>
      <c r="J303" s="44"/>
      <c r="K303" s="42"/>
      <c r="L303" s="45">
        <v>39.380000000000003</v>
      </c>
      <c r="M303" s="7"/>
      <c r="N303" s="7"/>
      <c r="O303" s="7"/>
      <c r="P303" s="7"/>
      <c r="Q303" s="7"/>
    </row>
    <row r="304" spans="1:17" ht="15.75" x14ac:dyDescent="0.2">
      <c r="A304" s="46" t="s">
        <v>38</v>
      </c>
      <c r="B304" s="47" t="s">
        <v>38</v>
      </c>
      <c r="C304" s="283" t="s">
        <v>50</v>
      </c>
      <c r="D304" s="46" t="s">
        <v>38</v>
      </c>
      <c r="E304" s="49" t="s">
        <v>38</v>
      </c>
      <c r="F304" s="50"/>
      <c r="G304" s="50"/>
      <c r="H304" s="88">
        <v>983.32</v>
      </c>
      <c r="I304" s="52"/>
      <c r="J304" s="52"/>
      <c r="K304" s="50">
        <v>15735.98</v>
      </c>
      <c r="L304" s="53">
        <v>7867.99</v>
      </c>
      <c r="M304" s="7"/>
      <c r="N304" s="7"/>
      <c r="O304" s="7"/>
      <c r="P304" s="7"/>
      <c r="Q304" s="7"/>
    </row>
    <row r="305" spans="1:17" ht="60" x14ac:dyDescent="0.2">
      <c r="A305" s="37">
        <v>20</v>
      </c>
      <c r="B305" s="38" t="s">
        <v>196</v>
      </c>
      <c r="C305" s="282" t="s">
        <v>197</v>
      </c>
      <c r="D305" s="40" t="s">
        <v>198</v>
      </c>
      <c r="E305" s="41" t="s">
        <v>199</v>
      </c>
      <c r="F305" s="42">
        <v>103.11</v>
      </c>
      <c r="G305" s="42"/>
      <c r="H305" s="87" t="s">
        <v>38</v>
      </c>
      <c r="I305" s="73" t="s">
        <v>73</v>
      </c>
      <c r="J305" s="44"/>
      <c r="K305" s="42"/>
      <c r="L305" s="45" t="s">
        <v>38</v>
      </c>
      <c r="M305" s="7"/>
      <c r="N305" s="7"/>
      <c r="O305" s="7"/>
      <c r="P305" s="7"/>
      <c r="Q305" s="7"/>
    </row>
    <row r="306" spans="1:17" ht="30" outlineLevel="1" x14ac:dyDescent="0.2">
      <c r="A306" s="37" t="s">
        <v>38</v>
      </c>
      <c r="B306" s="38" t="s">
        <v>200</v>
      </c>
      <c r="C306" s="282" t="s">
        <v>201</v>
      </c>
      <c r="D306" s="40" t="s">
        <v>147</v>
      </c>
      <c r="E306" s="41">
        <v>40</v>
      </c>
      <c r="F306" s="42">
        <v>49.04</v>
      </c>
      <c r="G306" s="42"/>
      <c r="H306" s="87">
        <v>1961.6</v>
      </c>
      <c r="I306" s="44"/>
      <c r="J306" s="44">
        <v>1.79</v>
      </c>
      <c r="K306" s="42">
        <v>3511.26</v>
      </c>
      <c r="L306" s="45" t="s">
        <v>38</v>
      </c>
      <c r="M306" s="7"/>
      <c r="N306" s="7"/>
      <c r="O306" s="7"/>
      <c r="P306" s="7"/>
      <c r="Q306" s="7"/>
    </row>
    <row r="307" spans="1:17" ht="60" outlineLevel="1" x14ac:dyDescent="0.2">
      <c r="A307" s="37" t="s">
        <v>38</v>
      </c>
      <c r="B307" s="38" t="s">
        <v>57</v>
      </c>
      <c r="C307" s="282" t="s">
        <v>58</v>
      </c>
      <c r="D307" s="40" t="s">
        <v>59</v>
      </c>
      <c r="E307" s="41">
        <v>2</v>
      </c>
      <c r="F307" s="42">
        <v>1</v>
      </c>
      <c r="G307" s="42"/>
      <c r="H307" s="87">
        <v>2</v>
      </c>
      <c r="I307" s="44"/>
      <c r="J307" s="44">
        <v>1.79</v>
      </c>
      <c r="K307" s="42">
        <v>3.58</v>
      </c>
      <c r="L307" s="45" t="s">
        <v>38</v>
      </c>
      <c r="M307" s="7"/>
      <c r="N307" s="7"/>
      <c r="O307" s="7"/>
      <c r="P307" s="7"/>
      <c r="Q307" s="7"/>
    </row>
    <row r="308" spans="1:17" outlineLevel="1" x14ac:dyDescent="0.2">
      <c r="A308" s="37" t="s">
        <v>38</v>
      </c>
      <c r="B308" s="38" t="s">
        <v>38</v>
      </c>
      <c r="C308" s="282" t="s">
        <v>39</v>
      </c>
      <c r="D308" s="40" t="s">
        <v>38</v>
      </c>
      <c r="E308" s="41" t="s">
        <v>38</v>
      </c>
      <c r="F308" s="42">
        <v>4.93</v>
      </c>
      <c r="G308" s="42">
        <v>1.1499999999999999</v>
      </c>
      <c r="H308" s="87">
        <v>113.4</v>
      </c>
      <c r="I308" s="44"/>
      <c r="J308" s="44">
        <v>18.07</v>
      </c>
      <c r="K308" s="42">
        <v>2049.14</v>
      </c>
      <c r="L308" s="45" t="s">
        <v>38</v>
      </c>
      <c r="M308" s="7"/>
      <c r="N308" s="7"/>
      <c r="O308" s="7"/>
      <c r="P308" s="7"/>
      <c r="Q308" s="7"/>
    </row>
    <row r="309" spans="1:17" outlineLevel="1" x14ac:dyDescent="0.2">
      <c r="A309" s="37" t="s">
        <v>38</v>
      </c>
      <c r="B309" s="38" t="s">
        <v>38</v>
      </c>
      <c r="C309" s="282" t="s">
        <v>40</v>
      </c>
      <c r="D309" s="40" t="s">
        <v>38</v>
      </c>
      <c r="E309" s="41" t="s">
        <v>38</v>
      </c>
      <c r="F309" s="42"/>
      <c r="G309" s="42">
        <v>1.1499999999999999</v>
      </c>
      <c r="H309" s="87" t="s">
        <v>38</v>
      </c>
      <c r="I309" s="44"/>
      <c r="J309" s="44"/>
      <c r="K309" s="42"/>
      <c r="L309" s="45" t="s">
        <v>38</v>
      </c>
      <c r="M309" s="7"/>
      <c r="N309" s="7"/>
      <c r="O309" s="7"/>
      <c r="P309" s="7"/>
      <c r="Q309" s="7"/>
    </row>
    <row r="310" spans="1:17" outlineLevel="1" x14ac:dyDescent="0.2">
      <c r="A310" s="37" t="s">
        <v>38</v>
      </c>
      <c r="B310" s="38" t="s">
        <v>38</v>
      </c>
      <c r="C310" s="282" t="s">
        <v>41</v>
      </c>
      <c r="D310" s="40" t="s">
        <v>38</v>
      </c>
      <c r="E310" s="41" t="s">
        <v>38</v>
      </c>
      <c r="F310" s="42"/>
      <c r="G310" s="42">
        <v>1.1499999999999999</v>
      </c>
      <c r="H310" s="87" t="s">
        <v>38</v>
      </c>
      <c r="I310" s="44"/>
      <c r="J310" s="44"/>
      <c r="K310" s="42"/>
      <c r="L310" s="45" t="s">
        <v>38</v>
      </c>
      <c r="M310" s="7"/>
      <c r="N310" s="7"/>
      <c r="O310" s="7"/>
      <c r="P310" s="7"/>
      <c r="Q310" s="7"/>
    </row>
    <row r="311" spans="1:17" outlineLevel="1" x14ac:dyDescent="0.2">
      <c r="A311" s="37" t="s">
        <v>38</v>
      </c>
      <c r="B311" s="38" t="s">
        <v>38</v>
      </c>
      <c r="C311" s="282" t="s">
        <v>42</v>
      </c>
      <c r="D311" s="40" t="s">
        <v>38</v>
      </c>
      <c r="E311" s="41" t="s">
        <v>38</v>
      </c>
      <c r="F311" s="42">
        <v>98.18</v>
      </c>
      <c r="G311" s="42"/>
      <c r="H311" s="87">
        <v>1963.6</v>
      </c>
      <c r="I311" s="44"/>
      <c r="J311" s="44">
        <v>1.79</v>
      </c>
      <c r="K311" s="42">
        <v>3514.84</v>
      </c>
      <c r="L311" s="45" t="s">
        <v>38</v>
      </c>
      <c r="M311" s="7"/>
      <c r="N311" s="7"/>
      <c r="O311" s="7"/>
      <c r="P311" s="7"/>
      <c r="Q311" s="7"/>
    </row>
    <row r="312" spans="1:17" outlineLevel="1" x14ac:dyDescent="0.2">
      <c r="A312" s="37" t="s">
        <v>38</v>
      </c>
      <c r="B312" s="38" t="s">
        <v>38</v>
      </c>
      <c r="C312" s="282" t="s">
        <v>43</v>
      </c>
      <c r="D312" s="40" t="s">
        <v>44</v>
      </c>
      <c r="E312" s="41">
        <v>100</v>
      </c>
      <c r="F312" s="42"/>
      <c r="G312" s="42"/>
      <c r="H312" s="87">
        <v>113.4</v>
      </c>
      <c r="I312" s="44"/>
      <c r="J312" s="44" t="s">
        <v>106</v>
      </c>
      <c r="K312" s="42">
        <v>1741.77</v>
      </c>
      <c r="L312" s="45" t="s">
        <v>38</v>
      </c>
      <c r="M312" s="7"/>
      <c r="N312" s="7"/>
      <c r="O312" s="7"/>
      <c r="P312" s="7"/>
      <c r="Q312" s="7"/>
    </row>
    <row r="313" spans="1:17" outlineLevel="1" x14ac:dyDescent="0.2">
      <c r="A313" s="37" t="s">
        <v>38</v>
      </c>
      <c r="B313" s="38" t="s">
        <v>38</v>
      </c>
      <c r="C313" s="282" t="s">
        <v>46</v>
      </c>
      <c r="D313" s="40" t="s">
        <v>44</v>
      </c>
      <c r="E313" s="41">
        <v>65</v>
      </c>
      <c r="F313" s="42"/>
      <c r="G313" s="42"/>
      <c r="H313" s="87">
        <v>73.709999999999994</v>
      </c>
      <c r="I313" s="44"/>
      <c r="J313" s="44" t="s">
        <v>61</v>
      </c>
      <c r="K313" s="42">
        <v>1065.55</v>
      </c>
      <c r="L313" s="45" t="s">
        <v>38</v>
      </c>
      <c r="M313" s="7"/>
      <c r="N313" s="7"/>
      <c r="O313" s="7"/>
      <c r="P313" s="7"/>
      <c r="Q313" s="7"/>
    </row>
    <row r="314" spans="1:17" outlineLevel="1" x14ac:dyDescent="0.2">
      <c r="A314" s="37" t="s">
        <v>38</v>
      </c>
      <c r="B314" s="38" t="s">
        <v>38</v>
      </c>
      <c r="C314" s="282" t="s">
        <v>48</v>
      </c>
      <c r="D314" s="40" t="s">
        <v>49</v>
      </c>
      <c r="E314" s="41">
        <v>0.55000000000000004</v>
      </c>
      <c r="F314" s="42"/>
      <c r="G314" s="42">
        <v>1.1499999999999999</v>
      </c>
      <c r="H314" s="87" t="s">
        <v>38</v>
      </c>
      <c r="I314" s="44"/>
      <c r="J314" s="44"/>
      <c r="K314" s="42"/>
      <c r="L314" s="45">
        <v>12.65</v>
      </c>
      <c r="M314" s="7"/>
      <c r="N314" s="7"/>
      <c r="O314" s="7"/>
      <c r="P314" s="7"/>
      <c r="Q314" s="7"/>
    </row>
    <row r="315" spans="1:17" ht="15.75" x14ac:dyDescent="0.2">
      <c r="A315" s="46" t="s">
        <v>38</v>
      </c>
      <c r="B315" s="47" t="s">
        <v>38</v>
      </c>
      <c r="C315" s="284" t="s">
        <v>50</v>
      </c>
      <c r="D315" s="57" t="s">
        <v>38</v>
      </c>
      <c r="E315" s="58" t="s">
        <v>38</v>
      </c>
      <c r="F315" s="59"/>
      <c r="G315" s="59"/>
      <c r="H315" s="89">
        <v>2264.11</v>
      </c>
      <c r="I315" s="61"/>
      <c r="J315" s="61"/>
      <c r="K315" s="59">
        <v>8371.2999999999993</v>
      </c>
      <c r="L315" s="62">
        <v>418.57</v>
      </c>
      <c r="M315" s="7"/>
      <c r="N315" s="7"/>
      <c r="O315" s="7"/>
      <c r="P315" s="7"/>
      <c r="Q315" s="7"/>
    </row>
    <row r="316" spans="1:17" x14ac:dyDescent="0.2">
      <c r="A316" s="20"/>
      <c r="B316" s="21"/>
      <c r="C316" s="418" t="s">
        <v>202</v>
      </c>
      <c r="D316" s="419"/>
      <c r="E316" s="419"/>
      <c r="F316" s="419"/>
      <c r="G316" s="419"/>
      <c r="H316" s="87">
        <v>15902.57</v>
      </c>
      <c r="I316" s="44"/>
      <c r="J316" s="44"/>
      <c r="K316" s="42">
        <v>15902.57</v>
      </c>
      <c r="L316" s="45" t="s">
        <v>203</v>
      </c>
      <c r="M316" s="7"/>
      <c r="N316" s="7"/>
      <c r="O316" s="7"/>
      <c r="P316" s="7"/>
      <c r="Q316" s="7"/>
    </row>
    <row r="317" spans="1:17" x14ac:dyDescent="0.2">
      <c r="A317" s="20"/>
      <c r="B317" s="21"/>
      <c r="C317" s="418" t="s">
        <v>204</v>
      </c>
      <c r="D317" s="419"/>
      <c r="E317" s="419"/>
      <c r="F317" s="419"/>
      <c r="G317" s="419"/>
      <c r="H317" s="87" t="s">
        <v>38</v>
      </c>
      <c r="I317" s="44"/>
      <c r="J317" s="44"/>
      <c r="K317" s="42">
        <v>148728.54999999999</v>
      </c>
      <c r="L317" s="45" t="s">
        <v>203</v>
      </c>
      <c r="M317" s="7"/>
      <c r="N317" s="7"/>
      <c r="O317" s="7"/>
      <c r="P317" s="7"/>
      <c r="Q317" s="7"/>
    </row>
    <row r="318" spans="1:17" x14ac:dyDescent="0.2">
      <c r="A318" s="20"/>
      <c r="B318" s="21"/>
      <c r="C318" s="418" t="s">
        <v>205</v>
      </c>
      <c r="D318" s="419"/>
      <c r="E318" s="419"/>
      <c r="F318" s="419"/>
      <c r="G318" s="419"/>
      <c r="H318" s="87" t="s">
        <v>38</v>
      </c>
      <c r="I318" s="44"/>
      <c r="J318" s="44"/>
      <c r="K318" s="42"/>
      <c r="L318" s="45" t="s">
        <v>203</v>
      </c>
      <c r="M318" s="7"/>
      <c r="N318" s="7"/>
      <c r="O318" s="7"/>
      <c r="P318" s="7"/>
      <c r="Q318" s="7"/>
    </row>
    <row r="319" spans="1:17" x14ac:dyDescent="0.2">
      <c r="A319" s="20"/>
      <c r="B319" s="21"/>
      <c r="C319" s="418" t="s">
        <v>206</v>
      </c>
      <c r="D319" s="419"/>
      <c r="E319" s="419"/>
      <c r="F319" s="419"/>
      <c r="G319" s="419"/>
      <c r="H319" s="87">
        <v>5155.83</v>
      </c>
      <c r="I319" s="44"/>
      <c r="J319" s="44"/>
      <c r="K319" s="42">
        <v>93165.86</v>
      </c>
      <c r="L319" s="45" t="s">
        <v>203</v>
      </c>
      <c r="M319" s="7"/>
      <c r="N319" s="7"/>
      <c r="O319" s="7"/>
      <c r="P319" s="7"/>
      <c r="Q319" s="7"/>
    </row>
    <row r="320" spans="1:17" x14ac:dyDescent="0.2">
      <c r="A320" s="20"/>
      <c r="B320" s="21"/>
      <c r="C320" s="418" t="s">
        <v>207</v>
      </c>
      <c r="D320" s="419"/>
      <c r="E320" s="419"/>
      <c r="F320" s="419"/>
      <c r="G320" s="419"/>
      <c r="H320" s="87">
        <v>4196.16</v>
      </c>
      <c r="I320" s="44"/>
      <c r="J320" s="44"/>
      <c r="K320" s="42">
        <v>18027.82</v>
      </c>
      <c r="L320" s="45" t="s">
        <v>203</v>
      </c>
      <c r="M320" s="7"/>
      <c r="N320" s="7"/>
      <c r="O320" s="7"/>
      <c r="P320" s="7"/>
      <c r="Q320" s="7"/>
    </row>
    <row r="321" spans="1:17" x14ac:dyDescent="0.2">
      <c r="A321" s="20"/>
      <c r="B321" s="21"/>
      <c r="C321" s="418" t="s">
        <v>208</v>
      </c>
      <c r="D321" s="419"/>
      <c r="E321" s="419"/>
      <c r="F321" s="419"/>
      <c r="G321" s="419"/>
      <c r="H321" s="87">
        <v>6977.91</v>
      </c>
      <c r="I321" s="44"/>
      <c r="J321" s="44"/>
      <c r="K321" s="42">
        <v>45256.73</v>
      </c>
      <c r="L321" s="45" t="s">
        <v>203</v>
      </c>
      <c r="M321" s="7"/>
      <c r="N321" s="7"/>
      <c r="O321" s="7"/>
      <c r="P321" s="7"/>
      <c r="Q321" s="7"/>
    </row>
    <row r="322" spans="1:17" ht="15.75" x14ac:dyDescent="0.2">
      <c r="A322" s="20"/>
      <c r="B322" s="21"/>
      <c r="C322" s="420" t="s">
        <v>209</v>
      </c>
      <c r="D322" s="421"/>
      <c r="E322" s="421"/>
      <c r="F322" s="421"/>
      <c r="G322" s="421"/>
      <c r="H322" s="88">
        <v>4962.99</v>
      </c>
      <c r="I322" s="52"/>
      <c r="J322" s="52"/>
      <c r="K322" s="50">
        <v>76447.17</v>
      </c>
      <c r="L322" s="65" t="s">
        <v>203</v>
      </c>
      <c r="M322" s="7"/>
      <c r="N322" s="7"/>
      <c r="O322" s="7"/>
      <c r="P322" s="7"/>
      <c r="Q322" s="7"/>
    </row>
    <row r="323" spans="1:17" ht="15.75" x14ac:dyDescent="0.2">
      <c r="A323" s="20"/>
      <c r="B323" s="21"/>
      <c r="C323" s="420" t="s">
        <v>210</v>
      </c>
      <c r="D323" s="421"/>
      <c r="E323" s="421"/>
      <c r="F323" s="421"/>
      <c r="G323" s="421"/>
      <c r="H323" s="88">
        <v>3358.91</v>
      </c>
      <c r="I323" s="52"/>
      <c r="J323" s="52"/>
      <c r="K323" s="50">
        <v>48547.08</v>
      </c>
      <c r="L323" s="65" t="s">
        <v>203</v>
      </c>
      <c r="M323" s="7"/>
      <c r="N323" s="7"/>
      <c r="O323" s="7"/>
      <c r="P323" s="7"/>
      <c r="Q323" s="7"/>
    </row>
    <row r="324" spans="1:17" ht="15.75" x14ac:dyDescent="0.2">
      <c r="A324" s="20"/>
      <c r="B324" s="21"/>
      <c r="C324" s="420" t="s">
        <v>211</v>
      </c>
      <c r="D324" s="421"/>
      <c r="E324" s="421"/>
      <c r="F324" s="421"/>
      <c r="G324" s="421"/>
      <c r="H324" s="88" t="s">
        <v>38</v>
      </c>
      <c r="I324" s="52"/>
      <c r="J324" s="52"/>
      <c r="K324" s="50"/>
      <c r="L324" s="65" t="s">
        <v>203</v>
      </c>
      <c r="M324" s="7"/>
      <c r="N324" s="7"/>
      <c r="O324" s="7"/>
      <c r="P324" s="7"/>
      <c r="Q324" s="7"/>
    </row>
    <row r="325" spans="1:17" x14ac:dyDescent="0.2">
      <c r="A325" s="20"/>
      <c r="B325" s="21"/>
      <c r="C325" s="418" t="s">
        <v>212</v>
      </c>
      <c r="D325" s="419"/>
      <c r="E325" s="419"/>
      <c r="F325" s="419"/>
      <c r="G325" s="419"/>
      <c r="H325" s="87">
        <v>1806.43</v>
      </c>
      <c r="I325" s="44"/>
      <c r="J325" s="44"/>
      <c r="K325" s="42">
        <v>25466.22</v>
      </c>
      <c r="L325" s="45" t="s">
        <v>203</v>
      </c>
      <c r="M325" s="7"/>
      <c r="N325" s="7"/>
      <c r="O325" s="7"/>
      <c r="P325" s="7"/>
      <c r="Q325" s="7"/>
    </row>
    <row r="326" spans="1:17" x14ac:dyDescent="0.2">
      <c r="A326" s="20"/>
      <c r="B326" s="21"/>
      <c r="C326" s="418" t="s">
        <v>213</v>
      </c>
      <c r="D326" s="419"/>
      <c r="E326" s="419"/>
      <c r="F326" s="419"/>
      <c r="G326" s="419"/>
      <c r="H326" s="87">
        <v>22418.04</v>
      </c>
      <c r="I326" s="44"/>
      <c r="J326" s="44"/>
      <c r="K326" s="42">
        <v>248256.58</v>
      </c>
      <c r="L326" s="45" t="s">
        <v>203</v>
      </c>
      <c r="M326" s="7"/>
      <c r="N326" s="7"/>
      <c r="O326" s="7"/>
      <c r="P326" s="7"/>
      <c r="Q326" s="7"/>
    </row>
    <row r="327" spans="1:17" x14ac:dyDescent="0.2">
      <c r="A327" s="20"/>
      <c r="B327" s="21"/>
      <c r="C327" s="418" t="s">
        <v>214</v>
      </c>
      <c r="D327" s="419"/>
      <c r="E327" s="419"/>
      <c r="F327" s="419"/>
      <c r="G327" s="419"/>
      <c r="H327" s="87">
        <v>24224.47</v>
      </c>
      <c r="I327" s="44"/>
      <c r="J327" s="44"/>
      <c r="K327" s="42">
        <v>273722.8</v>
      </c>
      <c r="L327" s="45" t="s">
        <v>203</v>
      </c>
      <c r="M327" s="7"/>
      <c r="N327" s="7"/>
      <c r="O327" s="7"/>
      <c r="P327" s="7"/>
      <c r="Q327" s="7"/>
    </row>
    <row r="328" spans="1:17" ht="15.75" x14ac:dyDescent="0.2">
      <c r="A328" s="20"/>
      <c r="B328" s="21"/>
      <c r="C328" s="422" t="s">
        <v>215</v>
      </c>
      <c r="D328" s="423"/>
      <c r="E328" s="423"/>
      <c r="F328" s="423"/>
      <c r="G328" s="423"/>
      <c r="H328" s="89">
        <v>24224.47</v>
      </c>
      <c r="I328" s="61"/>
      <c r="J328" s="61"/>
      <c r="K328" s="59">
        <v>273722.8</v>
      </c>
      <c r="L328" s="67" t="s">
        <v>203</v>
      </c>
      <c r="M328" s="7"/>
      <c r="N328" s="7"/>
      <c r="O328" s="7"/>
      <c r="P328" s="7"/>
      <c r="Q328" s="7"/>
    </row>
    <row r="329" spans="1:17" ht="16.5" x14ac:dyDescent="0.2">
      <c r="A329" s="415" t="s">
        <v>216</v>
      </c>
      <c r="B329" s="416"/>
      <c r="C329" s="416"/>
      <c r="D329" s="416"/>
      <c r="E329" s="416"/>
      <c r="F329" s="416"/>
      <c r="G329" s="416"/>
      <c r="H329" s="416"/>
      <c r="I329" s="416"/>
      <c r="J329" s="416"/>
      <c r="K329" s="416"/>
      <c r="L329" s="416"/>
      <c r="M329" s="7"/>
      <c r="N329" s="7"/>
      <c r="O329" s="7"/>
      <c r="P329" s="7"/>
      <c r="Q329" s="7"/>
    </row>
    <row r="330" spans="1:17" x14ac:dyDescent="0.2">
      <c r="A330" s="487" t="s">
        <v>217</v>
      </c>
      <c r="B330" s="488"/>
      <c r="C330" s="488"/>
      <c r="D330" s="488"/>
      <c r="E330" s="488"/>
      <c r="F330" s="488"/>
      <c r="G330" s="488"/>
      <c r="H330" s="488"/>
      <c r="I330" s="488"/>
      <c r="J330" s="488"/>
      <c r="K330" s="488"/>
      <c r="L330" s="488"/>
      <c r="M330" s="7"/>
      <c r="N330" s="7"/>
      <c r="O330" s="7"/>
      <c r="P330" s="7"/>
      <c r="Q330" s="7"/>
    </row>
    <row r="331" spans="1:17" ht="60" x14ac:dyDescent="0.2">
      <c r="A331" s="37">
        <v>21</v>
      </c>
      <c r="B331" s="38" t="s">
        <v>218</v>
      </c>
      <c r="C331" s="282" t="s">
        <v>219</v>
      </c>
      <c r="D331" s="40" t="s">
        <v>220</v>
      </c>
      <c r="E331" s="41">
        <v>31</v>
      </c>
      <c r="F331" s="42">
        <v>9.89</v>
      </c>
      <c r="G331" s="42"/>
      <c r="H331" s="87" t="s">
        <v>38</v>
      </c>
      <c r="I331" s="73" t="s">
        <v>73</v>
      </c>
      <c r="J331" s="44"/>
      <c r="K331" s="42"/>
      <c r="L331" s="45" t="s">
        <v>38</v>
      </c>
      <c r="M331" s="7"/>
      <c r="N331" s="7"/>
      <c r="O331" s="7"/>
      <c r="P331" s="7"/>
      <c r="Q331" s="7"/>
    </row>
    <row r="332" spans="1:17" ht="30" outlineLevel="1" x14ac:dyDescent="0.2">
      <c r="A332" s="37" t="s">
        <v>38</v>
      </c>
      <c r="B332" s="38">
        <v>10201</v>
      </c>
      <c r="C332" s="282" t="s">
        <v>221</v>
      </c>
      <c r="D332" s="40" t="s">
        <v>56</v>
      </c>
      <c r="E332" s="41">
        <v>3.41</v>
      </c>
      <c r="F332" s="42">
        <v>4.01</v>
      </c>
      <c r="G332" s="42"/>
      <c r="H332" s="87">
        <v>13.67</v>
      </c>
      <c r="I332" s="44"/>
      <c r="J332" s="44">
        <v>9.25</v>
      </c>
      <c r="K332" s="42">
        <v>126.45</v>
      </c>
      <c r="L332" s="45" t="s">
        <v>38</v>
      </c>
      <c r="M332" s="7"/>
      <c r="N332" s="7"/>
      <c r="O332" s="7"/>
      <c r="P332" s="7"/>
      <c r="Q332" s="7"/>
    </row>
    <row r="333" spans="1:17" ht="45" outlineLevel="1" x14ac:dyDescent="0.2">
      <c r="A333" s="37" t="s">
        <v>38</v>
      </c>
      <c r="B333" s="38">
        <v>10410</v>
      </c>
      <c r="C333" s="282" t="s">
        <v>222</v>
      </c>
      <c r="D333" s="40" t="s">
        <v>56</v>
      </c>
      <c r="E333" s="41">
        <v>3.41</v>
      </c>
      <c r="F333" s="42">
        <v>71.540000000000006</v>
      </c>
      <c r="G333" s="42"/>
      <c r="H333" s="87">
        <v>243.95</v>
      </c>
      <c r="I333" s="44"/>
      <c r="J333" s="44">
        <v>9.25</v>
      </c>
      <c r="K333" s="42">
        <v>2256.54</v>
      </c>
      <c r="L333" s="45" t="s">
        <v>38</v>
      </c>
      <c r="M333" s="7"/>
      <c r="N333" s="7"/>
      <c r="O333" s="7"/>
      <c r="P333" s="7"/>
      <c r="Q333" s="7"/>
    </row>
    <row r="334" spans="1:17" outlineLevel="1" x14ac:dyDescent="0.2">
      <c r="A334" s="37" t="s">
        <v>38</v>
      </c>
      <c r="B334" s="38" t="s">
        <v>38</v>
      </c>
      <c r="C334" s="282" t="s">
        <v>39</v>
      </c>
      <c r="D334" s="40" t="s">
        <v>38</v>
      </c>
      <c r="E334" s="41" t="s">
        <v>38</v>
      </c>
      <c r="F334" s="42">
        <v>1.58</v>
      </c>
      <c r="G334" s="42">
        <v>1.1499999999999999</v>
      </c>
      <c r="H334" s="87">
        <v>56.42</v>
      </c>
      <c r="I334" s="44"/>
      <c r="J334" s="44">
        <v>18.07</v>
      </c>
      <c r="K334" s="42">
        <v>1019.51</v>
      </c>
      <c r="L334" s="45" t="s">
        <v>38</v>
      </c>
      <c r="M334" s="7"/>
      <c r="N334" s="7"/>
      <c r="O334" s="7"/>
      <c r="P334" s="7"/>
      <c r="Q334" s="7"/>
    </row>
    <row r="335" spans="1:17" outlineLevel="1" x14ac:dyDescent="0.2">
      <c r="A335" s="37" t="s">
        <v>38</v>
      </c>
      <c r="B335" s="38" t="s">
        <v>38</v>
      </c>
      <c r="C335" s="282" t="s">
        <v>40</v>
      </c>
      <c r="D335" s="40" t="s">
        <v>38</v>
      </c>
      <c r="E335" s="41" t="s">
        <v>38</v>
      </c>
      <c r="F335" s="42">
        <v>8.31</v>
      </c>
      <c r="G335" s="42">
        <v>1.1499999999999999</v>
      </c>
      <c r="H335" s="87">
        <v>296.05</v>
      </c>
      <c r="I335" s="44"/>
      <c r="J335" s="44">
        <v>9.25</v>
      </c>
      <c r="K335" s="42">
        <v>2738.46</v>
      </c>
      <c r="L335" s="45" t="s">
        <v>38</v>
      </c>
      <c r="M335" s="7"/>
      <c r="N335" s="7"/>
      <c r="O335" s="7"/>
      <c r="P335" s="7"/>
      <c r="Q335" s="7"/>
    </row>
    <row r="336" spans="1:17" outlineLevel="1" x14ac:dyDescent="0.2">
      <c r="A336" s="37" t="s">
        <v>38</v>
      </c>
      <c r="B336" s="38" t="s">
        <v>38</v>
      </c>
      <c r="C336" s="282" t="s">
        <v>41</v>
      </c>
      <c r="D336" s="40" t="s">
        <v>38</v>
      </c>
      <c r="E336" s="41" t="s">
        <v>38</v>
      </c>
      <c r="F336" s="54" t="s">
        <v>223</v>
      </c>
      <c r="G336" s="42">
        <v>1.1499999999999999</v>
      </c>
      <c r="H336" s="290" t="s">
        <v>224</v>
      </c>
      <c r="I336" s="44"/>
      <c r="J336" s="44">
        <v>18.07</v>
      </c>
      <c r="K336" s="54" t="s">
        <v>225</v>
      </c>
      <c r="L336" s="45" t="s">
        <v>38</v>
      </c>
      <c r="M336" s="7"/>
      <c r="N336" s="7"/>
      <c r="O336" s="7"/>
      <c r="P336" s="7"/>
      <c r="Q336" s="7"/>
    </row>
    <row r="337" spans="1:17" outlineLevel="1" x14ac:dyDescent="0.2">
      <c r="A337" s="37" t="s">
        <v>38</v>
      </c>
      <c r="B337" s="38" t="s">
        <v>38</v>
      </c>
      <c r="C337" s="282" t="s">
        <v>42</v>
      </c>
      <c r="D337" s="40" t="s">
        <v>38</v>
      </c>
      <c r="E337" s="41" t="s">
        <v>38</v>
      </c>
      <c r="F337" s="42"/>
      <c r="G337" s="42"/>
      <c r="H337" s="87" t="s">
        <v>38</v>
      </c>
      <c r="I337" s="44"/>
      <c r="J337" s="44"/>
      <c r="K337" s="42"/>
      <c r="L337" s="45" t="s">
        <v>38</v>
      </c>
      <c r="M337" s="7"/>
      <c r="N337" s="7"/>
      <c r="O337" s="7"/>
      <c r="P337" s="7"/>
      <c r="Q337" s="7"/>
    </row>
    <row r="338" spans="1:17" outlineLevel="1" x14ac:dyDescent="0.2">
      <c r="A338" s="37" t="s">
        <v>38</v>
      </c>
      <c r="B338" s="38" t="s">
        <v>38</v>
      </c>
      <c r="C338" s="282" t="s">
        <v>43</v>
      </c>
      <c r="D338" s="40" t="s">
        <v>44</v>
      </c>
      <c r="E338" s="41">
        <v>105</v>
      </c>
      <c r="F338" s="42"/>
      <c r="G338" s="42"/>
      <c r="H338" s="87">
        <v>112.62</v>
      </c>
      <c r="I338" s="44"/>
      <c r="J338" s="44" t="s">
        <v>226</v>
      </c>
      <c r="K338" s="42">
        <v>1724.99</v>
      </c>
      <c r="L338" s="45" t="s">
        <v>38</v>
      </c>
      <c r="M338" s="7"/>
      <c r="N338" s="7"/>
      <c r="O338" s="7"/>
      <c r="P338" s="7"/>
      <c r="Q338" s="7"/>
    </row>
    <row r="339" spans="1:17" outlineLevel="1" x14ac:dyDescent="0.2">
      <c r="A339" s="37" t="s">
        <v>38</v>
      </c>
      <c r="B339" s="38" t="s">
        <v>38</v>
      </c>
      <c r="C339" s="282" t="s">
        <v>46</v>
      </c>
      <c r="D339" s="40" t="s">
        <v>44</v>
      </c>
      <c r="E339" s="41">
        <v>60</v>
      </c>
      <c r="F339" s="42"/>
      <c r="G339" s="42"/>
      <c r="H339" s="87">
        <v>64.36</v>
      </c>
      <c r="I339" s="44"/>
      <c r="J339" s="44" t="s">
        <v>227</v>
      </c>
      <c r="K339" s="42">
        <v>930.33</v>
      </c>
      <c r="L339" s="45" t="s">
        <v>38</v>
      </c>
      <c r="M339" s="7"/>
      <c r="N339" s="7"/>
      <c r="O339" s="7"/>
      <c r="P339" s="7"/>
      <c r="Q339" s="7"/>
    </row>
    <row r="340" spans="1:17" outlineLevel="1" x14ac:dyDescent="0.2">
      <c r="A340" s="37" t="s">
        <v>38</v>
      </c>
      <c r="B340" s="38" t="s">
        <v>38</v>
      </c>
      <c r="C340" s="282" t="s">
        <v>48</v>
      </c>
      <c r="D340" s="40" t="s">
        <v>49</v>
      </c>
      <c r="E340" s="41">
        <v>0.2</v>
      </c>
      <c r="F340" s="42"/>
      <c r="G340" s="42">
        <v>1.1499999999999999</v>
      </c>
      <c r="H340" s="87" t="s">
        <v>38</v>
      </c>
      <c r="I340" s="44"/>
      <c r="J340" s="44"/>
      <c r="K340" s="42"/>
      <c r="L340" s="45">
        <v>7.13</v>
      </c>
      <c r="M340" s="7"/>
      <c r="N340" s="7"/>
      <c r="O340" s="7"/>
      <c r="P340" s="7"/>
      <c r="Q340" s="7"/>
    </row>
    <row r="341" spans="1:17" outlineLevel="1" x14ac:dyDescent="0.2">
      <c r="A341" s="37" t="s">
        <v>38</v>
      </c>
      <c r="B341" s="38" t="s">
        <v>38</v>
      </c>
      <c r="C341" s="282" t="s">
        <v>94</v>
      </c>
      <c r="D341" s="40" t="s">
        <v>49</v>
      </c>
      <c r="E341" s="41">
        <v>0.11</v>
      </c>
      <c r="F341" s="42"/>
      <c r="G341" s="42">
        <v>1.1499999999999999</v>
      </c>
      <c r="H341" s="87" t="s">
        <v>38</v>
      </c>
      <c r="I341" s="44"/>
      <c r="J341" s="44"/>
      <c r="K341" s="42"/>
      <c r="L341" s="45">
        <v>3.92</v>
      </c>
      <c r="M341" s="7"/>
      <c r="N341" s="7"/>
      <c r="O341" s="7"/>
      <c r="P341" s="7"/>
      <c r="Q341" s="7"/>
    </row>
    <row r="342" spans="1:17" ht="15.75" x14ac:dyDescent="0.2">
      <c r="A342" s="46" t="s">
        <v>38</v>
      </c>
      <c r="B342" s="47" t="s">
        <v>38</v>
      </c>
      <c r="C342" s="283" t="s">
        <v>50</v>
      </c>
      <c r="D342" s="46" t="s">
        <v>38</v>
      </c>
      <c r="E342" s="49" t="s">
        <v>38</v>
      </c>
      <c r="F342" s="50"/>
      <c r="G342" s="50"/>
      <c r="H342" s="88">
        <v>529.45000000000005</v>
      </c>
      <c r="I342" s="52"/>
      <c r="J342" s="52"/>
      <c r="K342" s="50">
        <v>6413.29</v>
      </c>
      <c r="L342" s="53">
        <v>206.88</v>
      </c>
      <c r="M342" s="7"/>
      <c r="N342" s="7"/>
      <c r="O342" s="7"/>
      <c r="P342" s="7"/>
      <c r="Q342" s="7"/>
    </row>
    <row r="343" spans="1:17" ht="60" x14ac:dyDescent="0.2">
      <c r="A343" s="37">
        <v>22</v>
      </c>
      <c r="B343" s="38" t="s">
        <v>228</v>
      </c>
      <c r="C343" s="282" t="s">
        <v>229</v>
      </c>
      <c r="D343" s="40" t="s">
        <v>220</v>
      </c>
      <c r="E343" s="41">
        <v>31</v>
      </c>
      <c r="F343" s="42">
        <v>12.55</v>
      </c>
      <c r="G343" s="42"/>
      <c r="H343" s="87" t="s">
        <v>38</v>
      </c>
      <c r="I343" s="73" t="s">
        <v>73</v>
      </c>
      <c r="J343" s="44"/>
      <c r="K343" s="42"/>
      <c r="L343" s="45" t="s">
        <v>38</v>
      </c>
      <c r="M343" s="7"/>
      <c r="N343" s="7"/>
      <c r="O343" s="7"/>
      <c r="P343" s="7"/>
      <c r="Q343" s="7"/>
    </row>
    <row r="344" spans="1:17" ht="30" outlineLevel="1" x14ac:dyDescent="0.2">
      <c r="A344" s="37" t="s">
        <v>38</v>
      </c>
      <c r="B344" s="38">
        <v>10201</v>
      </c>
      <c r="C344" s="282" t="s">
        <v>221</v>
      </c>
      <c r="D344" s="40" t="s">
        <v>56</v>
      </c>
      <c r="E344" s="41">
        <v>4.34</v>
      </c>
      <c r="F344" s="42">
        <v>4.01</v>
      </c>
      <c r="G344" s="42"/>
      <c r="H344" s="87">
        <v>17.399999999999999</v>
      </c>
      <c r="I344" s="44"/>
      <c r="J344" s="44">
        <v>9.25</v>
      </c>
      <c r="K344" s="42">
        <v>160.94999999999999</v>
      </c>
      <c r="L344" s="45" t="s">
        <v>38</v>
      </c>
      <c r="M344" s="7"/>
      <c r="N344" s="7"/>
      <c r="O344" s="7"/>
      <c r="P344" s="7"/>
      <c r="Q344" s="7"/>
    </row>
    <row r="345" spans="1:17" ht="45" outlineLevel="1" x14ac:dyDescent="0.2">
      <c r="A345" s="37" t="s">
        <v>38</v>
      </c>
      <c r="B345" s="38">
        <v>10410</v>
      </c>
      <c r="C345" s="282" t="s">
        <v>222</v>
      </c>
      <c r="D345" s="40" t="s">
        <v>56</v>
      </c>
      <c r="E345" s="41">
        <v>4.34</v>
      </c>
      <c r="F345" s="42">
        <v>71.540000000000006</v>
      </c>
      <c r="G345" s="42"/>
      <c r="H345" s="87">
        <v>310.48</v>
      </c>
      <c r="I345" s="44"/>
      <c r="J345" s="44">
        <v>9.25</v>
      </c>
      <c r="K345" s="42">
        <v>2871.94</v>
      </c>
      <c r="L345" s="45" t="s">
        <v>38</v>
      </c>
      <c r="M345" s="7"/>
      <c r="N345" s="7"/>
      <c r="O345" s="7"/>
      <c r="P345" s="7"/>
      <c r="Q345" s="7"/>
    </row>
    <row r="346" spans="1:17" outlineLevel="1" x14ac:dyDescent="0.2">
      <c r="A346" s="37" t="s">
        <v>38</v>
      </c>
      <c r="B346" s="38" t="s">
        <v>38</v>
      </c>
      <c r="C346" s="282" t="s">
        <v>39</v>
      </c>
      <c r="D346" s="40" t="s">
        <v>38</v>
      </c>
      <c r="E346" s="41" t="s">
        <v>38</v>
      </c>
      <c r="F346" s="42">
        <v>1.97</v>
      </c>
      <c r="G346" s="42">
        <v>1.1499999999999999</v>
      </c>
      <c r="H346" s="87">
        <v>70.37</v>
      </c>
      <c r="I346" s="44"/>
      <c r="J346" s="44">
        <v>18.07</v>
      </c>
      <c r="K346" s="42">
        <v>1271.5899999999999</v>
      </c>
      <c r="L346" s="45" t="s">
        <v>38</v>
      </c>
      <c r="M346" s="7"/>
      <c r="N346" s="7"/>
      <c r="O346" s="7"/>
      <c r="P346" s="7"/>
      <c r="Q346" s="7"/>
    </row>
    <row r="347" spans="1:17" outlineLevel="1" x14ac:dyDescent="0.2">
      <c r="A347" s="37" t="s">
        <v>38</v>
      </c>
      <c r="B347" s="38" t="s">
        <v>38</v>
      </c>
      <c r="C347" s="282" t="s">
        <v>40</v>
      </c>
      <c r="D347" s="40" t="s">
        <v>38</v>
      </c>
      <c r="E347" s="41" t="s">
        <v>38</v>
      </c>
      <c r="F347" s="42">
        <v>10.58</v>
      </c>
      <c r="G347" s="42">
        <v>1.1499999999999999</v>
      </c>
      <c r="H347" s="87">
        <v>376.96</v>
      </c>
      <c r="I347" s="44"/>
      <c r="J347" s="44">
        <v>9.25</v>
      </c>
      <c r="K347" s="42">
        <v>3486.88</v>
      </c>
      <c r="L347" s="45" t="s">
        <v>38</v>
      </c>
      <c r="M347" s="7"/>
      <c r="N347" s="7"/>
      <c r="O347" s="7"/>
      <c r="P347" s="7"/>
      <c r="Q347" s="7"/>
    </row>
    <row r="348" spans="1:17" outlineLevel="1" x14ac:dyDescent="0.2">
      <c r="A348" s="37" t="s">
        <v>38</v>
      </c>
      <c r="B348" s="38" t="s">
        <v>38</v>
      </c>
      <c r="C348" s="282" t="s">
        <v>41</v>
      </c>
      <c r="D348" s="40" t="s">
        <v>38</v>
      </c>
      <c r="E348" s="41" t="s">
        <v>38</v>
      </c>
      <c r="F348" s="54" t="s">
        <v>230</v>
      </c>
      <c r="G348" s="42">
        <v>1.1499999999999999</v>
      </c>
      <c r="H348" s="290" t="s">
        <v>231</v>
      </c>
      <c r="I348" s="44"/>
      <c r="J348" s="44">
        <v>18.07</v>
      </c>
      <c r="K348" s="54" t="s">
        <v>232</v>
      </c>
      <c r="L348" s="45" t="s">
        <v>38</v>
      </c>
      <c r="M348" s="7"/>
      <c r="N348" s="7"/>
      <c r="O348" s="7"/>
      <c r="P348" s="7"/>
      <c r="Q348" s="7"/>
    </row>
    <row r="349" spans="1:17" outlineLevel="1" x14ac:dyDescent="0.2">
      <c r="A349" s="37" t="s">
        <v>38</v>
      </c>
      <c r="B349" s="38" t="s">
        <v>38</v>
      </c>
      <c r="C349" s="282" t="s">
        <v>42</v>
      </c>
      <c r="D349" s="40" t="s">
        <v>38</v>
      </c>
      <c r="E349" s="41" t="s">
        <v>38</v>
      </c>
      <c r="F349" s="42"/>
      <c r="G349" s="42"/>
      <c r="H349" s="87" t="s">
        <v>38</v>
      </c>
      <c r="I349" s="44"/>
      <c r="J349" s="44"/>
      <c r="K349" s="42"/>
      <c r="L349" s="45" t="s">
        <v>38</v>
      </c>
      <c r="M349" s="7"/>
      <c r="N349" s="7"/>
      <c r="O349" s="7"/>
      <c r="P349" s="7"/>
      <c r="Q349" s="7"/>
    </row>
    <row r="350" spans="1:17" outlineLevel="1" x14ac:dyDescent="0.2">
      <c r="A350" s="37" t="s">
        <v>38</v>
      </c>
      <c r="B350" s="38" t="s">
        <v>38</v>
      </c>
      <c r="C350" s="282" t="s">
        <v>43</v>
      </c>
      <c r="D350" s="40" t="s">
        <v>44</v>
      </c>
      <c r="E350" s="41">
        <v>105</v>
      </c>
      <c r="F350" s="42"/>
      <c r="G350" s="42"/>
      <c r="H350" s="87">
        <v>141.91999999999999</v>
      </c>
      <c r="I350" s="44"/>
      <c r="J350" s="44" t="s">
        <v>226</v>
      </c>
      <c r="K350" s="42">
        <v>2173.69</v>
      </c>
      <c r="L350" s="45" t="s">
        <v>38</v>
      </c>
      <c r="M350" s="7"/>
      <c r="N350" s="7"/>
      <c r="O350" s="7"/>
      <c r="P350" s="7"/>
      <c r="Q350" s="7"/>
    </row>
    <row r="351" spans="1:17" outlineLevel="1" x14ac:dyDescent="0.2">
      <c r="A351" s="37" t="s">
        <v>38</v>
      </c>
      <c r="B351" s="38" t="s">
        <v>38</v>
      </c>
      <c r="C351" s="282" t="s">
        <v>46</v>
      </c>
      <c r="D351" s="40" t="s">
        <v>44</v>
      </c>
      <c r="E351" s="41">
        <v>60</v>
      </c>
      <c r="F351" s="42"/>
      <c r="G351" s="42"/>
      <c r="H351" s="87">
        <v>81.099999999999994</v>
      </c>
      <c r="I351" s="44"/>
      <c r="J351" s="44" t="s">
        <v>227</v>
      </c>
      <c r="K351" s="42">
        <v>1172.33</v>
      </c>
      <c r="L351" s="45" t="s">
        <v>38</v>
      </c>
      <c r="M351" s="7"/>
      <c r="N351" s="7"/>
      <c r="O351" s="7"/>
      <c r="P351" s="7"/>
      <c r="Q351" s="7"/>
    </row>
    <row r="352" spans="1:17" outlineLevel="1" x14ac:dyDescent="0.2">
      <c r="A352" s="37" t="s">
        <v>38</v>
      </c>
      <c r="B352" s="38" t="s">
        <v>38</v>
      </c>
      <c r="C352" s="282" t="s">
        <v>48</v>
      </c>
      <c r="D352" s="40" t="s">
        <v>49</v>
      </c>
      <c r="E352" s="41">
        <v>0.25</v>
      </c>
      <c r="F352" s="42"/>
      <c r="G352" s="42">
        <v>1.1499999999999999</v>
      </c>
      <c r="H352" s="87" t="s">
        <v>38</v>
      </c>
      <c r="I352" s="44"/>
      <c r="J352" s="44"/>
      <c r="K352" s="42"/>
      <c r="L352" s="45">
        <v>8.91</v>
      </c>
      <c r="M352" s="7"/>
      <c r="N352" s="7"/>
      <c r="O352" s="7"/>
      <c r="P352" s="7"/>
      <c r="Q352" s="7"/>
    </row>
    <row r="353" spans="1:17" outlineLevel="1" x14ac:dyDescent="0.2">
      <c r="A353" s="37" t="s">
        <v>38</v>
      </c>
      <c r="B353" s="38" t="s">
        <v>38</v>
      </c>
      <c r="C353" s="282" t="s">
        <v>94</v>
      </c>
      <c r="D353" s="40" t="s">
        <v>49</v>
      </c>
      <c r="E353" s="41">
        <v>0.14000000000000001</v>
      </c>
      <c r="F353" s="42"/>
      <c r="G353" s="42">
        <v>1.1499999999999999</v>
      </c>
      <c r="H353" s="87" t="s">
        <v>38</v>
      </c>
      <c r="I353" s="44"/>
      <c r="J353" s="44"/>
      <c r="K353" s="42"/>
      <c r="L353" s="45">
        <v>4.99</v>
      </c>
      <c r="M353" s="7"/>
      <c r="N353" s="7"/>
      <c r="O353" s="7"/>
      <c r="P353" s="7"/>
      <c r="Q353" s="7"/>
    </row>
    <row r="354" spans="1:17" ht="15.75" x14ac:dyDescent="0.2">
      <c r="A354" s="46" t="s">
        <v>38</v>
      </c>
      <c r="B354" s="47" t="s">
        <v>38</v>
      </c>
      <c r="C354" s="283" t="s">
        <v>50</v>
      </c>
      <c r="D354" s="46" t="s">
        <v>38</v>
      </c>
      <c r="E354" s="49" t="s">
        <v>38</v>
      </c>
      <c r="F354" s="50"/>
      <c r="G354" s="50"/>
      <c r="H354" s="88">
        <v>670.35</v>
      </c>
      <c r="I354" s="52"/>
      <c r="J354" s="52"/>
      <c r="K354" s="50">
        <v>8104.49</v>
      </c>
      <c r="L354" s="53">
        <v>261.44</v>
      </c>
      <c r="M354" s="7"/>
      <c r="N354" s="7"/>
      <c r="O354" s="7"/>
      <c r="P354" s="7"/>
      <c r="Q354" s="7"/>
    </row>
    <row r="355" spans="1:17" ht="90" x14ac:dyDescent="0.2">
      <c r="A355" s="37">
        <v>23</v>
      </c>
      <c r="B355" s="38" t="s">
        <v>233</v>
      </c>
      <c r="C355" s="282" t="s">
        <v>234</v>
      </c>
      <c r="D355" s="40" t="s">
        <v>220</v>
      </c>
      <c r="E355" s="41" t="s">
        <v>235</v>
      </c>
      <c r="F355" s="42">
        <v>321.57</v>
      </c>
      <c r="G355" s="42"/>
      <c r="H355" s="87" t="s">
        <v>38</v>
      </c>
      <c r="I355" s="73" t="s">
        <v>73</v>
      </c>
      <c r="J355" s="44"/>
      <c r="K355" s="42"/>
      <c r="L355" s="45" t="s">
        <v>38</v>
      </c>
      <c r="M355" s="7"/>
      <c r="N355" s="7"/>
      <c r="O355" s="7"/>
      <c r="P355" s="7"/>
      <c r="Q355" s="7"/>
    </row>
    <row r="356" spans="1:17" ht="45" outlineLevel="1" x14ac:dyDescent="0.2">
      <c r="A356" s="37" t="s">
        <v>38</v>
      </c>
      <c r="B356" s="38">
        <v>160402</v>
      </c>
      <c r="C356" s="282" t="s">
        <v>236</v>
      </c>
      <c r="D356" s="40" t="s">
        <v>56</v>
      </c>
      <c r="E356" s="41">
        <v>31.78</v>
      </c>
      <c r="F356" s="42">
        <v>165.36</v>
      </c>
      <c r="G356" s="42"/>
      <c r="H356" s="87">
        <v>5255.14</v>
      </c>
      <c r="I356" s="44"/>
      <c r="J356" s="44">
        <v>5.95</v>
      </c>
      <c r="K356" s="42">
        <v>31268.080000000002</v>
      </c>
      <c r="L356" s="45" t="s">
        <v>38</v>
      </c>
      <c r="M356" s="7"/>
      <c r="N356" s="7"/>
      <c r="O356" s="7"/>
      <c r="P356" s="7"/>
      <c r="Q356" s="7"/>
    </row>
    <row r="357" spans="1:17" ht="30" outlineLevel="1" x14ac:dyDescent="0.2">
      <c r="A357" s="37" t="s">
        <v>38</v>
      </c>
      <c r="B357" s="38">
        <v>400001</v>
      </c>
      <c r="C357" s="282" t="s">
        <v>55</v>
      </c>
      <c r="D357" s="40" t="s">
        <v>56</v>
      </c>
      <c r="E357" s="41">
        <v>11.63</v>
      </c>
      <c r="F357" s="42">
        <v>91.62</v>
      </c>
      <c r="G357" s="42"/>
      <c r="H357" s="87">
        <v>1065.54</v>
      </c>
      <c r="I357" s="44"/>
      <c r="J357" s="44">
        <v>5.95</v>
      </c>
      <c r="K357" s="42">
        <v>6339.96</v>
      </c>
      <c r="L357" s="45" t="s">
        <v>38</v>
      </c>
      <c r="M357" s="7"/>
      <c r="N357" s="7"/>
      <c r="O357" s="7"/>
      <c r="P357" s="7"/>
      <c r="Q357" s="7"/>
    </row>
    <row r="358" spans="1:17" ht="30" outlineLevel="1" x14ac:dyDescent="0.2">
      <c r="A358" s="37" t="s">
        <v>38</v>
      </c>
      <c r="B358" s="38" t="s">
        <v>237</v>
      </c>
      <c r="C358" s="282" t="s">
        <v>238</v>
      </c>
      <c r="D358" s="40" t="s">
        <v>79</v>
      </c>
      <c r="E358" s="41">
        <v>1.24E-2</v>
      </c>
      <c r="F358" s="42">
        <v>14679</v>
      </c>
      <c r="G358" s="42"/>
      <c r="H358" s="87">
        <v>182.02</v>
      </c>
      <c r="I358" s="44"/>
      <c r="J358" s="44">
        <v>2.92</v>
      </c>
      <c r="K358" s="42">
        <v>531.5</v>
      </c>
      <c r="L358" s="45" t="s">
        <v>38</v>
      </c>
      <c r="M358" s="7"/>
      <c r="N358" s="7"/>
      <c r="O358" s="7"/>
      <c r="P358" s="7"/>
      <c r="Q358" s="7"/>
    </row>
    <row r="359" spans="1:17" ht="30" outlineLevel="1" x14ac:dyDescent="0.2">
      <c r="A359" s="37" t="s">
        <v>38</v>
      </c>
      <c r="B359" s="38" t="s">
        <v>239</v>
      </c>
      <c r="C359" s="282" t="s">
        <v>240</v>
      </c>
      <c r="D359" s="40" t="s">
        <v>79</v>
      </c>
      <c r="E359" s="41">
        <v>8.9999999999999998E-4</v>
      </c>
      <c r="F359" s="42">
        <v>9661.5</v>
      </c>
      <c r="G359" s="42"/>
      <c r="H359" s="87">
        <v>8.6999999999999993</v>
      </c>
      <c r="I359" s="44"/>
      <c r="J359" s="44">
        <v>2.92</v>
      </c>
      <c r="K359" s="42">
        <v>25.4</v>
      </c>
      <c r="L359" s="45" t="s">
        <v>38</v>
      </c>
      <c r="M359" s="7"/>
      <c r="N359" s="7"/>
      <c r="O359" s="7"/>
      <c r="P359" s="7"/>
      <c r="Q359" s="7"/>
    </row>
    <row r="360" spans="1:17" outlineLevel="1" x14ac:dyDescent="0.2">
      <c r="A360" s="37" t="s">
        <v>38</v>
      </c>
      <c r="B360" s="38" t="s">
        <v>241</v>
      </c>
      <c r="C360" s="282" t="s">
        <v>242</v>
      </c>
      <c r="D360" s="40" t="s">
        <v>79</v>
      </c>
      <c r="E360" s="41">
        <v>1.8599999999999998E-2</v>
      </c>
      <c r="F360" s="42">
        <v>14494.09</v>
      </c>
      <c r="G360" s="42"/>
      <c r="H360" s="87">
        <v>269.58999999999997</v>
      </c>
      <c r="I360" s="44"/>
      <c r="J360" s="44">
        <v>2.92</v>
      </c>
      <c r="K360" s="42">
        <v>787.2</v>
      </c>
      <c r="L360" s="45" t="s">
        <v>38</v>
      </c>
      <c r="M360" s="7"/>
      <c r="N360" s="7"/>
      <c r="O360" s="7"/>
      <c r="P360" s="7"/>
      <c r="Q360" s="7"/>
    </row>
    <row r="361" spans="1:17" outlineLevel="1" x14ac:dyDescent="0.2">
      <c r="A361" s="37" t="s">
        <v>38</v>
      </c>
      <c r="B361" s="38" t="s">
        <v>243</v>
      </c>
      <c r="C361" s="282" t="s">
        <v>244</v>
      </c>
      <c r="D361" s="40" t="s">
        <v>84</v>
      </c>
      <c r="E361" s="41">
        <v>0.62</v>
      </c>
      <c r="F361" s="42">
        <v>1.94</v>
      </c>
      <c r="G361" s="42"/>
      <c r="H361" s="87">
        <v>1.2</v>
      </c>
      <c r="I361" s="44"/>
      <c r="J361" s="44">
        <v>2.92</v>
      </c>
      <c r="K361" s="42">
        <v>3.5</v>
      </c>
      <c r="L361" s="45" t="s">
        <v>38</v>
      </c>
      <c r="M361" s="7"/>
      <c r="N361" s="7"/>
      <c r="O361" s="7"/>
      <c r="P361" s="7"/>
      <c r="Q361" s="7"/>
    </row>
    <row r="362" spans="1:17" outlineLevel="1" x14ac:dyDescent="0.2">
      <c r="A362" s="37" t="s">
        <v>38</v>
      </c>
      <c r="B362" s="38" t="s">
        <v>245</v>
      </c>
      <c r="C362" s="282" t="s">
        <v>246</v>
      </c>
      <c r="D362" s="40" t="s">
        <v>79</v>
      </c>
      <c r="E362" s="41">
        <v>7.1000000000000004E-3</v>
      </c>
      <c r="F362" s="42">
        <v>10183</v>
      </c>
      <c r="G362" s="42"/>
      <c r="H362" s="87">
        <v>72.3</v>
      </c>
      <c r="I362" s="44"/>
      <c r="J362" s="44">
        <v>2.92</v>
      </c>
      <c r="K362" s="42">
        <v>211.12</v>
      </c>
      <c r="L362" s="45" t="s">
        <v>38</v>
      </c>
      <c r="M362" s="7"/>
      <c r="N362" s="7"/>
      <c r="O362" s="7"/>
      <c r="P362" s="7"/>
      <c r="Q362" s="7"/>
    </row>
    <row r="363" spans="1:17" outlineLevel="1" x14ac:dyDescent="0.2">
      <c r="A363" s="37" t="s">
        <v>38</v>
      </c>
      <c r="B363" s="38" t="s">
        <v>247</v>
      </c>
      <c r="C363" s="282" t="s">
        <v>248</v>
      </c>
      <c r="D363" s="40" t="s">
        <v>79</v>
      </c>
      <c r="E363" s="41">
        <v>2.9999999999999997E-4</v>
      </c>
      <c r="F363" s="42">
        <v>10324.469999999999</v>
      </c>
      <c r="G363" s="42"/>
      <c r="H363" s="87">
        <v>3.1</v>
      </c>
      <c r="I363" s="44"/>
      <c r="J363" s="44">
        <v>2.92</v>
      </c>
      <c r="K363" s="42">
        <v>9.0500000000000007</v>
      </c>
      <c r="L363" s="45" t="s">
        <v>38</v>
      </c>
      <c r="M363" s="7"/>
      <c r="N363" s="7"/>
      <c r="O363" s="7"/>
      <c r="P363" s="7"/>
      <c r="Q363" s="7"/>
    </row>
    <row r="364" spans="1:17" outlineLevel="1" x14ac:dyDescent="0.2">
      <c r="A364" s="37" t="s">
        <v>38</v>
      </c>
      <c r="B364" s="38" t="s">
        <v>249</v>
      </c>
      <c r="C364" s="282" t="s">
        <v>250</v>
      </c>
      <c r="D364" s="40" t="s">
        <v>79</v>
      </c>
      <c r="E364" s="41">
        <v>1.8599999999999998E-2</v>
      </c>
      <c r="F364" s="42">
        <v>15255</v>
      </c>
      <c r="G364" s="42"/>
      <c r="H364" s="87">
        <v>283.74</v>
      </c>
      <c r="I364" s="44"/>
      <c r="J364" s="44">
        <v>2.92</v>
      </c>
      <c r="K364" s="42">
        <v>828.52</v>
      </c>
      <c r="L364" s="45" t="s">
        <v>38</v>
      </c>
      <c r="M364" s="7"/>
      <c r="N364" s="7"/>
      <c r="O364" s="7"/>
      <c r="P364" s="7"/>
      <c r="Q364" s="7"/>
    </row>
    <row r="365" spans="1:17" outlineLevel="1" x14ac:dyDescent="0.2">
      <c r="A365" s="37" t="s">
        <v>38</v>
      </c>
      <c r="B365" s="38" t="s">
        <v>251</v>
      </c>
      <c r="C365" s="282" t="s">
        <v>252</v>
      </c>
      <c r="D365" s="40" t="s">
        <v>147</v>
      </c>
      <c r="E365" s="41">
        <v>372</v>
      </c>
      <c r="F365" s="42">
        <v>6.71</v>
      </c>
      <c r="G365" s="42"/>
      <c r="H365" s="87">
        <v>2496.12</v>
      </c>
      <c r="I365" s="44"/>
      <c r="J365" s="44">
        <v>2.92</v>
      </c>
      <c r="K365" s="42">
        <v>7288.67</v>
      </c>
      <c r="L365" s="45" t="s">
        <v>38</v>
      </c>
      <c r="M365" s="7"/>
      <c r="N365" s="7"/>
      <c r="O365" s="7"/>
      <c r="P365" s="7"/>
      <c r="Q365" s="7"/>
    </row>
    <row r="366" spans="1:17" outlineLevel="1" x14ac:dyDescent="0.2">
      <c r="A366" s="37" t="s">
        <v>38</v>
      </c>
      <c r="B366" s="38" t="s">
        <v>38</v>
      </c>
      <c r="C366" s="282" t="s">
        <v>39</v>
      </c>
      <c r="D366" s="40" t="s">
        <v>38</v>
      </c>
      <c r="E366" s="41" t="s">
        <v>38</v>
      </c>
      <c r="F366" s="42">
        <v>51.47</v>
      </c>
      <c r="G366" s="42" t="s">
        <v>253</v>
      </c>
      <c r="H366" s="87">
        <v>2233.86</v>
      </c>
      <c r="I366" s="44"/>
      <c r="J366" s="44">
        <v>18.07</v>
      </c>
      <c r="K366" s="42">
        <v>40365.85</v>
      </c>
      <c r="L366" s="45" t="s">
        <v>38</v>
      </c>
      <c r="M366" s="7"/>
      <c r="N366" s="7"/>
      <c r="O366" s="7"/>
      <c r="P366" s="7"/>
      <c r="Q366" s="7"/>
    </row>
    <row r="367" spans="1:17" outlineLevel="1" x14ac:dyDescent="0.2">
      <c r="A367" s="37" t="s">
        <v>38</v>
      </c>
      <c r="B367" s="38" t="s">
        <v>38</v>
      </c>
      <c r="C367" s="282" t="s">
        <v>40</v>
      </c>
      <c r="D367" s="40" t="s">
        <v>38</v>
      </c>
      <c r="E367" s="41" t="s">
        <v>38</v>
      </c>
      <c r="F367" s="42">
        <v>163.08000000000001</v>
      </c>
      <c r="G367" s="42" t="s">
        <v>253</v>
      </c>
      <c r="H367" s="87">
        <v>7077.61</v>
      </c>
      <c r="I367" s="44"/>
      <c r="J367" s="44">
        <v>5.95</v>
      </c>
      <c r="K367" s="42">
        <v>42111.78</v>
      </c>
      <c r="L367" s="45" t="s">
        <v>38</v>
      </c>
      <c r="M367" s="7"/>
      <c r="N367" s="7"/>
      <c r="O367" s="7"/>
      <c r="P367" s="7"/>
      <c r="Q367" s="7"/>
    </row>
    <row r="368" spans="1:17" outlineLevel="1" x14ac:dyDescent="0.2">
      <c r="A368" s="37" t="s">
        <v>38</v>
      </c>
      <c r="B368" s="38" t="s">
        <v>38</v>
      </c>
      <c r="C368" s="282" t="s">
        <v>41</v>
      </c>
      <c r="D368" s="40" t="s">
        <v>38</v>
      </c>
      <c r="E368" s="41" t="s">
        <v>38</v>
      </c>
      <c r="F368" s="54" t="s">
        <v>254</v>
      </c>
      <c r="G368" s="42" t="s">
        <v>253</v>
      </c>
      <c r="H368" s="290" t="s">
        <v>255</v>
      </c>
      <c r="I368" s="44"/>
      <c r="J368" s="44">
        <v>18.07</v>
      </c>
      <c r="K368" s="54" t="s">
        <v>256</v>
      </c>
      <c r="L368" s="45" t="s">
        <v>38</v>
      </c>
      <c r="M368" s="7"/>
      <c r="N368" s="7"/>
      <c r="O368" s="7"/>
      <c r="P368" s="7"/>
      <c r="Q368" s="7"/>
    </row>
    <row r="369" spans="1:17" outlineLevel="1" x14ac:dyDescent="0.2">
      <c r="A369" s="37" t="s">
        <v>38</v>
      </c>
      <c r="B369" s="38" t="s">
        <v>38</v>
      </c>
      <c r="C369" s="282" t="s">
        <v>42</v>
      </c>
      <c r="D369" s="40" t="s">
        <v>38</v>
      </c>
      <c r="E369" s="41" t="s">
        <v>38</v>
      </c>
      <c r="F369" s="42">
        <v>107.02</v>
      </c>
      <c r="G369" s="42"/>
      <c r="H369" s="87">
        <v>3317.62</v>
      </c>
      <c r="I369" s="44"/>
      <c r="J369" s="44">
        <v>2.92</v>
      </c>
      <c r="K369" s="42">
        <v>9687.4500000000007</v>
      </c>
      <c r="L369" s="45" t="s">
        <v>38</v>
      </c>
      <c r="M369" s="7"/>
      <c r="N369" s="7"/>
      <c r="O369" s="7"/>
      <c r="P369" s="7"/>
      <c r="Q369" s="7"/>
    </row>
    <row r="370" spans="1:17" outlineLevel="1" x14ac:dyDescent="0.2">
      <c r="A370" s="37" t="s">
        <v>38</v>
      </c>
      <c r="B370" s="38" t="s">
        <v>38</v>
      </c>
      <c r="C370" s="282" t="s">
        <v>43</v>
      </c>
      <c r="D370" s="40" t="s">
        <v>44</v>
      </c>
      <c r="E370" s="41">
        <v>105</v>
      </c>
      <c r="F370" s="42"/>
      <c r="G370" s="42"/>
      <c r="H370" s="87">
        <v>2763.82</v>
      </c>
      <c r="I370" s="44"/>
      <c r="J370" s="44" t="s">
        <v>226</v>
      </c>
      <c r="K370" s="42">
        <v>42331.99</v>
      </c>
      <c r="L370" s="45" t="s">
        <v>38</v>
      </c>
      <c r="M370" s="7"/>
      <c r="N370" s="7"/>
      <c r="O370" s="7"/>
      <c r="P370" s="7"/>
      <c r="Q370" s="7"/>
    </row>
    <row r="371" spans="1:17" outlineLevel="1" x14ac:dyDescent="0.2">
      <c r="A371" s="37" t="s">
        <v>38</v>
      </c>
      <c r="B371" s="38" t="s">
        <v>38</v>
      </c>
      <c r="C371" s="282" t="s">
        <v>46</v>
      </c>
      <c r="D371" s="40" t="s">
        <v>44</v>
      </c>
      <c r="E371" s="41">
        <v>60</v>
      </c>
      <c r="F371" s="42"/>
      <c r="G371" s="42"/>
      <c r="H371" s="87">
        <v>1579.33</v>
      </c>
      <c r="I371" s="44"/>
      <c r="J371" s="44" t="s">
        <v>227</v>
      </c>
      <c r="K371" s="42">
        <v>22830.73</v>
      </c>
      <c r="L371" s="45" t="s">
        <v>38</v>
      </c>
      <c r="M371" s="7"/>
      <c r="N371" s="7"/>
      <c r="O371" s="7"/>
      <c r="P371" s="7"/>
      <c r="Q371" s="7"/>
    </row>
    <row r="372" spans="1:17" outlineLevel="1" x14ac:dyDescent="0.2">
      <c r="A372" s="37" t="s">
        <v>38</v>
      </c>
      <c r="B372" s="38" t="s">
        <v>38</v>
      </c>
      <c r="C372" s="282" t="s">
        <v>48</v>
      </c>
      <c r="D372" s="40" t="s">
        <v>49</v>
      </c>
      <c r="E372" s="41">
        <v>6.02</v>
      </c>
      <c r="F372" s="42"/>
      <c r="G372" s="42" t="s">
        <v>253</v>
      </c>
      <c r="H372" s="87" t="s">
        <v>38</v>
      </c>
      <c r="I372" s="44"/>
      <c r="J372" s="44"/>
      <c r="K372" s="42"/>
      <c r="L372" s="45">
        <v>261.27</v>
      </c>
      <c r="M372" s="7"/>
      <c r="N372" s="7"/>
      <c r="O372" s="7"/>
      <c r="P372" s="7"/>
      <c r="Q372" s="7"/>
    </row>
    <row r="373" spans="1:17" outlineLevel="1" x14ac:dyDescent="0.2">
      <c r="A373" s="37" t="s">
        <v>38</v>
      </c>
      <c r="B373" s="38" t="s">
        <v>38</v>
      </c>
      <c r="C373" s="282" t="s">
        <v>94</v>
      </c>
      <c r="D373" s="40" t="s">
        <v>49</v>
      </c>
      <c r="E373" s="41">
        <v>0.82</v>
      </c>
      <c r="F373" s="42"/>
      <c r="G373" s="42" t="s">
        <v>257</v>
      </c>
      <c r="H373" s="87" t="s">
        <v>38</v>
      </c>
      <c r="I373" s="44"/>
      <c r="J373" s="44"/>
      <c r="K373" s="42"/>
      <c r="L373" s="45">
        <v>35.590000000000003</v>
      </c>
      <c r="M373" s="7"/>
      <c r="N373" s="7"/>
      <c r="O373" s="7"/>
      <c r="P373" s="7"/>
      <c r="Q373" s="7"/>
    </row>
    <row r="374" spans="1:17" ht="15.75" x14ac:dyDescent="0.2">
      <c r="A374" s="46" t="s">
        <v>38</v>
      </c>
      <c r="B374" s="47" t="s">
        <v>38</v>
      </c>
      <c r="C374" s="283" t="s">
        <v>50</v>
      </c>
      <c r="D374" s="46" t="s">
        <v>38</v>
      </c>
      <c r="E374" s="49" t="s">
        <v>38</v>
      </c>
      <c r="F374" s="50"/>
      <c r="G374" s="50"/>
      <c r="H374" s="88">
        <v>16972.240000000002</v>
      </c>
      <c r="I374" s="52"/>
      <c r="J374" s="52"/>
      <c r="K374" s="50">
        <v>157327.79999999999</v>
      </c>
      <c r="L374" s="53">
        <v>5075.09</v>
      </c>
      <c r="M374" s="7"/>
      <c r="N374" s="7"/>
      <c r="O374" s="7"/>
      <c r="P374" s="7"/>
      <c r="Q374" s="7"/>
    </row>
    <row r="375" spans="1:17" ht="60" x14ac:dyDescent="0.2">
      <c r="A375" s="37">
        <v>24</v>
      </c>
      <c r="B375" s="38" t="s">
        <v>258</v>
      </c>
      <c r="C375" s="282" t="s">
        <v>252</v>
      </c>
      <c r="D375" s="40" t="s">
        <v>147</v>
      </c>
      <c r="E375" s="41">
        <v>-372</v>
      </c>
      <c r="F375" s="42">
        <v>6.71</v>
      </c>
      <c r="G375" s="42"/>
      <c r="H375" s="87">
        <v>-2496.12</v>
      </c>
      <c r="I375" s="73" t="s">
        <v>73</v>
      </c>
      <c r="J375" s="44">
        <v>2.62</v>
      </c>
      <c r="K375" s="50">
        <v>-6539.83</v>
      </c>
      <c r="L375" s="45" t="s">
        <v>38</v>
      </c>
      <c r="M375" s="7"/>
      <c r="N375" s="7"/>
      <c r="O375" s="7"/>
      <c r="P375" s="7"/>
      <c r="Q375" s="7"/>
    </row>
    <row r="376" spans="1:17" ht="60" x14ac:dyDescent="0.2">
      <c r="A376" s="37">
        <v>25</v>
      </c>
      <c r="B376" s="38" t="s">
        <v>259</v>
      </c>
      <c r="C376" s="282" t="s">
        <v>260</v>
      </c>
      <c r="D376" s="40" t="s">
        <v>261</v>
      </c>
      <c r="E376" s="41">
        <v>5</v>
      </c>
      <c r="F376" s="42">
        <v>23.66</v>
      </c>
      <c r="G376" s="42"/>
      <c r="H376" s="87" t="s">
        <v>38</v>
      </c>
      <c r="I376" s="73" t="s">
        <v>73</v>
      </c>
      <c r="J376" s="44"/>
      <c r="K376" s="42"/>
      <c r="L376" s="45" t="s">
        <v>38</v>
      </c>
      <c r="M376" s="7"/>
      <c r="N376" s="7"/>
      <c r="O376" s="7"/>
      <c r="P376" s="7"/>
      <c r="Q376" s="7"/>
    </row>
    <row r="377" spans="1:17" ht="30" outlineLevel="1" x14ac:dyDescent="0.2">
      <c r="A377" s="37" t="s">
        <v>38</v>
      </c>
      <c r="B377" s="38">
        <v>400001</v>
      </c>
      <c r="C377" s="282" t="s">
        <v>55</v>
      </c>
      <c r="D377" s="40" t="s">
        <v>56</v>
      </c>
      <c r="E377" s="41">
        <v>0.45</v>
      </c>
      <c r="F377" s="42">
        <v>91.62</v>
      </c>
      <c r="G377" s="42"/>
      <c r="H377" s="87">
        <v>41.23</v>
      </c>
      <c r="I377" s="44"/>
      <c r="J377" s="44">
        <v>8.3800000000000008</v>
      </c>
      <c r="K377" s="42">
        <v>345.51</v>
      </c>
      <c r="L377" s="45" t="s">
        <v>38</v>
      </c>
      <c r="M377" s="7"/>
      <c r="N377" s="7"/>
      <c r="O377" s="7"/>
      <c r="P377" s="7"/>
      <c r="Q377" s="7"/>
    </row>
    <row r="378" spans="1:17" ht="30" outlineLevel="1" x14ac:dyDescent="0.2">
      <c r="A378" s="37" t="s">
        <v>38</v>
      </c>
      <c r="B378" s="38" t="s">
        <v>239</v>
      </c>
      <c r="C378" s="282" t="s">
        <v>240</v>
      </c>
      <c r="D378" s="40" t="s">
        <v>79</v>
      </c>
      <c r="E378" s="41">
        <v>2.0000000000000001E-4</v>
      </c>
      <c r="F378" s="42">
        <v>9661.5</v>
      </c>
      <c r="G378" s="42"/>
      <c r="H378" s="87">
        <v>1.93</v>
      </c>
      <c r="I378" s="44"/>
      <c r="J378" s="44">
        <v>9.48</v>
      </c>
      <c r="K378" s="42">
        <v>18.3</v>
      </c>
      <c r="L378" s="45" t="s">
        <v>38</v>
      </c>
      <c r="M378" s="7"/>
      <c r="N378" s="7"/>
      <c r="O378" s="7"/>
      <c r="P378" s="7"/>
      <c r="Q378" s="7"/>
    </row>
    <row r="379" spans="1:17" outlineLevel="1" x14ac:dyDescent="0.2">
      <c r="A379" s="37" t="s">
        <v>38</v>
      </c>
      <c r="B379" s="38" t="s">
        <v>247</v>
      </c>
      <c r="C379" s="282" t="s">
        <v>248</v>
      </c>
      <c r="D379" s="40" t="s">
        <v>79</v>
      </c>
      <c r="E379" s="41">
        <v>2.0000000000000001E-4</v>
      </c>
      <c r="F379" s="42">
        <v>10324.469999999999</v>
      </c>
      <c r="G379" s="42"/>
      <c r="H379" s="87">
        <v>2.06</v>
      </c>
      <c r="I379" s="44"/>
      <c r="J379" s="44">
        <v>9.48</v>
      </c>
      <c r="K379" s="42">
        <v>19.53</v>
      </c>
      <c r="L379" s="45" t="s">
        <v>38</v>
      </c>
      <c r="M379" s="7"/>
      <c r="N379" s="7"/>
      <c r="O379" s="7"/>
      <c r="P379" s="7"/>
      <c r="Q379" s="7"/>
    </row>
    <row r="380" spans="1:17" outlineLevel="1" x14ac:dyDescent="0.2">
      <c r="A380" s="37" t="s">
        <v>38</v>
      </c>
      <c r="B380" s="38" t="s">
        <v>38</v>
      </c>
      <c r="C380" s="282" t="s">
        <v>39</v>
      </c>
      <c r="D380" s="40" t="s">
        <v>38</v>
      </c>
      <c r="E380" s="41" t="s">
        <v>38</v>
      </c>
      <c r="F380" s="42">
        <v>14.81</v>
      </c>
      <c r="G380" s="42">
        <v>1.1499999999999999</v>
      </c>
      <c r="H380" s="87">
        <v>85.15</v>
      </c>
      <c r="I380" s="44"/>
      <c r="J380" s="44">
        <v>18.07</v>
      </c>
      <c r="K380" s="42">
        <v>1538.66</v>
      </c>
      <c r="L380" s="45" t="s">
        <v>38</v>
      </c>
      <c r="M380" s="7"/>
      <c r="N380" s="7"/>
      <c r="O380" s="7"/>
      <c r="P380" s="7"/>
      <c r="Q380" s="7"/>
    </row>
    <row r="381" spans="1:17" outlineLevel="1" x14ac:dyDescent="0.2">
      <c r="A381" s="37" t="s">
        <v>38</v>
      </c>
      <c r="B381" s="38" t="s">
        <v>38</v>
      </c>
      <c r="C381" s="282" t="s">
        <v>40</v>
      </c>
      <c r="D381" s="40" t="s">
        <v>38</v>
      </c>
      <c r="E381" s="41" t="s">
        <v>38</v>
      </c>
      <c r="F381" s="42">
        <v>8.25</v>
      </c>
      <c r="G381" s="42">
        <v>1.1499999999999999</v>
      </c>
      <c r="H381" s="87">
        <v>47.45</v>
      </c>
      <c r="I381" s="44"/>
      <c r="J381" s="44">
        <v>8.3800000000000008</v>
      </c>
      <c r="K381" s="42">
        <v>397.63</v>
      </c>
      <c r="L381" s="45" t="s">
        <v>38</v>
      </c>
      <c r="M381" s="7"/>
      <c r="N381" s="7"/>
      <c r="O381" s="7"/>
      <c r="P381" s="7"/>
      <c r="Q381" s="7"/>
    </row>
    <row r="382" spans="1:17" outlineLevel="1" x14ac:dyDescent="0.2">
      <c r="A382" s="37" t="s">
        <v>38</v>
      </c>
      <c r="B382" s="38" t="s">
        <v>38</v>
      </c>
      <c r="C382" s="282" t="s">
        <v>41</v>
      </c>
      <c r="D382" s="40" t="s">
        <v>38</v>
      </c>
      <c r="E382" s="41" t="s">
        <v>38</v>
      </c>
      <c r="F382" s="42"/>
      <c r="G382" s="42">
        <v>1.1499999999999999</v>
      </c>
      <c r="H382" s="87" t="s">
        <v>38</v>
      </c>
      <c r="I382" s="44"/>
      <c r="J382" s="44"/>
      <c r="K382" s="42"/>
      <c r="L382" s="45" t="s">
        <v>38</v>
      </c>
      <c r="M382" s="7"/>
      <c r="N382" s="7"/>
      <c r="O382" s="7"/>
      <c r="P382" s="7"/>
      <c r="Q382" s="7"/>
    </row>
    <row r="383" spans="1:17" outlineLevel="1" x14ac:dyDescent="0.2">
      <c r="A383" s="37" t="s">
        <v>38</v>
      </c>
      <c r="B383" s="38" t="s">
        <v>38</v>
      </c>
      <c r="C383" s="282" t="s">
        <v>42</v>
      </c>
      <c r="D383" s="40" t="s">
        <v>38</v>
      </c>
      <c r="E383" s="41" t="s">
        <v>38</v>
      </c>
      <c r="F383" s="42">
        <v>0.6</v>
      </c>
      <c r="G383" s="42"/>
      <c r="H383" s="87">
        <v>3</v>
      </c>
      <c r="I383" s="44"/>
      <c r="J383" s="44">
        <v>9.48</v>
      </c>
      <c r="K383" s="42">
        <v>28.44</v>
      </c>
      <c r="L383" s="45" t="s">
        <v>38</v>
      </c>
      <c r="M383" s="7"/>
      <c r="N383" s="7"/>
      <c r="O383" s="7"/>
      <c r="P383" s="7"/>
      <c r="Q383" s="7"/>
    </row>
    <row r="384" spans="1:17" outlineLevel="1" x14ac:dyDescent="0.2">
      <c r="A384" s="37" t="s">
        <v>38</v>
      </c>
      <c r="B384" s="38" t="s">
        <v>38</v>
      </c>
      <c r="C384" s="282" t="s">
        <v>43</v>
      </c>
      <c r="D384" s="40" t="s">
        <v>44</v>
      </c>
      <c r="E384" s="41">
        <v>105</v>
      </c>
      <c r="F384" s="42"/>
      <c r="G384" s="42"/>
      <c r="H384" s="87">
        <v>89.41</v>
      </c>
      <c r="I384" s="44"/>
      <c r="J384" s="44" t="s">
        <v>226</v>
      </c>
      <c r="K384" s="42">
        <v>1369.41</v>
      </c>
      <c r="L384" s="45" t="s">
        <v>38</v>
      </c>
      <c r="M384" s="7"/>
      <c r="N384" s="7"/>
      <c r="O384" s="7"/>
      <c r="P384" s="7"/>
      <c r="Q384" s="7"/>
    </row>
    <row r="385" spans="1:17" outlineLevel="1" x14ac:dyDescent="0.2">
      <c r="A385" s="37" t="s">
        <v>38</v>
      </c>
      <c r="B385" s="38" t="s">
        <v>38</v>
      </c>
      <c r="C385" s="282" t="s">
        <v>46</v>
      </c>
      <c r="D385" s="40" t="s">
        <v>44</v>
      </c>
      <c r="E385" s="41">
        <v>60</v>
      </c>
      <c r="F385" s="42"/>
      <c r="G385" s="42"/>
      <c r="H385" s="87">
        <v>51.09</v>
      </c>
      <c r="I385" s="44"/>
      <c r="J385" s="44" t="s">
        <v>227</v>
      </c>
      <c r="K385" s="42">
        <v>738.56</v>
      </c>
      <c r="L385" s="45" t="s">
        <v>38</v>
      </c>
      <c r="M385" s="7"/>
      <c r="N385" s="7"/>
      <c r="O385" s="7"/>
      <c r="P385" s="7"/>
      <c r="Q385" s="7"/>
    </row>
    <row r="386" spans="1:17" outlineLevel="1" x14ac:dyDescent="0.2">
      <c r="A386" s="37" t="s">
        <v>38</v>
      </c>
      <c r="B386" s="38" t="s">
        <v>38</v>
      </c>
      <c r="C386" s="282" t="s">
        <v>48</v>
      </c>
      <c r="D386" s="40" t="s">
        <v>49</v>
      </c>
      <c r="E386" s="41">
        <v>1.8</v>
      </c>
      <c r="F386" s="42"/>
      <c r="G386" s="42">
        <v>1.1499999999999999</v>
      </c>
      <c r="H386" s="87" t="s">
        <v>38</v>
      </c>
      <c r="I386" s="44"/>
      <c r="J386" s="44"/>
      <c r="K386" s="42"/>
      <c r="L386" s="45">
        <v>10.35</v>
      </c>
      <c r="M386" s="7"/>
      <c r="N386" s="7"/>
      <c r="O386" s="7"/>
      <c r="P386" s="7"/>
      <c r="Q386" s="7"/>
    </row>
    <row r="387" spans="1:17" ht="15.75" x14ac:dyDescent="0.2">
      <c r="A387" s="46" t="s">
        <v>38</v>
      </c>
      <c r="B387" s="47" t="s">
        <v>38</v>
      </c>
      <c r="C387" s="283" t="s">
        <v>50</v>
      </c>
      <c r="D387" s="46" t="s">
        <v>38</v>
      </c>
      <c r="E387" s="49" t="s">
        <v>38</v>
      </c>
      <c r="F387" s="50"/>
      <c r="G387" s="50"/>
      <c r="H387" s="88">
        <v>276.10000000000002</v>
      </c>
      <c r="I387" s="52"/>
      <c r="J387" s="52"/>
      <c r="K387" s="50">
        <v>4072.7</v>
      </c>
      <c r="L387" s="53">
        <v>814.54</v>
      </c>
      <c r="M387" s="7"/>
      <c r="N387" s="7"/>
      <c r="O387" s="7"/>
      <c r="P387" s="7"/>
      <c r="Q387" s="7"/>
    </row>
    <row r="388" spans="1:17" ht="60" x14ac:dyDescent="0.2">
      <c r="A388" s="37">
        <v>26</v>
      </c>
      <c r="B388" s="38" t="s">
        <v>262</v>
      </c>
      <c r="C388" s="282" t="s">
        <v>263</v>
      </c>
      <c r="D388" s="40" t="s">
        <v>182</v>
      </c>
      <c r="E388" s="41">
        <v>10</v>
      </c>
      <c r="F388" s="42">
        <v>42.53</v>
      </c>
      <c r="G388" s="42"/>
      <c r="H388" s="87" t="s">
        <v>38</v>
      </c>
      <c r="I388" s="73" t="s">
        <v>73</v>
      </c>
      <c r="J388" s="44"/>
      <c r="K388" s="42"/>
      <c r="L388" s="45" t="s">
        <v>38</v>
      </c>
      <c r="M388" s="7"/>
      <c r="N388" s="7"/>
      <c r="O388" s="7"/>
      <c r="P388" s="7"/>
      <c r="Q388" s="7"/>
    </row>
    <row r="389" spans="1:17" ht="45" outlineLevel="1" x14ac:dyDescent="0.2">
      <c r="A389" s="37" t="s">
        <v>38</v>
      </c>
      <c r="B389" s="38">
        <v>21141</v>
      </c>
      <c r="C389" s="282" t="s">
        <v>112</v>
      </c>
      <c r="D389" s="40" t="s">
        <v>56</v>
      </c>
      <c r="E389" s="41">
        <v>2.7</v>
      </c>
      <c r="F389" s="42">
        <v>108.45</v>
      </c>
      <c r="G389" s="42"/>
      <c r="H389" s="87">
        <v>292.82</v>
      </c>
      <c r="I389" s="44"/>
      <c r="J389" s="44">
        <v>7.2</v>
      </c>
      <c r="K389" s="42">
        <v>2108.3000000000002</v>
      </c>
      <c r="L389" s="45" t="s">
        <v>38</v>
      </c>
      <c r="M389" s="7"/>
      <c r="N389" s="7"/>
      <c r="O389" s="7"/>
      <c r="P389" s="7"/>
      <c r="Q389" s="7"/>
    </row>
    <row r="390" spans="1:17" ht="30" outlineLevel="1" x14ac:dyDescent="0.2">
      <c r="A390" s="37" t="s">
        <v>38</v>
      </c>
      <c r="B390" s="38">
        <v>400001</v>
      </c>
      <c r="C390" s="282" t="s">
        <v>55</v>
      </c>
      <c r="D390" s="40" t="s">
        <v>56</v>
      </c>
      <c r="E390" s="41">
        <v>0.5</v>
      </c>
      <c r="F390" s="42">
        <v>91.62</v>
      </c>
      <c r="G390" s="42"/>
      <c r="H390" s="87">
        <v>45.81</v>
      </c>
      <c r="I390" s="44"/>
      <c r="J390" s="44">
        <v>7.2</v>
      </c>
      <c r="K390" s="42">
        <v>329.83</v>
      </c>
      <c r="L390" s="45" t="s">
        <v>38</v>
      </c>
      <c r="M390" s="7"/>
      <c r="N390" s="7"/>
      <c r="O390" s="7"/>
      <c r="P390" s="7"/>
      <c r="Q390" s="7"/>
    </row>
    <row r="391" spans="1:17" outlineLevel="1" x14ac:dyDescent="0.2">
      <c r="A391" s="37" t="s">
        <v>38</v>
      </c>
      <c r="B391" s="38" t="s">
        <v>38</v>
      </c>
      <c r="C391" s="282" t="s">
        <v>39</v>
      </c>
      <c r="D391" s="40" t="s">
        <v>38</v>
      </c>
      <c r="E391" s="41" t="s">
        <v>38</v>
      </c>
      <c r="F391" s="42">
        <v>8.67</v>
      </c>
      <c r="G391" s="42">
        <v>1.1499999999999999</v>
      </c>
      <c r="H391" s="87">
        <v>99.7</v>
      </c>
      <c r="I391" s="44"/>
      <c r="J391" s="44">
        <v>18.07</v>
      </c>
      <c r="K391" s="42">
        <v>1801.58</v>
      </c>
      <c r="L391" s="45" t="s">
        <v>38</v>
      </c>
      <c r="M391" s="7"/>
      <c r="N391" s="7"/>
      <c r="O391" s="7"/>
      <c r="P391" s="7"/>
      <c r="Q391" s="7"/>
    </row>
    <row r="392" spans="1:17" outlineLevel="1" x14ac:dyDescent="0.2">
      <c r="A392" s="37" t="s">
        <v>38</v>
      </c>
      <c r="B392" s="38" t="s">
        <v>38</v>
      </c>
      <c r="C392" s="282" t="s">
        <v>40</v>
      </c>
      <c r="D392" s="40" t="s">
        <v>38</v>
      </c>
      <c r="E392" s="41" t="s">
        <v>38</v>
      </c>
      <c r="F392" s="42">
        <v>33.86</v>
      </c>
      <c r="G392" s="42">
        <v>1.1499999999999999</v>
      </c>
      <c r="H392" s="87">
        <v>389.4</v>
      </c>
      <c r="I392" s="44"/>
      <c r="J392" s="44">
        <v>7.2</v>
      </c>
      <c r="K392" s="42">
        <v>2803.68</v>
      </c>
      <c r="L392" s="45" t="s">
        <v>38</v>
      </c>
      <c r="M392" s="7"/>
      <c r="N392" s="7"/>
      <c r="O392" s="7"/>
      <c r="P392" s="7"/>
      <c r="Q392" s="7"/>
    </row>
    <row r="393" spans="1:17" outlineLevel="1" x14ac:dyDescent="0.2">
      <c r="A393" s="37" t="s">
        <v>38</v>
      </c>
      <c r="B393" s="38" t="s">
        <v>38</v>
      </c>
      <c r="C393" s="282" t="s">
        <v>41</v>
      </c>
      <c r="D393" s="40" t="s">
        <v>38</v>
      </c>
      <c r="E393" s="41" t="s">
        <v>38</v>
      </c>
      <c r="F393" s="54" t="s">
        <v>264</v>
      </c>
      <c r="G393" s="42">
        <v>1.1499999999999999</v>
      </c>
      <c r="H393" s="290" t="s">
        <v>265</v>
      </c>
      <c r="I393" s="44"/>
      <c r="J393" s="44">
        <v>18.07</v>
      </c>
      <c r="K393" s="54" t="s">
        <v>266</v>
      </c>
      <c r="L393" s="45" t="s">
        <v>38</v>
      </c>
      <c r="M393" s="7"/>
      <c r="N393" s="7"/>
      <c r="O393" s="7"/>
      <c r="P393" s="7"/>
      <c r="Q393" s="7"/>
    </row>
    <row r="394" spans="1:17" outlineLevel="1" x14ac:dyDescent="0.2">
      <c r="A394" s="37" t="s">
        <v>38</v>
      </c>
      <c r="B394" s="38" t="s">
        <v>38</v>
      </c>
      <c r="C394" s="282" t="s">
        <v>42</v>
      </c>
      <c r="D394" s="40" t="s">
        <v>38</v>
      </c>
      <c r="E394" s="41" t="s">
        <v>38</v>
      </c>
      <c r="F394" s="42"/>
      <c r="G394" s="42"/>
      <c r="H394" s="87" t="s">
        <v>38</v>
      </c>
      <c r="I394" s="44"/>
      <c r="J394" s="44"/>
      <c r="K394" s="42"/>
      <c r="L394" s="45" t="s">
        <v>38</v>
      </c>
      <c r="M394" s="7"/>
      <c r="N394" s="7"/>
      <c r="O394" s="7"/>
      <c r="P394" s="7"/>
      <c r="Q394" s="7"/>
    </row>
    <row r="395" spans="1:17" outlineLevel="1" x14ac:dyDescent="0.2">
      <c r="A395" s="37" t="s">
        <v>38</v>
      </c>
      <c r="B395" s="38" t="s">
        <v>38</v>
      </c>
      <c r="C395" s="282" t="s">
        <v>43</v>
      </c>
      <c r="D395" s="40" t="s">
        <v>44</v>
      </c>
      <c r="E395" s="41">
        <v>105</v>
      </c>
      <c r="F395" s="42"/>
      <c r="G395" s="42"/>
      <c r="H395" s="87">
        <v>147.21</v>
      </c>
      <c r="I395" s="44"/>
      <c r="J395" s="44" t="s">
        <v>226</v>
      </c>
      <c r="K395" s="42">
        <v>2254.7399999999998</v>
      </c>
      <c r="L395" s="45" t="s">
        <v>38</v>
      </c>
      <c r="M395" s="7"/>
      <c r="N395" s="7"/>
      <c r="O395" s="7"/>
      <c r="P395" s="7"/>
      <c r="Q395" s="7"/>
    </row>
    <row r="396" spans="1:17" outlineLevel="1" x14ac:dyDescent="0.2">
      <c r="A396" s="37" t="s">
        <v>38</v>
      </c>
      <c r="B396" s="38" t="s">
        <v>38</v>
      </c>
      <c r="C396" s="282" t="s">
        <v>46</v>
      </c>
      <c r="D396" s="40" t="s">
        <v>44</v>
      </c>
      <c r="E396" s="41">
        <v>60</v>
      </c>
      <c r="F396" s="42"/>
      <c r="G396" s="42"/>
      <c r="H396" s="87">
        <v>84.12</v>
      </c>
      <c r="I396" s="44"/>
      <c r="J396" s="44" t="s">
        <v>227</v>
      </c>
      <c r="K396" s="42">
        <v>1216.04</v>
      </c>
      <c r="L396" s="45" t="s">
        <v>38</v>
      </c>
      <c r="M396" s="7"/>
      <c r="N396" s="7"/>
      <c r="O396" s="7"/>
      <c r="P396" s="7"/>
      <c r="Q396" s="7"/>
    </row>
    <row r="397" spans="1:17" outlineLevel="1" x14ac:dyDescent="0.2">
      <c r="A397" s="37" t="s">
        <v>38</v>
      </c>
      <c r="B397" s="38" t="s">
        <v>38</v>
      </c>
      <c r="C397" s="282" t="s">
        <v>48</v>
      </c>
      <c r="D397" s="40" t="s">
        <v>49</v>
      </c>
      <c r="E397" s="41">
        <v>0.99</v>
      </c>
      <c r="F397" s="42"/>
      <c r="G397" s="42">
        <v>1.1499999999999999</v>
      </c>
      <c r="H397" s="87" t="s">
        <v>38</v>
      </c>
      <c r="I397" s="44"/>
      <c r="J397" s="44"/>
      <c r="K397" s="42"/>
      <c r="L397" s="45">
        <v>11.39</v>
      </c>
      <c r="M397" s="7"/>
      <c r="N397" s="7"/>
      <c r="O397" s="7"/>
      <c r="P397" s="7"/>
      <c r="Q397" s="7"/>
    </row>
    <row r="398" spans="1:17" outlineLevel="1" x14ac:dyDescent="0.2">
      <c r="A398" s="37" t="s">
        <v>38</v>
      </c>
      <c r="B398" s="38" t="s">
        <v>38</v>
      </c>
      <c r="C398" s="282" t="s">
        <v>94</v>
      </c>
      <c r="D398" s="40" t="s">
        <v>49</v>
      </c>
      <c r="E398" s="41">
        <v>0.27</v>
      </c>
      <c r="F398" s="42"/>
      <c r="G398" s="42">
        <v>1.1499999999999999</v>
      </c>
      <c r="H398" s="87" t="s">
        <v>38</v>
      </c>
      <c r="I398" s="44"/>
      <c r="J398" s="44"/>
      <c r="K398" s="42"/>
      <c r="L398" s="45">
        <v>3.11</v>
      </c>
      <c r="M398" s="7"/>
      <c r="N398" s="7"/>
      <c r="O398" s="7"/>
      <c r="P398" s="7"/>
      <c r="Q398" s="7"/>
    </row>
    <row r="399" spans="1:17" ht="15.75" x14ac:dyDescent="0.2">
      <c r="A399" s="46" t="s">
        <v>38</v>
      </c>
      <c r="B399" s="47" t="s">
        <v>38</v>
      </c>
      <c r="C399" s="283" t="s">
        <v>50</v>
      </c>
      <c r="D399" s="46" t="s">
        <v>38</v>
      </c>
      <c r="E399" s="49" t="s">
        <v>38</v>
      </c>
      <c r="F399" s="50"/>
      <c r="G399" s="50"/>
      <c r="H399" s="88">
        <v>720.43</v>
      </c>
      <c r="I399" s="52"/>
      <c r="J399" s="52"/>
      <c r="K399" s="50">
        <v>8076.04</v>
      </c>
      <c r="L399" s="53">
        <v>807.6</v>
      </c>
      <c r="M399" s="7"/>
      <c r="N399" s="7"/>
      <c r="O399" s="7"/>
      <c r="P399" s="7"/>
      <c r="Q399" s="7"/>
    </row>
    <row r="400" spans="1:17" x14ac:dyDescent="0.2">
      <c r="A400" s="487" t="s">
        <v>267</v>
      </c>
      <c r="B400" s="488"/>
      <c r="C400" s="488"/>
      <c r="D400" s="488"/>
      <c r="E400" s="488"/>
      <c r="F400" s="488"/>
      <c r="G400" s="488"/>
      <c r="H400" s="488"/>
      <c r="I400" s="488"/>
      <c r="J400" s="488"/>
      <c r="K400" s="488"/>
      <c r="L400" s="488"/>
      <c r="M400" s="7"/>
      <c r="N400" s="7"/>
      <c r="O400" s="7"/>
      <c r="P400" s="7"/>
      <c r="Q400" s="7"/>
    </row>
    <row r="401" spans="1:17" ht="60" x14ac:dyDescent="0.2">
      <c r="A401" s="37">
        <v>27</v>
      </c>
      <c r="B401" s="38" t="s">
        <v>268</v>
      </c>
      <c r="C401" s="282" t="s">
        <v>269</v>
      </c>
      <c r="D401" s="40" t="s">
        <v>270</v>
      </c>
      <c r="E401" s="41" t="s">
        <v>271</v>
      </c>
      <c r="F401" s="42">
        <v>154.13</v>
      </c>
      <c r="G401" s="42"/>
      <c r="H401" s="87" t="s">
        <v>38</v>
      </c>
      <c r="I401" s="73" t="s">
        <v>73</v>
      </c>
      <c r="J401" s="44"/>
      <c r="K401" s="42"/>
      <c r="L401" s="45" t="s">
        <v>38</v>
      </c>
      <c r="M401" s="7"/>
      <c r="N401" s="7"/>
      <c r="O401" s="7"/>
      <c r="P401" s="7"/>
      <c r="Q401" s="7"/>
    </row>
    <row r="402" spans="1:17" ht="60" outlineLevel="1" x14ac:dyDescent="0.2">
      <c r="A402" s="37" t="s">
        <v>38</v>
      </c>
      <c r="B402" s="38">
        <v>21102</v>
      </c>
      <c r="C402" s="282" t="s">
        <v>74</v>
      </c>
      <c r="D402" s="40" t="s">
        <v>56</v>
      </c>
      <c r="E402" s="41">
        <v>0.06</v>
      </c>
      <c r="F402" s="42">
        <v>131.11000000000001</v>
      </c>
      <c r="G402" s="42"/>
      <c r="H402" s="87">
        <v>7.87</v>
      </c>
      <c r="I402" s="44"/>
      <c r="J402" s="44">
        <v>6.81</v>
      </c>
      <c r="K402" s="42">
        <v>53.59</v>
      </c>
      <c r="L402" s="45" t="s">
        <v>38</v>
      </c>
      <c r="M402" s="7"/>
      <c r="N402" s="7"/>
      <c r="O402" s="7"/>
      <c r="P402" s="7"/>
      <c r="Q402" s="7"/>
    </row>
    <row r="403" spans="1:17" ht="30" outlineLevel="1" x14ac:dyDescent="0.2">
      <c r="A403" s="37" t="s">
        <v>38</v>
      </c>
      <c r="B403" s="38">
        <v>40502</v>
      </c>
      <c r="C403" s="282" t="s">
        <v>171</v>
      </c>
      <c r="D403" s="40" t="s">
        <v>56</v>
      </c>
      <c r="E403" s="41">
        <v>1.02</v>
      </c>
      <c r="F403" s="42">
        <v>8.1</v>
      </c>
      <c r="G403" s="42"/>
      <c r="H403" s="87">
        <v>8.26</v>
      </c>
      <c r="I403" s="44"/>
      <c r="J403" s="44">
        <v>6.81</v>
      </c>
      <c r="K403" s="42">
        <v>56.25</v>
      </c>
      <c r="L403" s="45" t="s">
        <v>38</v>
      </c>
      <c r="M403" s="7"/>
      <c r="N403" s="7"/>
      <c r="O403" s="7"/>
      <c r="P403" s="7"/>
      <c r="Q403" s="7"/>
    </row>
    <row r="404" spans="1:17" ht="30" outlineLevel="1" x14ac:dyDescent="0.2">
      <c r="A404" s="37" t="s">
        <v>38</v>
      </c>
      <c r="B404" s="38">
        <v>400001</v>
      </c>
      <c r="C404" s="282" t="s">
        <v>55</v>
      </c>
      <c r="D404" s="40" t="s">
        <v>56</v>
      </c>
      <c r="E404" s="41">
        <v>0.06</v>
      </c>
      <c r="F404" s="42">
        <v>91.62</v>
      </c>
      <c r="G404" s="42"/>
      <c r="H404" s="87">
        <v>5.5</v>
      </c>
      <c r="I404" s="44"/>
      <c r="J404" s="44">
        <v>6.81</v>
      </c>
      <c r="K404" s="42">
        <v>37.46</v>
      </c>
      <c r="L404" s="45" t="s">
        <v>38</v>
      </c>
      <c r="M404" s="7"/>
      <c r="N404" s="7"/>
      <c r="O404" s="7"/>
      <c r="P404" s="7"/>
      <c r="Q404" s="7"/>
    </row>
    <row r="405" spans="1:17" ht="30" outlineLevel="1" x14ac:dyDescent="0.2">
      <c r="A405" s="37" t="s">
        <v>38</v>
      </c>
      <c r="B405" s="38" t="s">
        <v>272</v>
      </c>
      <c r="C405" s="282" t="s">
        <v>273</v>
      </c>
      <c r="D405" s="40" t="s">
        <v>84</v>
      </c>
      <c r="E405" s="41">
        <v>0.312</v>
      </c>
      <c r="F405" s="42">
        <v>11.11</v>
      </c>
      <c r="G405" s="42"/>
      <c r="H405" s="87">
        <v>3.47</v>
      </c>
      <c r="I405" s="44"/>
      <c r="J405" s="44">
        <v>12.58</v>
      </c>
      <c r="K405" s="42">
        <v>43.65</v>
      </c>
      <c r="L405" s="45" t="s">
        <v>38</v>
      </c>
      <c r="M405" s="7"/>
      <c r="N405" s="7"/>
      <c r="O405" s="7"/>
      <c r="P405" s="7"/>
      <c r="Q405" s="7"/>
    </row>
    <row r="406" spans="1:17" outlineLevel="1" x14ac:dyDescent="0.2">
      <c r="A406" s="37" t="s">
        <v>38</v>
      </c>
      <c r="B406" s="38" t="s">
        <v>88</v>
      </c>
      <c r="C406" s="282" t="s">
        <v>89</v>
      </c>
      <c r="D406" s="40" t="s">
        <v>79</v>
      </c>
      <c r="E406" s="41">
        <v>8.0000000000000004E-4</v>
      </c>
      <c r="F406" s="42">
        <v>8461.6299999999992</v>
      </c>
      <c r="G406" s="42"/>
      <c r="H406" s="87">
        <v>6.77</v>
      </c>
      <c r="I406" s="44"/>
      <c r="J406" s="44">
        <v>12.58</v>
      </c>
      <c r="K406" s="42">
        <v>85.17</v>
      </c>
      <c r="L406" s="45" t="s">
        <v>38</v>
      </c>
      <c r="M406" s="7"/>
      <c r="N406" s="7"/>
      <c r="O406" s="7"/>
      <c r="P406" s="7"/>
      <c r="Q406" s="7"/>
    </row>
    <row r="407" spans="1:17" ht="60" outlineLevel="1" x14ac:dyDescent="0.2">
      <c r="A407" s="37" t="s">
        <v>38</v>
      </c>
      <c r="B407" s="38" t="s">
        <v>57</v>
      </c>
      <c r="C407" s="282" t="s">
        <v>58</v>
      </c>
      <c r="D407" s="40" t="s">
        <v>59</v>
      </c>
      <c r="E407" s="41">
        <v>0.60399999999999998</v>
      </c>
      <c r="F407" s="42">
        <v>1</v>
      </c>
      <c r="G407" s="42"/>
      <c r="H407" s="87">
        <v>0.6</v>
      </c>
      <c r="I407" s="44"/>
      <c r="J407" s="44">
        <v>12.58</v>
      </c>
      <c r="K407" s="42">
        <v>7.55</v>
      </c>
      <c r="L407" s="45" t="s">
        <v>38</v>
      </c>
      <c r="M407" s="7"/>
      <c r="N407" s="7"/>
      <c r="O407" s="7"/>
      <c r="P407" s="7"/>
      <c r="Q407" s="7"/>
    </row>
    <row r="408" spans="1:17" outlineLevel="1" x14ac:dyDescent="0.2">
      <c r="A408" s="37" t="s">
        <v>38</v>
      </c>
      <c r="B408" s="38" t="s">
        <v>38</v>
      </c>
      <c r="C408" s="282" t="s">
        <v>39</v>
      </c>
      <c r="D408" s="40" t="s">
        <v>38</v>
      </c>
      <c r="E408" s="41" t="s">
        <v>38</v>
      </c>
      <c r="F408" s="42">
        <v>75.27</v>
      </c>
      <c r="G408" s="42">
        <v>1.1499999999999999</v>
      </c>
      <c r="H408" s="87">
        <v>34.619999999999997</v>
      </c>
      <c r="I408" s="44"/>
      <c r="J408" s="44">
        <v>18.07</v>
      </c>
      <c r="K408" s="42">
        <v>625.58000000000004</v>
      </c>
      <c r="L408" s="45" t="s">
        <v>38</v>
      </c>
      <c r="M408" s="7"/>
      <c r="N408" s="7"/>
      <c r="O408" s="7"/>
      <c r="P408" s="7"/>
      <c r="Q408" s="7"/>
    </row>
    <row r="409" spans="1:17" outlineLevel="1" x14ac:dyDescent="0.2">
      <c r="A409" s="37" t="s">
        <v>38</v>
      </c>
      <c r="B409" s="38" t="s">
        <v>38</v>
      </c>
      <c r="C409" s="282" t="s">
        <v>40</v>
      </c>
      <c r="D409" s="40" t="s">
        <v>38</v>
      </c>
      <c r="E409" s="41" t="s">
        <v>38</v>
      </c>
      <c r="F409" s="42">
        <v>51.76</v>
      </c>
      <c r="G409" s="42">
        <v>1.1499999999999999</v>
      </c>
      <c r="H409" s="87">
        <v>23.81</v>
      </c>
      <c r="I409" s="44"/>
      <c r="J409" s="44">
        <v>6.81</v>
      </c>
      <c r="K409" s="42">
        <v>162.15</v>
      </c>
      <c r="L409" s="45" t="s">
        <v>38</v>
      </c>
      <c r="M409" s="7"/>
      <c r="N409" s="7"/>
      <c r="O409" s="7"/>
      <c r="P409" s="7"/>
      <c r="Q409" s="7"/>
    </row>
    <row r="410" spans="1:17" outlineLevel="1" x14ac:dyDescent="0.2">
      <c r="A410" s="37" t="s">
        <v>38</v>
      </c>
      <c r="B410" s="38" t="s">
        <v>38</v>
      </c>
      <c r="C410" s="282" t="s">
        <v>41</v>
      </c>
      <c r="D410" s="40" t="s">
        <v>38</v>
      </c>
      <c r="E410" s="41" t="s">
        <v>38</v>
      </c>
      <c r="F410" s="54" t="s">
        <v>230</v>
      </c>
      <c r="G410" s="42">
        <v>1.1499999999999999</v>
      </c>
      <c r="H410" s="290" t="s">
        <v>274</v>
      </c>
      <c r="I410" s="44"/>
      <c r="J410" s="44">
        <v>18.07</v>
      </c>
      <c r="K410" s="54" t="s">
        <v>275</v>
      </c>
      <c r="L410" s="45" t="s">
        <v>38</v>
      </c>
      <c r="M410" s="7"/>
      <c r="N410" s="7"/>
      <c r="O410" s="7"/>
      <c r="P410" s="7"/>
      <c r="Q410" s="7"/>
    </row>
    <row r="411" spans="1:17" outlineLevel="1" x14ac:dyDescent="0.2">
      <c r="A411" s="37" t="s">
        <v>38</v>
      </c>
      <c r="B411" s="38" t="s">
        <v>38</v>
      </c>
      <c r="C411" s="282" t="s">
        <v>42</v>
      </c>
      <c r="D411" s="40" t="s">
        <v>38</v>
      </c>
      <c r="E411" s="41" t="s">
        <v>38</v>
      </c>
      <c r="F411" s="42">
        <v>27.1</v>
      </c>
      <c r="G411" s="42"/>
      <c r="H411" s="87">
        <v>10.84</v>
      </c>
      <c r="I411" s="44"/>
      <c r="J411" s="44">
        <v>12.58</v>
      </c>
      <c r="K411" s="42">
        <v>136.37</v>
      </c>
      <c r="L411" s="45" t="s">
        <v>38</v>
      </c>
      <c r="M411" s="7"/>
      <c r="N411" s="7"/>
      <c r="O411" s="7"/>
      <c r="P411" s="7"/>
      <c r="Q411" s="7"/>
    </row>
    <row r="412" spans="1:17" outlineLevel="1" x14ac:dyDescent="0.2">
      <c r="A412" s="37" t="s">
        <v>38</v>
      </c>
      <c r="B412" s="38" t="s">
        <v>38</v>
      </c>
      <c r="C412" s="282" t="s">
        <v>43</v>
      </c>
      <c r="D412" s="40" t="s">
        <v>44</v>
      </c>
      <c r="E412" s="41">
        <v>95</v>
      </c>
      <c r="F412" s="42"/>
      <c r="G412" s="42"/>
      <c r="H412" s="87">
        <v>33.69</v>
      </c>
      <c r="I412" s="44"/>
      <c r="J412" s="44" t="s">
        <v>60</v>
      </c>
      <c r="K412" s="42">
        <v>519.02</v>
      </c>
      <c r="L412" s="45" t="s">
        <v>38</v>
      </c>
      <c r="M412" s="7"/>
      <c r="N412" s="7"/>
      <c r="O412" s="7"/>
      <c r="P412" s="7"/>
      <c r="Q412" s="7"/>
    </row>
    <row r="413" spans="1:17" outlineLevel="1" x14ac:dyDescent="0.2">
      <c r="A413" s="37" t="s">
        <v>38</v>
      </c>
      <c r="B413" s="38" t="s">
        <v>38</v>
      </c>
      <c r="C413" s="282" t="s">
        <v>46</v>
      </c>
      <c r="D413" s="40" t="s">
        <v>44</v>
      </c>
      <c r="E413" s="41">
        <v>65</v>
      </c>
      <c r="F413" s="42"/>
      <c r="G413" s="42"/>
      <c r="H413" s="87">
        <v>23.05</v>
      </c>
      <c r="I413" s="44"/>
      <c r="J413" s="44" t="s">
        <v>61</v>
      </c>
      <c r="K413" s="42">
        <v>333.2</v>
      </c>
      <c r="L413" s="45" t="s">
        <v>38</v>
      </c>
      <c r="M413" s="7"/>
      <c r="N413" s="7"/>
      <c r="O413" s="7"/>
      <c r="P413" s="7"/>
      <c r="Q413" s="7"/>
    </row>
    <row r="414" spans="1:17" outlineLevel="1" x14ac:dyDescent="0.2">
      <c r="A414" s="37" t="s">
        <v>38</v>
      </c>
      <c r="B414" s="38" t="s">
        <v>38</v>
      </c>
      <c r="C414" s="282" t="s">
        <v>48</v>
      </c>
      <c r="D414" s="40" t="s">
        <v>49</v>
      </c>
      <c r="E414" s="41">
        <v>8.2899999999999991</v>
      </c>
      <c r="F414" s="42"/>
      <c r="G414" s="42">
        <v>1.1499999999999999</v>
      </c>
      <c r="H414" s="87" t="s">
        <v>38</v>
      </c>
      <c r="I414" s="44"/>
      <c r="J414" s="44"/>
      <c r="K414" s="42"/>
      <c r="L414" s="45">
        <v>3.81</v>
      </c>
      <c r="M414" s="7"/>
      <c r="N414" s="7"/>
      <c r="O414" s="7"/>
      <c r="P414" s="7"/>
      <c r="Q414" s="7"/>
    </row>
    <row r="415" spans="1:17" outlineLevel="1" x14ac:dyDescent="0.2">
      <c r="A415" s="37" t="s">
        <v>38</v>
      </c>
      <c r="B415" s="38" t="s">
        <v>38</v>
      </c>
      <c r="C415" s="282" t="s">
        <v>94</v>
      </c>
      <c r="D415" s="40" t="s">
        <v>49</v>
      </c>
      <c r="E415" s="41">
        <v>0.14000000000000001</v>
      </c>
      <c r="F415" s="42"/>
      <c r="G415" s="42">
        <v>1.1499999999999999</v>
      </c>
      <c r="H415" s="87" t="s">
        <v>38</v>
      </c>
      <c r="I415" s="44"/>
      <c r="J415" s="44"/>
      <c r="K415" s="42"/>
      <c r="L415" s="45">
        <v>0.06</v>
      </c>
      <c r="M415" s="7"/>
      <c r="N415" s="7"/>
      <c r="O415" s="7"/>
      <c r="P415" s="7"/>
      <c r="Q415" s="7"/>
    </row>
    <row r="416" spans="1:17" ht="15.75" x14ac:dyDescent="0.2">
      <c r="A416" s="46" t="s">
        <v>38</v>
      </c>
      <c r="B416" s="47" t="s">
        <v>38</v>
      </c>
      <c r="C416" s="283" t="s">
        <v>50</v>
      </c>
      <c r="D416" s="46" t="s">
        <v>38</v>
      </c>
      <c r="E416" s="49" t="s">
        <v>38</v>
      </c>
      <c r="F416" s="50"/>
      <c r="G416" s="50"/>
      <c r="H416" s="88">
        <v>126.01</v>
      </c>
      <c r="I416" s="52"/>
      <c r="J416" s="52"/>
      <c r="K416" s="50">
        <v>1776.32</v>
      </c>
      <c r="L416" s="53">
        <v>4440.8</v>
      </c>
      <c r="M416" s="7"/>
      <c r="N416" s="7"/>
      <c r="O416" s="7"/>
      <c r="P416" s="7"/>
      <c r="Q416" s="7"/>
    </row>
    <row r="417" spans="1:17" ht="60" x14ac:dyDescent="0.2">
      <c r="A417" s="37">
        <v>28</v>
      </c>
      <c r="B417" s="38" t="s">
        <v>276</v>
      </c>
      <c r="C417" s="282" t="s">
        <v>277</v>
      </c>
      <c r="D417" s="40" t="s">
        <v>87</v>
      </c>
      <c r="E417" s="41" t="s">
        <v>278</v>
      </c>
      <c r="F417" s="42">
        <v>368.49</v>
      </c>
      <c r="G417" s="42"/>
      <c r="H417" s="87" t="s">
        <v>38</v>
      </c>
      <c r="I417" s="73" t="s">
        <v>73</v>
      </c>
      <c r="J417" s="44"/>
      <c r="K417" s="42"/>
      <c r="L417" s="45" t="s">
        <v>38</v>
      </c>
      <c r="M417" s="7"/>
      <c r="N417" s="7"/>
      <c r="O417" s="7"/>
      <c r="P417" s="7"/>
      <c r="Q417" s="7"/>
    </row>
    <row r="418" spans="1:17" ht="60" outlineLevel="1" x14ac:dyDescent="0.2">
      <c r="A418" s="37" t="s">
        <v>38</v>
      </c>
      <c r="B418" s="38">
        <v>21102</v>
      </c>
      <c r="C418" s="282" t="s">
        <v>74</v>
      </c>
      <c r="D418" s="40" t="s">
        <v>56</v>
      </c>
      <c r="E418" s="41">
        <v>0.06</v>
      </c>
      <c r="F418" s="42">
        <v>131.11000000000001</v>
      </c>
      <c r="G418" s="42"/>
      <c r="H418" s="87">
        <v>7.87</v>
      </c>
      <c r="I418" s="44"/>
      <c r="J418" s="44">
        <v>6.82</v>
      </c>
      <c r="K418" s="42">
        <v>53.67</v>
      </c>
      <c r="L418" s="45" t="s">
        <v>38</v>
      </c>
      <c r="M418" s="7"/>
      <c r="N418" s="7"/>
      <c r="O418" s="7"/>
      <c r="P418" s="7"/>
      <c r="Q418" s="7"/>
    </row>
    <row r="419" spans="1:17" ht="30" outlineLevel="1" x14ac:dyDescent="0.2">
      <c r="A419" s="37" t="s">
        <v>38</v>
      </c>
      <c r="B419" s="38">
        <v>40502</v>
      </c>
      <c r="C419" s="282" t="s">
        <v>171</v>
      </c>
      <c r="D419" s="40" t="s">
        <v>56</v>
      </c>
      <c r="E419" s="41">
        <v>1.1000000000000001</v>
      </c>
      <c r="F419" s="42">
        <v>8.1</v>
      </c>
      <c r="G419" s="42"/>
      <c r="H419" s="87">
        <v>8.91</v>
      </c>
      <c r="I419" s="44"/>
      <c r="J419" s="44">
        <v>6.82</v>
      </c>
      <c r="K419" s="42">
        <v>60.77</v>
      </c>
      <c r="L419" s="45" t="s">
        <v>38</v>
      </c>
      <c r="M419" s="7"/>
      <c r="N419" s="7"/>
      <c r="O419" s="7"/>
      <c r="P419" s="7"/>
      <c r="Q419" s="7"/>
    </row>
    <row r="420" spans="1:17" ht="30" outlineLevel="1" x14ac:dyDescent="0.2">
      <c r="A420" s="37" t="s">
        <v>38</v>
      </c>
      <c r="B420" s="38">
        <v>400001</v>
      </c>
      <c r="C420" s="282" t="s">
        <v>55</v>
      </c>
      <c r="D420" s="40" t="s">
        <v>56</v>
      </c>
      <c r="E420" s="41">
        <v>0.06</v>
      </c>
      <c r="F420" s="42">
        <v>91.62</v>
      </c>
      <c r="G420" s="42"/>
      <c r="H420" s="87">
        <v>5.5</v>
      </c>
      <c r="I420" s="44"/>
      <c r="J420" s="44">
        <v>6.82</v>
      </c>
      <c r="K420" s="42">
        <v>37.51</v>
      </c>
      <c r="L420" s="45" t="s">
        <v>38</v>
      </c>
      <c r="M420" s="7"/>
      <c r="N420" s="7"/>
      <c r="O420" s="7"/>
      <c r="P420" s="7"/>
      <c r="Q420" s="7"/>
    </row>
    <row r="421" spans="1:17" ht="45" outlineLevel="1" x14ac:dyDescent="0.2">
      <c r="A421" s="37" t="s">
        <v>38</v>
      </c>
      <c r="B421" s="38" t="s">
        <v>279</v>
      </c>
      <c r="C421" s="282" t="s">
        <v>280</v>
      </c>
      <c r="D421" s="40" t="s">
        <v>79</v>
      </c>
      <c r="E421" s="41">
        <v>1.2999999999999999E-3</v>
      </c>
      <c r="F421" s="42">
        <v>5763</v>
      </c>
      <c r="G421" s="42"/>
      <c r="H421" s="87">
        <v>7.49</v>
      </c>
      <c r="I421" s="44"/>
      <c r="J421" s="44">
        <v>7.71</v>
      </c>
      <c r="K421" s="42">
        <v>57.75</v>
      </c>
      <c r="L421" s="45" t="s">
        <v>38</v>
      </c>
      <c r="M421" s="7"/>
      <c r="N421" s="7"/>
      <c r="O421" s="7"/>
      <c r="P421" s="7"/>
      <c r="Q421" s="7"/>
    </row>
    <row r="422" spans="1:17" ht="30" outlineLevel="1" x14ac:dyDescent="0.2">
      <c r="A422" s="37" t="s">
        <v>38</v>
      </c>
      <c r="B422" s="38" t="s">
        <v>272</v>
      </c>
      <c r="C422" s="282" t="s">
        <v>273</v>
      </c>
      <c r="D422" s="40" t="s">
        <v>84</v>
      </c>
      <c r="E422" s="41">
        <v>0.29520000000000002</v>
      </c>
      <c r="F422" s="42">
        <v>11.11</v>
      </c>
      <c r="G422" s="42"/>
      <c r="H422" s="87">
        <v>3.28</v>
      </c>
      <c r="I422" s="44"/>
      <c r="J422" s="44">
        <v>7.71</v>
      </c>
      <c r="K422" s="42">
        <v>25.29</v>
      </c>
      <c r="L422" s="45" t="s">
        <v>38</v>
      </c>
      <c r="M422" s="7"/>
      <c r="N422" s="7"/>
      <c r="O422" s="7"/>
      <c r="P422" s="7"/>
      <c r="Q422" s="7"/>
    </row>
    <row r="423" spans="1:17" outlineLevel="1" x14ac:dyDescent="0.2">
      <c r="A423" s="37" t="s">
        <v>38</v>
      </c>
      <c r="B423" s="38" t="s">
        <v>82</v>
      </c>
      <c r="C423" s="282" t="s">
        <v>83</v>
      </c>
      <c r="D423" s="40" t="s">
        <v>84</v>
      </c>
      <c r="E423" s="41">
        <v>0.78720000000000001</v>
      </c>
      <c r="F423" s="42">
        <v>28.6</v>
      </c>
      <c r="G423" s="42"/>
      <c r="H423" s="87">
        <v>22.51</v>
      </c>
      <c r="I423" s="44"/>
      <c r="J423" s="44">
        <v>7.71</v>
      </c>
      <c r="K423" s="42">
        <v>173.55</v>
      </c>
      <c r="L423" s="45" t="s">
        <v>38</v>
      </c>
      <c r="M423" s="7"/>
      <c r="N423" s="7"/>
      <c r="O423" s="7"/>
      <c r="P423" s="7"/>
      <c r="Q423" s="7"/>
    </row>
    <row r="424" spans="1:17" ht="60" outlineLevel="1" x14ac:dyDescent="0.2">
      <c r="A424" s="37" t="s">
        <v>38</v>
      </c>
      <c r="B424" s="38" t="s">
        <v>57</v>
      </c>
      <c r="C424" s="282" t="s">
        <v>58</v>
      </c>
      <c r="D424" s="40" t="s">
        <v>59</v>
      </c>
      <c r="E424" s="41">
        <v>1.2689999999999999</v>
      </c>
      <c r="F424" s="42">
        <v>1</v>
      </c>
      <c r="G424" s="42"/>
      <c r="H424" s="87">
        <v>1.27</v>
      </c>
      <c r="I424" s="44"/>
      <c r="J424" s="44">
        <v>7.71</v>
      </c>
      <c r="K424" s="42">
        <v>9.7899999999999991</v>
      </c>
      <c r="L424" s="45" t="s">
        <v>38</v>
      </c>
      <c r="M424" s="7"/>
      <c r="N424" s="7"/>
      <c r="O424" s="7"/>
      <c r="P424" s="7"/>
      <c r="Q424" s="7"/>
    </row>
    <row r="425" spans="1:17" outlineLevel="1" x14ac:dyDescent="0.2">
      <c r="A425" s="37" t="s">
        <v>38</v>
      </c>
      <c r="B425" s="38" t="s">
        <v>38</v>
      </c>
      <c r="C425" s="282" t="s">
        <v>39</v>
      </c>
      <c r="D425" s="40" t="s">
        <v>38</v>
      </c>
      <c r="E425" s="41" t="s">
        <v>38</v>
      </c>
      <c r="F425" s="42">
        <v>193.4</v>
      </c>
      <c r="G425" s="42">
        <v>1.1499999999999999</v>
      </c>
      <c r="H425" s="87">
        <v>72.95</v>
      </c>
      <c r="I425" s="44"/>
      <c r="J425" s="44">
        <v>18.07</v>
      </c>
      <c r="K425" s="42">
        <v>1318.21</v>
      </c>
      <c r="L425" s="45" t="s">
        <v>38</v>
      </c>
      <c r="M425" s="7"/>
      <c r="N425" s="7"/>
      <c r="O425" s="7"/>
      <c r="P425" s="7"/>
      <c r="Q425" s="7"/>
    </row>
    <row r="426" spans="1:17" outlineLevel="1" x14ac:dyDescent="0.2">
      <c r="A426" s="37" t="s">
        <v>38</v>
      </c>
      <c r="B426" s="38" t="s">
        <v>38</v>
      </c>
      <c r="C426" s="282" t="s">
        <v>40</v>
      </c>
      <c r="D426" s="40" t="s">
        <v>38</v>
      </c>
      <c r="E426" s="41" t="s">
        <v>38</v>
      </c>
      <c r="F426" s="42">
        <v>69.53</v>
      </c>
      <c r="G426" s="42">
        <v>1.1499999999999999</v>
      </c>
      <c r="H426" s="87">
        <v>26.23</v>
      </c>
      <c r="I426" s="44"/>
      <c r="J426" s="44">
        <v>6.82</v>
      </c>
      <c r="K426" s="42">
        <v>178.89</v>
      </c>
      <c r="L426" s="45" t="s">
        <v>38</v>
      </c>
      <c r="M426" s="7"/>
      <c r="N426" s="7"/>
      <c r="O426" s="7"/>
      <c r="P426" s="7"/>
      <c r="Q426" s="7"/>
    </row>
    <row r="427" spans="1:17" outlineLevel="1" x14ac:dyDescent="0.2">
      <c r="A427" s="37" t="s">
        <v>38</v>
      </c>
      <c r="B427" s="38" t="s">
        <v>38</v>
      </c>
      <c r="C427" s="282" t="s">
        <v>41</v>
      </c>
      <c r="D427" s="40" t="s">
        <v>38</v>
      </c>
      <c r="E427" s="41" t="s">
        <v>38</v>
      </c>
      <c r="F427" s="54" t="s">
        <v>281</v>
      </c>
      <c r="G427" s="42">
        <v>1.1499999999999999</v>
      </c>
      <c r="H427" s="290" t="s">
        <v>282</v>
      </c>
      <c r="I427" s="44"/>
      <c r="J427" s="44">
        <v>18.07</v>
      </c>
      <c r="K427" s="54" t="s">
        <v>283</v>
      </c>
      <c r="L427" s="45" t="s">
        <v>38</v>
      </c>
      <c r="M427" s="7"/>
      <c r="N427" s="7"/>
      <c r="O427" s="7"/>
      <c r="P427" s="7"/>
      <c r="Q427" s="7"/>
    </row>
    <row r="428" spans="1:17" outlineLevel="1" x14ac:dyDescent="0.2">
      <c r="A428" s="37" t="s">
        <v>38</v>
      </c>
      <c r="B428" s="38" t="s">
        <v>38</v>
      </c>
      <c r="C428" s="282" t="s">
        <v>42</v>
      </c>
      <c r="D428" s="40" t="s">
        <v>38</v>
      </c>
      <c r="E428" s="41" t="s">
        <v>38</v>
      </c>
      <c r="F428" s="42">
        <v>105.56</v>
      </c>
      <c r="G428" s="42"/>
      <c r="H428" s="87">
        <v>34.619999999999997</v>
      </c>
      <c r="I428" s="44"/>
      <c r="J428" s="44">
        <v>7.71</v>
      </c>
      <c r="K428" s="42">
        <v>266.92</v>
      </c>
      <c r="L428" s="45" t="s">
        <v>38</v>
      </c>
      <c r="M428" s="7"/>
      <c r="N428" s="7"/>
      <c r="O428" s="7"/>
      <c r="P428" s="7"/>
      <c r="Q428" s="7"/>
    </row>
    <row r="429" spans="1:17" outlineLevel="1" x14ac:dyDescent="0.2">
      <c r="A429" s="37" t="s">
        <v>38</v>
      </c>
      <c r="B429" s="38" t="s">
        <v>38</v>
      </c>
      <c r="C429" s="282" t="s">
        <v>43</v>
      </c>
      <c r="D429" s="40" t="s">
        <v>44</v>
      </c>
      <c r="E429" s="41">
        <v>95</v>
      </c>
      <c r="F429" s="42"/>
      <c r="G429" s="42"/>
      <c r="H429" s="87">
        <v>70.19</v>
      </c>
      <c r="I429" s="44"/>
      <c r="J429" s="44" t="s">
        <v>60</v>
      </c>
      <c r="K429" s="42">
        <v>1081.3699999999999</v>
      </c>
      <c r="L429" s="45" t="s">
        <v>38</v>
      </c>
      <c r="M429" s="7"/>
      <c r="N429" s="7"/>
      <c r="O429" s="7"/>
      <c r="P429" s="7"/>
      <c r="Q429" s="7"/>
    </row>
    <row r="430" spans="1:17" outlineLevel="1" x14ac:dyDescent="0.2">
      <c r="A430" s="37" t="s">
        <v>38</v>
      </c>
      <c r="B430" s="38" t="s">
        <v>38</v>
      </c>
      <c r="C430" s="282" t="s">
        <v>46</v>
      </c>
      <c r="D430" s="40" t="s">
        <v>44</v>
      </c>
      <c r="E430" s="41">
        <v>65</v>
      </c>
      <c r="F430" s="42"/>
      <c r="G430" s="42"/>
      <c r="H430" s="87">
        <v>48.02</v>
      </c>
      <c r="I430" s="44"/>
      <c r="J430" s="44" t="s">
        <v>61</v>
      </c>
      <c r="K430" s="42">
        <v>694.21</v>
      </c>
      <c r="L430" s="45" t="s">
        <v>38</v>
      </c>
      <c r="M430" s="7"/>
      <c r="N430" s="7"/>
      <c r="O430" s="7"/>
      <c r="P430" s="7"/>
      <c r="Q430" s="7"/>
    </row>
    <row r="431" spans="1:17" outlineLevel="1" x14ac:dyDescent="0.2">
      <c r="A431" s="37" t="s">
        <v>38</v>
      </c>
      <c r="B431" s="38" t="s">
        <v>38</v>
      </c>
      <c r="C431" s="282" t="s">
        <v>48</v>
      </c>
      <c r="D431" s="40" t="s">
        <v>49</v>
      </c>
      <c r="E431" s="41">
        <v>21.3</v>
      </c>
      <c r="F431" s="42"/>
      <c r="G431" s="42">
        <v>1.1499999999999999</v>
      </c>
      <c r="H431" s="87" t="s">
        <v>38</v>
      </c>
      <c r="I431" s="44"/>
      <c r="J431" s="44"/>
      <c r="K431" s="42"/>
      <c r="L431" s="45">
        <v>8.0299999999999994</v>
      </c>
      <c r="M431" s="7"/>
      <c r="N431" s="7"/>
      <c r="O431" s="7"/>
      <c r="P431" s="7"/>
      <c r="Q431" s="7"/>
    </row>
    <row r="432" spans="1:17" outlineLevel="1" x14ac:dyDescent="0.2">
      <c r="A432" s="37" t="s">
        <v>38</v>
      </c>
      <c r="B432" s="38" t="s">
        <v>38</v>
      </c>
      <c r="C432" s="282" t="s">
        <v>94</v>
      </c>
      <c r="D432" s="40" t="s">
        <v>49</v>
      </c>
      <c r="E432" s="41">
        <v>0.19</v>
      </c>
      <c r="F432" s="42"/>
      <c r="G432" s="42">
        <v>1.1499999999999999</v>
      </c>
      <c r="H432" s="87" t="s">
        <v>38</v>
      </c>
      <c r="I432" s="44"/>
      <c r="J432" s="44"/>
      <c r="K432" s="42"/>
      <c r="L432" s="45">
        <v>7.0000000000000007E-2</v>
      </c>
      <c r="M432" s="7"/>
      <c r="N432" s="7"/>
      <c r="O432" s="7"/>
      <c r="P432" s="7"/>
      <c r="Q432" s="7"/>
    </row>
    <row r="433" spans="1:17" ht="15.75" x14ac:dyDescent="0.2">
      <c r="A433" s="46" t="s">
        <v>38</v>
      </c>
      <c r="B433" s="47" t="s">
        <v>38</v>
      </c>
      <c r="C433" s="283" t="s">
        <v>50</v>
      </c>
      <c r="D433" s="46" t="s">
        <v>38</v>
      </c>
      <c r="E433" s="49" t="s">
        <v>38</v>
      </c>
      <c r="F433" s="50"/>
      <c r="G433" s="50"/>
      <c r="H433" s="88">
        <v>252.01</v>
      </c>
      <c r="I433" s="52"/>
      <c r="J433" s="52"/>
      <c r="K433" s="50">
        <v>3539.6</v>
      </c>
      <c r="L433" s="53">
        <v>10791.46</v>
      </c>
      <c r="M433" s="7"/>
      <c r="N433" s="7"/>
      <c r="O433" s="7"/>
      <c r="P433" s="7"/>
      <c r="Q433" s="7"/>
    </row>
    <row r="434" spans="1:17" x14ac:dyDescent="0.2">
      <c r="A434" s="487" t="s">
        <v>284</v>
      </c>
      <c r="B434" s="488"/>
      <c r="C434" s="488"/>
      <c r="D434" s="488"/>
      <c r="E434" s="488"/>
      <c r="F434" s="488"/>
      <c r="G434" s="488"/>
      <c r="H434" s="488"/>
      <c r="I434" s="488"/>
      <c r="J434" s="488"/>
      <c r="K434" s="488"/>
      <c r="L434" s="488"/>
      <c r="M434" s="7"/>
      <c r="N434" s="7"/>
      <c r="O434" s="7"/>
      <c r="P434" s="7"/>
      <c r="Q434" s="7"/>
    </row>
    <row r="435" spans="1:17" ht="75" x14ac:dyDescent="0.2">
      <c r="A435" s="37">
        <v>29</v>
      </c>
      <c r="B435" s="38" t="s">
        <v>160</v>
      </c>
      <c r="C435" s="282" t="s">
        <v>285</v>
      </c>
      <c r="D435" s="40" t="s">
        <v>53</v>
      </c>
      <c r="E435" s="41" t="s">
        <v>286</v>
      </c>
      <c r="F435" s="42">
        <v>301.39</v>
      </c>
      <c r="G435" s="42"/>
      <c r="H435" s="87" t="s">
        <v>38</v>
      </c>
      <c r="I435" s="44" t="s">
        <v>73</v>
      </c>
      <c r="J435" s="44"/>
      <c r="K435" s="42"/>
      <c r="L435" s="45" t="s">
        <v>38</v>
      </c>
      <c r="M435" s="7"/>
      <c r="N435" s="7"/>
      <c r="O435" s="7"/>
      <c r="P435" s="7"/>
      <c r="Q435" s="7"/>
    </row>
    <row r="436" spans="1:17" ht="60" outlineLevel="1" x14ac:dyDescent="0.2">
      <c r="A436" s="37" t="s">
        <v>38</v>
      </c>
      <c r="B436" s="38">
        <v>21102</v>
      </c>
      <c r="C436" s="282" t="s">
        <v>74</v>
      </c>
      <c r="D436" s="40" t="s">
        <v>56</v>
      </c>
      <c r="E436" s="41">
        <v>0.06</v>
      </c>
      <c r="F436" s="42">
        <v>131.11000000000001</v>
      </c>
      <c r="G436" s="42"/>
      <c r="H436" s="87">
        <v>7.87</v>
      </c>
      <c r="I436" s="44"/>
      <c r="J436" s="44">
        <v>6.1</v>
      </c>
      <c r="K436" s="42">
        <v>48.01</v>
      </c>
      <c r="L436" s="45" t="s">
        <v>38</v>
      </c>
      <c r="M436" s="7"/>
      <c r="N436" s="7"/>
      <c r="O436" s="7"/>
      <c r="P436" s="7"/>
      <c r="Q436" s="7"/>
    </row>
    <row r="437" spans="1:17" ht="30" outlineLevel="1" x14ac:dyDescent="0.2">
      <c r="A437" s="37" t="s">
        <v>38</v>
      </c>
      <c r="B437" s="38">
        <v>30203</v>
      </c>
      <c r="C437" s="282" t="s">
        <v>75</v>
      </c>
      <c r="D437" s="40" t="s">
        <v>56</v>
      </c>
      <c r="E437" s="41">
        <v>1.57</v>
      </c>
      <c r="F437" s="42">
        <v>2.37</v>
      </c>
      <c r="G437" s="42"/>
      <c r="H437" s="87">
        <v>3.72</v>
      </c>
      <c r="I437" s="44"/>
      <c r="J437" s="44">
        <v>6.1</v>
      </c>
      <c r="K437" s="42">
        <v>22.69</v>
      </c>
      <c r="L437" s="45" t="s">
        <v>38</v>
      </c>
      <c r="M437" s="7"/>
      <c r="N437" s="7"/>
      <c r="O437" s="7"/>
      <c r="P437" s="7"/>
      <c r="Q437" s="7"/>
    </row>
    <row r="438" spans="1:17" ht="30" outlineLevel="1" x14ac:dyDescent="0.2">
      <c r="A438" s="37" t="s">
        <v>38</v>
      </c>
      <c r="B438" s="38">
        <v>30402</v>
      </c>
      <c r="C438" s="282" t="s">
        <v>76</v>
      </c>
      <c r="D438" s="40" t="s">
        <v>56</v>
      </c>
      <c r="E438" s="41">
        <v>1.57</v>
      </c>
      <c r="F438" s="42">
        <v>3.28</v>
      </c>
      <c r="G438" s="42"/>
      <c r="H438" s="87">
        <v>5.15</v>
      </c>
      <c r="I438" s="44"/>
      <c r="J438" s="44">
        <v>6.1</v>
      </c>
      <c r="K438" s="42">
        <v>31.42</v>
      </c>
      <c r="L438" s="45" t="s">
        <v>38</v>
      </c>
      <c r="M438" s="7"/>
      <c r="N438" s="7"/>
      <c r="O438" s="7"/>
      <c r="P438" s="7"/>
      <c r="Q438" s="7"/>
    </row>
    <row r="439" spans="1:17" ht="30" outlineLevel="1" x14ac:dyDescent="0.2">
      <c r="A439" s="37" t="s">
        <v>38</v>
      </c>
      <c r="B439" s="38">
        <v>400001</v>
      </c>
      <c r="C439" s="282" t="s">
        <v>55</v>
      </c>
      <c r="D439" s="40" t="s">
        <v>56</v>
      </c>
      <c r="E439" s="41">
        <v>0.06</v>
      </c>
      <c r="F439" s="42">
        <v>91.62</v>
      </c>
      <c r="G439" s="42"/>
      <c r="H439" s="87">
        <v>5.5</v>
      </c>
      <c r="I439" s="44"/>
      <c r="J439" s="44">
        <v>6.1</v>
      </c>
      <c r="K439" s="42">
        <v>33.549999999999997</v>
      </c>
      <c r="L439" s="45" t="s">
        <v>38</v>
      </c>
      <c r="M439" s="7"/>
      <c r="N439" s="7"/>
      <c r="O439" s="7"/>
      <c r="P439" s="7"/>
      <c r="Q439" s="7"/>
    </row>
    <row r="440" spans="1:17" ht="30" outlineLevel="1" x14ac:dyDescent="0.2">
      <c r="A440" s="37" t="s">
        <v>38</v>
      </c>
      <c r="B440" s="38" t="s">
        <v>163</v>
      </c>
      <c r="C440" s="282" t="s">
        <v>164</v>
      </c>
      <c r="D440" s="40" t="s">
        <v>79</v>
      </c>
      <c r="E440" s="41">
        <v>2.0000000000000001E-4</v>
      </c>
      <c r="F440" s="42">
        <v>10207</v>
      </c>
      <c r="G440" s="42"/>
      <c r="H440" s="87">
        <v>2.04</v>
      </c>
      <c r="I440" s="44"/>
      <c r="J440" s="44">
        <v>10.19</v>
      </c>
      <c r="K440" s="42">
        <v>20.79</v>
      </c>
      <c r="L440" s="45" t="s">
        <v>38</v>
      </c>
      <c r="M440" s="7"/>
      <c r="N440" s="7"/>
      <c r="O440" s="7"/>
      <c r="P440" s="7"/>
      <c r="Q440" s="7"/>
    </row>
    <row r="441" spans="1:17" outlineLevel="1" x14ac:dyDescent="0.2">
      <c r="A441" s="37" t="s">
        <v>38</v>
      </c>
      <c r="B441" s="38" t="s">
        <v>85</v>
      </c>
      <c r="C441" s="282" t="s">
        <v>86</v>
      </c>
      <c r="D441" s="40" t="s">
        <v>87</v>
      </c>
      <c r="E441" s="41">
        <v>7.7999999999999996E-3</v>
      </c>
      <c r="F441" s="42">
        <v>120</v>
      </c>
      <c r="G441" s="42"/>
      <c r="H441" s="87">
        <v>0.94</v>
      </c>
      <c r="I441" s="44"/>
      <c r="J441" s="44">
        <v>10.19</v>
      </c>
      <c r="K441" s="42">
        <v>9.58</v>
      </c>
      <c r="L441" s="45" t="s">
        <v>38</v>
      </c>
      <c r="M441" s="7"/>
      <c r="N441" s="7"/>
      <c r="O441" s="7"/>
      <c r="P441" s="7"/>
      <c r="Q441" s="7"/>
    </row>
    <row r="442" spans="1:17" outlineLevel="1" x14ac:dyDescent="0.2">
      <c r="A442" s="37" t="s">
        <v>38</v>
      </c>
      <c r="B442" s="38" t="s">
        <v>88</v>
      </c>
      <c r="C442" s="282" t="s">
        <v>89</v>
      </c>
      <c r="D442" s="40" t="s">
        <v>79</v>
      </c>
      <c r="E442" s="41">
        <v>2.0000000000000001E-4</v>
      </c>
      <c r="F442" s="42">
        <v>8461.6299999999992</v>
      </c>
      <c r="G442" s="42"/>
      <c r="H442" s="87">
        <v>1.69</v>
      </c>
      <c r="I442" s="44"/>
      <c r="J442" s="44">
        <v>10.19</v>
      </c>
      <c r="K442" s="42">
        <v>17.22</v>
      </c>
      <c r="L442" s="45" t="s">
        <v>38</v>
      </c>
      <c r="M442" s="7"/>
      <c r="N442" s="7"/>
      <c r="O442" s="7"/>
      <c r="P442" s="7"/>
      <c r="Q442" s="7"/>
    </row>
    <row r="443" spans="1:17" ht="30" outlineLevel="1" x14ac:dyDescent="0.2">
      <c r="A443" s="37" t="s">
        <v>38</v>
      </c>
      <c r="B443" s="38" t="s">
        <v>134</v>
      </c>
      <c r="C443" s="282" t="s">
        <v>135</v>
      </c>
      <c r="D443" s="40" t="s">
        <v>84</v>
      </c>
      <c r="E443" s="41">
        <v>0.08</v>
      </c>
      <c r="F443" s="42">
        <v>66.84</v>
      </c>
      <c r="G443" s="42"/>
      <c r="H443" s="87">
        <v>5.35</v>
      </c>
      <c r="I443" s="44"/>
      <c r="J443" s="44">
        <v>10.19</v>
      </c>
      <c r="K443" s="42">
        <v>54.52</v>
      </c>
      <c r="L443" s="45" t="s">
        <v>38</v>
      </c>
      <c r="M443" s="7"/>
      <c r="N443" s="7"/>
      <c r="O443" s="7"/>
      <c r="P443" s="7"/>
      <c r="Q443" s="7"/>
    </row>
    <row r="444" spans="1:17" ht="60" outlineLevel="1" x14ac:dyDescent="0.2">
      <c r="A444" s="37" t="s">
        <v>38</v>
      </c>
      <c r="B444" s="38" t="s">
        <v>57</v>
      </c>
      <c r="C444" s="282" t="s">
        <v>58</v>
      </c>
      <c r="D444" s="40" t="s">
        <v>59</v>
      </c>
      <c r="E444" s="41">
        <v>1.2350000000000001</v>
      </c>
      <c r="F444" s="42">
        <v>1</v>
      </c>
      <c r="G444" s="42"/>
      <c r="H444" s="87">
        <v>1.24</v>
      </c>
      <c r="I444" s="44"/>
      <c r="J444" s="44">
        <v>10.19</v>
      </c>
      <c r="K444" s="42">
        <v>12.64</v>
      </c>
      <c r="L444" s="45" t="s">
        <v>38</v>
      </c>
      <c r="M444" s="7"/>
      <c r="N444" s="7"/>
      <c r="O444" s="7"/>
      <c r="P444" s="7"/>
      <c r="Q444" s="7"/>
    </row>
    <row r="445" spans="1:17" outlineLevel="1" x14ac:dyDescent="0.2">
      <c r="A445" s="37" t="s">
        <v>38</v>
      </c>
      <c r="B445" s="38" t="s">
        <v>38</v>
      </c>
      <c r="C445" s="282" t="s">
        <v>39</v>
      </c>
      <c r="D445" s="40" t="s">
        <v>38</v>
      </c>
      <c r="E445" s="41" t="s">
        <v>38</v>
      </c>
      <c r="F445" s="42">
        <v>193.23</v>
      </c>
      <c r="G445" s="42">
        <v>1.1499999999999999</v>
      </c>
      <c r="H445" s="87">
        <v>71.11</v>
      </c>
      <c r="I445" s="44"/>
      <c r="J445" s="44">
        <v>18.07</v>
      </c>
      <c r="K445" s="42">
        <v>1284.96</v>
      </c>
      <c r="L445" s="45" t="s">
        <v>38</v>
      </c>
      <c r="M445" s="7"/>
      <c r="N445" s="7"/>
      <c r="O445" s="7"/>
      <c r="P445" s="7"/>
      <c r="Q445" s="7"/>
    </row>
    <row r="446" spans="1:17" outlineLevel="1" x14ac:dyDescent="0.2">
      <c r="A446" s="37" t="s">
        <v>38</v>
      </c>
      <c r="B446" s="38" t="s">
        <v>38</v>
      </c>
      <c r="C446" s="282" t="s">
        <v>40</v>
      </c>
      <c r="D446" s="40" t="s">
        <v>38</v>
      </c>
      <c r="E446" s="41" t="s">
        <v>38</v>
      </c>
      <c r="F446" s="42">
        <v>72.23</v>
      </c>
      <c r="G446" s="42">
        <v>1.1499999999999999</v>
      </c>
      <c r="H446" s="87">
        <v>26.58</v>
      </c>
      <c r="I446" s="44"/>
      <c r="J446" s="44">
        <v>6.1</v>
      </c>
      <c r="K446" s="42">
        <v>162.13999999999999</v>
      </c>
      <c r="L446" s="45" t="s">
        <v>38</v>
      </c>
      <c r="M446" s="7"/>
      <c r="N446" s="7"/>
      <c r="O446" s="7"/>
      <c r="P446" s="7"/>
      <c r="Q446" s="7"/>
    </row>
    <row r="447" spans="1:17" outlineLevel="1" x14ac:dyDescent="0.2">
      <c r="A447" s="37" t="s">
        <v>38</v>
      </c>
      <c r="B447" s="38" t="s">
        <v>38</v>
      </c>
      <c r="C447" s="282" t="s">
        <v>41</v>
      </c>
      <c r="D447" s="40" t="s">
        <v>38</v>
      </c>
      <c r="E447" s="41" t="s">
        <v>38</v>
      </c>
      <c r="F447" s="54" t="s">
        <v>136</v>
      </c>
      <c r="G447" s="42">
        <v>1.1499999999999999</v>
      </c>
      <c r="H447" s="290" t="s">
        <v>287</v>
      </c>
      <c r="I447" s="44"/>
      <c r="J447" s="44">
        <v>18.07</v>
      </c>
      <c r="K447" s="54" t="s">
        <v>288</v>
      </c>
      <c r="L447" s="45" t="s">
        <v>38</v>
      </c>
      <c r="M447" s="7"/>
      <c r="N447" s="7"/>
      <c r="O447" s="7"/>
      <c r="P447" s="7"/>
      <c r="Q447" s="7"/>
    </row>
    <row r="448" spans="1:17" outlineLevel="1" x14ac:dyDescent="0.2">
      <c r="A448" s="37" t="s">
        <v>38</v>
      </c>
      <c r="B448" s="38" t="s">
        <v>38</v>
      </c>
      <c r="C448" s="282" t="s">
        <v>42</v>
      </c>
      <c r="D448" s="40" t="s">
        <v>38</v>
      </c>
      <c r="E448" s="41" t="s">
        <v>38</v>
      </c>
      <c r="F448" s="42">
        <v>35.93</v>
      </c>
      <c r="G448" s="42"/>
      <c r="H448" s="87">
        <v>11.5</v>
      </c>
      <c r="I448" s="44"/>
      <c r="J448" s="44">
        <v>10.19</v>
      </c>
      <c r="K448" s="42">
        <v>117.19</v>
      </c>
      <c r="L448" s="45" t="s">
        <v>38</v>
      </c>
      <c r="M448" s="7"/>
      <c r="N448" s="7"/>
      <c r="O448" s="7"/>
      <c r="P448" s="7"/>
      <c r="Q448" s="7"/>
    </row>
    <row r="449" spans="1:17" outlineLevel="1" x14ac:dyDescent="0.2">
      <c r="A449" s="37" t="s">
        <v>38</v>
      </c>
      <c r="B449" s="38" t="s">
        <v>38</v>
      </c>
      <c r="C449" s="282" t="s">
        <v>43</v>
      </c>
      <c r="D449" s="40" t="s">
        <v>44</v>
      </c>
      <c r="E449" s="41">
        <v>95</v>
      </c>
      <c r="F449" s="42"/>
      <c r="G449" s="42"/>
      <c r="H449" s="87">
        <v>68.47</v>
      </c>
      <c r="I449" s="44"/>
      <c r="J449" s="44" t="s">
        <v>60</v>
      </c>
      <c r="K449" s="42">
        <v>1054.8699999999999</v>
      </c>
      <c r="L449" s="45" t="s">
        <v>38</v>
      </c>
      <c r="M449" s="7"/>
      <c r="N449" s="7"/>
      <c r="O449" s="7"/>
      <c r="P449" s="7"/>
      <c r="Q449" s="7"/>
    </row>
    <row r="450" spans="1:17" outlineLevel="1" x14ac:dyDescent="0.2">
      <c r="A450" s="37" t="s">
        <v>38</v>
      </c>
      <c r="B450" s="38" t="s">
        <v>38</v>
      </c>
      <c r="C450" s="282" t="s">
        <v>46</v>
      </c>
      <c r="D450" s="40" t="s">
        <v>44</v>
      </c>
      <c r="E450" s="41">
        <v>65</v>
      </c>
      <c r="F450" s="42"/>
      <c r="G450" s="42"/>
      <c r="H450" s="87">
        <v>46.85</v>
      </c>
      <c r="I450" s="44"/>
      <c r="J450" s="44" t="s">
        <v>61</v>
      </c>
      <c r="K450" s="42">
        <v>677.2</v>
      </c>
      <c r="L450" s="45" t="s">
        <v>38</v>
      </c>
      <c r="M450" s="7"/>
      <c r="N450" s="7"/>
      <c r="O450" s="7"/>
      <c r="P450" s="7"/>
      <c r="Q450" s="7"/>
    </row>
    <row r="451" spans="1:17" outlineLevel="1" x14ac:dyDescent="0.2">
      <c r="A451" s="37" t="s">
        <v>38</v>
      </c>
      <c r="B451" s="38" t="s">
        <v>38</v>
      </c>
      <c r="C451" s="282" t="s">
        <v>48</v>
      </c>
      <c r="D451" s="40" t="s">
        <v>93</v>
      </c>
      <c r="E451" s="41">
        <v>20.8</v>
      </c>
      <c r="F451" s="42"/>
      <c r="G451" s="42">
        <v>1.1499999999999999</v>
      </c>
      <c r="H451" s="87" t="s">
        <v>38</v>
      </c>
      <c r="I451" s="44"/>
      <c r="J451" s="44"/>
      <c r="K451" s="42"/>
      <c r="L451" s="45">
        <v>7.65</v>
      </c>
      <c r="M451" s="7"/>
      <c r="N451" s="7"/>
      <c r="O451" s="7"/>
      <c r="P451" s="7"/>
      <c r="Q451" s="7"/>
    </row>
    <row r="452" spans="1:17" outlineLevel="1" x14ac:dyDescent="0.2">
      <c r="A452" s="37" t="s">
        <v>38</v>
      </c>
      <c r="B452" s="38" t="s">
        <v>38</v>
      </c>
      <c r="C452" s="282" t="s">
        <v>94</v>
      </c>
      <c r="D452" s="40" t="s">
        <v>93</v>
      </c>
      <c r="E452" s="41">
        <v>0.2</v>
      </c>
      <c r="F452" s="42"/>
      <c r="G452" s="42">
        <v>1.1499999999999999</v>
      </c>
      <c r="H452" s="87" t="s">
        <v>38</v>
      </c>
      <c r="I452" s="44"/>
      <c r="J452" s="44"/>
      <c r="K452" s="42"/>
      <c r="L452" s="45">
        <v>7.0000000000000007E-2</v>
      </c>
      <c r="M452" s="7"/>
      <c r="N452" s="7"/>
      <c r="O452" s="7"/>
      <c r="P452" s="7"/>
      <c r="Q452" s="7"/>
    </row>
    <row r="453" spans="1:17" ht="15.75" x14ac:dyDescent="0.2">
      <c r="A453" s="46" t="s">
        <v>38</v>
      </c>
      <c r="B453" s="47" t="s">
        <v>38</v>
      </c>
      <c r="C453" s="283" t="s">
        <v>50</v>
      </c>
      <c r="D453" s="46" t="s">
        <v>38</v>
      </c>
      <c r="E453" s="49" t="s">
        <v>38</v>
      </c>
      <c r="F453" s="50"/>
      <c r="G453" s="50"/>
      <c r="H453" s="88">
        <v>224.51</v>
      </c>
      <c r="I453" s="52"/>
      <c r="J453" s="52"/>
      <c r="K453" s="50">
        <v>3296.36</v>
      </c>
      <c r="L453" s="53">
        <v>10301.129999999999</v>
      </c>
      <c r="M453" s="7"/>
      <c r="N453" s="7"/>
      <c r="O453" s="7"/>
      <c r="P453" s="7"/>
      <c r="Q453" s="7"/>
    </row>
    <row r="454" spans="1:17" ht="60" x14ac:dyDescent="0.2">
      <c r="A454" s="37">
        <v>30</v>
      </c>
      <c r="B454" s="38" t="s">
        <v>812</v>
      </c>
      <c r="C454" s="282" t="s">
        <v>813</v>
      </c>
      <c r="D454" s="40" t="s">
        <v>53</v>
      </c>
      <c r="E454" s="41" t="s">
        <v>289</v>
      </c>
      <c r="F454" s="42">
        <v>2897.7</v>
      </c>
      <c r="G454" s="42"/>
      <c r="H454" s="87" t="s">
        <v>38</v>
      </c>
      <c r="I454" s="44" t="s">
        <v>73</v>
      </c>
      <c r="J454" s="44"/>
      <c r="K454" s="42"/>
      <c r="L454" s="45" t="s">
        <v>38</v>
      </c>
      <c r="M454" s="7"/>
      <c r="N454" s="7"/>
      <c r="O454" s="7"/>
      <c r="P454" s="7"/>
      <c r="Q454" s="7"/>
    </row>
    <row r="455" spans="1:17" ht="60" outlineLevel="1" x14ac:dyDescent="0.2">
      <c r="A455" s="37" t="s">
        <v>38</v>
      </c>
      <c r="B455" s="38">
        <v>21102</v>
      </c>
      <c r="C455" s="282" t="s">
        <v>74</v>
      </c>
      <c r="D455" s="40" t="s">
        <v>56</v>
      </c>
      <c r="E455" s="41">
        <v>7.48</v>
      </c>
      <c r="F455" s="42">
        <v>131.11000000000001</v>
      </c>
      <c r="G455" s="42"/>
      <c r="H455" s="87">
        <v>980.7</v>
      </c>
      <c r="I455" s="44"/>
      <c r="J455" s="44">
        <v>5.33</v>
      </c>
      <c r="K455" s="42">
        <v>5227.13</v>
      </c>
      <c r="L455" s="45" t="s">
        <v>38</v>
      </c>
      <c r="M455" s="7"/>
      <c r="N455" s="7"/>
      <c r="O455" s="7"/>
      <c r="P455" s="7"/>
      <c r="Q455" s="7"/>
    </row>
    <row r="456" spans="1:17" ht="30" outlineLevel="1" x14ac:dyDescent="0.2">
      <c r="A456" s="37" t="s">
        <v>38</v>
      </c>
      <c r="B456" s="38">
        <v>30203</v>
      </c>
      <c r="C456" s="282" t="s">
        <v>75</v>
      </c>
      <c r="D456" s="40" t="s">
        <v>56</v>
      </c>
      <c r="E456" s="41">
        <v>25.06</v>
      </c>
      <c r="F456" s="42">
        <v>2.37</v>
      </c>
      <c r="G456" s="42"/>
      <c r="H456" s="87">
        <v>59.39</v>
      </c>
      <c r="I456" s="44"/>
      <c r="J456" s="44">
        <v>5.33</v>
      </c>
      <c r="K456" s="42">
        <v>316.55</v>
      </c>
      <c r="L456" s="45" t="s">
        <v>38</v>
      </c>
      <c r="M456" s="7"/>
      <c r="N456" s="7"/>
      <c r="O456" s="7"/>
      <c r="P456" s="7"/>
      <c r="Q456" s="7"/>
    </row>
    <row r="457" spans="1:17" ht="30" outlineLevel="1" x14ac:dyDescent="0.2">
      <c r="A457" s="37" t="s">
        <v>38</v>
      </c>
      <c r="B457" s="38">
        <v>30404</v>
      </c>
      <c r="C457" s="282" t="s">
        <v>814</v>
      </c>
      <c r="D457" s="40" t="s">
        <v>56</v>
      </c>
      <c r="E457" s="41">
        <v>25.06</v>
      </c>
      <c r="F457" s="42">
        <v>6.9</v>
      </c>
      <c r="G457" s="42"/>
      <c r="H457" s="87">
        <v>172.91</v>
      </c>
      <c r="I457" s="44"/>
      <c r="J457" s="44">
        <v>5.33</v>
      </c>
      <c r="K457" s="42">
        <v>921.61</v>
      </c>
      <c r="L457" s="45" t="s">
        <v>38</v>
      </c>
      <c r="M457" s="7"/>
      <c r="N457" s="7"/>
      <c r="O457" s="7"/>
      <c r="P457" s="7"/>
      <c r="Q457" s="7"/>
    </row>
    <row r="458" spans="1:17" ht="30" outlineLevel="1" x14ac:dyDescent="0.2">
      <c r="A458" s="37" t="s">
        <v>38</v>
      </c>
      <c r="B458" s="38">
        <v>31050</v>
      </c>
      <c r="C458" s="282" t="s">
        <v>184</v>
      </c>
      <c r="D458" s="40" t="s">
        <v>56</v>
      </c>
      <c r="E458" s="41">
        <v>121.1</v>
      </c>
      <c r="F458" s="42">
        <v>150.37</v>
      </c>
      <c r="G458" s="42"/>
      <c r="H458" s="87">
        <v>18209.810000000001</v>
      </c>
      <c r="I458" s="44"/>
      <c r="J458" s="44">
        <v>5.33</v>
      </c>
      <c r="K458" s="42">
        <v>97058.29</v>
      </c>
      <c r="L458" s="45" t="s">
        <v>38</v>
      </c>
      <c r="M458" s="7"/>
      <c r="N458" s="7"/>
      <c r="O458" s="7"/>
      <c r="P458" s="7"/>
      <c r="Q458" s="7"/>
    </row>
    <row r="459" spans="1:17" ht="30" outlineLevel="1" x14ac:dyDescent="0.2">
      <c r="A459" s="37" t="s">
        <v>38</v>
      </c>
      <c r="B459" s="38">
        <v>400001</v>
      </c>
      <c r="C459" s="282" t="s">
        <v>55</v>
      </c>
      <c r="D459" s="40" t="s">
        <v>56</v>
      </c>
      <c r="E459" s="41">
        <v>1.74</v>
      </c>
      <c r="F459" s="42">
        <v>91.62</v>
      </c>
      <c r="G459" s="42"/>
      <c r="H459" s="87">
        <v>159.41999999999999</v>
      </c>
      <c r="I459" s="44"/>
      <c r="J459" s="44">
        <v>5.33</v>
      </c>
      <c r="K459" s="42">
        <v>849.71</v>
      </c>
      <c r="L459" s="45" t="s">
        <v>38</v>
      </c>
      <c r="M459" s="7"/>
      <c r="N459" s="7"/>
      <c r="O459" s="7"/>
      <c r="P459" s="7"/>
      <c r="Q459" s="7"/>
    </row>
    <row r="460" spans="1:17" ht="30" outlineLevel="1" x14ac:dyDescent="0.2">
      <c r="A460" s="37" t="s">
        <v>38</v>
      </c>
      <c r="B460" s="38" t="s">
        <v>815</v>
      </c>
      <c r="C460" s="282" t="s">
        <v>816</v>
      </c>
      <c r="D460" s="40" t="s">
        <v>118</v>
      </c>
      <c r="E460" s="41">
        <v>1.827</v>
      </c>
      <c r="F460" s="42">
        <v>6.07</v>
      </c>
      <c r="G460" s="42"/>
      <c r="H460" s="87">
        <v>11.09</v>
      </c>
      <c r="I460" s="44"/>
      <c r="J460" s="44">
        <v>4.3</v>
      </c>
      <c r="K460" s="42">
        <v>47.69</v>
      </c>
      <c r="L460" s="45" t="s">
        <v>38</v>
      </c>
      <c r="M460" s="7"/>
      <c r="N460" s="7"/>
      <c r="O460" s="7"/>
      <c r="P460" s="7"/>
      <c r="Q460" s="7"/>
    </row>
    <row r="461" spans="1:17" outlineLevel="1" x14ac:dyDescent="0.2">
      <c r="A461" s="37" t="s">
        <v>38</v>
      </c>
      <c r="B461" s="38" t="s">
        <v>85</v>
      </c>
      <c r="C461" s="282" t="s">
        <v>86</v>
      </c>
      <c r="D461" s="40" t="s">
        <v>87</v>
      </c>
      <c r="E461" s="41">
        <v>4.1799999999999997E-2</v>
      </c>
      <c r="F461" s="42">
        <v>120</v>
      </c>
      <c r="G461" s="42"/>
      <c r="H461" s="87">
        <v>5.0199999999999996</v>
      </c>
      <c r="I461" s="44"/>
      <c r="J461" s="44">
        <v>4.3</v>
      </c>
      <c r="K461" s="42">
        <v>21.59</v>
      </c>
      <c r="L461" s="45" t="s">
        <v>38</v>
      </c>
      <c r="M461" s="7"/>
      <c r="N461" s="7"/>
      <c r="O461" s="7"/>
      <c r="P461" s="7"/>
      <c r="Q461" s="7"/>
    </row>
    <row r="462" spans="1:17" ht="30" outlineLevel="1" x14ac:dyDescent="0.2">
      <c r="A462" s="37" t="s">
        <v>38</v>
      </c>
      <c r="B462" s="38" t="s">
        <v>817</v>
      </c>
      <c r="C462" s="282" t="s">
        <v>818</v>
      </c>
      <c r="D462" s="40" t="s">
        <v>177</v>
      </c>
      <c r="E462" s="41">
        <v>0.69599999999999995</v>
      </c>
      <c r="F462" s="42">
        <v>1776</v>
      </c>
      <c r="G462" s="42"/>
      <c r="H462" s="87">
        <v>1236.0999999999999</v>
      </c>
      <c r="I462" s="44"/>
      <c r="J462" s="44">
        <v>4.3</v>
      </c>
      <c r="K462" s="42">
        <v>5315.23</v>
      </c>
      <c r="L462" s="45" t="s">
        <v>38</v>
      </c>
      <c r="M462" s="7"/>
      <c r="N462" s="7"/>
      <c r="O462" s="7"/>
      <c r="P462" s="7"/>
      <c r="Q462" s="7"/>
    </row>
    <row r="463" spans="1:17" ht="30" outlineLevel="1" x14ac:dyDescent="0.2">
      <c r="A463" s="37" t="s">
        <v>38</v>
      </c>
      <c r="B463" s="38" t="s">
        <v>819</v>
      </c>
      <c r="C463" s="282" t="s">
        <v>820</v>
      </c>
      <c r="D463" s="40" t="s">
        <v>177</v>
      </c>
      <c r="E463" s="41">
        <v>0.69599999999999995</v>
      </c>
      <c r="F463" s="42">
        <v>3000.01</v>
      </c>
      <c r="G463" s="42"/>
      <c r="H463" s="87">
        <v>2088.0100000000002</v>
      </c>
      <c r="I463" s="44"/>
      <c r="J463" s="44">
        <v>4.3</v>
      </c>
      <c r="K463" s="42">
        <v>8978.44</v>
      </c>
      <c r="L463" s="45" t="s">
        <v>38</v>
      </c>
      <c r="M463" s="7"/>
      <c r="N463" s="7"/>
      <c r="O463" s="7"/>
      <c r="P463" s="7"/>
      <c r="Q463" s="7"/>
    </row>
    <row r="464" spans="1:17" outlineLevel="1" x14ac:dyDescent="0.2">
      <c r="A464" s="37" t="s">
        <v>38</v>
      </c>
      <c r="B464" s="38" t="s">
        <v>821</v>
      </c>
      <c r="C464" s="282" t="s">
        <v>822</v>
      </c>
      <c r="D464" s="40" t="s">
        <v>147</v>
      </c>
      <c r="E464" s="41">
        <v>69.599999999999994</v>
      </c>
      <c r="F464" s="42">
        <v>11.44</v>
      </c>
      <c r="G464" s="42"/>
      <c r="H464" s="87">
        <v>796.22</v>
      </c>
      <c r="I464" s="44"/>
      <c r="J464" s="44">
        <v>4.3</v>
      </c>
      <c r="K464" s="42">
        <v>3423.75</v>
      </c>
      <c r="L464" s="45" t="s">
        <v>38</v>
      </c>
      <c r="M464" s="7"/>
      <c r="N464" s="7"/>
      <c r="O464" s="7"/>
      <c r="P464" s="7"/>
      <c r="Q464" s="7"/>
    </row>
    <row r="465" spans="1:17" ht="60" outlineLevel="1" x14ac:dyDescent="0.2">
      <c r="A465" s="37" t="s">
        <v>38</v>
      </c>
      <c r="B465" s="38" t="s">
        <v>57</v>
      </c>
      <c r="C465" s="282" t="s">
        <v>58</v>
      </c>
      <c r="D465" s="40" t="s">
        <v>59</v>
      </c>
      <c r="E465" s="41">
        <v>29.23</v>
      </c>
      <c r="F465" s="42">
        <v>1</v>
      </c>
      <c r="G465" s="42"/>
      <c r="H465" s="87">
        <v>29.23</v>
      </c>
      <c r="I465" s="44"/>
      <c r="J465" s="44">
        <v>4.3</v>
      </c>
      <c r="K465" s="42">
        <v>125.69</v>
      </c>
      <c r="L465" s="45" t="s">
        <v>38</v>
      </c>
      <c r="M465" s="7"/>
      <c r="N465" s="7"/>
      <c r="O465" s="7"/>
      <c r="P465" s="7"/>
      <c r="Q465" s="7"/>
    </row>
    <row r="466" spans="1:17" outlineLevel="1" x14ac:dyDescent="0.2">
      <c r="A466" s="37" t="s">
        <v>38</v>
      </c>
      <c r="B466" s="38" t="s">
        <v>38</v>
      </c>
      <c r="C466" s="282" t="s">
        <v>39</v>
      </c>
      <c r="D466" s="40" t="s">
        <v>38</v>
      </c>
      <c r="E466" s="41" t="s">
        <v>38</v>
      </c>
      <c r="F466" s="42">
        <v>167.96</v>
      </c>
      <c r="G466" s="42">
        <v>1.1499999999999999</v>
      </c>
      <c r="H466" s="87">
        <v>1680.41</v>
      </c>
      <c r="I466" s="44"/>
      <c r="J466" s="44">
        <v>18.07</v>
      </c>
      <c r="K466" s="42">
        <v>30365.01</v>
      </c>
      <c r="L466" s="45" t="s">
        <v>38</v>
      </c>
      <c r="M466" s="7"/>
      <c r="N466" s="7"/>
      <c r="O466" s="7"/>
      <c r="P466" s="7"/>
      <c r="Q466" s="7"/>
    </row>
    <row r="467" spans="1:17" outlineLevel="1" x14ac:dyDescent="0.2">
      <c r="A467" s="37" t="s">
        <v>38</v>
      </c>
      <c r="B467" s="38" t="s">
        <v>38</v>
      </c>
      <c r="C467" s="282" t="s">
        <v>40</v>
      </c>
      <c r="D467" s="40" t="s">
        <v>38</v>
      </c>
      <c r="E467" s="41" t="s">
        <v>38</v>
      </c>
      <c r="F467" s="42">
        <v>2250.9299999999998</v>
      </c>
      <c r="G467" s="42">
        <v>1.1499999999999999</v>
      </c>
      <c r="H467" s="87">
        <v>22520.560000000001</v>
      </c>
      <c r="I467" s="44"/>
      <c r="J467" s="44">
        <v>5.33</v>
      </c>
      <c r="K467" s="42">
        <v>120034.58</v>
      </c>
      <c r="L467" s="45" t="s">
        <v>38</v>
      </c>
      <c r="M467" s="7"/>
      <c r="N467" s="7"/>
      <c r="O467" s="7"/>
      <c r="P467" s="7"/>
      <c r="Q467" s="7"/>
    </row>
    <row r="468" spans="1:17" outlineLevel="1" x14ac:dyDescent="0.2">
      <c r="A468" s="37" t="s">
        <v>38</v>
      </c>
      <c r="B468" s="38" t="s">
        <v>38</v>
      </c>
      <c r="C468" s="282" t="s">
        <v>41</v>
      </c>
      <c r="D468" s="40" t="s">
        <v>38</v>
      </c>
      <c r="E468" s="41" t="s">
        <v>38</v>
      </c>
      <c r="F468" s="54" t="s">
        <v>823</v>
      </c>
      <c r="G468" s="42">
        <v>1.1499999999999999</v>
      </c>
      <c r="H468" s="290" t="s">
        <v>824</v>
      </c>
      <c r="I468" s="44"/>
      <c r="J468" s="44">
        <v>18.07</v>
      </c>
      <c r="K468" s="54" t="s">
        <v>825</v>
      </c>
      <c r="L468" s="45" t="s">
        <v>38</v>
      </c>
      <c r="M468" s="7"/>
      <c r="N468" s="7"/>
      <c r="O468" s="7"/>
      <c r="P468" s="7"/>
      <c r="Q468" s="7"/>
    </row>
    <row r="469" spans="1:17" outlineLevel="1" x14ac:dyDescent="0.2">
      <c r="A469" s="37" t="s">
        <v>38</v>
      </c>
      <c r="B469" s="38" t="s">
        <v>38</v>
      </c>
      <c r="C469" s="282" t="s">
        <v>42</v>
      </c>
      <c r="D469" s="40" t="s">
        <v>38</v>
      </c>
      <c r="E469" s="41" t="s">
        <v>38</v>
      </c>
      <c r="F469" s="42">
        <v>478.81</v>
      </c>
      <c r="G469" s="42"/>
      <c r="H469" s="87">
        <v>4165.6400000000003</v>
      </c>
      <c r="I469" s="44"/>
      <c r="J469" s="44">
        <v>4.3</v>
      </c>
      <c r="K469" s="42">
        <v>17912.25</v>
      </c>
      <c r="L469" s="45" t="s">
        <v>38</v>
      </c>
      <c r="M469" s="7"/>
      <c r="N469" s="7"/>
      <c r="O469" s="7"/>
      <c r="P469" s="7"/>
      <c r="Q469" s="7"/>
    </row>
    <row r="470" spans="1:17" outlineLevel="1" x14ac:dyDescent="0.2">
      <c r="A470" s="37" t="s">
        <v>38</v>
      </c>
      <c r="B470" s="38" t="s">
        <v>38</v>
      </c>
      <c r="C470" s="282" t="s">
        <v>43</v>
      </c>
      <c r="D470" s="40" t="s">
        <v>44</v>
      </c>
      <c r="E470" s="41">
        <v>95</v>
      </c>
      <c r="F470" s="42"/>
      <c r="G470" s="42"/>
      <c r="H470" s="87">
        <v>3426.84</v>
      </c>
      <c r="I470" s="44"/>
      <c r="J470" s="44" t="s">
        <v>60</v>
      </c>
      <c r="K470" s="42">
        <v>52797.51</v>
      </c>
      <c r="L470" s="45" t="s">
        <v>38</v>
      </c>
      <c r="M470" s="7"/>
      <c r="N470" s="7"/>
      <c r="O470" s="7"/>
      <c r="P470" s="7"/>
      <c r="Q470" s="7"/>
    </row>
    <row r="471" spans="1:17" outlineLevel="1" x14ac:dyDescent="0.2">
      <c r="A471" s="37" t="s">
        <v>38</v>
      </c>
      <c r="B471" s="38" t="s">
        <v>38</v>
      </c>
      <c r="C471" s="282" t="s">
        <v>46</v>
      </c>
      <c r="D471" s="40" t="s">
        <v>44</v>
      </c>
      <c r="E471" s="41">
        <v>65</v>
      </c>
      <c r="F471" s="42"/>
      <c r="G471" s="42"/>
      <c r="H471" s="87">
        <v>2344.6799999999998</v>
      </c>
      <c r="I471" s="44"/>
      <c r="J471" s="44" t="s">
        <v>61</v>
      </c>
      <c r="K471" s="42">
        <v>33894.699999999997</v>
      </c>
      <c r="L471" s="45" t="s">
        <v>38</v>
      </c>
      <c r="M471" s="7"/>
      <c r="N471" s="7"/>
      <c r="O471" s="7"/>
      <c r="P471" s="7"/>
      <c r="Q471" s="7"/>
    </row>
    <row r="472" spans="1:17" outlineLevel="1" x14ac:dyDescent="0.2">
      <c r="A472" s="37" t="s">
        <v>38</v>
      </c>
      <c r="B472" s="38" t="s">
        <v>38</v>
      </c>
      <c r="C472" s="282" t="s">
        <v>48</v>
      </c>
      <c r="D472" s="40" t="s">
        <v>93</v>
      </c>
      <c r="E472" s="41">
        <v>18.079999999999998</v>
      </c>
      <c r="F472" s="42"/>
      <c r="G472" s="42">
        <v>1.1499999999999999</v>
      </c>
      <c r="H472" s="87" t="s">
        <v>38</v>
      </c>
      <c r="I472" s="44"/>
      <c r="J472" s="44"/>
      <c r="K472" s="42"/>
      <c r="L472" s="45">
        <v>180.89</v>
      </c>
      <c r="M472" s="7"/>
      <c r="N472" s="7"/>
      <c r="O472" s="7"/>
      <c r="P472" s="7"/>
      <c r="Q472" s="7"/>
    </row>
    <row r="473" spans="1:17" outlineLevel="1" x14ac:dyDescent="0.2">
      <c r="A473" s="37" t="s">
        <v>38</v>
      </c>
      <c r="B473" s="38" t="s">
        <v>38</v>
      </c>
      <c r="C473" s="282" t="s">
        <v>94</v>
      </c>
      <c r="D473" s="40" t="s">
        <v>93</v>
      </c>
      <c r="E473" s="41">
        <v>14.78</v>
      </c>
      <c r="F473" s="42"/>
      <c r="G473" s="42">
        <v>1.1499999999999999</v>
      </c>
      <c r="H473" s="87" t="s">
        <v>38</v>
      </c>
      <c r="I473" s="44"/>
      <c r="J473" s="44"/>
      <c r="K473" s="42"/>
      <c r="L473" s="45">
        <v>147.87</v>
      </c>
      <c r="M473" s="7"/>
      <c r="N473" s="7"/>
      <c r="O473" s="7"/>
      <c r="P473" s="7"/>
      <c r="Q473" s="7"/>
    </row>
    <row r="474" spans="1:17" ht="15.75" x14ac:dyDescent="0.2">
      <c r="A474" s="46" t="s">
        <v>38</v>
      </c>
      <c r="B474" s="47" t="s">
        <v>38</v>
      </c>
      <c r="C474" s="283" t="s">
        <v>50</v>
      </c>
      <c r="D474" s="46" t="s">
        <v>38</v>
      </c>
      <c r="E474" s="49" t="s">
        <v>38</v>
      </c>
      <c r="F474" s="50"/>
      <c r="G474" s="50"/>
      <c r="H474" s="88">
        <v>34138.129999999997</v>
      </c>
      <c r="I474" s="52"/>
      <c r="J474" s="52"/>
      <c r="K474" s="50">
        <v>255004.05</v>
      </c>
      <c r="L474" s="53">
        <v>29310.81</v>
      </c>
      <c r="M474" s="7"/>
      <c r="N474" s="7"/>
      <c r="O474" s="7"/>
      <c r="P474" s="7"/>
      <c r="Q474" s="7"/>
    </row>
    <row r="475" spans="1:17" ht="60" x14ac:dyDescent="0.2">
      <c r="A475" s="37">
        <v>31</v>
      </c>
      <c r="B475" s="38" t="s">
        <v>826</v>
      </c>
      <c r="C475" s="68" t="s">
        <v>818</v>
      </c>
      <c r="D475" s="69" t="s">
        <v>177</v>
      </c>
      <c r="E475" s="70">
        <v>-0.69599999999999995</v>
      </c>
      <c r="F475" s="71">
        <v>1776</v>
      </c>
      <c r="G475" s="71"/>
      <c r="H475" s="291">
        <v>-1236.0999999999999</v>
      </c>
      <c r="I475" s="73" t="s">
        <v>73</v>
      </c>
      <c r="J475" s="73">
        <v>3.15</v>
      </c>
      <c r="K475" s="59">
        <v>-3893.72</v>
      </c>
      <c r="L475" s="74" t="s">
        <v>38</v>
      </c>
      <c r="M475" s="7"/>
      <c r="N475" s="7"/>
      <c r="O475" s="7"/>
      <c r="P475" s="7"/>
      <c r="Q475" s="7"/>
    </row>
    <row r="476" spans="1:17" x14ac:dyDescent="0.2">
      <c r="A476" s="20"/>
      <c r="B476" s="21"/>
      <c r="C476" s="418" t="s">
        <v>202</v>
      </c>
      <c r="D476" s="419"/>
      <c r="E476" s="419"/>
      <c r="F476" s="419"/>
      <c r="G476" s="419"/>
      <c r="H476" s="87">
        <v>39000.239999999998</v>
      </c>
      <c r="I476" s="44"/>
      <c r="J476" s="44"/>
      <c r="K476" s="42">
        <v>39000.239999999998</v>
      </c>
      <c r="L476" s="45" t="s">
        <v>203</v>
      </c>
      <c r="M476" s="7"/>
      <c r="N476" s="7"/>
      <c r="O476" s="7"/>
      <c r="P476" s="7"/>
      <c r="Q476" s="7"/>
    </row>
    <row r="477" spans="1:17" x14ac:dyDescent="0.2">
      <c r="A477" s="20"/>
      <c r="B477" s="21"/>
      <c r="C477" s="418" t="s">
        <v>204</v>
      </c>
      <c r="D477" s="419"/>
      <c r="E477" s="419"/>
      <c r="F477" s="419"/>
      <c r="G477" s="419"/>
      <c r="H477" s="87" t="s">
        <v>38</v>
      </c>
      <c r="I477" s="44"/>
      <c r="J477" s="44"/>
      <c r="K477" s="42">
        <v>269382.21000000002</v>
      </c>
      <c r="L477" s="45" t="s">
        <v>203</v>
      </c>
      <c r="M477" s="7"/>
      <c r="N477" s="7"/>
      <c r="O477" s="7"/>
      <c r="P477" s="7"/>
      <c r="Q477" s="7"/>
    </row>
    <row r="478" spans="1:17" x14ac:dyDescent="0.2">
      <c r="A478" s="20"/>
      <c r="B478" s="21"/>
      <c r="C478" s="418" t="s">
        <v>205</v>
      </c>
      <c r="D478" s="419"/>
      <c r="E478" s="419"/>
      <c r="F478" s="419"/>
      <c r="G478" s="419"/>
      <c r="H478" s="87" t="s">
        <v>38</v>
      </c>
      <c r="I478" s="44"/>
      <c r="J478" s="44"/>
      <c r="K478" s="42"/>
      <c r="L478" s="45" t="s">
        <v>203</v>
      </c>
      <c r="M478" s="7"/>
      <c r="N478" s="7"/>
      <c r="O478" s="7"/>
      <c r="P478" s="7"/>
      <c r="Q478" s="7"/>
    </row>
    <row r="479" spans="1:17" x14ac:dyDescent="0.2">
      <c r="A479" s="20"/>
      <c r="B479" s="21"/>
      <c r="C479" s="418" t="s">
        <v>206</v>
      </c>
      <c r="D479" s="419"/>
      <c r="E479" s="419"/>
      <c r="F479" s="419"/>
      <c r="G479" s="419"/>
      <c r="H479" s="87">
        <v>6888.59</v>
      </c>
      <c r="I479" s="44"/>
      <c r="J479" s="44"/>
      <c r="K479" s="42">
        <v>124476.85</v>
      </c>
      <c r="L479" s="45" t="s">
        <v>203</v>
      </c>
      <c r="M479" s="7"/>
      <c r="N479" s="7"/>
      <c r="O479" s="7"/>
      <c r="P479" s="7"/>
      <c r="Q479" s="7"/>
    </row>
    <row r="480" spans="1:17" x14ac:dyDescent="0.2">
      <c r="A480" s="20"/>
      <c r="B480" s="21"/>
      <c r="C480" s="418" t="s">
        <v>207</v>
      </c>
      <c r="D480" s="419"/>
      <c r="E480" s="419"/>
      <c r="F480" s="419"/>
      <c r="G480" s="419"/>
      <c r="H480" s="87">
        <v>3811</v>
      </c>
      <c r="I480" s="44"/>
      <c r="J480" s="44"/>
      <c r="K480" s="42">
        <v>17715.07</v>
      </c>
      <c r="L480" s="45" t="s">
        <v>203</v>
      </c>
      <c r="M480" s="7"/>
      <c r="N480" s="7"/>
      <c r="O480" s="7"/>
      <c r="P480" s="7"/>
      <c r="Q480" s="7"/>
    </row>
    <row r="481" spans="1:17" x14ac:dyDescent="0.2">
      <c r="A481" s="20"/>
      <c r="B481" s="21"/>
      <c r="C481" s="418" t="s">
        <v>208</v>
      </c>
      <c r="D481" s="419"/>
      <c r="E481" s="419"/>
      <c r="F481" s="419"/>
      <c r="G481" s="419"/>
      <c r="H481" s="87">
        <v>30784.65</v>
      </c>
      <c r="I481" s="44"/>
      <c r="J481" s="44"/>
      <c r="K481" s="42">
        <v>172076.19</v>
      </c>
      <c r="L481" s="45" t="s">
        <v>203</v>
      </c>
      <c r="M481" s="7"/>
      <c r="N481" s="7"/>
      <c r="O481" s="7"/>
      <c r="P481" s="7"/>
      <c r="Q481" s="7"/>
    </row>
    <row r="482" spans="1:17" ht="15.75" x14ac:dyDescent="0.2">
      <c r="A482" s="20"/>
      <c r="B482" s="21"/>
      <c r="C482" s="420" t="s">
        <v>209</v>
      </c>
      <c r="D482" s="421"/>
      <c r="E482" s="421"/>
      <c r="F482" s="421"/>
      <c r="G482" s="421"/>
      <c r="H482" s="88">
        <v>6854.16</v>
      </c>
      <c r="I482" s="52"/>
      <c r="J482" s="52"/>
      <c r="K482" s="50">
        <v>105307.58</v>
      </c>
      <c r="L482" s="65" t="s">
        <v>203</v>
      </c>
      <c r="M482" s="7"/>
      <c r="N482" s="7"/>
      <c r="O482" s="7"/>
      <c r="P482" s="7"/>
      <c r="Q482" s="7"/>
    </row>
    <row r="483" spans="1:17" ht="15.75" x14ac:dyDescent="0.2">
      <c r="A483" s="20"/>
      <c r="B483" s="21"/>
      <c r="C483" s="420" t="s">
        <v>210</v>
      </c>
      <c r="D483" s="421"/>
      <c r="E483" s="421"/>
      <c r="F483" s="421"/>
      <c r="G483" s="421"/>
      <c r="H483" s="88">
        <v>4322.59</v>
      </c>
      <c r="I483" s="52"/>
      <c r="J483" s="52"/>
      <c r="K483" s="50">
        <v>62487.29</v>
      </c>
      <c r="L483" s="65" t="s">
        <v>203</v>
      </c>
      <c r="M483" s="7"/>
      <c r="N483" s="7"/>
      <c r="O483" s="7"/>
      <c r="P483" s="7"/>
      <c r="Q483" s="7"/>
    </row>
    <row r="484" spans="1:17" ht="15.75" x14ac:dyDescent="0.2">
      <c r="A484" s="20"/>
      <c r="B484" s="21"/>
      <c r="C484" s="420" t="s">
        <v>290</v>
      </c>
      <c r="D484" s="421"/>
      <c r="E484" s="421"/>
      <c r="F484" s="421"/>
      <c r="G484" s="421"/>
      <c r="H484" s="88" t="s">
        <v>38</v>
      </c>
      <c r="I484" s="52"/>
      <c r="J484" s="52"/>
      <c r="K484" s="50"/>
      <c r="L484" s="65" t="s">
        <v>203</v>
      </c>
      <c r="M484" s="7"/>
      <c r="N484" s="7"/>
      <c r="O484" s="7"/>
      <c r="P484" s="7"/>
      <c r="Q484" s="7"/>
    </row>
    <row r="485" spans="1:17" x14ac:dyDescent="0.2">
      <c r="A485" s="20"/>
      <c r="B485" s="21"/>
      <c r="C485" s="418" t="s">
        <v>212</v>
      </c>
      <c r="D485" s="419"/>
      <c r="E485" s="419"/>
      <c r="F485" s="419"/>
      <c r="G485" s="419"/>
      <c r="H485" s="87">
        <v>16672.439999999999</v>
      </c>
      <c r="I485" s="44"/>
      <c r="J485" s="44"/>
      <c r="K485" s="42">
        <v>177454.49</v>
      </c>
      <c r="L485" s="45" t="s">
        <v>203</v>
      </c>
      <c r="M485" s="7"/>
      <c r="N485" s="7"/>
      <c r="O485" s="7"/>
      <c r="P485" s="7"/>
      <c r="Q485" s="7"/>
    </row>
    <row r="486" spans="1:17" x14ac:dyDescent="0.2">
      <c r="A486" s="20"/>
      <c r="B486" s="21"/>
      <c r="C486" s="418" t="s">
        <v>213</v>
      </c>
      <c r="D486" s="419"/>
      <c r="E486" s="419"/>
      <c r="F486" s="419"/>
      <c r="G486" s="419"/>
      <c r="H486" s="87">
        <v>33504.550000000003</v>
      </c>
      <c r="I486" s="44"/>
      <c r="J486" s="44"/>
      <c r="K486" s="42">
        <v>259722.59</v>
      </c>
      <c r="L486" s="45" t="s">
        <v>203</v>
      </c>
      <c r="M486" s="7"/>
      <c r="N486" s="7"/>
      <c r="O486" s="7"/>
      <c r="P486" s="7"/>
      <c r="Q486" s="7"/>
    </row>
    <row r="487" spans="1:17" x14ac:dyDescent="0.2">
      <c r="A487" s="20"/>
      <c r="B487" s="21"/>
      <c r="C487" s="418" t="s">
        <v>214</v>
      </c>
      <c r="D487" s="419"/>
      <c r="E487" s="419"/>
      <c r="F487" s="419"/>
      <c r="G487" s="419"/>
      <c r="H487" s="87">
        <v>50176.99</v>
      </c>
      <c r="I487" s="44"/>
      <c r="J487" s="44"/>
      <c r="K487" s="42">
        <v>437177.08</v>
      </c>
      <c r="L487" s="45" t="s">
        <v>203</v>
      </c>
      <c r="M487" s="7"/>
      <c r="N487" s="7"/>
      <c r="O487" s="7"/>
      <c r="P487" s="7"/>
      <c r="Q487" s="7"/>
    </row>
    <row r="488" spans="1:17" ht="15.75" x14ac:dyDescent="0.2">
      <c r="A488" s="20"/>
      <c r="B488" s="21"/>
      <c r="C488" s="422" t="s">
        <v>291</v>
      </c>
      <c r="D488" s="423"/>
      <c r="E488" s="423"/>
      <c r="F488" s="423"/>
      <c r="G488" s="423"/>
      <c r="H488" s="89">
        <v>50176.99</v>
      </c>
      <c r="I488" s="61"/>
      <c r="J488" s="61"/>
      <c r="K488" s="59">
        <v>437177.08</v>
      </c>
      <c r="L488" s="67" t="s">
        <v>203</v>
      </c>
      <c r="M488" s="7"/>
      <c r="N488" s="7"/>
      <c r="O488" s="7"/>
      <c r="P488" s="7"/>
      <c r="Q488" s="7"/>
    </row>
    <row r="489" spans="1:17" ht="16.5" x14ac:dyDescent="0.2">
      <c r="A489" s="415" t="s">
        <v>292</v>
      </c>
      <c r="B489" s="416"/>
      <c r="C489" s="416"/>
      <c r="D489" s="416"/>
      <c r="E489" s="416"/>
      <c r="F489" s="416"/>
      <c r="G489" s="416"/>
      <c r="H489" s="416"/>
      <c r="I489" s="416"/>
      <c r="J489" s="416"/>
      <c r="K489" s="416"/>
      <c r="L489" s="416"/>
      <c r="M489" s="7"/>
      <c r="N489" s="7"/>
      <c r="O489" s="7"/>
      <c r="P489" s="7"/>
      <c r="Q489" s="7"/>
    </row>
    <row r="490" spans="1:17" ht="75" x14ac:dyDescent="0.2">
      <c r="A490" s="37">
        <v>32</v>
      </c>
      <c r="B490" s="38" t="s">
        <v>62</v>
      </c>
      <c r="C490" s="282" t="s">
        <v>293</v>
      </c>
      <c r="D490" s="40" t="s">
        <v>53</v>
      </c>
      <c r="E490" s="41" t="s">
        <v>294</v>
      </c>
      <c r="F490" s="42">
        <v>26.19</v>
      </c>
      <c r="G490" s="42"/>
      <c r="H490" s="87" t="s">
        <v>38</v>
      </c>
      <c r="I490" s="73" t="s">
        <v>73</v>
      </c>
      <c r="J490" s="44"/>
      <c r="K490" s="42"/>
      <c r="L490" s="45" t="s">
        <v>38</v>
      </c>
      <c r="M490" s="7"/>
      <c r="N490" s="7"/>
      <c r="O490" s="7"/>
      <c r="P490" s="7"/>
      <c r="Q490" s="7"/>
    </row>
    <row r="491" spans="1:17" ht="30" outlineLevel="1" x14ac:dyDescent="0.2">
      <c r="A491" s="37" t="s">
        <v>38</v>
      </c>
      <c r="B491" s="38">
        <v>400001</v>
      </c>
      <c r="C491" s="282" t="s">
        <v>55</v>
      </c>
      <c r="D491" s="40" t="s">
        <v>56</v>
      </c>
      <c r="E491" s="41">
        <v>1.87</v>
      </c>
      <c r="F491" s="42">
        <v>91.62</v>
      </c>
      <c r="G491" s="42"/>
      <c r="H491" s="87">
        <v>171.33</v>
      </c>
      <c r="I491" s="44"/>
      <c r="J491" s="44">
        <v>8.3800000000000008</v>
      </c>
      <c r="K491" s="42">
        <v>1435.75</v>
      </c>
      <c r="L491" s="45" t="s">
        <v>38</v>
      </c>
      <c r="M491" s="7"/>
      <c r="N491" s="7"/>
      <c r="O491" s="7"/>
      <c r="P491" s="7"/>
      <c r="Q491" s="7"/>
    </row>
    <row r="492" spans="1:17" ht="60" outlineLevel="1" x14ac:dyDescent="0.2">
      <c r="A492" s="37" t="s">
        <v>38</v>
      </c>
      <c r="B492" s="38" t="s">
        <v>57</v>
      </c>
      <c r="C492" s="282" t="s">
        <v>58</v>
      </c>
      <c r="D492" s="40" t="s">
        <v>59</v>
      </c>
      <c r="E492" s="41">
        <v>7.2</v>
      </c>
      <c r="F492" s="42">
        <v>1</v>
      </c>
      <c r="G492" s="42"/>
      <c r="H492" s="87">
        <v>7.2</v>
      </c>
      <c r="I492" s="44"/>
      <c r="J492" s="44">
        <v>18.05</v>
      </c>
      <c r="K492" s="42">
        <v>129.96</v>
      </c>
      <c r="L492" s="45" t="s">
        <v>38</v>
      </c>
      <c r="M492" s="7"/>
      <c r="N492" s="7"/>
      <c r="O492" s="7"/>
      <c r="P492" s="7"/>
      <c r="Q492" s="7"/>
    </row>
    <row r="493" spans="1:17" outlineLevel="1" x14ac:dyDescent="0.2">
      <c r="A493" s="37" t="s">
        <v>38</v>
      </c>
      <c r="B493" s="38" t="s">
        <v>38</v>
      </c>
      <c r="C493" s="282" t="s">
        <v>39</v>
      </c>
      <c r="D493" s="40" t="s">
        <v>38</v>
      </c>
      <c r="E493" s="41" t="s">
        <v>38</v>
      </c>
      <c r="F493" s="42">
        <v>18.489999999999998</v>
      </c>
      <c r="G493" s="42" t="s">
        <v>295</v>
      </c>
      <c r="H493" s="87">
        <v>496.62</v>
      </c>
      <c r="I493" s="44"/>
      <c r="J493" s="44">
        <v>18.07</v>
      </c>
      <c r="K493" s="42">
        <v>8973.92</v>
      </c>
      <c r="L493" s="45" t="s">
        <v>38</v>
      </c>
      <c r="M493" s="7"/>
      <c r="N493" s="7"/>
      <c r="O493" s="7"/>
      <c r="P493" s="7"/>
      <c r="Q493" s="7"/>
    </row>
    <row r="494" spans="1:17" outlineLevel="1" x14ac:dyDescent="0.2">
      <c r="A494" s="37" t="s">
        <v>38</v>
      </c>
      <c r="B494" s="38" t="s">
        <v>38</v>
      </c>
      <c r="C494" s="282" t="s">
        <v>40</v>
      </c>
      <c r="D494" s="40" t="s">
        <v>38</v>
      </c>
      <c r="E494" s="41" t="s">
        <v>38</v>
      </c>
      <c r="F494" s="42">
        <v>7.33</v>
      </c>
      <c r="G494" s="42" t="s">
        <v>295</v>
      </c>
      <c r="H494" s="87">
        <v>196.94</v>
      </c>
      <c r="I494" s="44"/>
      <c r="J494" s="44">
        <v>8.3800000000000008</v>
      </c>
      <c r="K494" s="42">
        <v>1650.36</v>
      </c>
      <c r="L494" s="45" t="s">
        <v>38</v>
      </c>
      <c r="M494" s="7"/>
      <c r="N494" s="7"/>
      <c r="O494" s="7"/>
      <c r="P494" s="7"/>
      <c r="Q494" s="7"/>
    </row>
    <row r="495" spans="1:17" outlineLevel="1" x14ac:dyDescent="0.2">
      <c r="A495" s="37" t="s">
        <v>38</v>
      </c>
      <c r="B495" s="38" t="s">
        <v>38</v>
      </c>
      <c r="C495" s="282" t="s">
        <v>41</v>
      </c>
      <c r="D495" s="40" t="s">
        <v>38</v>
      </c>
      <c r="E495" s="41" t="s">
        <v>38</v>
      </c>
      <c r="F495" s="42"/>
      <c r="G495" s="42" t="s">
        <v>295</v>
      </c>
      <c r="H495" s="87" t="s">
        <v>38</v>
      </c>
      <c r="I495" s="44"/>
      <c r="J495" s="44"/>
      <c r="K495" s="42"/>
      <c r="L495" s="45" t="s">
        <v>38</v>
      </c>
      <c r="M495" s="7"/>
      <c r="N495" s="7"/>
      <c r="O495" s="7"/>
      <c r="P495" s="7"/>
      <c r="Q495" s="7"/>
    </row>
    <row r="496" spans="1:17" outlineLevel="1" x14ac:dyDescent="0.2">
      <c r="A496" s="37" t="s">
        <v>38</v>
      </c>
      <c r="B496" s="38" t="s">
        <v>38</v>
      </c>
      <c r="C496" s="282" t="s">
        <v>42</v>
      </c>
      <c r="D496" s="40" t="s">
        <v>38</v>
      </c>
      <c r="E496" s="41" t="s">
        <v>38</v>
      </c>
      <c r="F496" s="42">
        <v>0.37</v>
      </c>
      <c r="G496" s="42"/>
      <c r="H496" s="87">
        <v>7</v>
      </c>
      <c r="I496" s="44"/>
      <c r="J496" s="44">
        <v>18.05</v>
      </c>
      <c r="K496" s="42">
        <v>126.35</v>
      </c>
      <c r="L496" s="45" t="s">
        <v>38</v>
      </c>
      <c r="M496" s="7"/>
      <c r="N496" s="7"/>
      <c r="O496" s="7"/>
      <c r="P496" s="7"/>
      <c r="Q496" s="7"/>
    </row>
    <row r="497" spans="1:17" outlineLevel="1" x14ac:dyDescent="0.2">
      <c r="A497" s="37" t="s">
        <v>38</v>
      </c>
      <c r="B497" s="38" t="s">
        <v>38</v>
      </c>
      <c r="C497" s="282" t="s">
        <v>43</v>
      </c>
      <c r="D497" s="40" t="s">
        <v>44</v>
      </c>
      <c r="E497" s="41">
        <v>95</v>
      </c>
      <c r="F497" s="42"/>
      <c r="G497" s="42"/>
      <c r="H497" s="87">
        <v>471.79</v>
      </c>
      <c r="I497" s="44"/>
      <c r="J497" s="44" t="s">
        <v>60</v>
      </c>
      <c r="K497" s="42">
        <v>7268.88</v>
      </c>
      <c r="L497" s="45" t="s">
        <v>38</v>
      </c>
      <c r="M497" s="7"/>
      <c r="N497" s="7"/>
      <c r="O497" s="7"/>
      <c r="P497" s="7"/>
      <c r="Q497" s="7"/>
    </row>
    <row r="498" spans="1:17" outlineLevel="1" x14ac:dyDescent="0.2">
      <c r="A498" s="37" t="s">
        <v>38</v>
      </c>
      <c r="B498" s="38" t="s">
        <v>38</v>
      </c>
      <c r="C498" s="282" t="s">
        <v>46</v>
      </c>
      <c r="D498" s="40" t="s">
        <v>44</v>
      </c>
      <c r="E498" s="41">
        <v>65</v>
      </c>
      <c r="F498" s="42"/>
      <c r="G498" s="42"/>
      <c r="H498" s="87">
        <v>322.8</v>
      </c>
      <c r="I498" s="44"/>
      <c r="J498" s="44" t="s">
        <v>61</v>
      </c>
      <c r="K498" s="42">
        <v>4666.4399999999996</v>
      </c>
      <c r="L498" s="45" t="s">
        <v>38</v>
      </c>
      <c r="M498" s="7"/>
      <c r="N498" s="7"/>
      <c r="O498" s="7"/>
      <c r="P498" s="7"/>
      <c r="Q498" s="7"/>
    </row>
    <row r="499" spans="1:17" outlineLevel="1" x14ac:dyDescent="0.2">
      <c r="A499" s="37" t="s">
        <v>38</v>
      </c>
      <c r="B499" s="38" t="s">
        <v>38</v>
      </c>
      <c r="C499" s="282" t="s">
        <v>48</v>
      </c>
      <c r="D499" s="40" t="s">
        <v>49</v>
      </c>
      <c r="E499" s="41">
        <v>1.99</v>
      </c>
      <c r="F499" s="42"/>
      <c r="G499" s="42" t="s">
        <v>295</v>
      </c>
      <c r="H499" s="87" t="s">
        <v>38</v>
      </c>
      <c r="I499" s="44"/>
      <c r="J499" s="44"/>
      <c r="K499" s="42"/>
      <c r="L499" s="45">
        <v>53.44</v>
      </c>
      <c r="M499" s="7"/>
      <c r="N499" s="7"/>
      <c r="O499" s="7"/>
      <c r="P499" s="7"/>
      <c r="Q499" s="7"/>
    </row>
    <row r="500" spans="1:17" ht="15.75" x14ac:dyDescent="0.2">
      <c r="A500" s="46" t="s">
        <v>38</v>
      </c>
      <c r="B500" s="47" t="s">
        <v>38</v>
      </c>
      <c r="C500" s="283" t="s">
        <v>50</v>
      </c>
      <c r="D500" s="46" t="s">
        <v>38</v>
      </c>
      <c r="E500" s="49" t="s">
        <v>38</v>
      </c>
      <c r="F500" s="50"/>
      <c r="G500" s="50"/>
      <c r="H500" s="88">
        <v>1495.15</v>
      </c>
      <c r="I500" s="52"/>
      <c r="J500" s="52"/>
      <c r="K500" s="50">
        <v>22685.95</v>
      </c>
      <c r="L500" s="53">
        <v>1165.77</v>
      </c>
      <c r="M500" s="7"/>
      <c r="N500" s="7"/>
      <c r="O500" s="7"/>
      <c r="P500" s="7"/>
      <c r="Q500" s="7"/>
    </row>
    <row r="501" spans="1:17" ht="60" x14ac:dyDescent="0.2">
      <c r="A501" s="37">
        <v>33</v>
      </c>
      <c r="B501" s="38" t="s">
        <v>70</v>
      </c>
      <c r="C501" s="282" t="s">
        <v>71</v>
      </c>
      <c r="D501" s="40" t="s">
        <v>53</v>
      </c>
      <c r="E501" s="41" t="s">
        <v>294</v>
      </c>
      <c r="F501" s="42">
        <v>408.21</v>
      </c>
      <c r="G501" s="42"/>
      <c r="H501" s="87" t="s">
        <v>38</v>
      </c>
      <c r="I501" s="44" t="s">
        <v>73</v>
      </c>
      <c r="J501" s="44"/>
      <c r="K501" s="42"/>
      <c r="L501" s="45" t="s">
        <v>38</v>
      </c>
      <c r="M501" s="7"/>
      <c r="N501" s="7"/>
      <c r="O501" s="7"/>
      <c r="P501" s="7"/>
      <c r="Q501" s="7"/>
    </row>
    <row r="502" spans="1:17" ht="60" outlineLevel="1" x14ac:dyDescent="0.2">
      <c r="A502" s="37" t="s">
        <v>38</v>
      </c>
      <c r="B502" s="38">
        <v>21102</v>
      </c>
      <c r="C502" s="282" t="s">
        <v>74</v>
      </c>
      <c r="D502" s="40" t="s">
        <v>56</v>
      </c>
      <c r="E502" s="41">
        <v>21.95</v>
      </c>
      <c r="F502" s="42">
        <v>131.11000000000001</v>
      </c>
      <c r="G502" s="42"/>
      <c r="H502" s="87">
        <v>2877.86</v>
      </c>
      <c r="I502" s="44"/>
      <c r="J502" s="44">
        <v>6.93</v>
      </c>
      <c r="K502" s="42">
        <v>19943.57</v>
      </c>
      <c r="L502" s="45" t="s">
        <v>38</v>
      </c>
      <c r="M502" s="7"/>
      <c r="N502" s="7"/>
      <c r="O502" s="7"/>
      <c r="P502" s="7"/>
      <c r="Q502" s="7"/>
    </row>
    <row r="503" spans="1:17" ht="30" outlineLevel="1" x14ac:dyDescent="0.2">
      <c r="A503" s="37" t="s">
        <v>38</v>
      </c>
      <c r="B503" s="38">
        <v>30203</v>
      </c>
      <c r="C503" s="282" t="s">
        <v>75</v>
      </c>
      <c r="D503" s="40" t="s">
        <v>56</v>
      </c>
      <c r="E503" s="41">
        <v>60.25</v>
      </c>
      <c r="F503" s="42">
        <v>2.37</v>
      </c>
      <c r="G503" s="42"/>
      <c r="H503" s="87">
        <v>142.79</v>
      </c>
      <c r="I503" s="44"/>
      <c r="J503" s="44">
        <v>6.93</v>
      </c>
      <c r="K503" s="42">
        <v>989.53</v>
      </c>
      <c r="L503" s="45" t="s">
        <v>38</v>
      </c>
      <c r="M503" s="7"/>
      <c r="N503" s="7"/>
      <c r="O503" s="7"/>
      <c r="P503" s="7"/>
      <c r="Q503" s="7"/>
    </row>
    <row r="504" spans="1:17" ht="30" outlineLevel="1" x14ac:dyDescent="0.2">
      <c r="A504" s="37" t="s">
        <v>38</v>
      </c>
      <c r="B504" s="38">
        <v>30402</v>
      </c>
      <c r="C504" s="282" t="s">
        <v>76</v>
      </c>
      <c r="D504" s="40" t="s">
        <v>56</v>
      </c>
      <c r="E504" s="41">
        <v>60.25</v>
      </c>
      <c r="F504" s="42">
        <v>3.28</v>
      </c>
      <c r="G504" s="42"/>
      <c r="H504" s="87">
        <v>197.62</v>
      </c>
      <c r="I504" s="44"/>
      <c r="J504" s="44">
        <v>6.93</v>
      </c>
      <c r="K504" s="42">
        <v>1369.51</v>
      </c>
      <c r="L504" s="45" t="s">
        <v>38</v>
      </c>
      <c r="M504" s="7"/>
      <c r="N504" s="7"/>
      <c r="O504" s="7"/>
      <c r="P504" s="7"/>
      <c r="Q504" s="7"/>
    </row>
    <row r="505" spans="1:17" ht="30" outlineLevel="1" x14ac:dyDescent="0.2">
      <c r="A505" s="37" t="s">
        <v>38</v>
      </c>
      <c r="B505" s="38">
        <v>400001</v>
      </c>
      <c r="C505" s="282" t="s">
        <v>55</v>
      </c>
      <c r="D505" s="40" t="s">
        <v>56</v>
      </c>
      <c r="E505" s="41">
        <v>21.95</v>
      </c>
      <c r="F505" s="42">
        <v>91.62</v>
      </c>
      <c r="G505" s="42"/>
      <c r="H505" s="87">
        <v>2011.06</v>
      </c>
      <c r="I505" s="44"/>
      <c r="J505" s="44">
        <v>6.93</v>
      </c>
      <c r="K505" s="42">
        <v>13936.65</v>
      </c>
      <c r="L505" s="45" t="s">
        <v>38</v>
      </c>
      <c r="M505" s="7"/>
      <c r="N505" s="7"/>
      <c r="O505" s="7"/>
      <c r="P505" s="7"/>
      <c r="Q505" s="7"/>
    </row>
    <row r="506" spans="1:17" ht="45" outlineLevel="1" x14ac:dyDescent="0.2">
      <c r="A506" s="37" t="s">
        <v>38</v>
      </c>
      <c r="B506" s="38" t="s">
        <v>77</v>
      </c>
      <c r="C506" s="282" t="s">
        <v>78</v>
      </c>
      <c r="D506" s="40" t="s">
        <v>79</v>
      </c>
      <c r="E506" s="41">
        <v>0.1946</v>
      </c>
      <c r="F506" s="42">
        <v>6281.7</v>
      </c>
      <c r="G506" s="42"/>
      <c r="H506" s="87">
        <v>1222.42</v>
      </c>
      <c r="I506" s="44"/>
      <c r="J506" s="44">
        <v>7.12</v>
      </c>
      <c r="K506" s="42">
        <v>8703.6299999999992</v>
      </c>
      <c r="L506" s="45" t="s">
        <v>38</v>
      </c>
      <c r="M506" s="7"/>
      <c r="N506" s="7"/>
      <c r="O506" s="7"/>
      <c r="P506" s="7"/>
      <c r="Q506" s="7"/>
    </row>
    <row r="507" spans="1:17" ht="45" outlineLevel="1" x14ac:dyDescent="0.2">
      <c r="A507" s="37" t="s">
        <v>38</v>
      </c>
      <c r="B507" s="38" t="s">
        <v>80</v>
      </c>
      <c r="C507" s="282" t="s">
        <v>81</v>
      </c>
      <c r="D507" s="40" t="s">
        <v>79</v>
      </c>
      <c r="E507" s="41">
        <v>1.95E-2</v>
      </c>
      <c r="F507" s="42">
        <v>5000</v>
      </c>
      <c r="G507" s="42"/>
      <c r="H507" s="87">
        <v>97.5</v>
      </c>
      <c r="I507" s="44"/>
      <c r="J507" s="44">
        <v>7.12</v>
      </c>
      <c r="K507" s="42">
        <v>694.2</v>
      </c>
      <c r="L507" s="45" t="s">
        <v>38</v>
      </c>
      <c r="M507" s="7"/>
      <c r="N507" s="7"/>
      <c r="O507" s="7"/>
      <c r="P507" s="7"/>
      <c r="Q507" s="7"/>
    </row>
    <row r="508" spans="1:17" outlineLevel="1" x14ac:dyDescent="0.2">
      <c r="A508" s="37" t="s">
        <v>38</v>
      </c>
      <c r="B508" s="38" t="s">
        <v>82</v>
      </c>
      <c r="C508" s="282" t="s">
        <v>83</v>
      </c>
      <c r="D508" s="40" t="s">
        <v>84</v>
      </c>
      <c r="E508" s="41">
        <v>4.8650000000000002</v>
      </c>
      <c r="F508" s="42">
        <v>28.6</v>
      </c>
      <c r="G508" s="42"/>
      <c r="H508" s="87">
        <v>139.13999999999999</v>
      </c>
      <c r="I508" s="44"/>
      <c r="J508" s="44">
        <v>7.12</v>
      </c>
      <c r="K508" s="42">
        <v>990.68</v>
      </c>
      <c r="L508" s="45" t="s">
        <v>38</v>
      </c>
      <c r="M508" s="7"/>
      <c r="N508" s="7"/>
      <c r="O508" s="7"/>
      <c r="P508" s="7"/>
      <c r="Q508" s="7"/>
    </row>
    <row r="509" spans="1:17" outlineLevel="1" x14ac:dyDescent="0.2">
      <c r="A509" s="37" t="s">
        <v>38</v>
      </c>
      <c r="B509" s="38" t="s">
        <v>85</v>
      </c>
      <c r="C509" s="282" t="s">
        <v>86</v>
      </c>
      <c r="D509" s="40" t="s">
        <v>87</v>
      </c>
      <c r="E509" s="41">
        <v>0.18679999999999999</v>
      </c>
      <c r="F509" s="42">
        <v>120</v>
      </c>
      <c r="G509" s="42"/>
      <c r="H509" s="87">
        <v>22.42</v>
      </c>
      <c r="I509" s="44"/>
      <c r="J509" s="44">
        <v>7.12</v>
      </c>
      <c r="K509" s="42">
        <v>159.63</v>
      </c>
      <c r="L509" s="45" t="s">
        <v>38</v>
      </c>
      <c r="M509" s="7"/>
      <c r="N509" s="7"/>
      <c r="O509" s="7"/>
      <c r="P509" s="7"/>
      <c r="Q509" s="7"/>
    </row>
    <row r="510" spans="1:17" outlineLevel="1" x14ac:dyDescent="0.2">
      <c r="A510" s="37" t="s">
        <v>38</v>
      </c>
      <c r="B510" s="38" t="s">
        <v>88</v>
      </c>
      <c r="C510" s="282" t="s">
        <v>89</v>
      </c>
      <c r="D510" s="40" t="s">
        <v>79</v>
      </c>
      <c r="E510" s="41">
        <v>1.1999999999999999E-3</v>
      </c>
      <c r="F510" s="42">
        <v>8461.6299999999992</v>
      </c>
      <c r="G510" s="42"/>
      <c r="H510" s="87">
        <v>10.15</v>
      </c>
      <c r="I510" s="44"/>
      <c r="J510" s="44">
        <v>7.12</v>
      </c>
      <c r="K510" s="42">
        <v>72.27</v>
      </c>
      <c r="L510" s="45" t="s">
        <v>38</v>
      </c>
      <c r="M510" s="7"/>
      <c r="N510" s="7"/>
      <c r="O510" s="7"/>
      <c r="P510" s="7"/>
      <c r="Q510" s="7"/>
    </row>
    <row r="511" spans="1:17" ht="60" outlineLevel="1" x14ac:dyDescent="0.2">
      <c r="A511" s="37" t="s">
        <v>38</v>
      </c>
      <c r="B511" s="38" t="s">
        <v>57</v>
      </c>
      <c r="C511" s="282" t="s">
        <v>58</v>
      </c>
      <c r="D511" s="40" t="s">
        <v>59</v>
      </c>
      <c r="E511" s="41">
        <v>41.06</v>
      </c>
      <c r="F511" s="42">
        <v>1</v>
      </c>
      <c r="G511" s="42"/>
      <c r="H511" s="87">
        <v>41.06</v>
      </c>
      <c r="I511" s="44"/>
      <c r="J511" s="44">
        <v>7.12</v>
      </c>
      <c r="K511" s="42">
        <v>292.35000000000002</v>
      </c>
      <c r="L511" s="45" t="s">
        <v>38</v>
      </c>
      <c r="M511" s="7"/>
      <c r="N511" s="7"/>
      <c r="O511" s="7"/>
      <c r="P511" s="7"/>
      <c r="Q511" s="7"/>
    </row>
    <row r="512" spans="1:17" outlineLevel="1" x14ac:dyDescent="0.2">
      <c r="A512" s="37" t="s">
        <v>38</v>
      </c>
      <c r="B512" s="38" t="s">
        <v>38</v>
      </c>
      <c r="C512" s="282" t="s">
        <v>39</v>
      </c>
      <c r="D512" s="40" t="s">
        <v>38</v>
      </c>
      <c r="E512" s="41" t="s">
        <v>38</v>
      </c>
      <c r="F512" s="42">
        <v>105.53</v>
      </c>
      <c r="G512" s="42" t="s">
        <v>295</v>
      </c>
      <c r="H512" s="87">
        <v>2833.96</v>
      </c>
      <c r="I512" s="44"/>
      <c r="J512" s="44">
        <v>18.07</v>
      </c>
      <c r="K512" s="42">
        <v>51209.66</v>
      </c>
      <c r="L512" s="45" t="s">
        <v>38</v>
      </c>
      <c r="M512" s="7"/>
      <c r="N512" s="7"/>
      <c r="O512" s="7"/>
      <c r="P512" s="7"/>
      <c r="Q512" s="7"/>
    </row>
    <row r="513" spans="1:17" outlineLevel="1" x14ac:dyDescent="0.2">
      <c r="A513" s="37" t="s">
        <v>38</v>
      </c>
      <c r="B513" s="38" t="s">
        <v>38</v>
      </c>
      <c r="C513" s="282" t="s">
        <v>40</v>
      </c>
      <c r="D513" s="40" t="s">
        <v>38</v>
      </c>
      <c r="E513" s="41" t="s">
        <v>38</v>
      </c>
      <c r="F513" s="42">
        <v>223.94</v>
      </c>
      <c r="G513" s="42" t="s">
        <v>295</v>
      </c>
      <c r="H513" s="87">
        <v>6013.92</v>
      </c>
      <c r="I513" s="44"/>
      <c r="J513" s="44">
        <v>6.93</v>
      </c>
      <c r="K513" s="42">
        <v>41676.47</v>
      </c>
      <c r="L513" s="45" t="s">
        <v>38</v>
      </c>
      <c r="M513" s="7"/>
      <c r="N513" s="7"/>
      <c r="O513" s="7"/>
      <c r="P513" s="7"/>
      <c r="Q513" s="7"/>
    </row>
    <row r="514" spans="1:17" outlineLevel="1" x14ac:dyDescent="0.2">
      <c r="A514" s="37" t="s">
        <v>38</v>
      </c>
      <c r="B514" s="38" t="s">
        <v>38</v>
      </c>
      <c r="C514" s="282" t="s">
        <v>41</v>
      </c>
      <c r="D514" s="40" t="s">
        <v>38</v>
      </c>
      <c r="E514" s="41" t="s">
        <v>38</v>
      </c>
      <c r="F514" s="54" t="s">
        <v>90</v>
      </c>
      <c r="G514" s="42" t="s">
        <v>295</v>
      </c>
      <c r="H514" s="290" t="s">
        <v>296</v>
      </c>
      <c r="I514" s="44"/>
      <c r="J514" s="44">
        <v>18.07</v>
      </c>
      <c r="K514" s="54" t="s">
        <v>297</v>
      </c>
      <c r="L514" s="45" t="s">
        <v>38</v>
      </c>
      <c r="M514" s="7"/>
      <c r="N514" s="7"/>
      <c r="O514" s="7"/>
      <c r="P514" s="7"/>
      <c r="Q514" s="7"/>
    </row>
    <row r="515" spans="1:17" outlineLevel="1" x14ac:dyDescent="0.2">
      <c r="A515" s="37" t="s">
        <v>38</v>
      </c>
      <c r="B515" s="38" t="s">
        <v>38</v>
      </c>
      <c r="C515" s="282" t="s">
        <v>42</v>
      </c>
      <c r="D515" s="40" t="s">
        <v>38</v>
      </c>
      <c r="E515" s="41" t="s">
        <v>38</v>
      </c>
      <c r="F515" s="42">
        <v>78.739999999999995</v>
      </c>
      <c r="G515" s="42"/>
      <c r="H515" s="87">
        <v>1532.28</v>
      </c>
      <c r="I515" s="44"/>
      <c r="J515" s="44">
        <v>7.12</v>
      </c>
      <c r="K515" s="42">
        <v>10909.83</v>
      </c>
      <c r="L515" s="45" t="s">
        <v>38</v>
      </c>
      <c r="M515" s="7"/>
      <c r="N515" s="7"/>
      <c r="O515" s="7"/>
      <c r="P515" s="7"/>
      <c r="Q515" s="7"/>
    </row>
    <row r="516" spans="1:17" outlineLevel="1" x14ac:dyDescent="0.2">
      <c r="A516" s="37" t="s">
        <v>38</v>
      </c>
      <c r="B516" s="38" t="s">
        <v>38</v>
      </c>
      <c r="C516" s="282" t="s">
        <v>43</v>
      </c>
      <c r="D516" s="40" t="s">
        <v>44</v>
      </c>
      <c r="E516" s="41">
        <v>95</v>
      </c>
      <c r="F516" s="42"/>
      <c r="G516" s="42"/>
      <c r="H516" s="87">
        <v>3004.88</v>
      </c>
      <c r="I516" s="44"/>
      <c r="J516" s="44" t="s">
        <v>60</v>
      </c>
      <c r="K516" s="42">
        <v>46296.32</v>
      </c>
      <c r="L516" s="45" t="s">
        <v>38</v>
      </c>
      <c r="M516" s="7"/>
      <c r="N516" s="7"/>
      <c r="O516" s="7"/>
      <c r="P516" s="7"/>
      <c r="Q516" s="7"/>
    </row>
    <row r="517" spans="1:17" outlineLevel="1" x14ac:dyDescent="0.2">
      <c r="A517" s="37" t="s">
        <v>38</v>
      </c>
      <c r="B517" s="38" t="s">
        <v>38</v>
      </c>
      <c r="C517" s="282" t="s">
        <v>46</v>
      </c>
      <c r="D517" s="40" t="s">
        <v>44</v>
      </c>
      <c r="E517" s="41">
        <v>65</v>
      </c>
      <c r="F517" s="42"/>
      <c r="G517" s="42"/>
      <c r="H517" s="87">
        <v>2055.9699999999998</v>
      </c>
      <c r="I517" s="44"/>
      <c r="J517" s="44" t="s">
        <v>61</v>
      </c>
      <c r="K517" s="42">
        <v>29721.09</v>
      </c>
      <c r="L517" s="45" t="s">
        <v>38</v>
      </c>
      <c r="M517" s="7"/>
      <c r="N517" s="7"/>
      <c r="O517" s="7"/>
      <c r="P517" s="7"/>
      <c r="Q517" s="7"/>
    </row>
    <row r="518" spans="1:17" outlineLevel="1" x14ac:dyDescent="0.2">
      <c r="A518" s="37" t="s">
        <v>38</v>
      </c>
      <c r="B518" s="38" t="s">
        <v>38</v>
      </c>
      <c r="C518" s="282" t="s">
        <v>48</v>
      </c>
      <c r="D518" s="40" t="s">
        <v>93</v>
      </c>
      <c r="E518" s="41">
        <v>11.36</v>
      </c>
      <c r="F518" s="42"/>
      <c r="G518" s="42" t="s">
        <v>295</v>
      </c>
      <c r="H518" s="87" t="s">
        <v>38</v>
      </c>
      <c r="I518" s="44"/>
      <c r="J518" s="44"/>
      <c r="K518" s="42"/>
      <c r="L518" s="45">
        <v>305.07</v>
      </c>
      <c r="M518" s="7"/>
      <c r="N518" s="7"/>
      <c r="O518" s="7"/>
      <c r="P518" s="7"/>
      <c r="Q518" s="7"/>
    </row>
    <row r="519" spans="1:17" outlineLevel="1" x14ac:dyDescent="0.2">
      <c r="A519" s="37" t="s">
        <v>38</v>
      </c>
      <c r="B519" s="38" t="s">
        <v>38</v>
      </c>
      <c r="C519" s="282" t="s">
        <v>94</v>
      </c>
      <c r="D519" s="40" t="s">
        <v>93</v>
      </c>
      <c r="E519" s="41">
        <v>0.94</v>
      </c>
      <c r="F519" s="42"/>
      <c r="G519" s="42" t="s">
        <v>298</v>
      </c>
      <c r="H519" s="87" t="s">
        <v>38</v>
      </c>
      <c r="I519" s="44"/>
      <c r="J519" s="44"/>
      <c r="K519" s="42"/>
      <c r="L519" s="45">
        <v>25.24</v>
      </c>
      <c r="M519" s="7"/>
      <c r="N519" s="7"/>
      <c r="O519" s="7"/>
      <c r="P519" s="7"/>
      <c r="Q519" s="7"/>
    </row>
    <row r="520" spans="1:17" ht="15.75" x14ac:dyDescent="0.2">
      <c r="A520" s="46" t="s">
        <v>38</v>
      </c>
      <c r="B520" s="47" t="s">
        <v>38</v>
      </c>
      <c r="C520" s="283" t="s">
        <v>50</v>
      </c>
      <c r="D520" s="46" t="s">
        <v>38</v>
      </c>
      <c r="E520" s="49" t="s">
        <v>38</v>
      </c>
      <c r="F520" s="50"/>
      <c r="G520" s="50"/>
      <c r="H520" s="88">
        <v>15441.01</v>
      </c>
      <c r="I520" s="52"/>
      <c r="J520" s="52"/>
      <c r="K520" s="50">
        <v>179813.37</v>
      </c>
      <c r="L520" s="53">
        <v>9240.15</v>
      </c>
      <c r="M520" s="7"/>
      <c r="N520" s="7"/>
      <c r="O520" s="7"/>
      <c r="P520" s="7"/>
      <c r="Q520" s="7"/>
    </row>
    <row r="521" spans="1:17" ht="60" x14ac:dyDescent="0.2">
      <c r="A521" s="37">
        <v>34</v>
      </c>
      <c r="B521" s="38" t="s">
        <v>95</v>
      </c>
      <c r="C521" s="282" t="s">
        <v>96</v>
      </c>
      <c r="D521" s="40" t="s">
        <v>97</v>
      </c>
      <c r="E521" s="41" t="s">
        <v>299</v>
      </c>
      <c r="F521" s="42">
        <v>2503.31</v>
      </c>
      <c r="G521" s="42"/>
      <c r="H521" s="87" t="s">
        <v>38</v>
      </c>
      <c r="I521" s="73" t="s">
        <v>73</v>
      </c>
      <c r="J521" s="44"/>
      <c r="K521" s="42"/>
      <c r="L521" s="45" t="s">
        <v>38</v>
      </c>
      <c r="M521" s="7"/>
      <c r="N521" s="7"/>
      <c r="O521" s="7"/>
      <c r="P521" s="7"/>
      <c r="Q521" s="7"/>
    </row>
    <row r="522" spans="1:17" ht="60" outlineLevel="1" x14ac:dyDescent="0.2">
      <c r="A522" s="37" t="s">
        <v>38</v>
      </c>
      <c r="B522" s="38">
        <v>170300</v>
      </c>
      <c r="C522" s="282" t="s">
        <v>99</v>
      </c>
      <c r="D522" s="40" t="s">
        <v>56</v>
      </c>
      <c r="E522" s="41">
        <v>3.25</v>
      </c>
      <c r="F522" s="42">
        <v>123.11</v>
      </c>
      <c r="G522" s="42"/>
      <c r="H522" s="87">
        <v>400.11</v>
      </c>
      <c r="I522" s="44"/>
      <c r="J522" s="44">
        <v>6.08</v>
      </c>
      <c r="K522" s="42">
        <v>2432.67</v>
      </c>
      <c r="L522" s="45" t="s">
        <v>38</v>
      </c>
      <c r="M522" s="7"/>
      <c r="N522" s="7"/>
      <c r="O522" s="7"/>
      <c r="P522" s="7"/>
      <c r="Q522" s="7"/>
    </row>
    <row r="523" spans="1:17" ht="30" outlineLevel="1" x14ac:dyDescent="0.2">
      <c r="A523" s="37" t="s">
        <v>38</v>
      </c>
      <c r="B523" s="38">
        <v>170602</v>
      </c>
      <c r="C523" s="282" t="s">
        <v>100</v>
      </c>
      <c r="D523" s="40" t="s">
        <v>56</v>
      </c>
      <c r="E523" s="41">
        <v>3.25</v>
      </c>
      <c r="F523" s="42">
        <v>58.03</v>
      </c>
      <c r="G523" s="42"/>
      <c r="H523" s="87">
        <v>188.6</v>
      </c>
      <c r="I523" s="44"/>
      <c r="J523" s="44">
        <v>6.08</v>
      </c>
      <c r="K523" s="42">
        <v>1146.69</v>
      </c>
      <c r="L523" s="45" t="s">
        <v>38</v>
      </c>
      <c r="M523" s="7"/>
      <c r="N523" s="7"/>
      <c r="O523" s="7"/>
      <c r="P523" s="7"/>
      <c r="Q523" s="7"/>
    </row>
    <row r="524" spans="1:17" ht="45" outlineLevel="1" x14ac:dyDescent="0.2">
      <c r="A524" s="37" t="s">
        <v>38</v>
      </c>
      <c r="B524" s="38">
        <v>171000</v>
      </c>
      <c r="C524" s="282" t="s">
        <v>101</v>
      </c>
      <c r="D524" s="40" t="s">
        <v>56</v>
      </c>
      <c r="E524" s="41">
        <v>3.08</v>
      </c>
      <c r="F524" s="42">
        <v>326.14</v>
      </c>
      <c r="G524" s="42"/>
      <c r="H524" s="87">
        <v>1004.51</v>
      </c>
      <c r="I524" s="44"/>
      <c r="J524" s="44">
        <v>6.08</v>
      </c>
      <c r="K524" s="42">
        <v>6107.42</v>
      </c>
      <c r="L524" s="45" t="s">
        <v>38</v>
      </c>
      <c r="M524" s="7"/>
      <c r="N524" s="7"/>
      <c r="O524" s="7"/>
      <c r="P524" s="7"/>
      <c r="Q524" s="7"/>
    </row>
    <row r="525" spans="1:17" ht="60" outlineLevel="1" x14ac:dyDescent="0.2">
      <c r="A525" s="37" t="s">
        <v>38</v>
      </c>
      <c r="B525" s="38" t="s">
        <v>57</v>
      </c>
      <c r="C525" s="282" t="s">
        <v>58</v>
      </c>
      <c r="D525" s="40" t="s">
        <v>59</v>
      </c>
      <c r="E525" s="41">
        <v>8.6989999999999998</v>
      </c>
      <c r="F525" s="42">
        <v>1</v>
      </c>
      <c r="G525" s="42"/>
      <c r="H525" s="87">
        <v>8.6999999999999993</v>
      </c>
      <c r="I525" s="44"/>
      <c r="J525" s="44">
        <v>18.05</v>
      </c>
      <c r="K525" s="42">
        <v>157.04</v>
      </c>
      <c r="L525" s="45" t="s">
        <v>38</v>
      </c>
      <c r="M525" s="7"/>
      <c r="N525" s="7"/>
      <c r="O525" s="7"/>
      <c r="P525" s="7"/>
      <c r="Q525" s="7"/>
    </row>
    <row r="526" spans="1:17" outlineLevel="1" x14ac:dyDescent="0.2">
      <c r="A526" s="37" t="s">
        <v>38</v>
      </c>
      <c r="B526" s="38" t="s">
        <v>38</v>
      </c>
      <c r="C526" s="282" t="s">
        <v>39</v>
      </c>
      <c r="D526" s="40" t="s">
        <v>38</v>
      </c>
      <c r="E526" s="41" t="s">
        <v>38</v>
      </c>
      <c r="F526" s="42">
        <v>223.33</v>
      </c>
      <c r="G526" s="42" t="s">
        <v>300</v>
      </c>
      <c r="H526" s="87">
        <v>234.69</v>
      </c>
      <c r="I526" s="44"/>
      <c r="J526" s="44">
        <v>18.07</v>
      </c>
      <c r="K526" s="42">
        <v>4240.8500000000004</v>
      </c>
      <c r="L526" s="45" t="s">
        <v>38</v>
      </c>
      <c r="M526" s="7"/>
      <c r="N526" s="7"/>
      <c r="O526" s="7"/>
      <c r="P526" s="7"/>
      <c r="Q526" s="7"/>
    </row>
    <row r="527" spans="1:17" outlineLevel="1" x14ac:dyDescent="0.2">
      <c r="A527" s="37" t="s">
        <v>38</v>
      </c>
      <c r="B527" s="38" t="s">
        <v>38</v>
      </c>
      <c r="C527" s="282" t="s">
        <v>40</v>
      </c>
      <c r="D527" s="40" t="s">
        <v>38</v>
      </c>
      <c r="E527" s="41" t="s">
        <v>38</v>
      </c>
      <c r="F527" s="42">
        <v>2275.5100000000002</v>
      </c>
      <c r="G527" s="42" t="s">
        <v>300</v>
      </c>
      <c r="H527" s="87">
        <v>2391.21</v>
      </c>
      <c r="I527" s="44"/>
      <c r="J527" s="44">
        <v>6.08</v>
      </c>
      <c r="K527" s="42">
        <v>14538.56</v>
      </c>
      <c r="L527" s="45" t="s">
        <v>38</v>
      </c>
      <c r="M527" s="7"/>
      <c r="N527" s="7"/>
      <c r="O527" s="7"/>
      <c r="P527" s="7"/>
      <c r="Q527" s="7"/>
    </row>
    <row r="528" spans="1:17" outlineLevel="1" x14ac:dyDescent="0.2">
      <c r="A528" s="37" t="s">
        <v>38</v>
      </c>
      <c r="B528" s="38" t="s">
        <v>38</v>
      </c>
      <c r="C528" s="282" t="s">
        <v>41</v>
      </c>
      <c r="D528" s="40" t="s">
        <v>38</v>
      </c>
      <c r="E528" s="41" t="s">
        <v>38</v>
      </c>
      <c r="F528" s="54" t="s">
        <v>103</v>
      </c>
      <c r="G528" s="42" t="s">
        <v>300</v>
      </c>
      <c r="H528" s="290" t="s">
        <v>301</v>
      </c>
      <c r="I528" s="44"/>
      <c r="J528" s="44">
        <v>18.07</v>
      </c>
      <c r="K528" s="54" t="s">
        <v>302</v>
      </c>
      <c r="L528" s="45" t="s">
        <v>38</v>
      </c>
      <c r="M528" s="7"/>
      <c r="N528" s="7"/>
      <c r="O528" s="7"/>
      <c r="P528" s="7"/>
      <c r="Q528" s="7"/>
    </row>
    <row r="529" spans="1:17" outlineLevel="1" x14ac:dyDescent="0.2">
      <c r="A529" s="37" t="s">
        <v>38</v>
      </c>
      <c r="B529" s="38" t="s">
        <v>38</v>
      </c>
      <c r="C529" s="282" t="s">
        <v>42</v>
      </c>
      <c r="D529" s="40" t="s">
        <v>38</v>
      </c>
      <c r="E529" s="41" t="s">
        <v>38</v>
      </c>
      <c r="F529" s="42">
        <v>4.47</v>
      </c>
      <c r="G529" s="42"/>
      <c r="H529" s="87">
        <v>8.67</v>
      </c>
      <c r="I529" s="44"/>
      <c r="J529" s="44">
        <v>18.05</v>
      </c>
      <c r="K529" s="42">
        <v>156.49</v>
      </c>
      <c r="L529" s="45" t="s">
        <v>38</v>
      </c>
      <c r="M529" s="7"/>
      <c r="N529" s="7"/>
      <c r="O529" s="7"/>
      <c r="P529" s="7"/>
      <c r="Q529" s="7"/>
    </row>
    <row r="530" spans="1:17" outlineLevel="1" x14ac:dyDescent="0.2">
      <c r="A530" s="37" t="s">
        <v>38</v>
      </c>
      <c r="B530" s="38" t="s">
        <v>38</v>
      </c>
      <c r="C530" s="282" t="s">
        <v>43</v>
      </c>
      <c r="D530" s="40" t="s">
        <v>44</v>
      </c>
      <c r="E530" s="41">
        <v>100</v>
      </c>
      <c r="F530" s="42"/>
      <c r="G530" s="42"/>
      <c r="H530" s="87">
        <v>349.54</v>
      </c>
      <c r="I530" s="44"/>
      <c r="J530" s="44" t="s">
        <v>106</v>
      </c>
      <c r="K530" s="42">
        <v>5368.76</v>
      </c>
      <c r="L530" s="45" t="s">
        <v>38</v>
      </c>
      <c r="M530" s="7"/>
      <c r="N530" s="7"/>
      <c r="O530" s="7"/>
      <c r="P530" s="7"/>
      <c r="Q530" s="7"/>
    </row>
    <row r="531" spans="1:17" outlineLevel="1" x14ac:dyDescent="0.2">
      <c r="A531" s="37" t="s">
        <v>38</v>
      </c>
      <c r="B531" s="38" t="s">
        <v>38</v>
      </c>
      <c r="C531" s="282" t="s">
        <v>46</v>
      </c>
      <c r="D531" s="40" t="s">
        <v>44</v>
      </c>
      <c r="E531" s="41">
        <v>65</v>
      </c>
      <c r="F531" s="42"/>
      <c r="G531" s="42"/>
      <c r="H531" s="87">
        <v>227.2</v>
      </c>
      <c r="I531" s="44"/>
      <c r="J531" s="44" t="s">
        <v>61</v>
      </c>
      <c r="K531" s="42">
        <v>3284.42</v>
      </c>
      <c r="L531" s="45" t="s">
        <v>38</v>
      </c>
      <c r="M531" s="7"/>
      <c r="N531" s="7"/>
      <c r="O531" s="7"/>
      <c r="P531" s="7"/>
      <c r="Q531" s="7"/>
    </row>
    <row r="532" spans="1:17" outlineLevel="1" x14ac:dyDescent="0.2">
      <c r="A532" s="37" t="s">
        <v>38</v>
      </c>
      <c r="B532" s="38" t="s">
        <v>38</v>
      </c>
      <c r="C532" s="282" t="s">
        <v>48</v>
      </c>
      <c r="D532" s="40" t="s">
        <v>49</v>
      </c>
      <c r="E532" s="41">
        <v>23</v>
      </c>
      <c r="F532" s="42"/>
      <c r="G532" s="42" t="s">
        <v>300</v>
      </c>
      <c r="H532" s="87" t="s">
        <v>38</v>
      </c>
      <c r="I532" s="44"/>
      <c r="J532" s="44"/>
      <c r="K532" s="42"/>
      <c r="L532" s="45">
        <v>24.17</v>
      </c>
      <c r="M532" s="7"/>
      <c r="N532" s="7"/>
      <c r="O532" s="7"/>
      <c r="P532" s="7"/>
      <c r="Q532" s="7"/>
    </row>
    <row r="533" spans="1:17" outlineLevel="1" x14ac:dyDescent="0.2">
      <c r="A533" s="37" t="s">
        <v>38</v>
      </c>
      <c r="B533" s="38" t="s">
        <v>38</v>
      </c>
      <c r="C533" s="282" t="s">
        <v>94</v>
      </c>
      <c r="D533" s="40" t="s">
        <v>49</v>
      </c>
      <c r="E533" s="41">
        <v>9.0399999999999991</v>
      </c>
      <c r="F533" s="42"/>
      <c r="G533" s="42" t="s">
        <v>303</v>
      </c>
      <c r="H533" s="87" t="s">
        <v>38</v>
      </c>
      <c r="I533" s="44"/>
      <c r="J533" s="44"/>
      <c r="K533" s="42"/>
      <c r="L533" s="45">
        <v>9.5</v>
      </c>
      <c r="M533" s="7"/>
      <c r="N533" s="7"/>
      <c r="O533" s="7"/>
      <c r="P533" s="7"/>
      <c r="Q533" s="7"/>
    </row>
    <row r="534" spans="1:17" ht="15.75" x14ac:dyDescent="0.2">
      <c r="A534" s="46" t="s">
        <v>38</v>
      </c>
      <c r="B534" s="47" t="s">
        <v>38</v>
      </c>
      <c r="C534" s="283" t="s">
        <v>50</v>
      </c>
      <c r="D534" s="46" t="s">
        <v>38</v>
      </c>
      <c r="E534" s="49" t="s">
        <v>38</v>
      </c>
      <c r="F534" s="50"/>
      <c r="G534" s="50"/>
      <c r="H534" s="88">
        <v>3211.31</v>
      </c>
      <c r="I534" s="52"/>
      <c r="J534" s="52"/>
      <c r="K534" s="50">
        <v>27589.08</v>
      </c>
      <c r="L534" s="53">
        <v>14177.33</v>
      </c>
      <c r="M534" s="7"/>
      <c r="N534" s="7"/>
      <c r="O534" s="7"/>
      <c r="P534" s="7"/>
      <c r="Q534" s="7"/>
    </row>
    <row r="535" spans="1:17" ht="60" x14ac:dyDescent="0.2">
      <c r="A535" s="37">
        <v>35</v>
      </c>
      <c r="B535" s="38" t="s">
        <v>108</v>
      </c>
      <c r="C535" s="282" t="s">
        <v>109</v>
      </c>
      <c r="D535" s="40" t="s">
        <v>110</v>
      </c>
      <c r="E535" s="41" t="s">
        <v>304</v>
      </c>
      <c r="F535" s="42">
        <v>140292.48000000001</v>
      </c>
      <c r="G535" s="42"/>
      <c r="H535" s="87" t="s">
        <v>38</v>
      </c>
      <c r="I535" s="73" t="s">
        <v>73</v>
      </c>
      <c r="J535" s="44"/>
      <c r="K535" s="42"/>
      <c r="L535" s="45" t="s">
        <v>38</v>
      </c>
      <c r="M535" s="7"/>
      <c r="N535" s="7"/>
      <c r="O535" s="7"/>
      <c r="P535" s="7"/>
      <c r="Q535" s="7"/>
    </row>
    <row r="536" spans="1:17" ht="45" outlineLevel="1" x14ac:dyDescent="0.2">
      <c r="A536" s="37" t="s">
        <v>38</v>
      </c>
      <c r="B536" s="38">
        <v>21141</v>
      </c>
      <c r="C536" s="282" t="s">
        <v>112</v>
      </c>
      <c r="D536" s="40" t="s">
        <v>56</v>
      </c>
      <c r="E536" s="41">
        <v>0.06</v>
      </c>
      <c r="F536" s="42">
        <v>108.45</v>
      </c>
      <c r="G536" s="42"/>
      <c r="H536" s="87">
        <v>6.51</v>
      </c>
      <c r="I536" s="44"/>
      <c r="J536" s="44">
        <v>7.58</v>
      </c>
      <c r="K536" s="42">
        <v>49.35</v>
      </c>
      <c r="L536" s="45" t="s">
        <v>38</v>
      </c>
      <c r="M536" s="7"/>
      <c r="N536" s="7"/>
      <c r="O536" s="7"/>
      <c r="P536" s="7"/>
      <c r="Q536" s="7"/>
    </row>
    <row r="537" spans="1:17" ht="30" outlineLevel="1" x14ac:dyDescent="0.2">
      <c r="A537" s="37" t="s">
        <v>38</v>
      </c>
      <c r="B537" s="38">
        <v>40102</v>
      </c>
      <c r="C537" s="282" t="s">
        <v>113</v>
      </c>
      <c r="D537" s="40" t="s">
        <v>56</v>
      </c>
      <c r="E537" s="41">
        <v>0.18</v>
      </c>
      <c r="F537" s="42">
        <v>30.53</v>
      </c>
      <c r="G537" s="42"/>
      <c r="H537" s="87">
        <v>5.5</v>
      </c>
      <c r="I537" s="44"/>
      <c r="J537" s="44">
        <v>7.58</v>
      </c>
      <c r="K537" s="42">
        <v>41.69</v>
      </c>
      <c r="L537" s="45" t="s">
        <v>38</v>
      </c>
      <c r="M537" s="7"/>
      <c r="N537" s="7"/>
      <c r="O537" s="7"/>
      <c r="P537" s="7"/>
      <c r="Q537" s="7"/>
    </row>
    <row r="538" spans="1:17" ht="90" outlineLevel="1" x14ac:dyDescent="0.2">
      <c r="A538" s="37" t="s">
        <v>38</v>
      </c>
      <c r="B538" s="38">
        <v>42901</v>
      </c>
      <c r="C538" s="282" t="s">
        <v>114</v>
      </c>
      <c r="D538" s="40" t="s">
        <v>56</v>
      </c>
      <c r="E538" s="41">
        <v>1.54</v>
      </c>
      <c r="F538" s="42">
        <v>27.1</v>
      </c>
      <c r="G538" s="42"/>
      <c r="H538" s="87">
        <v>41.73</v>
      </c>
      <c r="I538" s="44"/>
      <c r="J538" s="44">
        <v>7.58</v>
      </c>
      <c r="K538" s="42">
        <v>316.31</v>
      </c>
      <c r="L538" s="45" t="s">
        <v>38</v>
      </c>
      <c r="M538" s="7"/>
      <c r="N538" s="7"/>
      <c r="O538" s="7"/>
      <c r="P538" s="7"/>
      <c r="Q538" s="7"/>
    </row>
    <row r="539" spans="1:17" ht="30" outlineLevel="1" x14ac:dyDescent="0.2">
      <c r="A539" s="37" t="s">
        <v>38</v>
      </c>
      <c r="B539" s="38">
        <v>81600</v>
      </c>
      <c r="C539" s="282" t="s">
        <v>115</v>
      </c>
      <c r="D539" s="40" t="s">
        <v>56</v>
      </c>
      <c r="E539" s="41">
        <v>3.06</v>
      </c>
      <c r="F539" s="42">
        <v>96.1</v>
      </c>
      <c r="G539" s="42"/>
      <c r="H539" s="87">
        <v>294.07</v>
      </c>
      <c r="I539" s="44"/>
      <c r="J539" s="44">
        <v>7.58</v>
      </c>
      <c r="K539" s="42">
        <v>2229.0500000000002</v>
      </c>
      <c r="L539" s="45" t="s">
        <v>38</v>
      </c>
      <c r="M539" s="7"/>
      <c r="N539" s="7"/>
      <c r="O539" s="7"/>
      <c r="P539" s="7"/>
      <c r="Q539" s="7"/>
    </row>
    <row r="540" spans="1:17" ht="30" outlineLevel="1" x14ac:dyDescent="0.2">
      <c r="A540" s="37" t="s">
        <v>38</v>
      </c>
      <c r="B540" s="38">
        <v>400001</v>
      </c>
      <c r="C540" s="282" t="s">
        <v>55</v>
      </c>
      <c r="D540" s="40" t="s">
        <v>56</v>
      </c>
      <c r="E540" s="41">
        <v>0.08</v>
      </c>
      <c r="F540" s="42">
        <v>91.62</v>
      </c>
      <c r="G540" s="42"/>
      <c r="H540" s="87">
        <v>7.33</v>
      </c>
      <c r="I540" s="44"/>
      <c r="J540" s="44">
        <v>7.58</v>
      </c>
      <c r="K540" s="42">
        <v>55.56</v>
      </c>
      <c r="L540" s="45" t="s">
        <v>38</v>
      </c>
      <c r="M540" s="7"/>
      <c r="N540" s="7"/>
      <c r="O540" s="7"/>
      <c r="P540" s="7"/>
      <c r="Q540" s="7"/>
    </row>
    <row r="541" spans="1:17" ht="45" outlineLevel="1" x14ac:dyDescent="0.2">
      <c r="A541" s="37" t="s">
        <v>38</v>
      </c>
      <c r="B541" s="38" t="s">
        <v>116</v>
      </c>
      <c r="C541" s="282" t="s">
        <v>117</v>
      </c>
      <c r="D541" s="40" t="s">
        <v>118</v>
      </c>
      <c r="E541" s="41">
        <v>2.8199999999999999E-2</v>
      </c>
      <c r="F541" s="42">
        <v>6.17</v>
      </c>
      <c r="G541" s="42"/>
      <c r="H541" s="87">
        <v>0.17</v>
      </c>
      <c r="I541" s="44"/>
      <c r="J541" s="44">
        <v>6.04</v>
      </c>
      <c r="K541" s="42">
        <v>1.03</v>
      </c>
      <c r="L541" s="45" t="s">
        <v>38</v>
      </c>
      <c r="M541" s="7"/>
      <c r="N541" s="7"/>
      <c r="O541" s="7"/>
      <c r="P541" s="7"/>
      <c r="Q541" s="7"/>
    </row>
    <row r="542" spans="1:17" outlineLevel="1" x14ac:dyDescent="0.2">
      <c r="A542" s="37" t="s">
        <v>38</v>
      </c>
      <c r="B542" s="38" t="s">
        <v>119</v>
      </c>
      <c r="C542" s="282" t="s">
        <v>120</v>
      </c>
      <c r="D542" s="40" t="s">
        <v>121</v>
      </c>
      <c r="E542" s="41">
        <v>3.0720000000000001</v>
      </c>
      <c r="F542" s="42">
        <v>2.4500000000000002</v>
      </c>
      <c r="G542" s="42"/>
      <c r="H542" s="87">
        <v>7.53</v>
      </c>
      <c r="I542" s="44"/>
      <c r="J542" s="44">
        <v>6.04</v>
      </c>
      <c r="K542" s="42">
        <v>45.48</v>
      </c>
      <c r="L542" s="45" t="s">
        <v>38</v>
      </c>
      <c r="M542" s="7"/>
      <c r="N542" s="7"/>
      <c r="O542" s="7"/>
      <c r="P542" s="7"/>
      <c r="Q542" s="7"/>
    </row>
    <row r="543" spans="1:17" ht="45" outlineLevel="1" x14ac:dyDescent="0.2">
      <c r="A543" s="37" t="s">
        <v>38</v>
      </c>
      <c r="B543" s="38" t="s">
        <v>122</v>
      </c>
      <c r="C543" s="282" t="s">
        <v>123</v>
      </c>
      <c r="D543" s="40" t="s">
        <v>124</v>
      </c>
      <c r="E543" s="41">
        <v>6.4640000000000004</v>
      </c>
      <c r="F543" s="42">
        <v>1317</v>
      </c>
      <c r="G543" s="42"/>
      <c r="H543" s="87">
        <v>8513.09</v>
      </c>
      <c r="I543" s="44"/>
      <c r="J543" s="44">
        <v>6.04</v>
      </c>
      <c r="K543" s="42">
        <v>51419.06</v>
      </c>
      <c r="L543" s="45" t="s">
        <v>38</v>
      </c>
      <c r="M543" s="7"/>
      <c r="N543" s="7"/>
      <c r="O543" s="7"/>
      <c r="P543" s="7"/>
      <c r="Q543" s="7"/>
    </row>
    <row r="544" spans="1:17" outlineLevel="1" x14ac:dyDescent="0.2">
      <c r="A544" s="37" t="s">
        <v>38</v>
      </c>
      <c r="B544" s="38" t="s">
        <v>38</v>
      </c>
      <c r="C544" s="282" t="s">
        <v>39</v>
      </c>
      <c r="D544" s="40" t="s">
        <v>38</v>
      </c>
      <c r="E544" s="41" t="s">
        <v>38</v>
      </c>
      <c r="F544" s="42">
        <v>2538.5700000000002</v>
      </c>
      <c r="G544" s="42" t="s">
        <v>295</v>
      </c>
      <c r="H544" s="87">
        <v>224.21</v>
      </c>
      <c r="I544" s="44"/>
      <c r="J544" s="44">
        <v>18.07</v>
      </c>
      <c r="K544" s="42">
        <v>4051.47</v>
      </c>
      <c r="L544" s="45" t="s">
        <v>38</v>
      </c>
      <c r="M544" s="7"/>
      <c r="N544" s="7"/>
      <c r="O544" s="7"/>
      <c r="P544" s="7"/>
      <c r="Q544" s="7"/>
    </row>
    <row r="545" spans="1:17" outlineLevel="1" x14ac:dyDescent="0.2">
      <c r="A545" s="37" t="s">
        <v>38</v>
      </c>
      <c r="B545" s="38" t="s">
        <v>38</v>
      </c>
      <c r="C545" s="282" t="s">
        <v>40</v>
      </c>
      <c r="D545" s="40" t="s">
        <v>38</v>
      </c>
      <c r="E545" s="41" t="s">
        <v>38</v>
      </c>
      <c r="F545" s="42">
        <v>4616.6000000000004</v>
      </c>
      <c r="G545" s="42" t="s">
        <v>295</v>
      </c>
      <c r="H545" s="87">
        <v>407.74</v>
      </c>
      <c r="I545" s="44"/>
      <c r="J545" s="44">
        <v>7.58</v>
      </c>
      <c r="K545" s="42">
        <v>3090.67</v>
      </c>
      <c r="L545" s="45" t="s">
        <v>38</v>
      </c>
      <c r="M545" s="7"/>
      <c r="N545" s="7"/>
      <c r="O545" s="7"/>
      <c r="P545" s="7"/>
      <c r="Q545" s="7"/>
    </row>
    <row r="546" spans="1:17" outlineLevel="1" x14ac:dyDescent="0.2">
      <c r="A546" s="37" t="s">
        <v>38</v>
      </c>
      <c r="B546" s="38" t="s">
        <v>38</v>
      </c>
      <c r="C546" s="282" t="s">
        <v>41</v>
      </c>
      <c r="D546" s="40" t="s">
        <v>38</v>
      </c>
      <c r="E546" s="41" t="s">
        <v>38</v>
      </c>
      <c r="F546" s="54" t="s">
        <v>125</v>
      </c>
      <c r="G546" s="42" t="s">
        <v>295</v>
      </c>
      <c r="H546" s="290" t="s">
        <v>305</v>
      </c>
      <c r="I546" s="44"/>
      <c r="J546" s="44">
        <v>18.07</v>
      </c>
      <c r="K546" s="54" t="s">
        <v>306</v>
      </c>
      <c r="L546" s="45" t="s">
        <v>38</v>
      </c>
      <c r="M546" s="7"/>
      <c r="N546" s="7"/>
      <c r="O546" s="7"/>
      <c r="P546" s="7"/>
      <c r="Q546" s="7"/>
    </row>
    <row r="547" spans="1:17" outlineLevel="1" x14ac:dyDescent="0.2">
      <c r="A547" s="37" t="s">
        <v>38</v>
      </c>
      <c r="B547" s="38" t="s">
        <v>38</v>
      </c>
      <c r="C547" s="282" t="s">
        <v>42</v>
      </c>
      <c r="D547" s="40" t="s">
        <v>38</v>
      </c>
      <c r="E547" s="41" t="s">
        <v>38</v>
      </c>
      <c r="F547" s="42">
        <v>133137.31</v>
      </c>
      <c r="G547" s="42"/>
      <c r="H547" s="87">
        <v>8520.7800000000007</v>
      </c>
      <c r="I547" s="44"/>
      <c r="J547" s="44">
        <v>6.04</v>
      </c>
      <c r="K547" s="42">
        <v>51465.51</v>
      </c>
      <c r="L547" s="45" t="s">
        <v>38</v>
      </c>
      <c r="M547" s="7"/>
      <c r="N547" s="7"/>
      <c r="O547" s="7"/>
      <c r="P547" s="7"/>
      <c r="Q547" s="7"/>
    </row>
    <row r="548" spans="1:17" outlineLevel="1" x14ac:dyDescent="0.2">
      <c r="A548" s="37" t="s">
        <v>38</v>
      </c>
      <c r="B548" s="38" t="s">
        <v>38</v>
      </c>
      <c r="C548" s="282" t="s">
        <v>43</v>
      </c>
      <c r="D548" s="40" t="s">
        <v>44</v>
      </c>
      <c r="E548" s="41">
        <v>130</v>
      </c>
      <c r="F548" s="42"/>
      <c r="G548" s="42"/>
      <c r="H548" s="87">
        <v>355.07</v>
      </c>
      <c r="I548" s="44"/>
      <c r="J548" s="44" t="s">
        <v>128</v>
      </c>
      <c r="K548" s="42">
        <v>5478.35</v>
      </c>
      <c r="L548" s="45" t="s">
        <v>38</v>
      </c>
      <c r="M548" s="7"/>
      <c r="N548" s="7"/>
      <c r="O548" s="7"/>
      <c r="P548" s="7"/>
      <c r="Q548" s="7"/>
    </row>
    <row r="549" spans="1:17" outlineLevel="1" x14ac:dyDescent="0.2">
      <c r="A549" s="37" t="s">
        <v>38</v>
      </c>
      <c r="B549" s="38" t="s">
        <v>38</v>
      </c>
      <c r="C549" s="282" t="s">
        <v>46</v>
      </c>
      <c r="D549" s="40" t="s">
        <v>44</v>
      </c>
      <c r="E549" s="41">
        <v>89</v>
      </c>
      <c r="F549" s="42"/>
      <c r="G549" s="42"/>
      <c r="H549" s="87">
        <v>243.09</v>
      </c>
      <c r="I549" s="44"/>
      <c r="J549" s="44" t="s">
        <v>129</v>
      </c>
      <c r="K549" s="42">
        <v>3504.17</v>
      </c>
      <c r="L549" s="45" t="s">
        <v>38</v>
      </c>
      <c r="M549" s="7"/>
      <c r="N549" s="7"/>
      <c r="O549" s="7"/>
      <c r="P549" s="7"/>
      <c r="Q549" s="7"/>
    </row>
    <row r="550" spans="1:17" outlineLevel="1" x14ac:dyDescent="0.2">
      <c r="A550" s="37" t="s">
        <v>38</v>
      </c>
      <c r="B550" s="38" t="s">
        <v>38</v>
      </c>
      <c r="C550" s="282" t="s">
        <v>48</v>
      </c>
      <c r="D550" s="40" t="s">
        <v>49</v>
      </c>
      <c r="E550" s="41">
        <v>286.52</v>
      </c>
      <c r="F550" s="42"/>
      <c r="G550" s="42" t="s">
        <v>295</v>
      </c>
      <c r="H550" s="87" t="s">
        <v>38</v>
      </c>
      <c r="I550" s="44"/>
      <c r="J550" s="44"/>
      <c r="K550" s="42"/>
      <c r="L550" s="45">
        <v>25.31</v>
      </c>
      <c r="M550" s="7"/>
      <c r="N550" s="7"/>
      <c r="O550" s="7"/>
      <c r="P550" s="7"/>
      <c r="Q550" s="7"/>
    </row>
    <row r="551" spans="1:17" outlineLevel="1" x14ac:dyDescent="0.2">
      <c r="A551" s="37" t="s">
        <v>38</v>
      </c>
      <c r="B551" s="38" t="s">
        <v>38</v>
      </c>
      <c r="C551" s="282" t="s">
        <v>94</v>
      </c>
      <c r="D551" s="40" t="s">
        <v>49</v>
      </c>
      <c r="E551" s="41">
        <v>42.84</v>
      </c>
      <c r="F551" s="42"/>
      <c r="G551" s="42" t="s">
        <v>298</v>
      </c>
      <c r="H551" s="87" t="s">
        <v>38</v>
      </c>
      <c r="I551" s="44"/>
      <c r="J551" s="44"/>
      <c r="K551" s="42"/>
      <c r="L551" s="45">
        <v>3.78</v>
      </c>
      <c r="M551" s="7"/>
      <c r="N551" s="7"/>
      <c r="O551" s="7"/>
      <c r="P551" s="7"/>
      <c r="Q551" s="7"/>
    </row>
    <row r="552" spans="1:17" ht="15.75" x14ac:dyDescent="0.2">
      <c r="A552" s="46" t="s">
        <v>38</v>
      </c>
      <c r="B552" s="47" t="s">
        <v>38</v>
      </c>
      <c r="C552" s="283" t="s">
        <v>50</v>
      </c>
      <c r="D552" s="46" t="s">
        <v>38</v>
      </c>
      <c r="E552" s="49" t="s">
        <v>38</v>
      </c>
      <c r="F552" s="50"/>
      <c r="G552" s="50"/>
      <c r="H552" s="88">
        <v>9750.89</v>
      </c>
      <c r="I552" s="52"/>
      <c r="J552" s="52"/>
      <c r="K552" s="50">
        <v>67590.17</v>
      </c>
      <c r="L552" s="53">
        <v>1056096.4099999999</v>
      </c>
      <c r="M552" s="7"/>
      <c r="N552" s="7"/>
      <c r="O552" s="7"/>
      <c r="P552" s="7"/>
      <c r="Q552" s="7"/>
    </row>
    <row r="553" spans="1:17" ht="60" x14ac:dyDescent="0.2">
      <c r="A553" s="37">
        <v>36</v>
      </c>
      <c r="B553" s="38" t="s">
        <v>130</v>
      </c>
      <c r="C553" s="282" t="s">
        <v>123</v>
      </c>
      <c r="D553" s="40" t="s">
        <v>124</v>
      </c>
      <c r="E553" s="41">
        <v>-6.4640000000000004</v>
      </c>
      <c r="F553" s="42">
        <v>1317</v>
      </c>
      <c r="G553" s="42"/>
      <c r="H553" s="87">
        <v>-8513.09</v>
      </c>
      <c r="I553" s="73" t="s">
        <v>73</v>
      </c>
      <c r="J553" s="44">
        <v>6.04</v>
      </c>
      <c r="K553" s="50">
        <v>-51419.06</v>
      </c>
      <c r="L553" s="45" t="s">
        <v>38</v>
      </c>
      <c r="M553" s="7"/>
      <c r="N553" s="7"/>
      <c r="O553" s="7"/>
      <c r="P553" s="7"/>
      <c r="Q553" s="7"/>
    </row>
    <row r="554" spans="1:17" ht="75" x14ac:dyDescent="0.2">
      <c r="A554" s="37">
        <v>37</v>
      </c>
      <c r="B554" s="38" t="s">
        <v>307</v>
      </c>
      <c r="C554" s="282" t="s">
        <v>308</v>
      </c>
      <c r="D554" s="40" t="s">
        <v>110</v>
      </c>
      <c r="E554" s="41" t="s">
        <v>309</v>
      </c>
      <c r="F554" s="42">
        <v>41696.86</v>
      </c>
      <c r="G554" s="42"/>
      <c r="H554" s="87" t="s">
        <v>38</v>
      </c>
      <c r="I554" s="73" t="s">
        <v>73</v>
      </c>
      <c r="J554" s="44"/>
      <c r="K554" s="42"/>
      <c r="L554" s="45" t="s">
        <v>38</v>
      </c>
      <c r="M554" s="7"/>
      <c r="N554" s="7"/>
      <c r="O554" s="7"/>
      <c r="P554" s="7"/>
      <c r="Q554" s="7"/>
    </row>
    <row r="555" spans="1:17" ht="45" outlineLevel="1" x14ac:dyDescent="0.2">
      <c r="A555" s="37" t="s">
        <v>38</v>
      </c>
      <c r="B555" s="38">
        <v>21141</v>
      </c>
      <c r="C555" s="282" t="s">
        <v>112</v>
      </c>
      <c r="D555" s="40" t="s">
        <v>56</v>
      </c>
      <c r="E555" s="41">
        <v>0.01</v>
      </c>
      <c r="F555" s="42">
        <v>108.45</v>
      </c>
      <c r="G555" s="42"/>
      <c r="H555" s="87">
        <v>1.08</v>
      </c>
      <c r="I555" s="44"/>
      <c r="J555" s="44">
        <v>3.55</v>
      </c>
      <c r="K555" s="42">
        <v>3.83</v>
      </c>
      <c r="L555" s="45" t="s">
        <v>38</v>
      </c>
      <c r="M555" s="7"/>
      <c r="N555" s="7"/>
      <c r="O555" s="7"/>
      <c r="P555" s="7"/>
      <c r="Q555" s="7"/>
    </row>
    <row r="556" spans="1:17" ht="30" outlineLevel="1" x14ac:dyDescent="0.2">
      <c r="A556" s="37" t="s">
        <v>38</v>
      </c>
      <c r="B556" s="38">
        <v>40102</v>
      </c>
      <c r="C556" s="282" t="s">
        <v>113</v>
      </c>
      <c r="D556" s="40" t="s">
        <v>56</v>
      </c>
      <c r="E556" s="41">
        <v>0.04</v>
      </c>
      <c r="F556" s="42">
        <v>30.53</v>
      </c>
      <c r="G556" s="42"/>
      <c r="H556" s="87">
        <v>1.22</v>
      </c>
      <c r="I556" s="44"/>
      <c r="J556" s="44">
        <v>3.55</v>
      </c>
      <c r="K556" s="42">
        <v>4.33</v>
      </c>
      <c r="L556" s="45" t="s">
        <v>38</v>
      </c>
      <c r="M556" s="7"/>
      <c r="N556" s="7"/>
      <c r="O556" s="7"/>
      <c r="P556" s="7"/>
      <c r="Q556" s="7"/>
    </row>
    <row r="557" spans="1:17" ht="90" outlineLevel="1" x14ac:dyDescent="0.2">
      <c r="A557" s="37" t="s">
        <v>38</v>
      </c>
      <c r="B557" s="38">
        <v>42901</v>
      </c>
      <c r="C557" s="282" t="s">
        <v>114</v>
      </c>
      <c r="D557" s="40" t="s">
        <v>56</v>
      </c>
      <c r="E557" s="41">
        <v>0.36</v>
      </c>
      <c r="F557" s="42">
        <v>27.1</v>
      </c>
      <c r="G557" s="42"/>
      <c r="H557" s="87">
        <v>9.76</v>
      </c>
      <c r="I557" s="44"/>
      <c r="J557" s="44">
        <v>3.55</v>
      </c>
      <c r="K557" s="42">
        <v>34.65</v>
      </c>
      <c r="L557" s="45" t="s">
        <v>38</v>
      </c>
      <c r="M557" s="7"/>
      <c r="N557" s="7"/>
      <c r="O557" s="7"/>
      <c r="P557" s="7"/>
      <c r="Q557" s="7"/>
    </row>
    <row r="558" spans="1:17" ht="30" outlineLevel="1" x14ac:dyDescent="0.2">
      <c r="A558" s="37" t="s">
        <v>38</v>
      </c>
      <c r="B558" s="38">
        <v>400001</v>
      </c>
      <c r="C558" s="282" t="s">
        <v>55</v>
      </c>
      <c r="D558" s="40" t="s">
        <v>56</v>
      </c>
      <c r="E558" s="41">
        <v>0.02</v>
      </c>
      <c r="F558" s="42">
        <v>91.62</v>
      </c>
      <c r="G558" s="42"/>
      <c r="H558" s="87">
        <v>1.83</v>
      </c>
      <c r="I558" s="44"/>
      <c r="J558" s="44">
        <v>3.55</v>
      </c>
      <c r="K558" s="42">
        <v>6.5</v>
      </c>
      <c r="L558" s="45" t="s">
        <v>38</v>
      </c>
      <c r="M558" s="7"/>
      <c r="N558" s="7"/>
      <c r="O558" s="7"/>
      <c r="P558" s="7"/>
      <c r="Q558" s="7"/>
    </row>
    <row r="559" spans="1:17" ht="45" outlineLevel="1" x14ac:dyDescent="0.2">
      <c r="A559" s="37" t="s">
        <v>38</v>
      </c>
      <c r="B559" s="38" t="s">
        <v>310</v>
      </c>
      <c r="C559" s="282" t="s">
        <v>311</v>
      </c>
      <c r="D559" s="40" t="s">
        <v>144</v>
      </c>
      <c r="E559" s="41">
        <v>20.16</v>
      </c>
      <c r="F559" s="42">
        <v>31.82</v>
      </c>
      <c r="G559" s="42"/>
      <c r="H559" s="87">
        <v>641.49</v>
      </c>
      <c r="I559" s="44"/>
      <c r="J559" s="44">
        <v>7.37</v>
      </c>
      <c r="K559" s="42">
        <v>4727.78</v>
      </c>
      <c r="L559" s="45" t="s">
        <v>38</v>
      </c>
      <c r="M559" s="7"/>
      <c r="N559" s="7"/>
      <c r="O559" s="7"/>
      <c r="P559" s="7"/>
      <c r="Q559" s="7"/>
    </row>
    <row r="560" spans="1:17" ht="45" outlineLevel="1" x14ac:dyDescent="0.2">
      <c r="A560" s="37" t="s">
        <v>38</v>
      </c>
      <c r="B560" s="38" t="s">
        <v>312</v>
      </c>
      <c r="C560" s="282" t="s">
        <v>313</v>
      </c>
      <c r="D560" s="40" t="s">
        <v>147</v>
      </c>
      <c r="E560" s="41">
        <v>5.04</v>
      </c>
      <c r="F560" s="42">
        <v>12.31</v>
      </c>
      <c r="G560" s="42"/>
      <c r="H560" s="87">
        <v>62.04</v>
      </c>
      <c r="I560" s="44"/>
      <c r="J560" s="44">
        <v>7.37</v>
      </c>
      <c r="K560" s="42">
        <v>457.23</v>
      </c>
      <c r="L560" s="45" t="s">
        <v>38</v>
      </c>
      <c r="M560" s="7"/>
      <c r="N560" s="7"/>
      <c r="O560" s="7"/>
      <c r="P560" s="7"/>
      <c r="Q560" s="7"/>
    </row>
    <row r="561" spans="1:17" ht="45" outlineLevel="1" x14ac:dyDescent="0.2">
      <c r="A561" s="37" t="s">
        <v>38</v>
      </c>
      <c r="B561" s="38" t="s">
        <v>148</v>
      </c>
      <c r="C561" s="282" t="s">
        <v>149</v>
      </c>
      <c r="D561" s="40" t="s">
        <v>84</v>
      </c>
      <c r="E561" s="41">
        <v>1.64</v>
      </c>
      <c r="F561" s="42">
        <v>18.39</v>
      </c>
      <c r="G561" s="42"/>
      <c r="H561" s="87">
        <v>30.16</v>
      </c>
      <c r="I561" s="44"/>
      <c r="J561" s="44">
        <v>7.37</v>
      </c>
      <c r="K561" s="42">
        <v>222.28</v>
      </c>
      <c r="L561" s="45" t="s">
        <v>38</v>
      </c>
      <c r="M561" s="7"/>
      <c r="N561" s="7"/>
      <c r="O561" s="7"/>
      <c r="P561" s="7"/>
      <c r="Q561" s="7"/>
    </row>
    <row r="562" spans="1:17" ht="45" outlineLevel="1" x14ac:dyDescent="0.2">
      <c r="A562" s="37" t="s">
        <v>38</v>
      </c>
      <c r="B562" s="38" t="s">
        <v>150</v>
      </c>
      <c r="C562" s="282" t="s">
        <v>151</v>
      </c>
      <c r="D562" s="40" t="s">
        <v>121</v>
      </c>
      <c r="E562" s="41">
        <v>1.4E-3</v>
      </c>
      <c r="F562" s="42">
        <v>1101.2</v>
      </c>
      <c r="G562" s="42"/>
      <c r="H562" s="87">
        <v>1.54</v>
      </c>
      <c r="I562" s="44"/>
      <c r="J562" s="44">
        <v>7.37</v>
      </c>
      <c r="K562" s="42">
        <v>11.35</v>
      </c>
      <c r="L562" s="45" t="s">
        <v>38</v>
      </c>
      <c r="M562" s="7"/>
      <c r="N562" s="7"/>
      <c r="O562" s="7"/>
      <c r="P562" s="7"/>
      <c r="Q562" s="7"/>
    </row>
    <row r="563" spans="1:17" ht="30" outlineLevel="1" x14ac:dyDescent="0.2">
      <c r="A563" s="37" t="s">
        <v>38</v>
      </c>
      <c r="B563" s="38" t="s">
        <v>152</v>
      </c>
      <c r="C563" s="282" t="s">
        <v>153</v>
      </c>
      <c r="D563" s="40" t="s">
        <v>121</v>
      </c>
      <c r="E563" s="41">
        <v>1.8599999999999998E-2</v>
      </c>
      <c r="F563" s="42">
        <v>589.03</v>
      </c>
      <c r="G563" s="42"/>
      <c r="H563" s="87">
        <v>10.96</v>
      </c>
      <c r="I563" s="44"/>
      <c r="J563" s="44">
        <v>7.37</v>
      </c>
      <c r="K563" s="42">
        <v>80.78</v>
      </c>
      <c r="L563" s="45" t="s">
        <v>38</v>
      </c>
      <c r="M563" s="7"/>
      <c r="N563" s="7"/>
      <c r="O563" s="7"/>
      <c r="P563" s="7"/>
      <c r="Q563" s="7"/>
    </row>
    <row r="564" spans="1:17" outlineLevel="1" x14ac:dyDescent="0.2">
      <c r="A564" s="37" t="s">
        <v>38</v>
      </c>
      <c r="B564" s="38" t="s">
        <v>119</v>
      </c>
      <c r="C564" s="282" t="s">
        <v>120</v>
      </c>
      <c r="D564" s="40" t="s">
        <v>121</v>
      </c>
      <c r="E564" s="41">
        <v>0.72</v>
      </c>
      <c r="F564" s="42">
        <v>2.4500000000000002</v>
      </c>
      <c r="G564" s="42"/>
      <c r="H564" s="87">
        <v>1.76</v>
      </c>
      <c r="I564" s="44"/>
      <c r="J564" s="44">
        <v>7.37</v>
      </c>
      <c r="K564" s="42">
        <v>12.97</v>
      </c>
      <c r="L564" s="45" t="s">
        <v>38</v>
      </c>
      <c r="M564" s="7"/>
      <c r="N564" s="7"/>
      <c r="O564" s="7"/>
      <c r="P564" s="7"/>
      <c r="Q564" s="7"/>
    </row>
    <row r="565" spans="1:17" outlineLevel="1" x14ac:dyDescent="0.2">
      <c r="A565" s="37" t="s">
        <v>38</v>
      </c>
      <c r="B565" s="38" t="s">
        <v>38</v>
      </c>
      <c r="C565" s="282" t="s">
        <v>39</v>
      </c>
      <c r="D565" s="40" t="s">
        <v>38</v>
      </c>
      <c r="E565" s="41" t="s">
        <v>38</v>
      </c>
      <c r="F565" s="42">
        <v>3724.39</v>
      </c>
      <c r="G565" s="42" t="s">
        <v>295</v>
      </c>
      <c r="H565" s="87">
        <v>102.79</v>
      </c>
      <c r="I565" s="44"/>
      <c r="J565" s="44">
        <v>18.07</v>
      </c>
      <c r="K565" s="42">
        <v>1857.42</v>
      </c>
      <c r="L565" s="45" t="s">
        <v>38</v>
      </c>
      <c r="M565" s="7"/>
      <c r="N565" s="7"/>
      <c r="O565" s="7"/>
      <c r="P565" s="7"/>
      <c r="Q565" s="7"/>
    </row>
    <row r="566" spans="1:17" outlineLevel="1" x14ac:dyDescent="0.2">
      <c r="A566" s="37" t="s">
        <v>38</v>
      </c>
      <c r="B566" s="38" t="s">
        <v>38</v>
      </c>
      <c r="C566" s="282" t="s">
        <v>40</v>
      </c>
      <c r="D566" s="40" t="s">
        <v>38</v>
      </c>
      <c r="E566" s="41" t="s">
        <v>38</v>
      </c>
      <c r="F566" s="42">
        <v>574.73</v>
      </c>
      <c r="G566" s="42" t="s">
        <v>295</v>
      </c>
      <c r="H566" s="87">
        <v>15.86</v>
      </c>
      <c r="I566" s="44"/>
      <c r="J566" s="44">
        <v>3.55</v>
      </c>
      <c r="K566" s="42">
        <v>56.3</v>
      </c>
      <c r="L566" s="45" t="s">
        <v>38</v>
      </c>
      <c r="M566" s="7"/>
      <c r="N566" s="7"/>
      <c r="O566" s="7"/>
      <c r="P566" s="7"/>
      <c r="Q566" s="7"/>
    </row>
    <row r="567" spans="1:17" outlineLevel="1" x14ac:dyDescent="0.2">
      <c r="A567" s="37" t="s">
        <v>38</v>
      </c>
      <c r="B567" s="38" t="s">
        <v>38</v>
      </c>
      <c r="C567" s="282" t="s">
        <v>41</v>
      </c>
      <c r="D567" s="40" t="s">
        <v>38</v>
      </c>
      <c r="E567" s="41" t="s">
        <v>38</v>
      </c>
      <c r="F567" s="54" t="s">
        <v>314</v>
      </c>
      <c r="G567" s="42" t="s">
        <v>295</v>
      </c>
      <c r="H567" s="290" t="s">
        <v>315</v>
      </c>
      <c r="I567" s="44"/>
      <c r="J567" s="44">
        <v>18.07</v>
      </c>
      <c r="K567" s="54" t="s">
        <v>316</v>
      </c>
      <c r="L567" s="45" t="s">
        <v>38</v>
      </c>
      <c r="M567" s="7"/>
      <c r="N567" s="7"/>
      <c r="O567" s="7"/>
      <c r="P567" s="7"/>
      <c r="Q567" s="7"/>
    </row>
    <row r="568" spans="1:17" outlineLevel="1" x14ac:dyDescent="0.2">
      <c r="A568" s="37" t="s">
        <v>38</v>
      </c>
      <c r="B568" s="38" t="s">
        <v>38</v>
      </c>
      <c r="C568" s="282" t="s">
        <v>42</v>
      </c>
      <c r="D568" s="40" t="s">
        <v>38</v>
      </c>
      <c r="E568" s="41" t="s">
        <v>38</v>
      </c>
      <c r="F568" s="42">
        <v>37397.74</v>
      </c>
      <c r="G568" s="42"/>
      <c r="H568" s="87">
        <v>747.96</v>
      </c>
      <c r="I568" s="44"/>
      <c r="J568" s="44">
        <v>7.37</v>
      </c>
      <c r="K568" s="42">
        <v>5512.47</v>
      </c>
      <c r="L568" s="45" t="s">
        <v>38</v>
      </c>
      <c r="M568" s="7"/>
      <c r="N568" s="7"/>
      <c r="O568" s="7"/>
      <c r="P568" s="7"/>
      <c r="Q568" s="7"/>
    </row>
    <row r="569" spans="1:17" outlineLevel="1" x14ac:dyDescent="0.2">
      <c r="A569" s="37" t="s">
        <v>38</v>
      </c>
      <c r="B569" s="38" t="s">
        <v>38</v>
      </c>
      <c r="C569" s="282" t="s">
        <v>43</v>
      </c>
      <c r="D569" s="40" t="s">
        <v>44</v>
      </c>
      <c r="E569" s="41">
        <v>130</v>
      </c>
      <c r="F569" s="42"/>
      <c r="G569" s="42"/>
      <c r="H569" s="87">
        <v>134.55000000000001</v>
      </c>
      <c r="I569" s="44"/>
      <c r="J569" s="44" t="s">
        <v>128</v>
      </c>
      <c r="K569" s="42">
        <v>2075.98</v>
      </c>
      <c r="L569" s="45" t="s">
        <v>38</v>
      </c>
      <c r="M569" s="7"/>
      <c r="N569" s="7"/>
      <c r="O569" s="7"/>
      <c r="P569" s="7"/>
      <c r="Q569" s="7"/>
    </row>
    <row r="570" spans="1:17" outlineLevel="1" x14ac:dyDescent="0.2">
      <c r="A570" s="37" t="s">
        <v>38</v>
      </c>
      <c r="B570" s="38" t="s">
        <v>38</v>
      </c>
      <c r="C570" s="282" t="s">
        <v>46</v>
      </c>
      <c r="D570" s="40" t="s">
        <v>44</v>
      </c>
      <c r="E570" s="41">
        <v>89</v>
      </c>
      <c r="F570" s="42"/>
      <c r="G570" s="42"/>
      <c r="H570" s="87">
        <v>92.12</v>
      </c>
      <c r="I570" s="44"/>
      <c r="J570" s="44" t="s">
        <v>129</v>
      </c>
      <c r="K570" s="42">
        <v>1327.88</v>
      </c>
      <c r="L570" s="45" t="s">
        <v>38</v>
      </c>
      <c r="M570" s="7"/>
      <c r="N570" s="7"/>
      <c r="O570" s="7"/>
      <c r="P570" s="7"/>
      <c r="Q570" s="7"/>
    </row>
    <row r="571" spans="1:17" outlineLevel="1" x14ac:dyDescent="0.2">
      <c r="A571" s="37" t="s">
        <v>38</v>
      </c>
      <c r="B571" s="38" t="s">
        <v>38</v>
      </c>
      <c r="C571" s="282" t="s">
        <v>48</v>
      </c>
      <c r="D571" s="40" t="s">
        <v>49</v>
      </c>
      <c r="E571" s="41">
        <v>420.36</v>
      </c>
      <c r="F571" s="42"/>
      <c r="G571" s="42" t="s">
        <v>295</v>
      </c>
      <c r="H571" s="87" t="s">
        <v>38</v>
      </c>
      <c r="I571" s="44"/>
      <c r="J571" s="44"/>
      <c r="K571" s="42"/>
      <c r="L571" s="45">
        <v>11.6</v>
      </c>
      <c r="M571" s="7"/>
      <c r="N571" s="7"/>
      <c r="O571" s="7"/>
      <c r="P571" s="7"/>
      <c r="Q571" s="7"/>
    </row>
    <row r="572" spans="1:17" outlineLevel="1" x14ac:dyDescent="0.2">
      <c r="A572" s="37" t="s">
        <v>38</v>
      </c>
      <c r="B572" s="38" t="s">
        <v>38</v>
      </c>
      <c r="C572" s="282" t="s">
        <v>94</v>
      </c>
      <c r="D572" s="40" t="s">
        <v>49</v>
      </c>
      <c r="E572" s="41">
        <v>2.21</v>
      </c>
      <c r="F572" s="42"/>
      <c r="G572" s="42" t="s">
        <v>298</v>
      </c>
      <c r="H572" s="87" t="s">
        <v>38</v>
      </c>
      <c r="I572" s="44"/>
      <c r="J572" s="44"/>
      <c r="K572" s="42"/>
      <c r="L572" s="45">
        <v>0.06</v>
      </c>
      <c r="M572" s="7"/>
      <c r="N572" s="7"/>
      <c r="O572" s="7"/>
      <c r="P572" s="7"/>
      <c r="Q572" s="7"/>
    </row>
    <row r="573" spans="1:17" ht="15.75" x14ac:dyDescent="0.2">
      <c r="A573" s="46" t="s">
        <v>38</v>
      </c>
      <c r="B573" s="47" t="s">
        <v>38</v>
      </c>
      <c r="C573" s="283" t="s">
        <v>50</v>
      </c>
      <c r="D573" s="46" t="s">
        <v>38</v>
      </c>
      <c r="E573" s="49" t="s">
        <v>38</v>
      </c>
      <c r="F573" s="50"/>
      <c r="G573" s="50"/>
      <c r="H573" s="88">
        <v>1093.28</v>
      </c>
      <c r="I573" s="52"/>
      <c r="J573" s="52"/>
      <c r="K573" s="50">
        <v>10830.05</v>
      </c>
      <c r="L573" s="53">
        <v>541502.5</v>
      </c>
      <c r="M573" s="7"/>
      <c r="N573" s="7"/>
      <c r="O573" s="7"/>
      <c r="P573" s="7"/>
      <c r="Q573" s="7"/>
    </row>
    <row r="574" spans="1:17" ht="60" x14ac:dyDescent="0.2">
      <c r="A574" s="37">
        <v>38</v>
      </c>
      <c r="B574" s="38" t="s">
        <v>131</v>
      </c>
      <c r="C574" s="282" t="s">
        <v>317</v>
      </c>
      <c r="D574" s="40" t="s">
        <v>53</v>
      </c>
      <c r="E574" s="41" t="s">
        <v>318</v>
      </c>
      <c r="F574" s="42">
        <v>279.62</v>
      </c>
      <c r="G574" s="42"/>
      <c r="H574" s="87" t="s">
        <v>38</v>
      </c>
      <c r="I574" s="44" t="s">
        <v>73</v>
      </c>
      <c r="J574" s="44"/>
      <c r="K574" s="42"/>
      <c r="L574" s="45" t="s">
        <v>38</v>
      </c>
      <c r="M574" s="7"/>
      <c r="N574" s="7"/>
      <c r="O574" s="7"/>
      <c r="P574" s="7"/>
      <c r="Q574" s="7"/>
    </row>
    <row r="575" spans="1:17" ht="60" outlineLevel="1" x14ac:dyDescent="0.2">
      <c r="A575" s="37" t="s">
        <v>38</v>
      </c>
      <c r="B575" s="38">
        <v>21102</v>
      </c>
      <c r="C575" s="282" t="s">
        <v>74</v>
      </c>
      <c r="D575" s="40" t="s">
        <v>56</v>
      </c>
      <c r="E575" s="41">
        <v>0.2</v>
      </c>
      <c r="F575" s="42">
        <v>131.11000000000001</v>
      </c>
      <c r="G575" s="42"/>
      <c r="H575" s="87">
        <v>26.22</v>
      </c>
      <c r="I575" s="44"/>
      <c r="J575" s="44">
        <v>6.18</v>
      </c>
      <c r="K575" s="42">
        <v>162.04</v>
      </c>
      <c r="L575" s="45" t="s">
        <v>38</v>
      </c>
      <c r="M575" s="7"/>
      <c r="N575" s="7"/>
      <c r="O575" s="7"/>
      <c r="P575" s="7"/>
      <c r="Q575" s="7"/>
    </row>
    <row r="576" spans="1:17" ht="30" outlineLevel="1" x14ac:dyDescent="0.2">
      <c r="A576" s="37" t="s">
        <v>38</v>
      </c>
      <c r="B576" s="38">
        <v>30203</v>
      </c>
      <c r="C576" s="282" t="s">
        <v>75</v>
      </c>
      <c r="D576" s="40" t="s">
        <v>56</v>
      </c>
      <c r="E576" s="41">
        <v>4.3</v>
      </c>
      <c r="F576" s="42">
        <v>2.37</v>
      </c>
      <c r="G576" s="42"/>
      <c r="H576" s="87">
        <v>10.19</v>
      </c>
      <c r="I576" s="44"/>
      <c r="J576" s="44">
        <v>6.18</v>
      </c>
      <c r="K576" s="42">
        <v>62.97</v>
      </c>
      <c r="L576" s="45" t="s">
        <v>38</v>
      </c>
      <c r="M576" s="7"/>
      <c r="N576" s="7"/>
      <c r="O576" s="7"/>
      <c r="P576" s="7"/>
      <c r="Q576" s="7"/>
    </row>
    <row r="577" spans="1:17" ht="30" outlineLevel="1" x14ac:dyDescent="0.2">
      <c r="A577" s="37" t="s">
        <v>38</v>
      </c>
      <c r="B577" s="38">
        <v>30402</v>
      </c>
      <c r="C577" s="282" t="s">
        <v>76</v>
      </c>
      <c r="D577" s="40" t="s">
        <v>56</v>
      </c>
      <c r="E577" s="41">
        <v>4.3</v>
      </c>
      <c r="F577" s="42">
        <v>3.28</v>
      </c>
      <c r="G577" s="42"/>
      <c r="H577" s="87">
        <v>14.1</v>
      </c>
      <c r="I577" s="44"/>
      <c r="J577" s="44">
        <v>6.18</v>
      </c>
      <c r="K577" s="42">
        <v>87.14</v>
      </c>
      <c r="L577" s="45" t="s">
        <v>38</v>
      </c>
      <c r="M577" s="7"/>
      <c r="N577" s="7"/>
      <c r="O577" s="7"/>
      <c r="P577" s="7"/>
      <c r="Q577" s="7"/>
    </row>
    <row r="578" spans="1:17" ht="30" outlineLevel="1" x14ac:dyDescent="0.2">
      <c r="A578" s="37" t="s">
        <v>38</v>
      </c>
      <c r="B578" s="38">
        <v>400001</v>
      </c>
      <c r="C578" s="282" t="s">
        <v>55</v>
      </c>
      <c r="D578" s="40" t="s">
        <v>56</v>
      </c>
      <c r="E578" s="41">
        <v>0.2</v>
      </c>
      <c r="F578" s="42">
        <v>91.62</v>
      </c>
      <c r="G578" s="42"/>
      <c r="H578" s="87">
        <v>18.32</v>
      </c>
      <c r="I578" s="44"/>
      <c r="J578" s="44">
        <v>6.18</v>
      </c>
      <c r="K578" s="42">
        <v>113.22</v>
      </c>
      <c r="L578" s="45" t="s">
        <v>38</v>
      </c>
      <c r="M578" s="7"/>
      <c r="N578" s="7"/>
      <c r="O578" s="7"/>
      <c r="P578" s="7"/>
      <c r="Q578" s="7"/>
    </row>
    <row r="579" spans="1:17" outlineLevel="1" x14ac:dyDescent="0.2">
      <c r="A579" s="37" t="s">
        <v>38</v>
      </c>
      <c r="B579" s="38" t="s">
        <v>85</v>
      </c>
      <c r="C579" s="282" t="s">
        <v>86</v>
      </c>
      <c r="D579" s="40" t="s">
        <v>87</v>
      </c>
      <c r="E579" s="41">
        <v>8.0999999999999996E-3</v>
      </c>
      <c r="F579" s="42">
        <v>120</v>
      </c>
      <c r="G579" s="42"/>
      <c r="H579" s="87">
        <v>0.97</v>
      </c>
      <c r="I579" s="44"/>
      <c r="J579" s="44">
        <v>8.24</v>
      </c>
      <c r="K579" s="42">
        <v>7.99</v>
      </c>
      <c r="L579" s="45" t="s">
        <v>38</v>
      </c>
      <c r="M579" s="7"/>
      <c r="N579" s="7"/>
      <c r="O579" s="7"/>
      <c r="P579" s="7"/>
      <c r="Q579" s="7"/>
    </row>
    <row r="580" spans="1:17" outlineLevel="1" x14ac:dyDescent="0.2">
      <c r="A580" s="37" t="s">
        <v>38</v>
      </c>
      <c r="B580" s="38" t="s">
        <v>88</v>
      </c>
      <c r="C580" s="282" t="s">
        <v>89</v>
      </c>
      <c r="D580" s="40" t="s">
        <v>79</v>
      </c>
      <c r="E580" s="41">
        <v>1E-4</v>
      </c>
      <c r="F580" s="42">
        <v>8461.6299999999992</v>
      </c>
      <c r="G580" s="42"/>
      <c r="H580" s="87">
        <v>0.85</v>
      </c>
      <c r="I580" s="44"/>
      <c r="J580" s="44">
        <v>8.24</v>
      </c>
      <c r="K580" s="42">
        <v>7</v>
      </c>
      <c r="L580" s="45" t="s">
        <v>38</v>
      </c>
      <c r="M580" s="7"/>
      <c r="N580" s="7"/>
      <c r="O580" s="7"/>
      <c r="P580" s="7"/>
      <c r="Q580" s="7"/>
    </row>
    <row r="581" spans="1:17" ht="30" outlineLevel="1" x14ac:dyDescent="0.2">
      <c r="A581" s="37" t="s">
        <v>38</v>
      </c>
      <c r="B581" s="38" t="s">
        <v>134</v>
      </c>
      <c r="C581" s="282" t="s">
        <v>135</v>
      </c>
      <c r="D581" s="40" t="s">
        <v>84</v>
      </c>
      <c r="E581" s="41">
        <v>0.42</v>
      </c>
      <c r="F581" s="42">
        <v>66.84</v>
      </c>
      <c r="G581" s="42"/>
      <c r="H581" s="87">
        <v>28.07</v>
      </c>
      <c r="I581" s="44"/>
      <c r="J581" s="44">
        <v>8.24</v>
      </c>
      <c r="K581" s="42">
        <v>231.3</v>
      </c>
      <c r="L581" s="45" t="s">
        <v>38</v>
      </c>
      <c r="M581" s="7"/>
      <c r="N581" s="7"/>
      <c r="O581" s="7"/>
      <c r="P581" s="7"/>
      <c r="Q581" s="7"/>
    </row>
    <row r="582" spans="1:17" ht="60" outlineLevel="1" x14ac:dyDescent="0.2">
      <c r="A582" s="37" t="s">
        <v>38</v>
      </c>
      <c r="B582" s="38" t="s">
        <v>57</v>
      </c>
      <c r="C582" s="282" t="s">
        <v>58</v>
      </c>
      <c r="D582" s="40" t="s">
        <v>59</v>
      </c>
      <c r="E582" s="41">
        <v>2.8980000000000001</v>
      </c>
      <c r="F582" s="42">
        <v>1</v>
      </c>
      <c r="G582" s="42"/>
      <c r="H582" s="87">
        <v>2.9</v>
      </c>
      <c r="I582" s="44"/>
      <c r="J582" s="44">
        <v>8.24</v>
      </c>
      <c r="K582" s="42">
        <v>23.9</v>
      </c>
      <c r="L582" s="45" t="s">
        <v>38</v>
      </c>
      <c r="M582" s="7"/>
      <c r="N582" s="7"/>
      <c r="O582" s="7"/>
      <c r="P582" s="7"/>
      <c r="Q582" s="7"/>
    </row>
    <row r="583" spans="1:17" outlineLevel="1" x14ac:dyDescent="0.2">
      <c r="A583" s="37" t="s">
        <v>38</v>
      </c>
      <c r="B583" s="38" t="s">
        <v>38</v>
      </c>
      <c r="C583" s="282" t="s">
        <v>39</v>
      </c>
      <c r="D583" s="40" t="s">
        <v>38</v>
      </c>
      <c r="E583" s="41" t="s">
        <v>38</v>
      </c>
      <c r="F583" s="42">
        <v>172.42</v>
      </c>
      <c r="G583" s="42" t="s">
        <v>295</v>
      </c>
      <c r="H583" s="87">
        <v>199.87</v>
      </c>
      <c r="I583" s="44"/>
      <c r="J583" s="44">
        <v>18.07</v>
      </c>
      <c r="K583" s="42">
        <v>3611.65</v>
      </c>
      <c r="L583" s="45" t="s">
        <v>38</v>
      </c>
      <c r="M583" s="7"/>
      <c r="N583" s="7"/>
      <c r="O583" s="7"/>
      <c r="P583" s="7"/>
      <c r="Q583" s="7"/>
    </row>
    <row r="584" spans="1:17" outlineLevel="1" x14ac:dyDescent="0.2">
      <c r="A584" s="37" t="s">
        <v>38</v>
      </c>
      <c r="B584" s="38" t="s">
        <v>38</v>
      </c>
      <c r="C584" s="282" t="s">
        <v>40</v>
      </c>
      <c r="D584" s="40" t="s">
        <v>38</v>
      </c>
      <c r="E584" s="41" t="s">
        <v>38</v>
      </c>
      <c r="F584" s="42">
        <v>68.67</v>
      </c>
      <c r="G584" s="42" t="s">
        <v>295</v>
      </c>
      <c r="H584" s="87">
        <v>79.599999999999994</v>
      </c>
      <c r="I584" s="44"/>
      <c r="J584" s="44">
        <v>6.18</v>
      </c>
      <c r="K584" s="42">
        <v>491.93</v>
      </c>
      <c r="L584" s="45" t="s">
        <v>38</v>
      </c>
      <c r="M584" s="7"/>
      <c r="N584" s="7"/>
      <c r="O584" s="7"/>
      <c r="P584" s="7"/>
      <c r="Q584" s="7"/>
    </row>
    <row r="585" spans="1:17" outlineLevel="1" x14ac:dyDescent="0.2">
      <c r="A585" s="37" t="s">
        <v>38</v>
      </c>
      <c r="B585" s="38" t="s">
        <v>38</v>
      </c>
      <c r="C585" s="282" t="s">
        <v>41</v>
      </c>
      <c r="D585" s="40" t="s">
        <v>38</v>
      </c>
      <c r="E585" s="41" t="s">
        <v>38</v>
      </c>
      <c r="F585" s="54" t="s">
        <v>136</v>
      </c>
      <c r="G585" s="42" t="s">
        <v>295</v>
      </c>
      <c r="H585" s="290" t="s">
        <v>319</v>
      </c>
      <c r="I585" s="44"/>
      <c r="J585" s="44">
        <v>18.07</v>
      </c>
      <c r="K585" s="54" t="s">
        <v>320</v>
      </c>
      <c r="L585" s="45" t="s">
        <v>38</v>
      </c>
      <c r="M585" s="7"/>
      <c r="N585" s="7"/>
      <c r="O585" s="7"/>
      <c r="P585" s="7"/>
      <c r="Q585" s="7"/>
    </row>
    <row r="586" spans="1:17" outlineLevel="1" x14ac:dyDescent="0.2">
      <c r="A586" s="37" t="s">
        <v>38</v>
      </c>
      <c r="B586" s="38" t="s">
        <v>38</v>
      </c>
      <c r="C586" s="282" t="s">
        <v>42</v>
      </c>
      <c r="D586" s="40" t="s">
        <v>38</v>
      </c>
      <c r="E586" s="41" t="s">
        <v>38</v>
      </c>
      <c r="F586" s="42">
        <v>38.53</v>
      </c>
      <c r="G586" s="42"/>
      <c r="H586" s="87">
        <v>32.36</v>
      </c>
      <c r="I586" s="44"/>
      <c r="J586" s="44">
        <v>8.24</v>
      </c>
      <c r="K586" s="42">
        <v>266.64999999999998</v>
      </c>
      <c r="L586" s="45" t="s">
        <v>38</v>
      </c>
      <c r="M586" s="7"/>
      <c r="N586" s="7"/>
      <c r="O586" s="7"/>
      <c r="P586" s="7"/>
      <c r="Q586" s="7"/>
    </row>
    <row r="587" spans="1:17" outlineLevel="1" x14ac:dyDescent="0.2">
      <c r="A587" s="37" t="s">
        <v>38</v>
      </c>
      <c r="B587" s="38" t="s">
        <v>38</v>
      </c>
      <c r="C587" s="282" t="s">
        <v>43</v>
      </c>
      <c r="D587" s="40" t="s">
        <v>44</v>
      </c>
      <c r="E587" s="41">
        <v>95</v>
      </c>
      <c r="F587" s="42"/>
      <c r="G587" s="42"/>
      <c r="H587" s="87">
        <v>192.75</v>
      </c>
      <c r="I587" s="44"/>
      <c r="J587" s="44" t="s">
        <v>60</v>
      </c>
      <c r="K587" s="42">
        <v>2969.64</v>
      </c>
      <c r="L587" s="45" t="s">
        <v>38</v>
      </c>
      <c r="M587" s="7"/>
      <c r="N587" s="7"/>
      <c r="O587" s="7"/>
      <c r="P587" s="7"/>
      <c r="Q587" s="7"/>
    </row>
    <row r="588" spans="1:17" outlineLevel="1" x14ac:dyDescent="0.2">
      <c r="A588" s="37" t="s">
        <v>38</v>
      </c>
      <c r="B588" s="38" t="s">
        <v>38</v>
      </c>
      <c r="C588" s="282" t="s">
        <v>46</v>
      </c>
      <c r="D588" s="40" t="s">
        <v>44</v>
      </c>
      <c r="E588" s="41">
        <v>65</v>
      </c>
      <c r="F588" s="42"/>
      <c r="G588" s="42"/>
      <c r="H588" s="87">
        <v>131.88</v>
      </c>
      <c r="I588" s="44"/>
      <c r="J588" s="44" t="s">
        <v>61</v>
      </c>
      <c r="K588" s="42">
        <v>1906.43</v>
      </c>
      <c r="L588" s="45" t="s">
        <v>38</v>
      </c>
      <c r="M588" s="7"/>
      <c r="N588" s="7"/>
      <c r="O588" s="7"/>
      <c r="P588" s="7"/>
      <c r="Q588" s="7"/>
    </row>
    <row r="589" spans="1:17" outlineLevel="1" x14ac:dyDescent="0.2">
      <c r="A589" s="37" t="s">
        <v>38</v>
      </c>
      <c r="B589" s="38" t="s">
        <v>38</v>
      </c>
      <c r="C589" s="282" t="s">
        <v>48</v>
      </c>
      <c r="D589" s="40" t="s">
        <v>93</v>
      </c>
      <c r="E589" s="41">
        <v>18.559999999999999</v>
      </c>
      <c r="F589" s="42"/>
      <c r="G589" s="42" t="s">
        <v>295</v>
      </c>
      <c r="H589" s="87" t="s">
        <v>38</v>
      </c>
      <c r="I589" s="44"/>
      <c r="J589" s="44"/>
      <c r="K589" s="42"/>
      <c r="L589" s="45">
        <v>21.51</v>
      </c>
      <c r="M589" s="7"/>
      <c r="N589" s="7"/>
      <c r="O589" s="7"/>
      <c r="P589" s="7"/>
      <c r="Q589" s="7"/>
    </row>
    <row r="590" spans="1:17" outlineLevel="1" x14ac:dyDescent="0.2">
      <c r="A590" s="37" t="s">
        <v>38</v>
      </c>
      <c r="B590" s="38" t="s">
        <v>38</v>
      </c>
      <c r="C590" s="282" t="s">
        <v>94</v>
      </c>
      <c r="D590" s="40" t="s">
        <v>93</v>
      </c>
      <c r="E590" s="41">
        <v>0.2</v>
      </c>
      <c r="F590" s="42"/>
      <c r="G590" s="42" t="s">
        <v>298</v>
      </c>
      <c r="H590" s="87" t="s">
        <v>38</v>
      </c>
      <c r="I590" s="44"/>
      <c r="J590" s="44"/>
      <c r="K590" s="42"/>
      <c r="L590" s="45">
        <v>0.23</v>
      </c>
      <c r="M590" s="7"/>
      <c r="N590" s="7"/>
      <c r="O590" s="7"/>
      <c r="P590" s="7"/>
      <c r="Q590" s="7"/>
    </row>
    <row r="591" spans="1:17" ht="15.75" x14ac:dyDescent="0.2">
      <c r="A591" s="46" t="s">
        <v>38</v>
      </c>
      <c r="B591" s="47" t="s">
        <v>38</v>
      </c>
      <c r="C591" s="283" t="s">
        <v>50</v>
      </c>
      <c r="D591" s="46" t="s">
        <v>38</v>
      </c>
      <c r="E591" s="49" t="s">
        <v>38</v>
      </c>
      <c r="F591" s="50"/>
      <c r="G591" s="50"/>
      <c r="H591" s="88">
        <v>636.46</v>
      </c>
      <c r="I591" s="52"/>
      <c r="J591" s="52"/>
      <c r="K591" s="50">
        <v>9246.2999999999993</v>
      </c>
      <c r="L591" s="53">
        <v>11007.5</v>
      </c>
      <c r="M591" s="7"/>
      <c r="N591" s="7"/>
      <c r="O591" s="7"/>
      <c r="P591" s="7"/>
      <c r="Q591" s="7"/>
    </row>
    <row r="592" spans="1:17" ht="150" x14ac:dyDescent="0.2">
      <c r="A592" s="37">
        <v>39</v>
      </c>
      <c r="B592" s="38" t="s">
        <v>192</v>
      </c>
      <c r="C592" s="282" t="s">
        <v>716</v>
      </c>
      <c r="D592" s="40" t="s">
        <v>193</v>
      </c>
      <c r="E592" s="41" t="s">
        <v>321</v>
      </c>
      <c r="F592" s="42">
        <v>175.16</v>
      </c>
      <c r="G592" s="42"/>
      <c r="H592" s="87" t="s">
        <v>38</v>
      </c>
      <c r="I592" s="44" t="s">
        <v>73</v>
      </c>
      <c r="J592" s="44"/>
      <c r="K592" s="42"/>
      <c r="L592" s="45" t="s">
        <v>38</v>
      </c>
      <c r="M592" s="7"/>
      <c r="N592" s="7"/>
      <c r="O592" s="7"/>
      <c r="P592" s="7"/>
      <c r="Q592" s="7"/>
    </row>
    <row r="593" spans="1:17" outlineLevel="1" x14ac:dyDescent="0.2">
      <c r="A593" s="37" t="s">
        <v>38</v>
      </c>
      <c r="B593" s="38" t="s">
        <v>185</v>
      </c>
      <c r="C593" s="282" t="s">
        <v>186</v>
      </c>
      <c r="D593" s="40" t="s">
        <v>79</v>
      </c>
      <c r="E593" s="41">
        <v>9.5999999999999992E-3</v>
      </c>
      <c r="F593" s="42">
        <v>4812.63</v>
      </c>
      <c r="G593" s="42"/>
      <c r="H593" s="87">
        <v>46.2</v>
      </c>
      <c r="I593" s="44"/>
      <c r="J593" s="44">
        <v>10.38</v>
      </c>
      <c r="K593" s="42">
        <v>479.56</v>
      </c>
      <c r="L593" s="45" t="s">
        <v>38</v>
      </c>
      <c r="M593" s="7"/>
      <c r="N593" s="7"/>
      <c r="O593" s="7"/>
      <c r="P593" s="7"/>
      <c r="Q593" s="7"/>
    </row>
    <row r="594" spans="1:17" outlineLevel="1" x14ac:dyDescent="0.2">
      <c r="A594" s="37" t="s">
        <v>38</v>
      </c>
      <c r="B594" s="38" t="s">
        <v>85</v>
      </c>
      <c r="C594" s="282" t="s">
        <v>86</v>
      </c>
      <c r="D594" s="40" t="s">
        <v>87</v>
      </c>
      <c r="E594" s="41">
        <v>2.8799999999999999E-2</v>
      </c>
      <c r="F594" s="42">
        <v>120</v>
      </c>
      <c r="G594" s="42"/>
      <c r="H594" s="87">
        <v>3.46</v>
      </c>
      <c r="I594" s="44"/>
      <c r="J594" s="44">
        <v>10.38</v>
      </c>
      <c r="K594" s="42">
        <v>35.909999999999997</v>
      </c>
      <c r="L594" s="45" t="s">
        <v>38</v>
      </c>
      <c r="M594" s="7"/>
      <c r="N594" s="7"/>
      <c r="O594" s="7"/>
      <c r="P594" s="7"/>
      <c r="Q594" s="7"/>
    </row>
    <row r="595" spans="1:17" ht="30" outlineLevel="1" x14ac:dyDescent="0.2">
      <c r="A595" s="37" t="s">
        <v>38</v>
      </c>
      <c r="B595" s="38" t="s">
        <v>187</v>
      </c>
      <c r="C595" s="282" t="s">
        <v>188</v>
      </c>
      <c r="D595" s="40" t="s">
        <v>79</v>
      </c>
      <c r="E595" s="41">
        <v>2.0000000000000001E-4</v>
      </c>
      <c r="F595" s="42">
        <v>8807.9699999999993</v>
      </c>
      <c r="G595" s="42"/>
      <c r="H595" s="87">
        <v>1.76</v>
      </c>
      <c r="I595" s="44"/>
      <c r="J595" s="44">
        <v>10.38</v>
      </c>
      <c r="K595" s="42">
        <v>18.27</v>
      </c>
      <c r="L595" s="45" t="s">
        <v>38</v>
      </c>
      <c r="M595" s="7"/>
      <c r="N595" s="7"/>
      <c r="O595" s="7"/>
      <c r="P595" s="7"/>
      <c r="Q595" s="7"/>
    </row>
    <row r="596" spans="1:17" ht="60" outlineLevel="1" x14ac:dyDescent="0.2">
      <c r="A596" s="37" t="s">
        <v>38</v>
      </c>
      <c r="B596" s="38" t="s">
        <v>57</v>
      </c>
      <c r="C596" s="282" t="s">
        <v>58</v>
      </c>
      <c r="D596" s="40" t="s">
        <v>59</v>
      </c>
      <c r="E596" s="41">
        <v>12.72</v>
      </c>
      <c r="F596" s="42">
        <v>1</v>
      </c>
      <c r="G596" s="42"/>
      <c r="H596" s="87">
        <v>12.72</v>
      </c>
      <c r="I596" s="44"/>
      <c r="J596" s="44">
        <v>10.38</v>
      </c>
      <c r="K596" s="42">
        <v>132.03</v>
      </c>
      <c r="L596" s="45" t="s">
        <v>38</v>
      </c>
      <c r="M596" s="7"/>
      <c r="N596" s="7"/>
      <c r="O596" s="7"/>
      <c r="P596" s="7"/>
      <c r="Q596" s="7"/>
    </row>
    <row r="597" spans="1:17" outlineLevel="1" x14ac:dyDescent="0.2">
      <c r="A597" s="37" t="s">
        <v>38</v>
      </c>
      <c r="B597" s="38" t="s">
        <v>38</v>
      </c>
      <c r="C597" s="282" t="s">
        <v>39</v>
      </c>
      <c r="D597" s="40" t="s">
        <v>38</v>
      </c>
      <c r="E597" s="41" t="s">
        <v>38</v>
      </c>
      <c r="F597" s="42">
        <v>159.04</v>
      </c>
      <c r="G597" s="42" t="s">
        <v>295</v>
      </c>
      <c r="H597" s="87">
        <v>877.92</v>
      </c>
      <c r="I597" s="44"/>
      <c r="J597" s="44">
        <v>18.07</v>
      </c>
      <c r="K597" s="42">
        <v>15864.01</v>
      </c>
      <c r="L597" s="45" t="s">
        <v>38</v>
      </c>
      <c r="M597" s="7"/>
      <c r="N597" s="7"/>
      <c r="O597" s="7"/>
      <c r="P597" s="7"/>
      <c r="Q597" s="7"/>
    </row>
    <row r="598" spans="1:17" outlineLevel="1" x14ac:dyDescent="0.2">
      <c r="A598" s="37" t="s">
        <v>38</v>
      </c>
      <c r="B598" s="38" t="s">
        <v>38</v>
      </c>
      <c r="C598" s="282" t="s">
        <v>40</v>
      </c>
      <c r="D598" s="40" t="s">
        <v>38</v>
      </c>
      <c r="E598" s="41" t="s">
        <v>38</v>
      </c>
      <c r="F598" s="42"/>
      <c r="G598" s="42" t="s">
        <v>295</v>
      </c>
      <c r="H598" s="87" t="s">
        <v>38</v>
      </c>
      <c r="I598" s="44"/>
      <c r="J598" s="44"/>
      <c r="K598" s="42"/>
      <c r="L598" s="45" t="s">
        <v>38</v>
      </c>
      <c r="M598" s="7"/>
      <c r="N598" s="7"/>
      <c r="O598" s="7"/>
      <c r="P598" s="7"/>
      <c r="Q598" s="7"/>
    </row>
    <row r="599" spans="1:17" outlineLevel="1" x14ac:dyDescent="0.2">
      <c r="A599" s="37" t="s">
        <v>38</v>
      </c>
      <c r="B599" s="38" t="s">
        <v>38</v>
      </c>
      <c r="C599" s="282" t="s">
        <v>41</v>
      </c>
      <c r="D599" s="40" t="s">
        <v>38</v>
      </c>
      <c r="E599" s="41" t="s">
        <v>38</v>
      </c>
      <c r="F599" s="42"/>
      <c r="G599" s="42" t="s">
        <v>295</v>
      </c>
      <c r="H599" s="87" t="s">
        <v>38</v>
      </c>
      <c r="I599" s="44"/>
      <c r="J599" s="44"/>
      <c r="K599" s="42"/>
      <c r="L599" s="45" t="s">
        <v>38</v>
      </c>
      <c r="M599" s="7"/>
      <c r="N599" s="7"/>
      <c r="O599" s="7"/>
      <c r="P599" s="7"/>
      <c r="Q599" s="7"/>
    </row>
    <row r="600" spans="1:17" outlineLevel="1" x14ac:dyDescent="0.2">
      <c r="A600" s="37" t="s">
        <v>38</v>
      </c>
      <c r="B600" s="38" t="s">
        <v>38</v>
      </c>
      <c r="C600" s="282" t="s">
        <v>42</v>
      </c>
      <c r="D600" s="40" t="s">
        <v>38</v>
      </c>
      <c r="E600" s="41" t="s">
        <v>38</v>
      </c>
      <c r="F600" s="42">
        <v>16.12</v>
      </c>
      <c r="G600" s="42"/>
      <c r="H600" s="87">
        <v>64.48</v>
      </c>
      <c r="I600" s="44"/>
      <c r="J600" s="44">
        <v>10.38</v>
      </c>
      <c r="K600" s="42">
        <v>669.3</v>
      </c>
      <c r="L600" s="45" t="s">
        <v>38</v>
      </c>
      <c r="M600" s="7"/>
      <c r="N600" s="7"/>
      <c r="O600" s="7"/>
      <c r="P600" s="7"/>
      <c r="Q600" s="7"/>
    </row>
    <row r="601" spans="1:17" outlineLevel="1" x14ac:dyDescent="0.2">
      <c r="A601" s="37" t="s">
        <v>38</v>
      </c>
      <c r="B601" s="38" t="s">
        <v>38</v>
      </c>
      <c r="C601" s="282" t="s">
        <v>43</v>
      </c>
      <c r="D601" s="40" t="s">
        <v>44</v>
      </c>
      <c r="E601" s="41">
        <v>95</v>
      </c>
      <c r="F601" s="42"/>
      <c r="G601" s="42"/>
      <c r="H601" s="87">
        <v>834.02</v>
      </c>
      <c r="I601" s="44"/>
      <c r="J601" s="44" t="s">
        <v>60</v>
      </c>
      <c r="K601" s="42">
        <v>12849.85</v>
      </c>
      <c r="L601" s="45" t="s">
        <v>38</v>
      </c>
      <c r="M601" s="7"/>
      <c r="N601" s="7"/>
      <c r="O601" s="7"/>
      <c r="P601" s="7"/>
      <c r="Q601" s="7"/>
    </row>
    <row r="602" spans="1:17" outlineLevel="1" x14ac:dyDescent="0.2">
      <c r="A602" s="37" t="s">
        <v>38</v>
      </c>
      <c r="B602" s="38" t="s">
        <v>38</v>
      </c>
      <c r="C602" s="282" t="s">
        <v>46</v>
      </c>
      <c r="D602" s="40" t="s">
        <v>44</v>
      </c>
      <c r="E602" s="41">
        <v>65</v>
      </c>
      <c r="F602" s="42"/>
      <c r="G602" s="42"/>
      <c r="H602" s="87">
        <v>570.65</v>
      </c>
      <c r="I602" s="44"/>
      <c r="J602" s="44" t="s">
        <v>61</v>
      </c>
      <c r="K602" s="42">
        <v>8249.2900000000009</v>
      </c>
      <c r="L602" s="45" t="s">
        <v>38</v>
      </c>
      <c r="M602" s="7"/>
      <c r="N602" s="7"/>
      <c r="O602" s="7"/>
      <c r="P602" s="7"/>
      <c r="Q602" s="7"/>
    </row>
    <row r="603" spans="1:17" outlineLevel="1" x14ac:dyDescent="0.2">
      <c r="A603" s="37" t="s">
        <v>38</v>
      </c>
      <c r="B603" s="38" t="s">
        <v>38</v>
      </c>
      <c r="C603" s="282" t="s">
        <v>48</v>
      </c>
      <c r="D603" s="40" t="s">
        <v>93</v>
      </c>
      <c r="E603" s="41">
        <v>17.12</v>
      </c>
      <c r="F603" s="42"/>
      <c r="G603" s="42" t="s">
        <v>295</v>
      </c>
      <c r="H603" s="87" t="s">
        <v>38</v>
      </c>
      <c r="I603" s="44"/>
      <c r="J603" s="44"/>
      <c r="K603" s="42"/>
      <c r="L603" s="45">
        <v>94.5</v>
      </c>
      <c r="M603" s="7"/>
      <c r="N603" s="7"/>
      <c r="O603" s="7"/>
      <c r="P603" s="7"/>
      <c r="Q603" s="7"/>
    </row>
    <row r="604" spans="1:17" ht="15.75" x14ac:dyDescent="0.2">
      <c r="A604" s="46" t="s">
        <v>38</v>
      </c>
      <c r="B604" s="47" t="s">
        <v>38</v>
      </c>
      <c r="C604" s="283" t="s">
        <v>50</v>
      </c>
      <c r="D604" s="46" t="s">
        <v>38</v>
      </c>
      <c r="E604" s="49" t="s">
        <v>38</v>
      </c>
      <c r="F604" s="50"/>
      <c r="G604" s="50"/>
      <c r="H604" s="88">
        <v>2347.0700000000002</v>
      </c>
      <c r="I604" s="52"/>
      <c r="J604" s="52"/>
      <c r="K604" s="50">
        <v>37632.449999999997</v>
      </c>
      <c r="L604" s="53">
        <v>9408.11</v>
      </c>
      <c r="M604" s="7"/>
      <c r="N604" s="7"/>
      <c r="O604" s="7"/>
      <c r="P604" s="7"/>
      <c r="Q604" s="7"/>
    </row>
    <row r="605" spans="1:17" ht="135" x14ac:dyDescent="0.2">
      <c r="A605" s="37">
        <v>40</v>
      </c>
      <c r="B605" s="38" t="s">
        <v>192</v>
      </c>
      <c r="C605" s="282" t="s">
        <v>713</v>
      </c>
      <c r="D605" s="40" t="s">
        <v>193</v>
      </c>
      <c r="E605" s="41" t="s">
        <v>322</v>
      </c>
      <c r="F605" s="42">
        <v>175.16</v>
      </c>
      <c r="G605" s="42"/>
      <c r="H605" s="87" t="s">
        <v>38</v>
      </c>
      <c r="I605" s="44" t="s">
        <v>73</v>
      </c>
      <c r="J605" s="44"/>
      <c r="K605" s="42"/>
      <c r="L605" s="45" t="s">
        <v>38</v>
      </c>
      <c r="M605" s="7"/>
      <c r="N605" s="7"/>
      <c r="O605" s="7"/>
      <c r="P605" s="7"/>
      <c r="Q605" s="7"/>
    </row>
    <row r="606" spans="1:17" outlineLevel="1" x14ac:dyDescent="0.2">
      <c r="A606" s="37" t="s">
        <v>38</v>
      </c>
      <c r="B606" s="38" t="s">
        <v>185</v>
      </c>
      <c r="C606" s="282" t="s">
        <v>186</v>
      </c>
      <c r="D606" s="40" t="s">
        <v>79</v>
      </c>
      <c r="E606" s="41">
        <v>3.2000000000000002E-3</v>
      </c>
      <c r="F606" s="42">
        <v>4812.63</v>
      </c>
      <c r="G606" s="42"/>
      <c r="H606" s="87">
        <v>15.4</v>
      </c>
      <c r="I606" s="44"/>
      <c r="J606" s="44">
        <v>10.38</v>
      </c>
      <c r="K606" s="42">
        <v>159.85</v>
      </c>
      <c r="L606" s="45" t="s">
        <v>38</v>
      </c>
      <c r="M606" s="7"/>
      <c r="N606" s="7"/>
      <c r="O606" s="7"/>
      <c r="P606" s="7"/>
      <c r="Q606" s="7"/>
    </row>
    <row r="607" spans="1:17" outlineLevel="1" x14ac:dyDescent="0.2">
      <c r="A607" s="37" t="s">
        <v>38</v>
      </c>
      <c r="B607" s="38" t="s">
        <v>85</v>
      </c>
      <c r="C607" s="282" t="s">
        <v>86</v>
      </c>
      <c r="D607" s="40" t="s">
        <v>87</v>
      </c>
      <c r="E607" s="41">
        <v>9.5999999999999992E-3</v>
      </c>
      <c r="F607" s="42">
        <v>120</v>
      </c>
      <c r="G607" s="42"/>
      <c r="H607" s="87">
        <v>1.1499999999999999</v>
      </c>
      <c r="I607" s="44"/>
      <c r="J607" s="44">
        <v>10.38</v>
      </c>
      <c r="K607" s="42">
        <v>11.94</v>
      </c>
      <c r="L607" s="45" t="s">
        <v>38</v>
      </c>
      <c r="M607" s="7"/>
      <c r="N607" s="7"/>
      <c r="O607" s="7"/>
      <c r="P607" s="7"/>
      <c r="Q607" s="7"/>
    </row>
    <row r="608" spans="1:17" ht="30" outlineLevel="1" x14ac:dyDescent="0.2">
      <c r="A608" s="37" t="s">
        <v>38</v>
      </c>
      <c r="B608" s="38" t="s">
        <v>187</v>
      </c>
      <c r="C608" s="282" t="s">
        <v>188</v>
      </c>
      <c r="D608" s="40" t="s">
        <v>79</v>
      </c>
      <c r="E608" s="41">
        <v>1E-4</v>
      </c>
      <c r="F608" s="42">
        <v>8807.9699999999993</v>
      </c>
      <c r="G608" s="42"/>
      <c r="H608" s="87">
        <v>0.88</v>
      </c>
      <c r="I608" s="44"/>
      <c r="J608" s="44">
        <v>10.38</v>
      </c>
      <c r="K608" s="42">
        <v>9.1300000000000008</v>
      </c>
      <c r="L608" s="45" t="s">
        <v>38</v>
      </c>
      <c r="M608" s="7"/>
      <c r="N608" s="7"/>
      <c r="O608" s="7"/>
      <c r="P608" s="7"/>
      <c r="Q608" s="7"/>
    </row>
    <row r="609" spans="1:17" ht="60" outlineLevel="1" x14ac:dyDescent="0.2">
      <c r="A609" s="37" t="s">
        <v>38</v>
      </c>
      <c r="B609" s="38" t="s">
        <v>57</v>
      </c>
      <c r="C609" s="282" t="s">
        <v>58</v>
      </c>
      <c r="D609" s="40" t="s">
        <v>59</v>
      </c>
      <c r="E609" s="41">
        <v>4.2290000000000001</v>
      </c>
      <c r="F609" s="42">
        <v>1</v>
      </c>
      <c r="G609" s="42"/>
      <c r="H609" s="87">
        <v>4.2300000000000004</v>
      </c>
      <c r="I609" s="44"/>
      <c r="J609" s="44">
        <v>10.38</v>
      </c>
      <c r="K609" s="42">
        <v>43.91</v>
      </c>
      <c r="L609" s="45" t="s">
        <v>38</v>
      </c>
      <c r="M609" s="7"/>
      <c r="N609" s="7"/>
      <c r="O609" s="7"/>
      <c r="P609" s="7"/>
      <c r="Q609" s="7"/>
    </row>
    <row r="610" spans="1:17" outlineLevel="1" x14ac:dyDescent="0.2">
      <c r="A610" s="37" t="s">
        <v>38</v>
      </c>
      <c r="B610" s="38" t="s">
        <v>38</v>
      </c>
      <c r="C610" s="282" t="s">
        <v>39</v>
      </c>
      <c r="D610" s="40" t="s">
        <v>38</v>
      </c>
      <c r="E610" s="41" t="s">
        <v>38</v>
      </c>
      <c r="F610" s="42">
        <v>159.04</v>
      </c>
      <c r="G610" s="42" t="s">
        <v>295</v>
      </c>
      <c r="H610" s="87">
        <v>291.91000000000003</v>
      </c>
      <c r="I610" s="44"/>
      <c r="J610" s="44">
        <v>18.07</v>
      </c>
      <c r="K610" s="42">
        <v>5274.81</v>
      </c>
      <c r="L610" s="45" t="s">
        <v>38</v>
      </c>
      <c r="M610" s="7"/>
      <c r="N610" s="7"/>
      <c r="O610" s="7"/>
      <c r="P610" s="7"/>
      <c r="Q610" s="7"/>
    </row>
    <row r="611" spans="1:17" outlineLevel="1" x14ac:dyDescent="0.2">
      <c r="A611" s="37" t="s">
        <v>38</v>
      </c>
      <c r="B611" s="38" t="s">
        <v>38</v>
      </c>
      <c r="C611" s="282" t="s">
        <v>40</v>
      </c>
      <c r="D611" s="40" t="s">
        <v>38</v>
      </c>
      <c r="E611" s="41" t="s">
        <v>38</v>
      </c>
      <c r="F611" s="42"/>
      <c r="G611" s="42" t="s">
        <v>295</v>
      </c>
      <c r="H611" s="87" t="s">
        <v>38</v>
      </c>
      <c r="I611" s="44"/>
      <c r="J611" s="44"/>
      <c r="K611" s="42"/>
      <c r="L611" s="45" t="s">
        <v>38</v>
      </c>
      <c r="M611" s="7"/>
      <c r="N611" s="7"/>
      <c r="O611" s="7"/>
      <c r="P611" s="7"/>
      <c r="Q611" s="7"/>
    </row>
    <row r="612" spans="1:17" outlineLevel="1" x14ac:dyDescent="0.2">
      <c r="A612" s="37" t="s">
        <v>38</v>
      </c>
      <c r="B612" s="38" t="s">
        <v>38</v>
      </c>
      <c r="C612" s="282" t="s">
        <v>41</v>
      </c>
      <c r="D612" s="40" t="s">
        <v>38</v>
      </c>
      <c r="E612" s="41" t="s">
        <v>38</v>
      </c>
      <c r="F612" s="42"/>
      <c r="G612" s="42" t="s">
        <v>295</v>
      </c>
      <c r="H612" s="87" t="s">
        <v>38</v>
      </c>
      <c r="I612" s="44"/>
      <c r="J612" s="44"/>
      <c r="K612" s="42"/>
      <c r="L612" s="45" t="s">
        <v>38</v>
      </c>
      <c r="M612" s="7"/>
      <c r="N612" s="7"/>
      <c r="O612" s="7"/>
      <c r="P612" s="7"/>
      <c r="Q612" s="7"/>
    </row>
    <row r="613" spans="1:17" outlineLevel="1" x14ac:dyDescent="0.2">
      <c r="A613" s="37" t="s">
        <v>38</v>
      </c>
      <c r="B613" s="38" t="s">
        <v>38</v>
      </c>
      <c r="C613" s="282" t="s">
        <v>42</v>
      </c>
      <c r="D613" s="40" t="s">
        <v>38</v>
      </c>
      <c r="E613" s="41" t="s">
        <v>38</v>
      </c>
      <c r="F613" s="42">
        <v>16.12</v>
      </c>
      <c r="G613" s="42"/>
      <c r="H613" s="87">
        <v>21.44</v>
      </c>
      <c r="I613" s="44"/>
      <c r="J613" s="44">
        <v>10.38</v>
      </c>
      <c r="K613" s="42">
        <v>222.55</v>
      </c>
      <c r="L613" s="45" t="s">
        <v>38</v>
      </c>
      <c r="M613" s="7"/>
      <c r="N613" s="7"/>
      <c r="O613" s="7"/>
      <c r="P613" s="7"/>
      <c r="Q613" s="7"/>
    </row>
    <row r="614" spans="1:17" outlineLevel="1" x14ac:dyDescent="0.2">
      <c r="A614" s="37" t="s">
        <v>38</v>
      </c>
      <c r="B614" s="38" t="s">
        <v>38</v>
      </c>
      <c r="C614" s="282" t="s">
        <v>43</v>
      </c>
      <c r="D614" s="40" t="s">
        <v>44</v>
      </c>
      <c r="E614" s="41">
        <v>95</v>
      </c>
      <c r="F614" s="42"/>
      <c r="G614" s="42"/>
      <c r="H614" s="87">
        <v>277.31</v>
      </c>
      <c r="I614" s="44"/>
      <c r="J614" s="44" t="s">
        <v>60</v>
      </c>
      <c r="K614" s="42">
        <v>4272.6000000000004</v>
      </c>
      <c r="L614" s="45" t="s">
        <v>38</v>
      </c>
      <c r="M614" s="7"/>
      <c r="N614" s="7"/>
      <c r="O614" s="7"/>
      <c r="P614" s="7"/>
      <c r="Q614" s="7"/>
    </row>
    <row r="615" spans="1:17" outlineLevel="1" x14ac:dyDescent="0.2">
      <c r="A615" s="37" t="s">
        <v>38</v>
      </c>
      <c r="B615" s="38" t="s">
        <v>38</v>
      </c>
      <c r="C615" s="282" t="s">
        <v>46</v>
      </c>
      <c r="D615" s="40" t="s">
        <v>44</v>
      </c>
      <c r="E615" s="41">
        <v>65</v>
      </c>
      <c r="F615" s="42"/>
      <c r="G615" s="42"/>
      <c r="H615" s="87">
        <v>189.74</v>
      </c>
      <c r="I615" s="44"/>
      <c r="J615" s="44" t="s">
        <v>61</v>
      </c>
      <c r="K615" s="42">
        <v>2742.9</v>
      </c>
      <c r="L615" s="45" t="s">
        <v>38</v>
      </c>
      <c r="M615" s="7"/>
      <c r="N615" s="7"/>
      <c r="O615" s="7"/>
      <c r="P615" s="7"/>
      <c r="Q615" s="7"/>
    </row>
    <row r="616" spans="1:17" outlineLevel="1" x14ac:dyDescent="0.2">
      <c r="A616" s="37" t="s">
        <v>38</v>
      </c>
      <c r="B616" s="38" t="s">
        <v>38</v>
      </c>
      <c r="C616" s="282" t="s">
        <v>48</v>
      </c>
      <c r="D616" s="40" t="s">
        <v>93</v>
      </c>
      <c r="E616" s="41">
        <v>17.12</v>
      </c>
      <c r="F616" s="42"/>
      <c r="G616" s="42" t="s">
        <v>295</v>
      </c>
      <c r="H616" s="87" t="s">
        <v>38</v>
      </c>
      <c r="I616" s="44"/>
      <c r="J616" s="44"/>
      <c r="K616" s="42"/>
      <c r="L616" s="45">
        <v>31.42</v>
      </c>
      <c r="M616" s="7"/>
      <c r="N616" s="7"/>
      <c r="O616" s="7"/>
      <c r="P616" s="7"/>
      <c r="Q616" s="7"/>
    </row>
    <row r="617" spans="1:17" ht="15.75" x14ac:dyDescent="0.2">
      <c r="A617" s="46" t="s">
        <v>38</v>
      </c>
      <c r="B617" s="47" t="s">
        <v>38</v>
      </c>
      <c r="C617" s="283" t="s">
        <v>50</v>
      </c>
      <c r="D617" s="46" t="s">
        <v>38</v>
      </c>
      <c r="E617" s="49" t="s">
        <v>38</v>
      </c>
      <c r="F617" s="50"/>
      <c r="G617" s="50"/>
      <c r="H617" s="88">
        <v>780.4</v>
      </c>
      <c r="I617" s="52"/>
      <c r="J617" s="52"/>
      <c r="K617" s="50">
        <v>12512.86</v>
      </c>
      <c r="L617" s="53">
        <v>9408.17</v>
      </c>
      <c r="M617" s="7"/>
      <c r="N617" s="7"/>
      <c r="O617" s="7"/>
      <c r="P617" s="7"/>
      <c r="Q617" s="7"/>
    </row>
    <row r="618" spans="1:17" ht="60" x14ac:dyDescent="0.2">
      <c r="A618" s="37">
        <v>41</v>
      </c>
      <c r="B618" s="38" t="s">
        <v>196</v>
      </c>
      <c r="C618" s="282" t="s">
        <v>197</v>
      </c>
      <c r="D618" s="40" t="s">
        <v>198</v>
      </c>
      <c r="E618" s="41" t="s">
        <v>199</v>
      </c>
      <c r="F618" s="42">
        <v>103.11</v>
      </c>
      <c r="G618" s="42"/>
      <c r="H618" s="87" t="s">
        <v>38</v>
      </c>
      <c r="I618" s="73" t="s">
        <v>73</v>
      </c>
      <c r="J618" s="44"/>
      <c r="K618" s="42"/>
      <c r="L618" s="45" t="s">
        <v>38</v>
      </c>
      <c r="M618" s="7"/>
      <c r="N618" s="7"/>
      <c r="O618" s="7"/>
      <c r="P618" s="7"/>
      <c r="Q618" s="7"/>
    </row>
    <row r="619" spans="1:17" ht="30" outlineLevel="1" x14ac:dyDescent="0.2">
      <c r="A619" s="37" t="s">
        <v>38</v>
      </c>
      <c r="B619" s="38" t="s">
        <v>200</v>
      </c>
      <c r="C619" s="282" t="s">
        <v>201</v>
      </c>
      <c r="D619" s="40" t="s">
        <v>147</v>
      </c>
      <c r="E619" s="41">
        <v>40</v>
      </c>
      <c r="F619" s="42">
        <v>49.04</v>
      </c>
      <c r="G619" s="42"/>
      <c r="H619" s="87">
        <v>1961.6</v>
      </c>
      <c r="I619" s="44"/>
      <c r="J619" s="44">
        <v>1.79</v>
      </c>
      <c r="K619" s="42">
        <v>3511.26</v>
      </c>
      <c r="L619" s="45" t="s">
        <v>38</v>
      </c>
      <c r="M619" s="7"/>
      <c r="N619" s="7"/>
      <c r="O619" s="7"/>
      <c r="P619" s="7"/>
      <c r="Q619" s="7"/>
    </row>
    <row r="620" spans="1:17" ht="60" outlineLevel="1" x14ac:dyDescent="0.2">
      <c r="A620" s="37" t="s">
        <v>38</v>
      </c>
      <c r="B620" s="38" t="s">
        <v>57</v>
      </c>
      <c r="C620" s="282" t="s">
        <v>58</v>
      </c>
      <c r="D620" s="40" t="s">
        <v>59</v>
      </c>
      <c r="E620" s="41">
        <v>2</v>
      </c>
      <c r="F620" s="42">
        <v>1</v>
      </c>
      <c r="G620" s="42"/>
      <c r="H620" s="87">
        <v>2</v>
      </c>
      <c r="I620" s="44"/>
      <c r="J620" s="44">
        <v>1.79</v>
      </c>
      <c r="K620" s="42">
        <v>3.58</v>
      </c>
      <c r="L620" s="45" t="s">
        <v>38</v>
      </c>
      <c r="M620" s="7"/>
      <c r="N620" s="7"/>
      <c r="O620" s="7"/>
      <c r="P620" s="7"/>
      <c r="Q620" s="7"/>
    </row>
    <row r="621" spans="1:17" outlineLevel="1" x14ac:dyDescent="0.2">
      <c r="A621" s="37" t="s">
        <v>38</v>
      </c>
      <c r="B621" s="38" t="s">
        <v>38</v>
      </c>
      <c r="C621" s="282" t="s">
        <v>39</v>
      </c>
      <c r="D621" s="40" t="s">
        <v>38</v>
      </c>
      <c r="E621" s="41" t="s">
        <v>38</v>
      </c>
      <c r="F621" s="42">
        <v>4.93</v>
      </c>
      <c r="G621" s="42" t="s">
        <v>295</v>
      </c>
      <c r="H621" s="87">
        <v>136</v>
      </c>
      <c r="I621" s="44"/>
      <c r="J621" s="44">
        <v>18.07</v>
      </c>
      <c r="K621" s="42">
        <v>2457.52</v>
      </c>
      <c r="L621" s="45" t="s">
        <v>38</v>
      </c>
      <c r="M621" s="7"/>
      <c r="N621" s="7"/>
      <c r="O621" s="7"/>
      <c r="P621" s="7"/>
      <c r="Q621" s="7"/>
    </row>
    <row r="622" spans="1:17" outlineLevel="1" x14ac:dyDescent="0.2">
      <c r="A622" s="37" t="s">
        <v>38</v>
      </c>
      <c r="B622" s="38" t="s">
        <v>38</v>
      </c>
      <c r="C622" s="282" t="s">
        <v>40</v>
      </c>
      <c r="D622" s="40" t="s">
        <v>38</v>
      </c>
      <c r="E622" s="41" t="s">
        <v>38</v>
      </c>
      <c r="F622" s="42"/>
      <c r="G622" s="42" t="s">
        <v>295</v>
      </c>
      <c r="H622" s="87" t="s">
        <v>38</v>
      </c>
      <c r="I622" s="44"/>
      <c r="J622" s="44"/>
      <c r="K622" s="42"/>
      <c r="L622" s="45" t="s">
        <v>38</v>
      </c>
      <c r="M622" s="7"/>
      <c r="N622" s="7"/>
      <c r="O622" s="7"/>
      <c r="P622" s="7"/>
      <c r="Q622" s="7"/>
    </row>
    <row r="623" spans="1:17" outlineLevel="1" x14ac:dyDescent="0.2">
      <c r="A623" s="37" t="s">
        <v>38</v>
      </c>
      <c r="B623" s="38" t="s">
        <v>38</v>
      </c>
      <c r="C623" s="282" t="s">
        <v>41</v>
      </c>
      <c r="D623" s="40" t="s">
        <v>38</v>
      </c>
      <c r="E623" s="41" t="s">
        <v>38</v>
      </c>
      <c r="F623" s="42"/>
      <c r="G623" s="42" t="s">
        <v>295</v>
      </c>
      <c r="H623" s="87" t="s">
        <v>38</v>
      </c>
      <c r="I623" s="44"/>
      <c r="J623" s="44"/>
      <c r="K623" s="42"/>
      <c r="L623" s="45" t="s">
        <v>38</v>
      </c>
      <c r="M623" s="7"/>
      <c r="N623" s="7"/>
      <c r="O623" s="7"/>
      <c r="P623" s="7"/>
      <c r="Q623" s="7"/>
    </row>
    <row r="624" spans="1:17" outlineLevel="1" x14ac:dyDescent="0.2">
      <c r="A624" s="37" t="s">
        <v>38</v>
      </c>
      <c r="B624" s="38" t="s">
        <v>38</v>
      </c>
      <c r="C624" s="282" t="s">
        <v>42</v>
      </c>
      <c r="D624" s="40" t="s">
        <v>38</v>
      </c>
      <c r="E624" s="41" t="s">
        <v>38</v>
      </c>
      <c r="F624" s="42">
        <v>98.18</v>
      </c>
      <c r="G624" s="42"/>
      <c r="H624" s="87">
        <v>1963.6</v>
      </c>
      <c r="I624" s="44"/>
      <c r="J624" s="44">
        <v>1.79</v>
      </c>
      <c r="K624" s="42">
        <v>3514.84</v>
      </c>
      <c r="L624" s="45" t="s">
        <v>38</v>
      </c>
      <c r="M624" s="7"/>
      <c r="N624" s="7"/>
      <c r="O624" s="7"/>
      <c r="P624" s="7"/>
      <c r="Q624" s="7"/>
    </row>
    <row r="625" spans="1:17" outlineLevel="1" x14ac:dyDescent="0.2">
      <c r="A625" s="37" t="s">
        <v>38</v>
      </c>
      <c r="B625" s="38" t="s">
        <v>38</v>
      </c>
      <c r="C625" s="282" t="s">
        <v>43</v>
      </c>
      <c r="D625" s="40" t="s">
        <v>44</v>
      </c>
      <c r="E625" s="41">
        <v>100</v>
      </c>
      <c r="F625" s="42"/>
      <c r="G625" s="42"/>
      <c r="H625" s="87">
        <v>136</v>
      </c>
      <c r="I625" s="44"/>
      <c r="J625" s="44" t="s">
        <v>106</v>
      </c>
      <c r="K625" s="42">
        <v>2088.89</v>
      </c>
      <c r="L625" s="45" t="s">
        <v>38</v>
      </c>
      <c r="M625" s="7"/>
      <c r="N625" s="7"/>
      <c r="O625" s="7"/>
      <c r="P625" s="7"/>
      <c r="Q625" s="7"/>
    </row>
    <row r="626" spans="1:17" outlineLevel="1" x14ac:dyDescent="0.2">
      <c r="A626" s="37" t="s">
        <v>38</v>
      </c>
      <c r="B626" s="38" t="s">
        <v>38</v>
      </c>
      <c r="C626" s="282" t="s">
        <v>46</v>
      </c>
      <c r="D626" s="40" t="s">
        <v>44</v>
      </c>
      <c r="E626" s="41">
        <v>65</v>
      </c>
      <c r="F626" s="42"/>
      <c r="G626" s="42"/>
      <c r="H626" s="87">
        <v>88.4</v>
      </c>
      <c r="I626" s="44"/>
      <c r="J626" s="44" t="s">
        <v>61</v>
      </c>
      <c r="K626" s="42">
        <v>1277.9100000000001</v>
      </c>
      <c r="L626" s="45" t="s">
        <v>38</v>
      </c>
      <c r="M626" s="7"/>
      <c r="N626" s="7"/>
      <c r="O626" s="7"/>
      <c r="P626" s="7"/>
      <c r="Q626" s="7"/>
    </row>
    <row r="627" spans="1:17" outlineLevel="1" x14ac:dyDescent="0.2">
      <c r="A627" s="37" t="s">
        <v>38</v>
      </c>
      <c r="B627" s="38" t="s">
        <v>38</v>
      </c>
      <c r="C627" s="282" t="s">
        <v>48</v>
      </c>
      <c r="D627" s="40" t="s">
        <v>49</v>
      </c>
      <c r="E627" s="41">
        <v>0.55000000000000004</v>
      </c>
      <c r="F627" s="42"/>
      <c r="G627" s="42" t="s">
        <v>295</v>
      </c>
      <c r="H627" s="87" t="s">
        <v>38</v>
      </c>
      <c r="I627" s="44"/>
      <c r="J627" s="44"/>
      <c r="K627" s="42"/>
      <c r="L627" s="45">
        <v>15.18</v>
      </c>
      <c r="M627" s="7"/>
      <c r="N627" s="7"/>
      <c r="O627" s="7"/>
      <c r="P627" s="7"/>
      <c r="Q627" s="7"/>
    </row>
    <row r="628" spans="1:17" ht="15.75" x14ac:dyDescent="0.2">
      <c r="A628" s="46" t="s">
        <v>38</v>
      </c>
      <c r="B628" s="47" t="s">
        <v>38</v>
      </c>
      <c r="C628" s="284" t="s">
        <v>50</v>
      </c>
      <c r="D628" s="57" t="s">
        <v>38</v>
      </c>
      <c r="E628" s="58" t="s">
        <v>38</v>
      </c>
      <c r="F628" s="59"/>
      <c r="G628" s="59"/>
      <c r="H628" s="89">
        <v>2324</v>
      </c>
      <c r="I628" s="61"/>
      <c r="J628" s="61"/>
      <c r="K628" s="59">
        <v>9339.16</v>
      </c>
      <c r="L628" s="62">
        <v>466.96</v>
      </c>
      <c r="M628" s="7"/>
      <c r="N628" s="7"/>
      <c r="O628" s="7"/>
      <c r="P628" s="7"/>
      <c r="Q628" s="7"/>
    </row>
    <row r="629" spans="1:17" x14ac:dyDescent="0.2">
      <c r="A629" s="20"/>
      <c r="B629" s="21"/>
      <c r="C629" s="418" t="s">
        <v>202</v>
      </c>
      <c r="D629" s="419"/>
      <c r="E629" s="419"/>
      <c r="F629" s="419"/>
      <c r="G629" s="419"/>
      <c r="H629" s="87">
        <v>18888.72</v>
      </c>
      <c r="I629" s="44"/>
      <c r="J629" s="44"/>
      <c r="K629" s="42">
        <v>18888.72</v>
      </c>
      <c r="L629" s="45" t="s">
        <v>203</v>
      </c>
      <c r="M629" s="7"/>
      <c r="N629" s="7"/>
      <c r="O629" s="7"/>
      <c r="P629" s="7"/>
      <c r="Q629" s="7"/>
    </row>
    <row r="630" spans="1:17" x14ac:dyDescent="0.2">
      <c r="A630" s="20"/>
      <c r="B630" s="21"/>
      <c r="C630" s="418" t="s">
        <v>204</v>
      </c>
      <c r="D630" s="419"/>
      <c r="E630" s="419"/>
      <c r="F630" s="419"/>
      <c r="G630" s="419"/>
      <c r="H630" s="87" t="s">
        <v>38</v>
      </c>
      <c r="I630" s="44"/>
      <c r="J630" s="44"/>
      <c r="K630" s="42">
        <v>180470.54</v>
      </c>
      <c r="L630" s="45" t="s">
        <v>203</v>
      </c>
      <c r="M630" s="7"/>
      <c r="N630" s="7"/>
      <c r="O630" s="7"/>
      <c r="P630" s="7"/>
      <c r="Q630" s="7"/>
    </row>
    <row r="631" spans="1:17" x14ac:dyDescent="0.2">
      <c r="A631" s="20"/>
      <c r="B631" s="21"/>
      <c r="C631" s="418" t="s">
        <v>205</v>
      </c>
      <c r="D631" s="419"/>
      <c r="E631" s="419"/>
      <c r="F631" s="419"/>
      <c r="G631" s="419"/>
      <c r="H631" s="87" t="s">
        <v>38</v>
      </c>
      <c r="I631" s="44"/>
      <c r="J631" s="44"/>
      <c r="K631" s="42"/>
      <c r="L631" s="45" t="s">
        <v>203</v>
      </c>
      <c r="M631" s="7"/>
      <c r="N631" s="7"/>
      <c r="O631" s="7"/>
      <c r="P631" s="7"/>
      <c r="Q631" s="7"/>
    </row>
    <row r="632" spans="1:17" x14ac:dyDescent="0.2">
      <c r="A632" s="20"/>
      <c r="B632" s="21"/>
      <c r="C632" s="418" t="s">
        <v>206</v>
      </c>
      <c r="D632" s="419"/>
      <c r="E632" s="419"/>
      <c r="F632" s="419"/>
      <c r="G632" s="419"/>
      <c r="H632" s="87">
        <v>5894.54</v>
      </c>
      <c r="I632" s="44"/>
      <c r="J632" s="44"/>
      <c r="K632" s="42">
        <v>106514.33</v>
      </c>
      <c r="L632" s="45" t="s">
        <v>203</v>
      </c>
      <c r="M632" s="7"/>
      <c r="N632" s="7"/>
      <c r="O632" s="7"/>
      <c r="P632" s="7"/>
      <c r="Q632" s="7"/>
    </row>
    <row r="633" spans="1:17" x14ac:dyDescent="0.2">
      <c r="A633" s="20"/>
      <c r="B633" s="21"/>
      <c r="C633" s="418" t="s">
        <v>207</v>
      </c>
      <c r="D633" s="419"/>
      <c r="E633" s="419"/>
      <c r="F633" s="419"/>
      <c r="G633" s="419"/>
      <c r="H633" s="87">
        <v>4385.4799999999996</v>
      </c>
      <c r="I633" s="44"/>
      <c r="J633" s="44"/>
      <c r="K633" s="42">
        <v>21424.93</v>
      </c>
      <c r="L633" s="45" t="s">
        <v>203</v>
      </c>
      <c r="M633" s="7"/>
      <c r="N633" s="7"/>
      <c r="O633" s="7"/>
      <c r="P633" s="7"/>
      <c r="Q633" s="7"/>
    </row>
    <row r="634" spans="1:17" x14ac:dyDescent="0.2">
      <c r="A634" s="20"/>
      <c r="B634" s="21"/>
      <c r="C634" s="418" t="s">
        <v>208</v>
      </c>
      <c r="D634" s="419"/>
      <c r="E634" s="419"/>
      <c r="F634" s="419"/>
      <c r="G634" s="419"/>
      <c r="H634" s="87">
        <v>9105.27</v>
      </c>
      <c r="I634" s="44"/>
      <c r="J634" s="44"/>
      <c r="K634" s="42">
        <v>61504.29</v>
      </c>
      <c r="L634" s="45" t="s">
        <v>203</v>
      </c>
      <c r="M634" s="7"/>
      <c r="N634" s="7"/>
      <c r="O634" s="7"/>
      <c r="P634" s="7"/>
      <c r="Q634" s="7"/>
    </row>
    <row r="635" spans="1:17" ht="15.75" x14ac:dyDescent="0.2">
      <c r="A635" s="20"/>
      <c r="B635" s="21"/>
      <c r="C635" s="420" t="s">
        <v>209</v>
      </c>
      <c r="D635" s="421"/>
      <c r="E635" s="421"/>
      <c r="F635" s="421"/>
      <c r="G635" s="421"/>
      <c r="H635" s="88">
        <v>5755.91</v>
      </c>
      <c r="I635" s="52"/>
      <c r="J635" s="52"/>
      <c r="K635" s="50">
        <v>88669.27</v>
      </c>
      <c r="L635" s="65" t="s">
        <v>203</v>
      </c>
      <c r="M635" s="7"/>
      <c r="N635" s="7"/>
      <c r="O635" s="7"/>
      <c r="P635" s="7"/>
      <c r="Q635" s="7"/>
    </row>
    <row r="636" spans="1:17" ht="15.75" x14ac:dyDescent="0.2">
      <c r="A636" s="20"/>
      <c r="B636" s="21"/>
      <c r="C636" s="420" t="s">
        <v>210</v>
      </c>
      <c r="D636" s="421"/>
      <c r="E636" s="421"/>
      <c r="F636" s="421"/>
      <c r="G636" s="421"/>
      <c r="H636" s="88">
        <v>3921.84</v>
      </c>
      <c r="I636" s="52"/>
      <c r="J636" s="52"/>
      <c r="K636" s="50">
        <v>56680.54</v>
      </c>
      <c r="L636" s="65" t="s">
        <v>203</v>
      </c>
      <c r="M636" s="7"/>
      <c r="N636" s="7"/>
      <c r="O636" s="7"/>
      <c r="P636" s="7"/>
      <c r="Q636" s="7"/>
    </row>
    <row r="637" spans="1:17" ht="15.75" x14ac:dyDescent="0.2">
      <c r="A637" s="20"/>
      <c r="B637" s="21"/>
      <c r="C637" s="420" t="s">
        <v>323</v>
      </c>
      <c r="D637" s="421"/>
      <c r="E637" s="421"/>
      <c r="F637" s="421"/>
      <c r="G637" s="421"/>
      <c r="H637" s="88" t="s">
        <v>38</v>
      </c>
      <c r="I637" s="52"/>
      <c r="J637" s="52"/>
      <c r="K637" s="50"/>
      <c r="L637" s="65" t="s">
        <v>203</v>
      </c>
      <c r="M637" s="7"/>
      <c r="N637" s="7"/>
      <c r="O637" s="7"/>
      <c r="P637" s="7"/>
      <c r="Q637" s="7"/>
    </row>
    <row r="638" spans="1:17" x14ac:dyDescent="0.2">
      <c r="A638" s="20"/>
      <c r="B638" s="21"/>
      <c r="C638" s="418" t="s">
        <v>212</v>
      </c>
      <c r="D638" s="419"/>
      <c r="E638" s="419"/>
      <c r="F638" s="419"/>
      <c r="G638" s="419"/>
      <c r="H638" s="87">
        <v>2331.0700000000002</v>
      </c>
      <c r="I638" s="44"/>
      <c r="J638" s="44"/>
      <c r="K638" s="42">
        <v>27001.16</v>
      </c>
      <c r="L638" s="45" t="s">
        <v>203</v>
      </c>
      <c r="M638" s="7"/>
      <c r="N638" s="7"/>
      <c r="O638" s="7"/>
      <c r="P638" s="7"/>
      <c r="Q638" s="7"/>
    </row>
    <row r="639" spans="1:17" x14ac:dyDescent="0.2">
      <c r="A639" s="20"/>
      <c r="B639" s="21"/>
      <c r="C639" s="418" t="s">
        <v>213</v>
      </c>
      <c r="D639" s="419"/>
      <c r="E639" s="419"/>
      <c r="F639" s="419"/>
      <c r="G639" s="419"/>
      <c r="H639" s="87">
        <v>26235.4</v>
      </c>
      <c r="I639" s="44"/>
      <c r="J639" s="44"/>
      <c r="K639" s="42">
        <v>298819.19</v>
      </c>
      <c r="L639" s="45" t="s">
        <v>203</v>
      </c>
      <c r="M639" s="7"/>
      <c r="N639" s="7"/>
      <c r="O639" s="7"/>
      <c r="P639" s="7"/>
      <c r="Q639" s="7"/>
    </row>
    <row r="640" spans="1:17" x14ac:dyDescent="0.2">
      <c r="A640" s="20"/>
      <c r="B640" s="21"/>
      <c r="C640" s="418" t="s">
        <v>214</v>
      </c>
      <c r="D640" s="419"/>
      <c r="E640" s="419"/>
      <c r="F640" s="419"/>
      <c r="G640" s="419"/>
      <c r="H640" s="87">
        <v>28566.47</v>
      </c>
      <c r="I640" s="44"/>
      <c r="J640" s="44"/>
      <c r="K640" s="42">
        <v>325820.34999999998</v>
      </c>
      <c r="L640" s="45" t="s">
        <v>203</v>
      </c>
      <c r="M640" s="7"/>
      <c r="N640" s="7"/>
      <c r="O640" s="7"/>
      <c r="P640" s="7"/>
      <c r="Q640" s="7"/>
    </row>
    <row r="641" spans="1:17" ht="15.75" x14ac:dyDescent="0.2">
      <c r="A641" s="20"/>
      <c r="B641" s="21"/>
      <c r="C641" s="422" t="s">
        <v>324</v>
      </c>
      <c r="D641" s="423"/>
      <c r="E641" s="423"/>
      <c r="F641" s="423"/>
      <c r="G641" s="423"/>
      <c r="H641" s="89">
        <v>28566.47</v>
      </c>
      <c r="I641" s="61"/>
      <c r="J641" s="61"/>
      <c r="K641" s="59">
        <v>325820.34999999998</v>
      </c>
      <c r="L641" s="67" t="s">
        <v>203</v>
      </c>
      <c r="M641" s="7"/>
      <c r="N641" s="7"/>
      <c r="O641" s="7"/>
      <c r="P641" s="7"/>
      <c r="Q641" s="7"/>
    </row>
    <row r="642" spans="1:17" ht="16.5" x14ac:dyDescent="0.2">
      <c r="A642" s="415" t="s">
        <v>372</v>
      </c>
      <c r="B642" s="416"/>
      <c r="C642" s="416"/>
      <c r="D642" s="416"/>
      <c r="E642" s="416"/>
      <c r="F642" s="416"/>
      <c r="G642" s="416"/>
      <c r="H642" s="416"/>
      <c r="I642" s="416"/>
      <c r="J642" s="416"/>
      <c r="K642" s="416"/>
      <c r="L642" s="416"/>
      <c r="M642" s="7"/>
      <c r="N642" s="7"/>
      <c r="O642" s="7"/>
      <c r="P642" s="7"/>
      <c r="Q642" s="7"/>
    </row>
    <row r="643" spans="1:17" ht="45" x14ac:dyDescent="0.2">
      <c r="A643" s="37">
        <v>42</v>
      </c>
      <c r="B643" s="38" t="s">
        <v>721</v>
      </c>
      <c r="C643" s="358" t="s">
        <v>875</v>
      </c>
      <c r="D643" s="359" t="s">
        <v>144</v>
      </c>
      <c r="E643" s="360" t="s">
        <v>859</v>
      </c>
      <c r="F643" s="361">
        <v>483.33</v>
      </c>
      <c r="G643" s="361"/>
      <c r="H643" s="362">
        <v>2218001.37</v>
      </c>
      <c r="I643" s="363" t="s">
        <v>373</v>
      </c>
      <c r="J643" s="363">
        <v>5.08</v>
      </c>
      <c r="K643" s="364">
        <v>11267446.960000001</v>
      </c>
      <c r="L643" s="45" t="s">
        <v>38</v>
      </c>
      <c r="M643" s="7"/>
      <c r="N643" s="7"/>
      <c r="O643" s="7"/>
      <c r="P643" s="7"/>
      <c r="Q643" s="7"/>
    </row>
    <row r="644" spans="1:17" ht="30" x14ac:dyDescent="0.2">
      <c r="A644" s="37">
        <v>43</v>
      </c>
      <c r="B644" s="38" t="s">
        <v>721</v>
      </c>
      <c r="C644" s="282" t="s">
        <v>374</v>
      </c>
      <c r="D644" s="40" t="s">
        <v>147</v>
      </c>
      <c r="E644" s="41">
        <v>31</v>
      </c>
      <c r="F644" s="42">
        <v>1476.38</v>
      </c>
      <c r="G644" s="42"/>
      <c r="H644" s="87">
        <v>45767.78</v>
      </c>
      <c r="I644" s="44" t="s">
        <v>373</v>
      </c>
      <c r="J644" s="44">
        <v>5.08</v>
      </c>
      <c r="K644" s="50">
        <v>232500.32</v>
      </c>
      <c r="L644" s="45" t="s">
        <v>38</v>
      </c>
      <c r="M644" s="7"/>
      <c r="N644" s="7"/>
      <c r="O644" s="7"/>
      <c r="P644" s="7"/>
      <c r="Q644" s="7"/>
    </row>
    <row r="645" spans="1:17" ht="30" x14ac:dyDescent="0.2">
      <c r="A645" s="37">
        <v>44</v>
      </c>
      <c r="B645" s="38" t="s">
        <v>721</v>
      </c>
      <c r="C645" s="282" t="s">
        <v>375</v>
      </c>
      <c r="D645" s="40" t="s">
        <v>147</v>
      </c>
      <c r="E645" s="41">
        <v>10</v>
      </c>
      <c r="F645" s="42">
        <v>350.33</v>
      </c>
      <c r="G645" s="42"/>
      <c r="H645" s="87">
        <v>3503.3</v>
      </c>
      <c r="I645" s="44" t="s">
        <v>373</v>
      </c>
      <c r="J645" s="44">
        <v>5.08</v>
      </c>
      <c r="K645" s="50">
        <v>17796.759999999998</v>
      </c>
      <c r="L645" s="45" t="s">
        <v>38</v>
      </c>
      <c r="M645" s="7"/>
      <c r="N645" s="7"/>
      <c r="O645" s="7"/>
      <c r="P645" s="7"/>
      <c r="Q645" s="7"/>
    </row>
    <row r="646" spans="1:17" ht="30" x14ac:dyDescent="0.2">
      <c r="A646" s="37">
        <v>45</v>
      </c>
      <c r="B646" s="38" t="s">
        <v>721</v>
      </c>
      <c r="C646" s="282" t="s">
        <v>376</v>
      </c>
      <c r="D646" s="40" t="s">
        <v>147</v>
      </c>
      <c r="E646" s="41">
        <v>5</v>
      </c>
      <c r="F646" s="42">
        <v>278.02</v>
      </c>
      <c r="G646" s="42"/>
      <c r="H646" s="87">
        <v>1390.1</v>
      </c>
      <c r="I646" s="44" t="s">
        <v>373</v>
      </c>
      <c r="J646" s="44">
        <v>5.08</v>
      </c>
      <c r="K646" s="50">
        <v>7061.71</v>
      </c>
      <c r="L646" s="45" t="s">
        <v>38</v>
      </c>
      <c r="M646" s="7"/>
      <c r="N646" s="7"/>
      <c r="O646" s="7"/>
      <c r="P646" s="7"/>
      <c r="Q646" s="7"/>
    </row>
    <row r="647" spans="1:17" ht="30" x14ac:dyDescent="0.2">
      <c r="A647" s="37">
        <v>46</v>
      </c>
      <c r="B647" s="38" t="s">
        <v>721</v>
      </c>
      <c r="C647" s="282" t="s">
        <v>377</v>
      </c>
      <c r="D647" s="40" t="s">
        <v>147</v>
      </c>
      <c r="E647" s="41">
        <v>5</v>
      </c>
      <c r="F647" s="42">
        <v>14.74</v>
      </c>
      <c r="G647" s="42"/>
      <c r="H647" s="87">
        <v>73.7</v>
      </c>
      <c r="I647" s="44" t="s">
        <v>373</v>
      </c>
      <c r="J647" s="44">
        <v>5.08</v>
      </c>
      <c r="K647" s="50">
        <v>374.4</v>
      </c>
      <c r="L647" s="45" t="s">
        <v>38</v>
      </c>
      <c r="M647" s="7"/>
      <c r="N647" s="7"/>
      <c r="O647" s="7"/>
      <c r="P647" s="7"/>
      <c r="Q647" s="7"/>
    </row>
    <row r="648" spans="1:17" ht="30" x14ac:dyDescent="0.2">
      <c r="A648" s="37">
        <v>47</v>
      </c>
      <c r="B648" s="38" t="s">
        <v>721</v>
      </c>
      <c r="C648" s="282" t="s">
        <v>378</v>
      </c>
      <c r="D648" s="40" t="s">
        <v>147</v>
      </c>
      <c r="E648" s="41">
        <v>5</v>
      </c>
      <c r="F648" s="42">
        <v>22.72</v>
      </c>
      <c r="G648" s="42"/>
      <c r="H648" s="87">
        <v>113.6</v>
      </c>
      <c r="I648" s="44" t="s">
        <v>373</v>
      </c>
      <c r="J648" s="44">
        <v>5.08</v>
      </c>
      <c r="K648" s="50">
        <v>577.09</v>
      </c>
      <c r="L648" s="45" t="s">
        <v>38</v>
      </c>
      <c r="M648" s="7"/>
      <c r="N648" s="7"/>
      <c r="O648" s="7"/>
      <c r="P648" s="7"/>
      <c r="Q648" s="7"/>
    </row>
    <row r="649" spans="1:17" ht="30" x14ac:dyDescent="0.2">
      <c r="A649" s="37">
        <v>48</v>
      </c>
      <c r="B649" s="38" t="s">
        <v>721</v>
      </c>
      <c r="C649" s="282" t="s">
        <v>379</v>
      </c>
      <c r="D649" s="40" t="s">
        <v>147</v>
      </c>
      <c r="E649" s="41">
        <v>4</v>
      </c>
      <c r="F649" s="42">
        <v>491.34</v>
      </c>
      <c r="G649" s="42"/>
      <c r="H649" s="87">
        <v>1965.36</v>
      </c>
      <c r="I649" s="44" t="s">
        <v>373</v>
      </c>
      <c r="J649" s="44">
        <v>5.08</v>
      </c>
      <c r="K649" s="50">
        <v>9984.0300000000007</v>
      </c>
      <c r="L649" s="45" t="s">
        <v>38</v>
      </c>
      <c r="M649" s="7"/>
      <c r="N649" s="7"/>
      <c r="O649" s="7"/>
      <c r="P649" s="7"/>
      <c r="Q649" s="7"/>
    </row>
    <row r="650" spans="1:17" ht="45" x14ac:dyDescent="0.2">
      <c r="A650" s="37">
        <v>49</v>
      </c>
      <c r="B650" s="38" t="s">
        <v>721</v>
      </c>
      <c r="C650" s="282" t="s">
        <v>380</v>
      </c>
      <c r="D650" s="40" t="s">
        <v>147</v>
      </c>
      <c r="E650" s="41">
        <v>31</v>
      </c>
      <c r="F650" s="42">
        <v>37.299999999999997</v>
      </c>
      <c r="G650" s="42"/>
      <c r="H650" s="87">
        <v>1156.3</v>
      </c>
      <c r="I650" s="44" t="s">
        <v>373</v>
      </c>
      <c r="J650" s="44">
        <v>5.08</v>
      </c>
      <c r="K650" s="50">
        <v>5874</v>
      </c>
      <c r="L650" s="45" t="s">
        <v>38</v>
      </c>
      <c r="M650" s="7"/>
      <c r="N650" s="7"/>
      <c r="O650" s="7"/>
      <c r="P650" s="7"/>
      <c r="Q650" s="7"/>
    </row>
    <row r="651" spans="1:17" ht="30" x14ac:dyDescent="0.2">
      <c r="A651" s="37">
        <v>50</v>
      </c>
      <c r="B651" s="38" t="s">
        <v>721</v>
      </c>
      <c r="C651" s="282" t="s">
        <v>381</v>
      </c>
      <c r="D651" s="40" t="s">
        <v>147</v>
      </c>
      <c r="E651" s="41">
        <v>27</v>
      </c>
      <c r="F651" s="42">
        <v>105.12</v>
      </c>
      <c r="G651" s="42"/>
      <c r="H651" s="87">
        <v>2838.24</v>
      </c>
      <c r="I651" s="44" t="s">
        <v>373</v>
      </c>
      <c r="J651" s="44">
        <v>5.08</v>
      </c>
      <c r="K651" s="50">
        <v>14418.26</v>
      </c>
      <c r="L651" s="45" t="s">
        <v>38</v>
      </c>
      <c r="M651" s="7"/>
      <c r="N651" s="7"/>
      <c r="O651" s="7"/>
      <c r="P651" s="7"/>
      <c r="Q651" s="7"/>
    </row>
    <row r="652" spans="1:17" ht="30" x14ac:dyDescent="0.2">
      <c r="A652" s="37">
        <v>51</v>
      </c>
      <c r="B652" s="38" t="s">
        <v>721</v>
      </c>
      <c r="C652" s="282" t="s">
        <v>382</v>
      </c>
      <c r="D652" s="40" t="s">
        <v>147</v>
      </c>
      <c r="E652" s="41">
        <v>27</v>
      </c>
      <c r="F652" s="42">
        <v>125.17</v>
      </c>
      <c r="G652" s="42"/>
      <c r="H652" s="87">
        <v>3379.59</v>
      </c>
      <c r="I652" s="44" t="s">
        <v>373</v>
      </c>
      <c r="J652" s="44">
        <v>5.08</v>
      </c>
      <c r="K652" s="50">
        <v>17168.32</v>
      </c>
      <c r="L652" s="45" t="s">
        <v>38</v>
      </c>
      <c r="M652" s="7"/>
      <c r="N652" s="7"/>
      <c r="O652" s="7"/>
      <c r="P652" s="7"/>
      <c r="Q652" s="7"/>
    </row>
    <row r="653" spans="1:17" ht="30" x14ac:dyDescent="0.2">
      <c r="A653" s="37">
        <v>52</v>
      </c>
      <c r="B653" s="38" t="s">
        <v>721</v>
      </c>
      <c r="C653" s="282" t="s">
        <v>383</v>
      </c>
      <c r="D653" s="40" t="s">
        <v>147</v>
      </c>
      <c r="E653" s="41">
        <v>8</v>
      </c>
      <c r="F653" s="42">
        <v>192.08</v>
      </c>
      <c r="G653" s="42"/>
      <c r="H653" s="87">
        <v>1536.64</v>
      </c>
      <c r="I653" s="44" t="s">
        <v>373</v>
      </c>
      <c r="J653" s="44">
        <v>5.08</v>
      </c>
      <c r="K653" s="50">
        <v>7806.13</v>
      </c>
      <c r="L653" s="45" t="s">
        <v>38</v>
      </c>
      <c r="M653" s="7"/>
      <c r="N653" s="7"/>
      <c r="O653" s="7"/>
      <c r="P653" s="7"/>
      <c r="Q653" s="7"/>
    </row>
    <row r="654" spans="1:17" ht="45" x14ac:dyDescent="0.2">
      <c r="A654" s="37">
        <v>53</v>
      </c>
      <c r="B654" s="38" t="s">
        <v>721</v>
      </c>
      <c r="C654" s="282" t="s">
        <v>384</v>
      </c>
      <c r="D654" s="40" t="s">
        <v>147</v>
      </c>
      <c r="E654" s="41">
        <v>27</v>
      </c>
      <c r="F654" s="42">
        <v>109.4</v>
      </c>
      <c r="G654" s="42"/>
      <c r="H654" s="87">
        <v>2953.8</v>
      </c>
      <c r="I654" s="44" t="s">
        <v>373</v>
      </c>
      <c r="J654" s="44">
        <v>5.08</v>
      </c>
      <c r="K654" s="50">
        <v>15005.3</v>
      </c>
      <c r="L654" s="45" t="s">
        <v>38</v>
      </c>
      <c r="M654" s="7"/>
      <c r="N654" s="7"/>
      <c r="O654" s="7"/>
      <c r="P654" s="7"/>
      <c r="Q654" s="7"/>
    </row>
    <row r="655" spans="1:17" ht="30" x14ac:dyDescent="0.2">
      <c r="A655" s="37">
        <v>54</v>
      </c>
      <c r="B655" s="38" t="s">
        <v>721</v>
      </c>
      <c r="C655" s="282" t="s">
        <v>385</v>
      </c>
      <c r="D655" s="40" t="s">
        <v>147</v>
      </c>
      <c r="E655" s="41">
        <v>5</v>
      </c>
      <c r="F655" s="42">
        <v>81.44</v>
      </c>
      <c r="G655" s="42"/>
      <c r="H655" s="87">
        <v>407.2</v>
      </c>
      <c r="I655" s="44" t="s">
        <v>373</v>
      </c>
      <c r="J655" s="44">
        <v>5.08</v>
      </c>
      <c r="K655" s="50">
        <v>2068.58</v>
      </c>
      <c r="L655" s="45" t="s">
        <v>38</v>
      </c>
      <c r="M655" s="7"/>
      <c r="N655" s="7"/>
      <c r="O655" s="7"/>
      <c r="P655" s="7"/>
      <c r="Q655" s="7"/>
    </row>
    <row r="656" spans="1:17" ht="30" x14ac:dyDescent="0.2">
      <c r="A656" s="37">
        <v>55</v>
      </c>
      <c r="B656" s="38" t="s">
        <v>721</v>
      </c>
      <c r="C656" s="282" t="s">
        <v>386</v>
      </c>
      <c r="D656" s="40" t="s">
        <v>147</v>
      </c>
      <c r="E656" s="41">
        <v>5</v>
      </c>
      <c r="F656" s="42">
        <v>81.44</v>
      </c>
      <c r="G656" s="42"/>
      <c r="H656" s="87">
        <v>407.2</v>
      </c>
      <c r="I656" s="44" t="s">
        <v>373</v>
      </c>
      <c r="J656" s="44">
        <v>5.08</v>
      </c>
      <c r="K656" s="50">
        <v>2068.58</v>
      </c>
      <c r="L656" s="45" t="s">
        <v>38</v>
      </c>
      <c r="M656" s="7"/>
      <c r="N656" s="7"/>
      <c r="O656" s="7"/>
      <c r="P656" s="7"/>
      <c r="Q656" s="7"/>
    </row>
    <row r="657" spans="1:17" ht="30" x14ac:dyDescent="0.2">
      <c r="A657" s="37">
        <v>56</v>
      </c>
      <c r="B657" s="38" t="s">
        <v>721</v>
      </c>
      <c r="C657" s="282" t="s">
        <v>387</v>
      </c>
      <c r="D657" s="40" t="s">
        <v>147</v>
      </c>
      <c r="E657" s="41">
        <v>13</v>
      </c>
      <c r="F657" s="42">
        <v>79.56</v>
      </c>
      <c r="G657" s="42"/>
      <c r="H657" s="87">
        <v>1034.28</v>
      </c>
      <c r="I657" s="44" t="s">
        <v>373</v>
      </c>
      <c r="J657" s="44">
        <v>5.08</v>
      </c>
      <c r="K657" s="50">
        <v>5254.14</v>
      </c>
      <c r="L657" s="45" t="s">
        <v>38</v>
      </c>
      <c r="M657" s="7"/>
      <c r="N657" s="7"/>
      <c r="O657" s="7"/>
      <c r="P657" s="7"/>
      <c r="Q657" s="7"/>
    </row>
    <row r="658" spans="1:17" ht="30" x14ac:dyDescent="0.2">
      <c r="A658" s="37">
        <v>57</v>
      </c>
      <c r="B658" s="38" t="s">
        <v>721</v>
      </c>
      <c r="C658" s="282" t="s">
        <v>388</v>
      </c>
      <c r="D658" s="40" t="s">
        <v>147</v>
      </c>
      <c r="E658" s="41">
        <v>5</v>
      </c>
      <c r="F658" s="42">
        <v>349.72</v>
      </c>
      <c r="G658" s="42"/>
      <c r="H658" s="87">
        <v>1748.6</v>
      </c>
      <c r="I658" s="44" t="s">
        <v>373</v>
      </c>
      <c r="J658" s="44">
        <v>5.08</v>
      </c>
      <c r="K658" s="50">
        <v>8882.89</v>
      </c>
      <c r="L658" s="45" t="s">
        <v>38</v>
      </c>
      <c r="M658" s="7"/>
      <c r="N658" s="7"/>
      <c r="O658" s="7"/>
      <c r="P658" s="7"/>
      <c r="Q658" s="7"/>
    </row>
    <row r="659" spans="1:17" ht="30" x14ac:dyDescent="0.2">
      <c r="A659" s="37">
        <v>58</v>
      </c>
      <c r="B659" s="38" t="s">
        <v>721</v>
      </c>
      <c r="C659" s="282" t="s">
        <v>389</v>
      </c>
      <c r="D659" s="40" t="s">
        <v>147</v>
      </c>
      <c r="E659" s="41">
        <v>1</v>
      </c>
      <c r="F659" s="42">
        <v>766.1</v>
      </c>
      <c r="G659" s="42"/>
      <c r="H659" s="87">
        <v>766.1</v>
      </c>
      <c r="I659" s="44" t="s">
        <v>373</v>
      </c>
      <c r="J659" s="44">
        <v>5.08</v>
      </c>
      <c r="K659" s="50">
        <v>3891.79</v>
      </c>
      <c r="L659" s="45" t="s">
        <v>38</v>
      </c>
      <c r="M659" s="7"/>
      <c r="N659" s="7"/>
      <c r="O659" s="7"/>
      <c r="P659" s="7"/>
      <c r="Q659" s="7"/>
    </row>
    <row r="660" spans="1:17" ht="45" x14ac:dyDescent="0.2">
      <c r="A660" s="37">
        <v>59</v>
      </c>
      <c r="B660" s="38" t="s">
        <v>721</v>
      </c>
      <c r="C660" s="282" t="s">
        <v>390</v>
      </c>
      <c r="D660" s="40" t="s">
        <v>147</v>
      </c>
      <c r="E660" s="41">
        <v>18</v>
      </c>
      <c r="F660" s="42">
        <v>65.400000000000006</v>
      </c>
      <c r="G660" s="42"/>
      <c r="H660" s="87">
        <v>1177.2</v>
      </c>
      <c r="I660" s="44" t="s">
        <v>373</v>
      </c>
      <c r="J660" s="44">
        <v>5.08</v>
      </c>
      <c r="K660" s="50">
        <v>5980.18</v>
      </c>
      <c r="L660" s="45" t="s">
        <v>38</v>
      </c>
      <c r="M660" s="7"/>
      <c r="N660" s="7"/>
      <c r="O660" s="7"/>
      <c r="P660" s="7"/>
      <c r="Q660" s="7"/>
    </row>
    <row r="661" spans="1:17" ht="30" x14ac:dyDescent="0.2">
      <c r="A661" s="37">
        <v>60</v>
      </c>
      <c r="B661" s="38" t="s">
        <v>721</v>
      </c>
      <c r="C661" s="282" t="s">
        <v>391</v>
      </c>
      <c r="D661" s="40" t="s">
        <v>147</v>
      </c>
      <c r="E661" s="41">
        <v>8</v>
      </c>
      <c r="F661" s="42">
        <v>660.72</v>
      </c>
      <c r="G661" s="42"/>
      <c r="H661" s="87">
        <v>5285.76</v>
      </c>
      <c r="I661" s="44" t="s">
        <v>373</v>
      </c>
      <c r="J661" s="44">
        <v>5.08</v>
      </c>
      <c r="K661" s="50">
        <v>26851.66</v>
      </c>
      <c r="L661" s="45" t="s">
        <v>38</v>
      </c>
      <c r="M661" s="7"/>
      <c r="N661" s="7"/>
      <c r="O661" s="7"/>
      <c r="P661" s="7"/>
      <c r="Q661" s="7"/>
    </row>
    <row r="662" spans="1:17" ht="30" x14ac:dyDescent="0.2">
      <c r="A662" s="37">
        <v>61</v>
      </c>
      <c r="B662" s="38" t="s">
        <v>721</v>
      </c>
      <c r="C662" s="282" t="s">
        <v>392</v>
      </c>
      <c r="D662" s="40" t="s">
        <v>147</v>
      </c>
      <c r="E662" s="41">
        <v>24</v>
      </c>
      <c r="F662" s="42">
        <v>7.08</v>
      </c>
      <c r="G662" s="42"/>
      <c r="H662" s="87">
        <v>169.92</v>
      </c>
      <c r="I662" s="44" t="s">
        <v>373</v>
      </c>
      <c r="J662" s="44">
        <v>5.08</v>
      </c>
      <c r="K662" s="50">
        <v>863.19</v>
      </c>
      <c r="L662" s="45" t="s">
        <v>38</v>
      </c>
      <c r="M662" s="7"/>
      <c r="N662" s="7"/>
      <c r="O662" s="7"/>
      <c r="P662" s="7"/>
      <c r="Q662" s="7"/>
    </row>
    <row r="663" spans="1:17" ht="30" x14ac:dyDescent="0.2">
      <c r="A663" s="37">
        <v>62</v>
      </c>
      <c r="B663" s="38" t="s">
        <v>721</v>
      </c>
      <c r="C663" s="282" t="s">
        <v>393</v>
      </c>
      <c r="D663" s="40" t="s">
        <v>147</v>
      </c>
      <c r="E663" s="41">
        <v>24</v>
      </c>
      <c r="F663" s="42">
        <v>7.08</v>
      </c>
      <c r="G663" s="42"/>
      <c r="H663" s="87">
        <v>169.92</v>
      </c>
      <c r="I663" s="44" t="s">
        <v>373</v>
      </c>
      <c r="J663" s="44">
        <v>5.08</v>
      </c>
      <c r="K663" s="50">
        <v>863.19</v>
      </c>
      <c r="L663" s="45" t="s">
        <v>38</v>
      </c>
      <c r="M663" s="7"/>
      <c r="N663" s="7"/>
      <c r="O663" s="7"/>
      <c r="P663" s="7"/>
      <c r="Q663" s="7"/>
    </row>
    <row r="664" spans="1:17" ht="30" x14ac:dyDescent="0.2">
      <c r="A664" s="37">
        <v>63</v>
      </c>
      <c r="B664" s="38" t="s">
        <v>721</v>
      </c>
      <c r="C664" s="282" t="s">
        <v>394</v>
      </c>
      <c r="D664" s="40" t="s">
        <v>147</v>
      </c>
      <c r="E664" s="41">
        <v>46</v>
      </c>
      <c r="F664" s="42">
        <v>0.06</v>
      </c>
      <c r="G664" s="42"/>
      <c r="H664" s="87">
        <v>2.76</v>
      </c>
      <c r="I664" s="44" t="s">
        <v>373</v>
      </c>
      <c r="J664" s="44">
        <v>5.08</v>
      </c>
      <c r="K664" s="50">
        <v>14.02</v>
      </c>
      <c r="L664" s="45" t="s">
        <v>38</v>
      </c>
      <c r="M664" s="7"/>
      <c r="N664" s="7"/>
      <c r="O664" s="7"/>
      <c r="P664" s="7"/>
      <c r="Q664" s="7"/>
    </row>
    <row r="665" spans="1:17" x14ac:dyDescent="0.2">
      <c r="A665" s="487" t="s">
        <v>395</v>
      </c>
      <c r="B665" s="488"/>
      <c r="C665" s="488"/>
      <c r="D665" s="488"/>
      <c r="E665" s="488"/>
      <c r="F665" s="488"/>
      <c r="G665" s="488"/>
      <c r="H665" s="488"/>
      <c r="I665" s="488"/>
      <c r="J665" s="488"/>
      <c r="K665" s="488"/>
      <c r="L665" s="488"/>
      <c r="M665" s="7"/>
      <c r="N665" s="7"/>
      <c r="O665" s="7"/>
      <c r="P665" s="7"/>
      <c r="Q665" s="7"/>
    </row>
    <row r="666" spans="1:17" ht="45" x14ac:dyDescent="0.2">
      <c r="A666" s="37">
        <v>64</v>
      </c>
      <c r="B666" s="38" t="s">
        <v>721</v>
      </c>
      <c r="C666" s="282" t="s">
        <v>828</v>
      </c>
      <c r="D666" s="40" t="s">
        <v>396</v>
      </c>
      <c r="E666" s="41">
        <v>6</v>
      </c>
      <c r="F666" s="42">
        <v>3219.54</v>
      </c>
      <c r="G666" s="42"/>
      <c r="H666" s="87">
        <v>19317.240000000002</v>
      </c>
      <c r="I666" s="44" t="s">
        <v>373</v>
      </c>
      <c r="J666" s="44">
        <v>5.08</v>
      </c>
      <c r="K666" s="50">
        <v>98131.58</v>
      </c>
      <c r="L666" s="45" t="s">
        <v>38</v>
      </c>
      <c r="M666" s="7"/>
      <c r="N666" s="7"/>
      <c r="O666" s="7"/>
      <c r="P666" s="7"/>
      <c r="Q666" s="7"/>
    </row>
    <row r="667" spans="1:17" ht="45" x14ac:dyDescent="0.2">
      <c r="A667" s="37">
        <v>65</v>
      </c>
      <c r="B667" s="38" t="s">
        <v>721</v>
      </c>
      <c r="C667" s="282" t="s">
        <v>829</v>
      </c>
      <c r="D667" s="40" t="s">
        <v>396</v>
      </c>
      <c r="E667" s="41">
        <v>30</v>
      </c>
      <c r="F667" s="42">
        <v>4356.99</v>
      </c>
      <c r="G667" s="42"/>
      <c r="H667" s="87">
        <v>130709.7</v>
      </c>
      <c r="I667" s="44" t="s">
        <v>373</v>
      </c>
      <c r="J667" s="44">
        <v>5.08</v>
      </c>
      <c r="K667" s="50">
        <v>664005.28</v>
      </c>
      <c r="L667" s="45" t="s">
        <v>38</v>
      </c>
      <c r="M667" s="7"/>
      <c r="N667" s="7"/>
      <c r="O667" s="7"/>
      <c r="P667" s="7"/>
      <c r="Q667" s="7"/>
    </row>
    <row r="668" spans="1:17" ht="45" x14ac:dyDescent="0.2">
      <c r="A668" s="37">
        <v>66</v>
      </c>
      <c r="B668" s="38" t="s">
        <v>721</v>
      </c>
      <c r="C668" s="282" t="s">
        <v>397</v>
      </c>
      <c r="D668" s="40" t="s">
        <v>396</v>
      </c>
      <c r="E668" s="41">
        <v>8</v>
      </c>
      <c r="F668" s="42">
        <v>384.41</v>
      </c>
      <c r="G668" s="42"/>
      <c r="H668" s="87">
        <v>3075.28</v>
      </c>
      <c r="I668" s="44" t="s">
        <v>373</v>
      </c>
      <c r="J668" s="44">
        <v>5.08</v>
      </c>
      <c r="K668" s="50">
        <v>15622.42</v>
      </c>
      <c r="L668" s="45" t="s">
        <v>38</v>
      </c>
      <c r="M668" s="7"/>
      <c r="N668" s="7"/>
      <c r="O668" s="7"/>
      <c r="P668" s="7"/>
      <c r="Q668" s="7"/>
    </row>
    <row r="669" spans="1:17" ht="45" x14ac:dyDescent="0.2">
      <c r="A669" s="37">
        <v>67</v>
      </c>
      <c r="B669" s="38" t="s">
        <v>721</v>
      </c>
      <c r="C669" s="282" t="s">
        <v>398</v>
      </c>
      <c r="D669" s="40" t="s">
        <v>396</v>
      </c>
      <c r="E669" s="41">
        <v>2</v>
      </c>
      <c r="F669" s="42">
        <v>936.31</v>
      </c>
      <c r="G669" s="42"/>
      <c r="H669" s="87">
        <v>1872.62</v>
      </c>
      <c r="I669" s="44" t="s">
        <v>373</v>
      </c>
      <c r="J669" s="44">
        <v>5.08</v>
      </c>
      <c r="K669" s="50">
        <v>9512.91</v>
      </c>
      <c r="L669" s="45" t="s">
        <v>38</v>
      </c>
      <c r="M669" s="7"/>
      <c r="N669" s="7"/>
      <c r="O669" s="7"/>
      <c r="P669" s="7"/>
      <c r="Q669" s="7"/>
    </row>
    <row r="670" spans="1:17" ht="30" x14ac:dyDescent="0.2">
      <c r="A670" s="37">
        <v>68</v>
      </c>
      <c r="B670" s="38" t="s">
        <v>721</v>
      </c>
      <c r="C670" s="282" t="s">
        <v>399</v>
      </c>
      <c r="D670" s="40" t="s">
        <v>400</v>
      </c>
      <c r="E670" s="41">
        <v>3.28</v>
      </c>
      <c r="F670" s="42">
        <v>2098.4899999999998</v>
      </c>
      <c r="G670" s="42"/>
      <c r="H670" s="87">
        <v>6883.05</v>
      </c>
      <c r="I670" s="44" t="s">
        <v>373</v>
      </c>
      <c r="J670" s="44">
        <v>5.08</v>
      </c>
      <c r="K670" s="50">
        <v>34965.89</v>
      </c>
      <c r="L670" s="45" t="s">
        <v>38</v>
      </c>
      <c r="M670" s="7"/>
      <c r="N670" s="7"/>
      <c r="O670" s="7"/>
      <c r="P670" s="7"/>
      <c r="Q670" s="7"/>
    </row>
    <row r="671" spans="1:17" ht="30" x14ac:dyDescent="0.2">
      <c r="A671" s="37">
        <v>69</v>
      </c>
      <c r="B671" s="38" t="s">
        <v>721</v>
      </c>
      <c r="C671" s="282" t="s">
        <v>401</v>
      </c>
      <c r="D671" s="40" t="s">
        <v>144</v>
      </c>
      <c r="E671" s="41">
        <v>134</v>
      </c>
      <c r="F671" s="42">
        <v>180.17</v>
      </c>
      <c r="G671" s="42"/>
      <c r="H671" s="87">
        <v>24142.78</v>
      </c>
      <c r="I671" s="44" t="s">
        <v>373</v>
      </c>
      <c r="J671" s="44">
        <v>5.08</v>
      </c>
      <c r="K671" s="50">
        <v>122645.32</v>
      </c>
      <c r="L671" s="45" t="s">
        <v>38</v>
      </c>
      <c r="M671" s="7"/>
      <c r="N671" s="7"/>
      <c r="O671" s="7"/>
      <c r="P671" s="7"/>
      <c r="Q671" s="7"/>
    </row>
    <row r="672" spans="1:17" ht="45" x14ac:dyDescent="0.2">
      <c r="A672" s="37">
        <v>70</v>
      </c>
      <c r="B672" s="38" t="s">
        <v>721</v>
      </c>
      <c r="C672" s="282" t="s">
        <v>405</v>
      </c>
      <c r="D672" s="40" t="s">
        <v>147</v>
      </c>
      <c r="E672" s="41">
        <v>8</v>
      </c>
      <c r="F672" s="42">
        <v>397.83</v>
      </c>
      <c r="G672" s="42"/>
      <c r="H672" s="87">
        <v>3182.64</v>
      </c>
      <c r="I672" s="44" t="s">
        <v>373</v>
      </c>
      <c r="J672" s="44">
        <v>5.08</v>
      </c>
      <c r="K672" s="50">
        <v>16167.81</v>
      </c>
      <c r="L672" s="45" t="s">
        <v>38</v>
      </c>
      <c r="M672" s="7"/>
      <c r="N672" s="7"/>
      <c r="O672" s="7"/>
      <c r="P672" s="7"/>
      <c r="Q672" s="7"/>
    </row>
    <row r="673" spans="1:17" ht="60" x14ac:dyDescent="0.2">
      <c r="A673" s="37">
        <v>71</v>
      </c>
      <c r="B673" s="38" t="s">
        <v>406</v>
      </c>
      <c r="C673" s="282" t="s">
        <v>407</v>
      </c>
      <c r="D673" s="40" t="s">
        <v>121</v>
      </c>
      <c r="E673" s="41" t="s">
        <v>408</v>
      </c>
      <c r="F673" s="42">
        <v>46.8</v>
      </c>
      <c r="G673" s="42"/>
      <c r="H673" s="87">
        <v>257.39999999999998</v>
      </c>
      <c r="I673" s="73" t="s">
        <v>73</v>
      </c>
      <c r="J673" s="44">
        <v>7.2</v>
      </c>
      <c r="K673" s="50">
        <v>1853.28</v>
      </c>
      <c r="L673" s="45" t="s">
        <v>38</v>
      </c>
      <c r="M673" s="7"/>
      <c r="N673" s="7"/>
      <c r="O673" s="7"/>
      <c r="P673" s="7"/>
      <c r="Q673" s="7"/>
    </row>
    <row r="674" spans="1:17" ht="30" x14ac:dyDescent="0.2">
      <c r="A674" s="37">
        <v>72</v>
      </c>
      <c r="B674" s="38" t="s">
        <v>721</v>
      </c>
      <c r="C674" s="282" t="s">
        <v>409</v>
      </c>
      <c r="D674" s="40" t="s">
        <v>147</v>
      </c>
      <c r="E674" s="41">
        <v>4</v>
      </c>
      <c r="F674" s="42">
        <v>17.73</v>
      </c>
      <c r="G674" s="42"/>
      <c r="H674" s="87">
        <v>70.92</v>
      </c>
      <c r="I674" s="44" t="s">
        <v>373</v>
      </c>
      <c r="J674" s="44">
        <v>5.08</v>
      </c>
      <c r="K674" s="50">
        <v>360.27</v>
      </c>
      <c r="L674" s="45" t="s">
        <v>38</v>
      </c>
      <c r="M674" s="7"/>
      <c r="N674" s="7"/>
      <c r="O674" s="7"/>
      <c r="P674" s="7"/>
      <c r="Q674" s="7"/>
    </row>
    <row r="675" spans="1:17" ht="30" x14ac:dyDescent="0.2">
      <c r="A675" s="37">
        <v>73</v>
      </c>
      <c r="B675" s="38" t="s">
        <v>721</v>
      </c>
      <c r="C675" s="282" t="s">
        <v>410</v>
      </c>
      <c r="D675" s="40" t="s">
        <v>84</v>
      </c>
      <c r="E675" s="41" t="s">
        <v>411</v>
      </c>
      <c r="F675" s="42">
        <v>11.22</v>
      </c>
      <c r="G675" s="42"/>
      <c r="H675" s="87">
        <v>424.92</v>
      </c>
      <c r="I675" s="44" t="s">
        <v>373</v>
      </c>
      <c r="J675" s="44">
        <v>5.08</v>
      </c>
      <c r="K675" s="50">
        <v>2158.59</v>
      </c>
      <c r="L675" s="45" t="s">
        <v>38</v>
      </c>
      <c r="M675" s="7"/>
      <c r="N675" s="7"/>
      <c r="O675" s="7"/>
      <c r="P675" s="7"/>
      <c r="Q675" s="7"/>
    </row>
    <row r="676" spans="1:17" ht="30" x14ac:dyDescent="0.2">
      <c r="A676" s="37">
        <v>74</v>
      </c>
      <c r="B676" s="38" t="s">
        <v>721</v>
      </c>
      <c r="C676" s="68" t="s">
        <v>412</v>
      </c>
      <c r="D676" s="69" t="s">
        <v>84</v>
      </c>
      <c r="E676" s="70" t="s">
        <v>413</v>
      </c>
      <c r="F676" s="71">
        <v>8.26</v>
      </c>
      <c r="G676" s="71"/>
      <c r="H676" s="291">
        <v>240.58</v>
      </c>
      <c r="I676" s="73" t="s">
        <v>373</v>
      </c>
      <c r="J676" s="73">
        <v>5.08</v>
      </c>
      <c r="K676" s="59">
        <v>1222.1500000000001</v>
      </c>
      <c r="L676" s="74" t="s">
        <v>38</v>
      </c>
      <c r="M676" s="7"/>
      <c r="N676" s="7"/>
      <c r="O676" s="7"/>
      <c r="P676" s="7"/>
      <c r="Q676" s="7"/>
    </row>
    <row r="677" spans="1:17" x14ac:dyDescent="0.2">
      <c r="A677" s="20"/>
      <c r="B677" s="21"/>
      <c r="C677" s="418" t="s">
        <v>202</v>
      </c>
      <c r="D677" s="419"/>
      <c r="E677" s="419"/>
      <c r="F677" s="419"/>
      <c r="G677" s="419"/>
      <c r="H677" s="366">
        <v>2484025.85</v>
      </c>
      <c r="I677" s="367"/>
      <c r="J677" s="367"/>
      <c r="K677" s="365">
        <v>2484025.85</v>
      </c>
      <c r="L677" s="45" t="s">
        <v>203</v>
      </c>
      <c r="M677" s="7"/>
      <c r="N677" s="7"/>
      <c r="O677" s="7"/>
      <c r="P677" s="7"/>
      <c r="Q677" s="7"/>
    </row>
    <row r="678" spans="1:17" s="297" customFormat="1" x14ac:dyDescent="0.2">
      <c r="A678" s="20"/>
      <c r="B678" s="21"/>
      <c r="C678" s="418" t="s">
        <v>876</v>
      </c>
      <c r="D678" s="419"/>
      <c r="E678" s="419"/>
      <c r="F678" s="419"/>
      <c r="G678" s="419"/>
      <c r="H678" s="356">
        <v>207768.51</v>
      </c>
      <c r="I678" s="367"/>
      <c r="J678" s="367"/>
      <c r="K678" s="365">
        <v>12617543.73</v>
      </c>
      <c r="L678" s="45" t="s">
        <v>203</v>
      </c>
      <c r="M678" s="7"/>
      <c r="N678" s="7"/>
      <c r="O678" s="7"/>
      <c r="P678" s="7"/>
      <c r="Q678" s="7"/>
    </row>
    <row r="679" spans="1:17" s="297" customFormat="1" x14ac:dyDescent="0.2">
      <c r="A679" s="20"/>
      <c r="B679" s="21"/>
      <c r="C679" s="418"/>
      <c r="D679" s="419"/>
      <c r="E679" s="419"/>
      <c r="F679" s="419"/>
      <c r="G679" s="419"/>
      <c r="H679" s="356" t="s">
        <v>38</v>
      </c>
      <c r="I679" s="367"/>
      <c r="J679" s="367"/>
      <c r="K679" s="365"/>
      <c r="L679" s="45" t="s">
        <v>203</v>
      </c>
      <c r="M679" s="7"/>
      <c r="N679" s="7"/>
      <c r="O679" s="7"/>
      <c r="P679" s="7"/>
      <c r="Q679" s="7"/>
    </row>
    <row r="680" spans="1:17" s="297" customFormat="1" x14ac:dyDescent="0.2">
      <c r="A680" s="20"/>
      <c r="B680" s="21"/>
      <c r="C680" s="418" t="s">
        <v>877</v>
      </c>
      <c r="D680" s="419"/>
      <c r="E680" s="419"/>
      <c r="F680" s="419"/>
      <c r="G680" s="419"/>
      <c r="H680" s="356">
        <v>2453.96</v>
      </c>
      <c r="I680" s="367"/>
      <c r="J680" s="367"/>
      <c r="K680" s="375">
        <f>K681-K678</f>
        <v>254241.24000000022</v>
      </c>
      <c r="L680" s="45" t="s">
        <v>203</v>
      </c>
      <c r="M680" s="7"/>
      <c r="N680" s="7"/>
      <c r="O680" s="7"/>
      <c r="P680" s="7"/>
      <c r="Q680" s="7"/>
    </row>
    <row r="681" spans="1:17" x14ac:dyDescent="0.2">
      <c r="A681" s="20"/>
      <c r="B681" s="21"/>
      <c r="C681" s="418" t="s">
        <v>204</v>
      </c>
      <c r="D681" s="419"/>
      <c r="E681" s="419"/>
      <c r="F681" s="419"/>
      <c r="G681" s="419"/>
      <c r="H681" s="366" t="s">
        <v>38</v>
      </c>
      <c r="I681" s="367"/>
      <c r="J681" s="367"/>
      <c r="K681" s="365">
        <v>12871784.970000001</v>
      </c>
      <c r="L681" s="45" t="s">
        <v>203</v>
      </c>
      <c r="M681" s="7"/>
      <c r="N681" s="7"/>
      <c r="O681" s="7"/>
      <c r="P681" s="7"/>
      <c r="Q681" s="7"/>
    </row>
    <row r="682" spans="1:17" x14ac:dyDescent="0.2">
      <c r="A682" s="20"/>
      <c r="B682" s="21"/>
      <c r="C682" s="418" t="s">
        <v>205</v>
      </c>
      <c r="D682" s="419"/>
      <c r="E682" s="419"/>
      <c r="F682" s="419"/>
      <c r="G682" s="419"/>
      <c r="H682" s="366" t="s">
        <v>38</v>
      </c>
      <c r="I682" s="367"/>
      <c r="J682" s="367"/>
      <c r="K682" s="365"/>
      <c r="L682" s="45" t="s">
        <v>203</v>
      </c>
      <c r="M682" s="7"/>
      <c r="N682" s="7"/>
      <c r="O682" s="7"/>
      <c r="P682" s="7"/>
      <c r="Q682" s="7"/>
    </row>
    <row r="683" spans="1:17" x14ac:dyDescent="0.2">
      <c r="A683" s="20"/>
      <c r="B683" s="21"/>
      <c r="C683" s="418" t="s">
        <v>207</v>
      </c>
      <c r="D683" s="419"/>
      <c r="E683" s="419"/>
      <c r="F683" s="419"/>
      <c r="G683" s="419"/>
      <c r="H683" s="366">
        <v>2484025.85</v>
      </c>
      <c r="I683" s="367"/>
      <c r="J683" s="367"/>
      <c r="K683" s="365">
        <v>12871784.970000001</v>
      </c>
      <c r="L683" s="45" t="s">
        <v>203</v>
      </c>
      <c r="M683" s="7"/>
      <c r="N683" s="7"/>
      <c r="O683" s="7"/>
      <c r="P683" s="7"/>
      <c r="Q683" s="7"/>
    </row>
    <row r="684" spans="1:17" ht="15.75" x14ac:dyDescent="0.2">
      <c r="A684" s="20"/>
      <c r="B684" s="21"/>
      <c r="C684" s="420" t="s">
        <v>414</v>
      </c>
      <c r="D684" s="421"/>
      <c r="E684" s="421"/>
      <c r="F684" s="421"/>
      <c r="G684" s="421"/>
      <c r="H684" s="369" t="s">
        <v>38</v>
      </c>
      <c r="I684" s="370"/>
      <c r="J684" s="370"/>
      <c r="K684" s="368"/>
      <c r="L684" s="65" t="s">
        <v>203</v>
      </c>
      <c r="M684" s="7"/>
      <c r="N684" s="7"/>
      <c r="O684" s="7"/>
      <c r="P684" s="7"/>
      <c r="Q684" s="7"/>
    </row>
    <row r="685" spans="1:17" x14ac:dyDescent="0.2">
      <c r="A685" s="20"/>
      <c r="B685" s="21"/>
      <c r="C685" s="418" t="s">
        <v>415</v>
      </c>
      <c r="D685" s="419"/>
      <c r="E685" s="419"/>
      <c r="F685" s="419"/>
      <c r="G685" s="419"/>
      <c r="H685" s="366">
        <v>2483768.4500000002</v>
      </c>
      <c r="I685" s="367"/>
      <c r="J685" s="367"/>
      <c r="K685" s="365">
        <f>K687-K686</f>
        <v>12869931.690000001</v>
      </c>
      <c r="L685" s="45" t="s">
        <v>203</v>
      </c>
      <c r="M685" s="7"/>
      <c r="N685" s="7"/>
      <c r="O685" s="7"/>
      <c r="P685" s="7"/>
      <c r="Q685" s="7"/>
    </row>
    <row r="686" spans="1:17" x14ac:dyDescent="0.2">
      <c r="A686" s="20"/>
      <c r="B686" s="21"/>
      <c r="C686" s="418" t="s">
        <v>416</v>
      </c>
      <c r="D686" s="419"/>
      <c r="E686" s="419"/>
      <c r="F686" s="419"/>
      <c r="G686" s="419"/>
      <c r="H686" s="366">
        <v>257.39999999999998</v>
      </c>
      <c r="I686" s="367"/>
      <c r="J686" s="367"/>
      <c r="K686" s="365">
        <v>1853.28</v>
      </c>
      <c r="L686" s="45" t="s">
        <v>203</v>
      </c>
      <c r="M686" s="7"/>
      <c r="N686" s="7"/>
      <c r="O686" s="7"/>
      <c r="P686" s="7"/>
      <c r="Q686" s="7"/>
    </row>
    <row r="687" spans="1:17" x14ac:dyDescent="0.2">
      <c r="A687" s="20"/>
      <c r="B687" s="21"/>
      <c r="C687" s="418" t="s">
        <v>214</v>
      </c>
      <c r="D687" s="419"/>
      <c r="E687" s="419"/>
      <c r="F687" s="419"/>
      <c r="G687" s="419"/>
      <c r="H687" s="366">
        <v>2484025.85</v>
      </c>
      <c r="I687" s="367"/>
      <c r="J687" s="367"/>
      <c r="K687" s="365">
        <v>12871784.970000001</v>
      </c>
      <c r="L687" s="45" t="s">
        <v>203</v>
      </c>
      <c r="M687" s="7"/>
      <c r="N687" s="7"/>
      <c r="O687" s="7"/>
      <c r="P687" s="7"/>
      <c r="Q687" s="7"/>
    </row>
    <row r="688" spans="1:17" ht="15.75" x14ac:dyDescent="0.2">
      <c r="A688" s="20"/>
      <c r="B688" s="21"/>
      <c r="C688" s="422" t="s">
        <v>417</v>
      </c>
      <c r="D688" s="423"/>
      <c r="E688" s="423"/>
      <c r="F688" s="423"/>
      <c r="G688" s="423"/>
      <c r="H688" s="372">
        <v>2484025.85</v>
      </c>
      <c r="I688" s="373"/>
      <c r="J688" s="373"/>
      <c r="K688" s="371">
        <v>12871784.970000001</v>
      </c>
      <c r="L688" s="67" t="s">
        <v>203</v>
      </c>
      <c r="M688" s="7"/>
      <c r="N688" s="7"/>
      <c r="O688" s="7"/>
      <c r="P688" s="7"/>
      <c r="Q688" s="7"/>
    </row>
    <row r="689" spans="1:17" x14ac:dyDescent="0.2">
      <c r="A689" s="20"/>
      <c r="B689" s="21"/>
      <c r="C689" s="418" t="s">
        <v>418</v>
      </c>
      <c r="D689" s="419"/>
      <c r="E689" s="419"/>
      <c r="F689" s="419"/>
      <c r="G689" s="419"/>
      <c r="H689" s="366">
        <v>2557817.38</v>
      </c>
      <c r="I689" s="367"/>
      <c r="J689" s="367"/>
      <c r="K689" s="365">
        <v>2557817.38</v>
      </c>
      <c r="L689" s="45" t="s">
        <v>203</v>
      </c>
      <c r="M689" s="7"/>
      <c r="N689" s="7"/>
      <c r="O689" s="7"/>
      <c r="P689" s="7"/>
      <c r="Q689" s="7"/>
    </row>
    <row r="690" spans="1:17" x14ac:dyDescent="0.2">
      <c r="A690" s="20"/>
      <c r="B690" s="21"/>
      <c r="C690" s="418" t="s">
        <v>419</v>
      </c>
      <c r="D690" s="419"/>
      <c r="E690" s="419"/>
      <c r="F690" s="419"/>
      <c r="G690" s="419"/>
      <c r="H690" s="366" t="s">
        <v>38</v>
      </c>
      <c r="I690" s="367"/>
      <c r="J690" s="367"/>
      <c r="K690" s="365">
        <v>13470366.27</v>
      </c>
      <c r="L690" s="45" t="s">
        <v>203</v>
      </c>
      <c r="M690" s="7"/>
      <c r="N690" s="7"/>
      <c r="O690" s="7"/>
      <c r="P690" s="7"/>
      <c r="Q690" s="7"/>
    </row>
    <row r="691" spans="1:17" x14ac:dyDescent="0.2">
      <c r="A691" s="20"/>
      <c r="B691" s="21"/>
      <c r="C691" s="418" t="s">
        <v>205</v>
      </c>
      <c r="D691" s="419"/>
      <c r="E691" s="419"/>
      <c r="F691" s="419"/>
      <c r="G691" s="419"/>
      <c r="H691" s="366" t="s">
        <v>38</v>
      </c>
      <c r="I691" s="367"/>
      <c r="J691" s="367"/>
      <c r="K691" s="365"/>
      <c r="L691" s="45" t="s">
        <v>203</v>
      </c>
      <c r="M691" s="7"/>
      <c r="N691" s="7"/>
      <c r="O691" s="7"/>
      <c r="P691" s="7"/>
      <c r="Q691" s="7"/>
    </row>
    <row r="692" spans="1:17" x14ac:dyDescent="0.2">
      <c r="A692" s="20"/>
      <c r="B692" s="21"/>
      <c r="C692" s="418" t="s">
        <v>206</v>
      </c>
      <c r="D692" s="419"/>
      <c r="E692" s="419"/>
      <c r="F692" s="419"/>
      <c r="G692" s="419"/>
      <c r="H692" s="366">
        <v>17938.96</v>
      </c>
      <c r="I692" s="367"/>
      <c r="J692" s="367"/>
      <c r="K692" s="365">
        <v>324157.03000000003</v>
      </c>
      <c r="L692" s="45" t="s">
        <v>203</v>
      </c>
      <c r="M692" s="7"/>
      <c r="N692" s="7"/>
      <c r="O692" s="7"/>
      <c r="P692" s="7"/>
      <c r="Q692" s="7"/>
    </row>
    <row r="693" spans="1:17" x14ac:dyDescent="0.2">
      <c r="A693" s="20"/>
      <c r="B693" s="21"/>
      <c r="C693" s="418" t="s">
        <v>207</v>
      </c>
      <c r="D693" s="419"/>
      <c r="E693" s="419"/>
      <c r="F693" s="419"/>
      <c r="G693" s="419"/>
      <c r="H693" s="366">
        <v>2496418.4900000002</v>
      </c>
      <c r="I693" s="367"/>
      <c r="J693" s="367"/>
      <c r="K693" s="365">
        <v>12928952.82</v>
      </c>
      <c r="L693" s="45" t="s">
        <v>203</v>
      </c>
      <c r="M693" s="7"/>
      <c r="N693" s="7"/>
      <c r="O693" s="7"/>
      <c r="P693" s="7"/>
      <c r="Q693" s="7"/>
    </row>
    <row r="694" spans="1:17" x14ac:dyDescent="0.2">
      <c r="A694" s="20"/>
      <c r="B694" s="21"/>
      <c r="C694" s="418" t="s">
        <v>208</v>
      </c>
      <c r="D694" s="419"/>
      <c r="E694" s="419"/>
      <c r="F694" s="419"/>
      <c r="G694" s="419"/>
      <c r="H694" s="366">
        <v>46867.83</v>
      </c>
      <c r="I694" s="367"/>
      <c r="J694" s="367"/>
      <c r="K694" s="365">
        <v>278837.19</v>
      </c>
      <c r="L694" s="45" t="s">
        <v>203</v>
      </c>
      <c r="M694" s="7"/>
      <c r="N694" s="7"/>
      <c r="O694" s="7"/>
      <c r="P694" s="7"/>
      <c r="Q694" s="7"/>
    </row>
    <row r="695" spans="1:17" ht="15.75" x14ac:dyDescent="0.2">
      <c r="A695" s="20"/>
      <c r="B695" s="21"/>
      <c r="C695" s="420" t="s">
        <v>209</v>
      </c>
      <c r="D695" s="421"/>
      <c r="E695" s="421"/>
      <c r="F695" s="421"/>
      <c r="G695" s="421"/>
      <c r="H695" s="369">
        <v>17573.060000000001</v>
      </c>
      <c r="I695" s="370"/>
      <c r="J695" s="370"/>
      <c r="K695" s="368">
        <v>270424.01</v>
      </c>
      <c r="L695" s="65" t="s">
        <v>203</v>
      </c>
      <c r="M695" s="7"/>
      <c r="N695" s="7"/>
      <c r="O695" s="7"/>
      <c r="P695" s="7"/>
      <c r="Q695" s="7"/>
    </row>
    <row r="696" spans="1:17" ht="15.75" x14ac:dyDescent="0.2">
      <c r="A696" s="20"/>
      <c r="B696" s="21"/>
      <c r="C696" s="420" t="s">
        <v>210</v>
      </c>
      <c r="D696" s="421"/>
      <c r="E696" s="421"/>
      <c r="F696" s="421"/>
      <c r="G696" s="421"/>
      <c r="H696" s="369">
        <v>11603.34</v>
      </c>
      <c r="I696" s="370"/>
      <c r="J696" s="370"/>
      <c r="K696" s="368">
        <v>167714.9</v>
      </c>
      <c r="L696" s="65" t="s">
        <v>203</v>
      </c>
      <c r="M696" s="7"/>
      <c r="N696" s="7"/>
      <c r="O696" s="7"/>
      <c r="P696" s="7"/>
      <c r="Q696" s="7"/>
    </row>
    <row r="697" spans="1:17" ht="15.75" x14ac:dyDescent="0.2">
      <c r="A697" s="20"/>
      <c r="B697" s="21"/>
      <c r="C697" s="420" t="s">
        <v>420</v>
      </c>
      <c r="D697" s="421"/>
      <c r="E697" s="421"/>
      <c r="F697" s="421"/>
      <c r="G697" s="421"/>
      <c r="H697" s="369" t="s">
        <v>38</v>
      </c>
      <c r="I697" s="370"/>
      <c r="J697" s="370"/>
      <c r="K697" s="368"/>
      <c r="L697" s="65" t="s">
        <v>203</v>
      </c>
      <c r="M697" s="7"/>
      <c r="N697" s="7"/>
      <c r="O697" s="7"/>
      <c r="P697" s="7"/>
      <c r="Q697" s="7"/>
    </row>
    <row r="698" spans="1:17" x14ac:dyDescent="0.2">
      <c r="A698" s="20"/>
      <c r="B698" s="21"/>
      <c r="C698" s="418" t="s">
        <v>212</v>
      </c>
      <c r="D698" s="419"/>
      <c r="E698" s="419"/>
      <c r="F698" s="419"/>
      <c r="G698" s="419"/>
      <c r="H698" s="366">
        <v>2504835.79</v>
      </c>
      <c r="I698" s="367"/>
      <c r="J698" s="367"/>
      <c r="K698" s="365">
        <v>13101706.85</v>
      </c>
      <c r="L698" s="45" t="s">
        <v>203</v>
      </c>
      <c r="M698" s="7"/>
      <c r="N698" s="7"/>
      <c r="O698" s="7"/>
      <c r="P698" s="7"/>
      <c r="Q698" s="7"/>
    </row>
    <row r="699" spans="1:17" x14ac:dyDescent="0.2">
      <c r="A699" s="20"/>
      <c r="B699" s="21"/>
      <c r="C699" s="418" t="s">
        <v>213</v>
      </c>
      <c r="D699" s="419"/>
      <c r="E699" s="419"/>
      <c r="F699" s="419"/>
      <c r="G699" s="419"/>
      <c r="H699" s="366">
        <v>82157.990000000005</v>
      </c>
      <c r="I699" s="367"/>
      <c r="J699" s="367"/>
      <c r="K699" s="365">
        <v>806798.33</v>
      </c>
      <c r="L699" s="45" t="s">
        <v>203</v>
      </c>
      <c r="M699" s="7"/>
      <c r="N699" s="7"/>
      <c r="O699" s="7"/>
      <c r="P699" s="7"/>
      <c r="Q699" s="7"/>
    </row>
    <row r="700" spans="1:17" x14ac:dyDescent="0.2">
      <c r="A700" s="20"/>
      <c r="B700" s="21"/>
      <c r="C700" s="418" t="s">
        <v>214</v>
      </c>
      <c r="D700" s="419"/>
      <c r="E700" s="419"/>
      <c r="F700" s="419"/>
      <c r="G700" s="419"/>
      <c r="H700" s="366">
        <v>2586993.7799999998</v>
      </c>
      <c r="I700" s="367"/>
      <c r="J700" s="367"/>
      <c r="K700" s="365">
        <v>13908505.18</v>
      </c>
      <c r="L700" s="45" t="s">
        <v>203</v>
      </c>
      <c r="M700" s="7"/>
      <c r="N700" s="7"/>
      <c r="O700" s="7"/>
      <c r="P700" s="7"/>
      <c r="Q700" s="7"/>
    </row>
    <row r="701" spans="1:17" ht="15.75" x14ac:dyDescent="0.2">
      <c r="A701" s="20"/>
      <c r="B701" s="21"/>
      <c r="C701" s="420" t="s">
        <v>421</v>
      </c>
      <c r="D701" s="421"/>
      <c r="E701" s="421"/>
      <c r="F701" s="421"/>
      <c r="G701" s="421"/>
      <c r="H701" s="369">
        <v>2586993.7799999998</v>
      </c>
      <c r="I701" s="370"/>
      <c r="J701" s="370"/>
      <c r="K701" s="368">
        <v>13908505.18</v>
      </c>
      <c r="L701" s="65" t="s">
        <v>203</v>
      </c>
      <c r="M701" s="7"/>
      <c r="N701" s="7"/>
      <c r="O701" s="7"/>
      <c r="P701" s="7"/>
      <c r="Q701" s="7"/>
    </row>
    <row r="702" spans="1:17" x14ac:dyDescent="0.2">
      <c r="A702" s="20"/>
      <c r="B702" s="21"/>
      <c r="C702" s="22"/>
      <c r="D702" s="23"/>
      <c r="E702" s="24"/>
      <c r="F702" s="25"/>
      <c r="G702" s="25"/>
      <c r="H702" s="90"/>
      <c r="I702" s="26"/>
      <c r="J702" s="26"/>
      <c r="K702" s="25"/>
      <c r="L702" s="36"/>
      <c r="M702" s="7"/>
      <c r="N702" s="7"/>
      <c r="O702" s="7"/>
      <c r="P702" s="7"/>
      <c r="Q702" s="7"/>
    </row>
    <row r="703" spans="1:17" x14ac:dyDescent="0.2">
      <c r="A703" s="20"/>
      <c r="B703" s="21"/>
      <c r="C703" s="22"/>
      <c r="D703" s="23"/>
      <c r="E703" s="24"/>
      <c r="F703" s="25"/>
      <c r="G703" s="25"/>
      <c r="H703" s="90"/>
      <c r="I703" s="26"/>
      <c r="J703" s="26"/>
      <c r="K703" s="25"/>
      <c r="L703" s="36"/>
      <c r="M703" s="7"/>
      <c r="N703" s="7"/>
      <c r="O703" s="7"/>
      <c r="P703" s="7"/>
      <c r="Q703" s="7"/>
    </row>
    <row r="704" spans="1:17" x14ac:dyDescent="0.2">
      <c r="A704" s="20"/>
      <c r="B704" s="21"/>
      <c r="C704" s="22"/>
      <c r="D704" s="23"/>
      <c r="E704" s="24"/>
      <c r="F704" s="25"/>
      <c r="G704" s="25"/>
      <c r="H704" s="90"/>
      <c r="I704" s="26"/>
      <c r="J704" s="26"/>
      <c r="K704" s="25"/>
      <c r="L704" s="36"/>
      <c r="M704" s="7"/>
      <c r="N704" s="7"/>
      <c r="O704" s="7"/>
      <c r="P704" s="7"/>
      <c r="Q704" s="7"/>
    </row>
    <row r="705" spans="1:17" x14ac:dyDescent="0.2">
      <c r="A705" s="20"/>
      <c r="B705" s="21"/>
      <c r="C705" s="22"/>
      <c r="D705" s="23"/>
      <c r="E705" s="24"/>
      <c r="F705" s="25"/>
      <c r="G705" s="25"/>
      <c r="H705" s="90"/>
      <c r="I705" s="26"/>
      <c r="J705" s="26"/>
      <c r="K705" s="25"/>
      <c r="L705" s="36"/>
      <c r="M705" s="7"/>
      <c r="N705" s="7"/>
      <c r="O705" s="7"/>
      <c r="P705" s="7"/>
      <c r="Q705" s="7"/>
    </row>
    <row r="706" spans="1:17" x14ac:dyDescent="0.2">
      <c r="A706" s="20"/>
      <c r="B706" s="21"/>
      <c r="C706" s="22"/>
      <c r="D706" s="23"/>
      <c r="E706" s="24"/>
      <c r="F706" s="25"/>
      <c r="G706" s="25"/>
      <c r="H706" s="90"/>
      <c r="I706" s="26"/>
      <c r="J706" s="26"/>
      <c r="K706" s="25"/>
      <c r="L706" s="36"/>
      <c r="M706" s="7"/>
      <c r="N706" s="7"/>
      <c r="O706" s="7"/>
      <c r="P706" s="7"/>
      <c r="Q706" s="7"/>
    </row>
    <row r="707" spans="1:17" x14ac:dyDescent="0.2">
      <c r="A707" s="20"/>
      <c r="B707" s="21"/>
      <c r="C707" s="22"/>
      <c r="D707" s="23"/>
      <c r="E707" s="24"/>
      <c r="F707" s="25"/>
      <c r="G707" s="25"/>
      <c r="H707" s="90"/>
      <c r="I707" s="26"/>
      <c r="J707" s="26"/>
      <c r="K707" s="25"/>
      <c r="L707" s="36"/>
      <c r="M707" s="7"/>
      <c r="N707" s="7"/>
      <c r="O707" s="7"/>
      <c r="P707" s="7"/>
      <c r="Q707" s="7"/>
    </row>
    <row r="708" spans="1:17" ht="15.75" x14ac:dyDescent="0.2">
      <c r="A708" s="7"/>
      <c r="B708" s="33"/>
      <c r="C708" s="424"/>
      <c r="D708" s="424"/>
      <c r="E708" s="424"/>
      <c r="F708" s="424"/>
      <c r="G708" s="424"/>
      <c r="H708" s="32"/>
      <c r="I708" s="7"/>
      <c r="J708" s="7"/>
      <c r="K708" s="8"/>
      <c r="L708" s="30"/>
      <c r="M708" s="7"/>
      <c r="N708" s="7"/>
      <c r="O708" s="7"/>
      <c r="P708" s="7"/>
      <c r="Q708" s="7"/>
    </row>
    <row r="709" spans="1:17" x14ac:dyDescent="0.2">
      <c r="M709" s="7"/>
      <c r="N709" s="7"/>
      <c r="O709" s="7"/>
      <c r="P709" s="7"/>
      <c r="Q709" s="7"/>
    </row>
    <row r="713" spans="1:17" x14ac:dyDescent="0.2">
      <c r="A713" s="2"/>
      <c r="B713" s="9" t="s">
        <v>19</v>
      </c>
      <c r="C713" s="2"/>
      <c r="D713" s="2"/>
      <c r="E713" s="2"/>
      <c r="F713" s="2"/>
      <c r="G713" s="2"/>
      <c r="H713" s="2"/>
      <c r="I713" s="2"/>
      <c r="J713" s="2"/>
      <c r="K713" s="2"/>
      <c r="L713" s="2"/>
    </row>
    <row r="714" spans="1:17" x14ac:dyDescent="0.2">
      <c r="A714" s="2"/>
      <c r="B714" s="3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</row>
    <row r="715" spans="1:17" x14ac:dyDescent="0.2">
      <c r="A715" s="2"/>
      <c r="B715" s="9" t="s">
        <v>20</v>
      </c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</row>
    <row r="716" spans="1:17" x14ac:dyDescent="0.2">
      <c r="M716" s="2"/>
      <c r="N716" s="2"/>
      <c r="O716" s="2"/>
      <c r="P716" s="2"/>
      <c r="Q716" s="2"/>
    </row>
  </sheetData>
  <mergeCells count="100">
    <mergeCell ref="C678:G678"/>
    <mergeCell ref="C679:G679"/>
    <mergeCell ref="C680:G680"/>
    <mergeCell ref="C699:G699"/>
    <mergeCell ref="C700:G700"/>
    <mergeCell ref="C682:G682"/>
    <mergeCell ref="C683:G683"/>
    <mergeCell ref="C684:G684"/>
    <mergeCell ref="C685:G685"/>
    <mergeCell ref="C686:G686"/>
    <mergeCell ref="C701:G701"/>
    <mergeCell ref="C708:G708"/>
    <mergeCell ref="A30:L30"/>
    <mergeCell ref="C693:G693"/>
    <mergeCell ref="C694:G694"/>
    <mergeCell ref="C695:G695"/>
    <mergeCell ref="C696:G696"/>
    <mergeCell ref="C697:G697"/>
    <mergeCell ref="C698:G698"/>
    <mergeCell ref="C687:G687"/>
    <mergeCell ref="C688:G688"/>
    <mergeCell ref="C689:G689"/>
    <mergeCell ref="C690:G690"/>
    <mergeCell ref="C691:G691"/>
    <mergeCell ref="C692:G692"/>
    <mergeCell ref="C681:G681"/>
    <mergeCell ref="A642:L642"/>
    <mergeCell ref="A665:L665"/>
    <mergeCell ref="C677:G677"/>
    <mergeCell ref="C637:G637"/>
    <mergeCell ref="C638:G638"/>
    <mergeCell ref="C639:G639"/>
    <mergeCell ref="C640:G640"/>
    <mergeCell ref="C641:G641"/>
    <mergeCell ref="C636:G636"/>
    <mergeCell ref="C486:G486"/>
    <mergeCell ref="C487:G487"/>
    <mergeCell ref="C488:G488"/>
    <mergeCell ref="A489:L489"/>
    <mergeCell ref="C629:G629"/>
    <mergeCell ref="C630:G630"/>
    <mergeCell ref="C631:G631"/>
    <mergeCell ref="C632:G632"/>
    <mergeCell ref="C633:G633"/>
    <mergeCell ref="C634:G634"/>
    <mergeCell ref="C635:G635"/>
    <mergeCell ref="C485:G485"/>
    <mergeCell ref="A400:L400"/>
    <mergeCell ref="A434:L434"/>
    <mergeCell ref="C476:G476"/>
    <mergeCell ref="C477:G477"/>
    <mergeCell ref="C478:G478"/>
    <mergeCell ref="C479:G479"/>
    <mergeCell ref="C480:G480"/>
    <mergeCell ref="C481:G481"/>
    <mergeCell ref="C482:G482"/>
    <mergeCell ref="C483:G483"/>
    <mergeCell ref="C484:G484"/>
    <mergeCell ref="A330:L330"/>
    <mergeCell ref="C319:G319"/>
    <mergeCell ref="C320:G320"/>
    <mergeCell ref="C321:G321"/>
    <mergeCell ref="C322:G322"/>
    <mergeCell ref="C323:G323"/>
    <mergeCell ref="C324:G324"/>
    <mergeCell ref="C325:G325"/>
    <mergeCell ref="C326:G326"/>
    <mergeCell ref="C327:G327"/>
    <mergeCell ref="C328:G328"/>
    <mergeCell ref="A329:L329"/>
    <mergeCell ref="C318:G318"/>
    <mergeCell ref="I23:L23"/>
    <mergeCell ref="A25:A27"/>
    <mergeCell ref="B25:B27"/>
    <mergeCell ref="C25:C27"/>
    <mergeCell ref="D25:D27"/>
    <mergeCell ref="E25:E27"/>
    <mergeCell ref="F25:F27"/>
    <mergeCell ref="G25:G27"/>
    <mergeCell ref="H25:H27"/>
    <mergeCell ref="I25:I27"/>
    <mergeCell ref="J25:J27"/>
    <mergeCell ref="K25:K27"/>
    <mergeCell ref="A31:L31"/>
    <mergeCell ref="C316:G316"/>
    <mergeCell ref="C317:G317"/>
    <mergeCell ref="E22:G22"/>
    <mergeCell ref="I22:J22"/>
    <mergeCell ref="K22:L22"/>
    <mergeCell ref="A9:L9"/>
    <mergeCell ref="A10:L10"/>
    <mergeCell ref="A13:L13"/>
    <mergeCell ref="A14:L14"/>
    <mergeCell ref="A16:L16"/>
    <mergeCell ref="A17:L17"/>
    <mergeCell ref="I20:J20"/>
    <mergeCell ref="K20:L20"/>
    <mergeCell ref="E21:G21"/>
    <mergeCell ref="I21:J21"/>
    <mergeCell ref="K21:L21"/>
  </mergeCells>
  <pageMargins left="0.78740157480314965" right="0.19685039370078741" top="0.39370078740157483" bottom="0.39370078740157483" header="0.23622047244094491" footer="0.23622047244094491"/>
  <pageSetup paperSize="9" fitToHeight="30000" orientation="portrait" r:id="rId1"/>
  <headerFooter alignWithMargins="0">
    <oddHeader>&amp;LГранд-СМЕТА</oddHeader>
    <oddFooter>&amp;R&amp;P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 fitToPage="1"/>
  </sheetPr>
  <dimension ref="A1:Q211"/>
  <sheetViews>
    <sheetView showGridLines="0" topLeftCell="A37" zoomScaleNormal="100" workbookViewId="0">
      <selection activeCell="H183" sqref="H183"/>
    </sheetView>
  </sheetViews>
  <sheetFormatPr defaultRowHeight="15" outlineLevelRow="1" x14ac:dyDescent="0.2"/>
  <cols>
    <col min="1" max="1" width="4.7109375" style="285" customWidth="1"/>
    <col min="2" max="2" width="24.5703125" style="285" customWidth="1"/>
    <col min="3" max="3" width="35.5703125" style="285" customWidth="1"/>
    <col min="4" max="4" width="10.140625" style="285" customWidth="1"/>
    <col min="5" max="5" width="11.28515625" style="285" customWidth="1"/>
    <col min="6" max="6" width="10.140625" style="285" customWidth="1"/>
    <col min="7" max="7" width="13" style="285" customWidth="1"/>
    <col min="8" max="8" width="15.42578125" style="285" customWidth="1"/>
    <col min="9" max="9" width="9.42578125" style="285" customWidth="1"/>
    <col min="10" max="10" width="15.7109375" style="285" customWidth="1"/>
    <col min="11" max="11" width="16.5703125" style="285" customWidth="1"/>
    <col min="12" max="12" width="10.140625" style="285" customWidth="1"/>
    <col min="13" max="16384" width="9.140625" style="285"/>
  </cols>
  <sheetData>
    <row r="1" spans="1:12" ht="18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5" t="s">
        <v>22</v>
      </c>
    </row>
    <row r="2" spans="1:12" ht="18" x14ac:dyDescent="0.25">
      <c r="A2" s="13" t="s">
        <v>15</v>
      </c>
      <c r="B2" s="12"/>
      <c r="C2" s="12"/>
      <c r="D2" s="12"/>
      <c r="E2" s="12"/>
      <c r="F2" s="12"/>
      <c r="G2" s="12"/>
      <c r="H2" s="12"/>
      <c r="K2" s="12"/>
      <c r="L2" s="16" t="s">
        <v>16</v>
      </c>
    </row>
    <row r="3" spans="1:12" ht="18" x14ac:dyDescent="0.25">
      <c r="A3" s="19" t="s">
        <v>29</v>
      </c>
      <c r="B3" s="12"/>
      <c r="C3" s="12"/>
      <c r="D3" s="12"/>
      <c r="E3" s="12"/>
      <c r="F3" s="12"/>
      <c r="G3" s="12"/>
      <c r="H3" s="12"/>
      <c r="K3" s="12"/>
      <c r="L3" s="17" t="s">
        <v>29</v>
      </c>
    </row>
    <row r="4" spans="1:12" ht="18" x14ac:dyDescent="0.25">
      <c r="A4" s="19" t="s">
        <v>30</v>
      </c>
      <c r="B4" s="12"/>
      <c r="C4" s="12"/>
      <c r="D4" s="12"/>
      <c r="E4" s="12"/>
      <c r="F4" s="12"/>
      <c r="G4" s="12"/>
      <c r="H4" s="12"/>
      <c r="K4" s="12"/>
      <c r="L4" s="17" t="s">
        <v>30</v>
      </c>
    </row>
    <row r="5" spans="1:12" s="2" customFormat="1" ht="18" x14ac:dyDescent="0.25">
      <c r="B5" s="14"/>
      <c r="C5" s="14"/>
      <c r="D5" s="14"/>
      <c r="E5" s="14"/>
      <c r="F5" s="14"/>
      <c r="G5" s="14"/>
      <c r="H5" s="14"/>
      <c r="K5" s="14"/>
    </row>
    <row r="6" spans="1:12" s="2" customFormat="1" ht="18" x14ac:dyDescent="0.25">
      <c r="A6" s="2" t="s">
        <v>27</v>
      </c>
      <c r="B6" s="14"/>
      <c r="C6" s="14"/>
      <c r="D6" s="14"/>
      <c r="E6" s="14"/>
      <c r="F6" s="14"/>
      <c r="G6" s="14"/>
      <c r="H6" s="14"/>
      <c r="K6" s="14"/>
      <c r="L6" s="18" t="s">
        <v>28</v>
      </c>
    </row>
    <row r="7" spans="1:12" s="2" customFormat="1" x14ac:dyDescent="0.2"/>
    <row r="9" spans="1:12" ht="45.75" customHeight="1" x14ac:dyDescent="0.25">
      <c r="A9" s="397" t="s">
        <v>655</v>
      </c>
      <c r="B9" s="398"/>
      <c r="C9" s="398"/>
      <c r="D9" s="398"/>
      <c r="E9" s="398"/>
      <c r="F9" s="398"/>
      <c r="G9" s="398"/>
      <c r="H9" s="398"/>
      <c r="I9" s="398"/>
      <c r="J9" s="398"/>
      <c r="K9" s="398"/>
      <c r="L9" s="398"/>
    </row>
    <row r="10" spans="1:12" x14ac:dyDescent="0.2">
      <c r="A10" s="399" t="s">
        <v>12</v>
      </c>
      <c r="B10" s="399"/>
      <c r="C10" s="399"/>
      <c r="D10" s="399"/>
      <c r="E10" s="399"/>
      <c r="F10" s="399"/>
      <c r="G10" s="399"/>
      <c r="H10" s="399"/>
      <c r="I10" s="399"/>
      <c r="J10" s="399"/>
      <c r="K10" s="399"/>
      <c r="L10" s="399"/>
    </row>
    <row r="13" spans="1:12" ht="15.75" x14ac:dyDescent="0.25">
      <c r="A13" s="400" t="s">
        <v>860</v>
      </c>
      <c r="B13" s="400"/>
      <c r="C13" s="400"/>
      <c r="D13" s="400"/>
      <c r="E13" s="400"/>
      <c r="F13" s="400"/>
      <c r="G13" s="400"/>
      <c r="H13" s="400"/>
      <c r="I13" s="400"/>
      <c r="J13" s="400"/>
      <c r="K13" s="400"/>
      <c r="L13" s="400"/>
    </row>
    <row r="14" spans="1:12" x14ac:dyDescent="0.2">
      <c r="A14" s="401" t="s">
        <v>0</v>
      </c>
      <c r="B14" s="401"/>
      <c r="C14" s="401"/>
      <c r="D14" s="401"/>
      <c r="E14" s="401"/>
      <c r="F14" s="401"/>
      <c r="G14" s="401"/>
      <c r="H14" s="401"/>
      <c r="I14" s="401"/>
      <c r="J14" s="401"/>
      <c r="K14" s="401"/>
      <c r="L14" s="401"/>
    </row>
    <row r="16" spans="1:12" ht="18" x14ac:dyDescent="0.25">
      <c r="A16" s="402" t="s">
        <v>861</v>
      </c>
      <c r="B16" s="402"/>
      <c r="C16" s="402"/>
      <c r="D16" s="402"/>
      <c r="E16" s="402"/>
      <c r="F16" s="402"/>
      <c r="G16" s="402"/>
      <c r="H16" s="402"/>
      <c r="I16" s="402"/>
      <c r="J16" s="402"/>
      <c r="K16" s="402"/>
      <c r="L16" s="402"/>
    </row>
    <row r="17" spans="1:17" x14ac:dyDescent="0.2">
      <c r="A17" s="401" t="s">
        <v>1</v>
      </c>
      <c r="B17" s="401"/>
      <c r="C17" s="401"/>
      <c r="D17" s="401"/>
      <c r="E17" s="401"/>
      <c r="F17" s="401"/>
      <c r="G17" s="401"/>
      <c r="H17" s="401"/>
      <c r="I17" s="401"/>
      <c r="J17" s="401"/>
      <c r="K17" s="401"/>
      <c r="L17" s="401"/>
    </row>
    <row r="19" spans="1:17" s="5" customFormat="1" x14ac:dyDescent="0.2">
      <c r="A19" s="4" t="s">
        <v>32</v>
      </c>
    </row>
    <row r="20" spans="1:17" s="6" customFormat="1" x14ac:dyDescent="0.2">
      <c r="I20" s="403" t="s">
        <v>17</v>
      </c>
      <c r="J20" s="404"/>
      <c r="K20" s="403" t="s">
        <v>18</v>
      </c>
      <c r="L20" s="404"/>
    </row>
    <row r="21" spans="1:17" x14ac:dyDescent="0.2">
      <c r="E21" s="392" t="s">
        <v>2</v>
      </c>
      <c r="F21" s="392"/>
      <c r="G21" s="392"/>
      <c r="I21" s="393" t="s">
        <v>862</v>
      </c>
      <c r="J21" s="394"/>
      <c r="K21" s="494" t="s">
        <v>863</v>
      </c>
      <c r="L21" s="495"/>
    </row>
    <row r="22" spans="1:17" x14ac:dyDescent="0.2">
      <c r="E22" s="392" t="s">
        <v>3</v>
      </c>
      <c r="F22" s="392"/>
      <c r="G22" s="392"/>
      <c r="I22" s="393" t="s">
        <v>864</v>
      </c>
      <c r="J22" s="394"/>
      <c r="K22" s="492" t="s">
        <v>865</v>
      </c>
      <c r="L22" s="493"/>
    </row>
    <row r="23" spans="1:17" outlineLevel="1" x14ac:dyDescent="0.2">
      <c r="E23" s="5" t="s">
        <v>21</v>
      </c>
      <c r="F23" s="5"/>
      <c r="G23" s="5"/>
      <c r="H23" s="10"/>
      <c r="I23" s="393" t="s">
        <v>866</v>
      </c>
      <c r="J23" s="417"/>
      <c r="K23" s="417"/>
      <c r="L23" s="394"/>
    </row>
    <row r="24" spans="1:17" x14ac:dyDescent="0.2">
      <c r="A24" s="285" t="s">
        <v>613</v>
      </c>
    </row>
    <row r="25" spans="1:17" x14ac:dyDescent="0.2">
      <c r="A25" s="413" t="s">
        <v>4</v>
      </c>
      <c r="B25" s="413" t="s">
        <v>26</v>
      </c>
      <c r="C25" s="413" t="s">
        <v>5</v>
      </c>
      <c r="D25" s="413" t="s">
        <v>6</v>
      </c>
      <c r="E25" s="413" t="s">
        <v>7</v>
      </c>
      <c r="F25" s="413" t="s">
        <v>8</v>
      </c>
      <c r="G25" s="413" t="s">
        <v>23</v>
      </c>
      <c r="H25" s="413" t="s">
        <v>9</v>
      </c>
      <c r="I25" s="413" t="s">
        <v>14</v>
      </c>
      <c r="J25" s="413" t="s">
        <v>13</v>
      </c>
      <c r="K25" s="413" t="s">
        <v>10</v>
      </c>
      <c r="L25" s="281" t="s">
        <v>11</v>
      </c>
    </row>
    <row r="26" spans="1:17" ht="38.25" x14ac:dyDescent="0.2">
      <c r="A26" s="414"/>
      <c r="B26" s="414"/>
      <c r="C26" s="414"/>
      <c r="D26" s="414"/>
      <c r="E26" s="414"/>
      <c r="F26" s="414"/>
      <c r="G26" s="414"/>
      <c r="H26" s="414"/>
      <c r="I26" s="414"/>
      <c r="J26" s="414"/>
      <c r="K26" s="414"/>
      <c r="L26" s="280" t="s">
        <v>25</v>
      </c>
    </row>
    <row r="27" spans="1:17" ht="38.25" x14ac:dyDescent="0.2">
      <c r="A27" s="414"/>
      <c r="B27" s="414"/>
      <c r="C27" s="414"/>
      <c r="D27" s="414"/>
      <c r="E27" s="414"/>
      <c r="F27" s="414"/>
      <c r="G27" s="414"/>
      <c r="H27" s="414"/>
      <c r="I27" s="414"/>
      <c r="J27" s="414"/>
      <c r="K27" s="414"/>
      <c r="L27" s="280" t="s">
        <v>24</v>
      </c>
    </row>
    <row r="28" spans="1:17" x14ac:dyDescent="0.2">
      <c r="A28" s="84">
        <v>1</v>
      </c>
      <c r="B28" s="84">
        <v>2</v>
      </c>
      <c r="C28" s="84">
        <v>3</v>
      </c>
      <c r="D28" s="84">
        <v>4</v>
      </c>
      <c r="E28" s="84">
        <v>5</v>
      </c>
      <c r="F28" s="84">
        <v>6</v>
      </c>
      <c r="G28" s="84">
        <v>7</v>
      </c>
      <c r="H28" s="84">
        <v>8</v>
      </c>
      <c r="I28" s="84">
        <v>9</v>
      </c>
      <c r="J28" s="84">
        <v>10</v>
      </c>
      <c r="K28" s="84">
        <v>11</v>
      </c>
      <c r="L28" s="85">
        <v>12</v>
      </c>
    </row>
    <row r="29" spans="1:17" x14ac:dyDescent="0.2">
      <c r="A29" s="86"/>
      <c r="B29" s="86"/>
      <c r="C29" s="86"/>
      <c r="D29" s="86"/>
      <c r="E29" s="86"/>
      <c r="F29" s="86"/>
      <c r="G29" s="86"/>
      <c r="H29" s="86"/>
      <c r="I29" s="86"/>
      <c r="J29" s="86"/>
      <c r="K29" s="86"/>
      <c r="L29" s="86"/>
    </row>
    <row r="30" spans="1:17" ht="70.5" customHeight="1" x14ac:dyDescent="0.2">
      <c r="A30" s="489" t="s">
        <v>868</v>
      </c>
      <c r="B30" s="490"/>
      <c r="C30" s="490"/>
      <c r="D30" s="490"/>
      <c r="E30" s="490"/>
      <c r="F30" s="490"/>
      <c r="G30" s="490"/>
      <c r="H30" s="490"/>
      <c r="I30" s="490"/>
      <c r="J30" s="490"/>
      <c r="K30" s="490"/>
      <c r="L30" s="491"/>
      <c r="M30" s="83"/>
      <c r="N30" s="83"/>
      <c r="O30" s="83"/>
      <c r="P30" s="83"/>
      <c r="Q30" s="83"/>
    </row>
    <row r="31" spans="1:17" ht="16.5" x14ac:dyDescent="0.2">
      <c r="A31" s="415" t="s">
        <v>325</v>
      </c>
      <c r="B31" s="416"/>
      <c r="C31" s="416"/>
      <c r="D31" s="416"/>
      <c r="E31" s="416"/>
      <c r="F31" s="416"/>
      <c r="G31" s="416"/>
      <c r="H31" s="416"/>
      <c r="I31" s="416"/>
      <c r="J31" s="416"/>
      <c r="K31" s="416"/>
      <c r="L31" s="416"/>
      <c r="M31" s="7"/>
      <c r="N31" s="7"/>
      <c r="O31" s="7"/>
      <c r="P31" s="7"/>
      <c r="Q31" s="7"/>
    </row>
    <row r="32" spans="1:17" ht="75" x14ac:dyDescent="0.2">
      <c r="A32" s="37">
        <v>1</v>
      </c>
      <c r="B32" s="38" t="s">
        <v>326</v>
      </c>
      <c r="C32" s="282" t="s">
        <v>327</v>
      </c>
      <c r="D32" s="40" t="s">
        <v>328</v>
      </c>
      <c r="E32" s="41">
        <v>2</v>
      </c>
      <c r="F32" s="42">
        <v>1856.66</v>
      </c>
      <c r="G32" s="42"/>
      <c r="H32" s="87" t="s">
        <v>38</v>
      </c>
      <c r="I32" s="73" t="s">
        <v>73</v>
      </c>
      <c r="J32" s="44"/>
      <c r="K32" s="42"/>
      <c r="L32" s="45" t="s">
        <v>38</v>
      </c>
      <c r="M32" s="7"/>
      <c r="N32" s="7"/>
      <c r="O32" s="7"/>
      <c r="P32" s="7"/>
      <c r="Q32" s="7"/>
    </row>
    <row r="33" spans="1:17" ht="45" outlineLevel="1" x14ac:dyDescent="0.2">
      <c r="A33" s="37" t="s">
        <v>38</v>
      </c>
      <c r="B33" s="38">
        <v>170202</v>
      </c>
      <c r="C33" s="282" t="s">
        <v>329</v>
      </c>
      <c r="D33" s="40" t="s">
        <v>56</v>
      </c>
      <c r="E33" s="41">
        <v>10.68</v>
      </c>
      <c r="F33" s="42">
        <v>298.42</v>
      </c>
      <c r="G33" s="42"/>
      <c r="H33" s="87">
        <v>3187.13</v>
      </c>
      <c r="I33" s="44"/>
      <c r="J33" s="44">
        <v>6.35</v>
      </c>
      <c r="K33" s="42">
        <v>20238.28</v>
      </c>
      <c r="L33" s="45" t="s">
        <v>38</v>
      </c>
      <c r="M33" s="7"/>
      <c r="N33" s="7"/>
      <c r="O33" s="7"/>
      <c r="P33" s="7"/>
      <c r="Q33" s="7"/>
    </row>
    <row r="34" spans="1:17" outlineLevel="1" x14ac:dyDescent="0.2">
      <c r="A34" s="37" t="s">
        <v>38</v>
      </c>
      <c r="B34" s="38" t="s">
        <v>330</v>
      </c>
      <c r="C34" s="282" t="s">
        <v>331</v>
      </c>
      <c r="D34" s="40" t="s">
        <v>84</v>
      </c>
      <c r="E34" s="41">
        <v>0.76</v>
      </c>
      <c r="F34" s="42">
        <v>9.8000000000000007</v>
      </c>
      <c r="G34" s="42"/>
      <c r="H34" s="87">
        <v>7.45</v>
      </c>
      <c r="I34" s="44"/>
      <c r="J34" s="44">
        <v>6.14</v>
      </c>
      <c r="K34" s="42">
        <v>45.74</v>
      </c>
      <c r="L34" s="45" t="s">
        <v>38</v>
      </c>
      <c r="M34" s="7"/>
      <c r="N34" s="7"/>
      <c r="O34" s="7"/>
      <c r="P34" s="7"/>
      <c r="Q34" s="7"/>
    </row>
    <row r="35" spans="1:17" outlineLevel="1" x14ac:dyDescent="0.2">
      <c r="A35" s="37" t="s">
        <v>38</v>
      </c>
      <c r="B35" s="38" t="s">
        <v>332</v>
      </c>
      <c r="C35" s="282" t="s">
        <v>333</v>
      </c>
      <c r="D35" s="40" t="s">
        <v>84</v>
      </c>
      <c r="E35" s="41">
        <v>1.56</v>
      </c>
      <c r="F35" s="42">
        <v>10.3</v>
      </c>
      <c r="G35" s="42"/>
      <c r="H35" s="87">
        <v>16.07</v>
      </c>
      <c r="I35" s="44"/>
      <c r="J35" s="44">
        <v>6.14</v>
      </c>
      <c r="K35" s="42">
        <v>98.67</v>
      </c>
      <c r="L35" s="45" t="s">
        <v>38</v>
      </c>
      <c r="M35" s="7"/>
      <c r="N35" s="7"/>
      <c r="O35" s="7"/>
      <c r="P35" s="7"/>
      <c r="Q35" s="7"/>
    </row>
    <row r="36" spans="1:17" ht="45" outlineLevel="1" x14ac:dyDescent="0.2">
      <c r="A36" s="37" t="s">
        <v>38</v>
      </c>
      <c r="B36" s="38" t="s">
        <v>334</v>
      </c>
      <c r="C36" s="282" t="s">
        <v>335</v>
      </c>
      <c r="D36" s="40" t="s">
        <v>144</v>
      </c>
      <c r="E36" s="41">
        <v>22</v>
      </c>
      <c r="F36" s="42">
        <v>11.39</v>
      </c>
      <c r="G36" s="42"/>
      <c r="H36" s="87">
        <v>250.58</v>
      </c>
      <c r="I36" s="44"/>
      <c r="J36" s="44">
        <v>6.14</v>
      </c>
      <c r="K36" s="42">
        <v>1538.56</v>
      </c>
      <c r="L36" s="45" t="s">
        <v>38</v>
      </c>
      <c r="M36" s="7"/>
      <c r="N36" s="7"/>
      <c r="O36" s="7"/>
      <c r="P36" s="7"/>
      <c r="Q36" s="7"/>
    </row>
    <row r="37" spans="1:17" ht="30" outlineLevel="1" x14ac:dyDescent="0.2">
      <c r="A37" s="37" t="s">
        <v>38</v>
      </c>
      <c r="B37" s="38" t="s">
        <v>336</v>
      </c>
      <c r="C37" s="282" t="s">
        <v>337</v>
      </c>
      <c r="D37" s="40" t="s">
        <v>121</v>
      </c>
      <c r="E37" s="41">
        <v>6.0000000000000001E-3</v>
      </c>
      <c r="F37" s="42">
        <v>109.18</v>
      </c>
      <c r="G37" s="42"/>
      <c r="H37" s="87">
        <v>0.66</v>
      </c>
      <c r="I37" s="44"/>
      <c r="J37" s="44">
        <v>6.14</v>
      </c>
      <c r="K37" s="42">
        <v>4.05</v>
      </c>
      <c r="L37" s="45" t="s">
        <v>38</v>
      </c>
      <c r="M37" s="7"/>
      <c r="N37" s="7"/>
      <c r="O37" s="7"/>
      <c r="P37" s="7"/>
      <c r="Q37" s="7"/>
    </row>
    <row r="38" spans="1:17" ht="30" outlineLevel="1" x14ac:dyDescent="0.2">
      <c r="A38" s="37" t="s">
        <v>38</v>
      </c>
      <c r="B38" s="38" t="s">
        <v>338</v>
      </c>
      <c r="C38" s="282" t="s">
        <v>339</v>
      </c>
      <c r="D38" s="40" t="s">
        <v>270</v>
      </c>
      <c r="E38" s="41">
        <v>0.6</v>
      </c>
      <c r="F38" s="42">
        <v>47.67</v>
      </c>
      <c r="G38" s="42"/>
      <c r="H38" s="87">
        <v>28.6</v>
      </c>
      <c r="I38" s="44"/>
      <c r="J38" s="44">
        <v>6.14</v>
      </c>
      <c r="K38" s="42">
        <v>175.6</v>
      </c>
      <c r="L38" s="45" t="s">
        <v>38</v>
      </c>
      <c r="M38" s="7"/>
      <c r="N38" s="7"/>
      <c r="O38" s="7"/>
      <c r="P38" s="7"/>
      <c r="Q38" s="7"/>
    </row>
    <row r="39" spans="1:17" ht="45" outlineLevel="1" x14ac:dyDescent="0.2">
      <c r="A39" s="37" t="s">
        <v>38</v>
      </c>
      <c r="B39" s="38" t="s">
        <v>340</v>
      </c>
      <c r="C39" s="282" t="s">
        <v>341</v>
      </c>
      <c r="D39" s="40" t="s">
        <v>147</v>
      </c>
      <c r="E39" s="41">
        <v>4</v>
      </c>
      <c r="F39" s="42">
        <v>4.3600000000000003</v>
      </c>
      <c r="G39" s="42"/>
      <c r="H39" s="87">
        <v>17.440000000000001</v>
      </c>
      <c r="I39" s="44"/>
      <c r="J39" s="44">
        <v>6.14</v>
      </c>
      <c r="K39" s="42">
        <v>107.08</v>
      </c>
      <c r="L39" s="45" t="s">
        <v>38</v>
      </c>
      <c r="M39" s="7"/>
      <c r="N39" s="7"/>
      <c r="O39" s="7"/>
      <c r="P39" s="7"/>
      <c r="Q39" s="7"/>
    </row>
    <row r="40" spans="1:17" outlineLevel="1" x14ac:dyDescent="0.2">
      <c r="A40" s="37" t="s">
        <v>38</v>
      </c>
      <c r="B40" s="38" t="s">
        <v>38</v>
      </c>
      <c r="C40" s="282" t="s">
        <v>39</v>
      </c>
      <c r="D40" s="40" t="s">
        <v>38</v>
      </c>
      <c r="E40" s="41" t="s">
        <v>38</v>
      </c>
      <c r="F40" s="42">
        <v>102.7</v>
      </c>
      <c r="G40" s="42">
        <v>1.1499999999999999</v>
      </c>
      <c r="H40" s="87">
        <v>236.22</v>
      </c>
      <c r="I40" s="44"/>
      <c r="J40" s="44">
        <v>18.07</v>
      </c>
      <c r="K40" s="42">
        <v>4268.5</v>
      </c>
      <c r="L40" s="45" t="s">
        <v>38</v>
      </c>
      <c r="M40" s="7"/>
      <c r="N40" s="7"/>
      <c r="O40" s="7"/>
      <c r="P40" s="7"/>
      <c r="Q40" s="7"/>
    </row>
    <row r="41" spans="1:17" outlineLevel="1" x14ac:dyDescent="0.2">
      <c r="A41" s="37" t="s">
        <v>38</v>
      </c>
      <c r="B41" s="38" t="s">
        <v>38</v>
      </c>
      <c r="C41" s="282" t="s">
        <v>40</v>
      </c>
      <c r="D41" s="40" t="s">
        <v>38</v>
      </c>
      <c r="E41" s="41" t="s">
        <v>38</v>
      </c>
      <c r="F41" s="42">
        <v>1593.56</v>
      </c>
      <c r="G41" s="42">
        <v>1.1499999999999999</v>
      </c>
      <c r="H41" s="87">
        <v>3665.18</v>
      </c>
      <c r="I41" s="44"/>
      <c r="J41" s="44">
        <v>6.35</v>
      </c>
      <c r="K41" s="42">
        <v>23273.89</v>
      </c>
      <c r="L41" s="45" t="s">
        <v>38</v>
      </c>
      <c r="M41" s="7"/>
      <c r="N41" s="7"/>
      <c r="O41" s="7"/>
      <c r="P41" s="7"/>
      <c r="Q41" s="7"/>
    </row>
    <row r="42" spans="1:17" outlineLevel="1" x14ac:dyDescent="0.2">
      <c r="A42" s="37" t="s">
        <v>38</v>
      </c>
      <c r="B42" s="38" t="s">
        <v>38</v>
      </c>
      <c r="C42" s="282" t="s">
        <v>41</v>
      </c>
      <c r="D42" s="40" t="s">
        <v>38</v>
      </c>
      <c r="E42" s="41" t="s">
        <v>38</v>
      </c>
      <c r="F42" s="54" t="s">
        <v>342</v>
      </c>
      <c r="G42" s="42">
        <v>1.1499999999999999</v>
      </c>
      <c r="H42" s="290" t="s">
        <v>343</v>
      </c>
      <c r="I42" s="44"/>
      <c r="J42" s="44">
        <v>18.07</v>
      </c>
      <c r="K42" s="54" t="s">
        <v>344</v>
      </c>
      <c r="L42" s="45" t="s">
        <v>38</v>
      </c>
      <c r="M42" s="7"/>
      <c r="N42" s="7"/>
      <c r="O42" s="7"/>
      <c r="P42" s="7"/>
      <c r="Q42" s="7"/>
    </row>
    <row r="43" spans="1:17" outlineLevel="1" x14ac:dyDescent="0.2">
      <c r="A43" s="37" t="s">
        <v>38</v>
      </c>
      <c r="B43" s="38" t="s">
        <v>38</v>
      </c>
      <c r="C43" s="282" t="s">
        <v>42</v>
      </c>
      <c r="D43" s="40" t="s">
        <v>38</v>
      </c>
      <c r="E43" s="41" t="s">
        <v>38</v>
      </c>
      <c r="F43" s="42">
        <v>160.4</v>
      </c>
      <c r="G43" s="42"/>
      <c r="H43" s="87">
        <v>320.8</v>
      </c>
      <c r="I43" s="44"/>
      <c r="J43" s="44">
        <v>6.14</v>
      </c>
      <c r="K43" s="42">
        <v>1969.71</v>
      </c>
      <c r="L43" s="45" t="s">
        <v>38</v>
      </c>
      <c r="M43" s="7"/>
      <c r="N43" s="7"/>
      <c r="O43" s="7"/>
      <c r="P43" s="7"/>
      <c r="Q43" s="7"/>
    </row>
    <row r="44" spans="1:17" outlineLevel="1" x14ac:dyDescent="0.2">
      <c r="A44" s="37" t="s">
        <v>38</v>
      </c>
      <c r="B44" s="38" t="s">
        <v>38</v>
      </c>
      <c r="C44" s="282" t="s">
        <v>43</v>
      </c>
      <c r="D44" s="40" t="s">
        <v>44</v>
      </c>
      <c r="E44" s="41">
        <v>100</v>
      </c>
      <c r="F44" s="42"/>
      <c r="G44" s="42"/>
      <c r="H44" s="87">
        <v>396.26</v>
      </c>
      <c r="I44" s="44"/>
      <c r="J44" s="44" t="s">
        <v>106</v>
      </c>
      <c r="K44" s="42">
        <v>6086.36</v>
      </c>
      <c r="L44" s="45" t="s">
        <v>38</v>
      </c>
      <c r="M44" s="7"/>
      <c r="N44" s="7"/>
      <c r="O44" s="7"/>
      <c r="P44" s="7"/>
      <c r="Q44" s="7"/>
    </row>
    <row r="45" spans="1:17" outlineLevel="1" x14ac:dyDescent="0.2">
      <c r="A45" s="37" t="s">
        <v>38</v>
      </c>
      <c r="B45" s="38" t="s">
        <v>38</v>
      </c>
      <c r="C45" s="282" t="s">
        <v>46</v>
      </c>
      <c r="D45" s="40" t="s">
        <v>44</v>
      </c>
      <c r="E45" s="41">
        <v>65</v>
      </c>
      <c r="F45" s="42"/>
      <c r="G45" s="42"/>
      <c r="H45" s="87">
        <v>257.57</v>
      </c>
      <c r="I45" s="44"/>
      <c r="J45" s="44" t="s">
        <v>61</v>
      </c>
      <c r="K45" s="42">
        <v>3723.42</v>
      </c>
      <c r="L45" s="45" t="s">
        <v>38</v>
      </c>
      <c r="M45" s="7"/>
      <c r="N45" s="7"/>
      <c r="O45" s="7"/>
      <c r="P45" s="7"/>
      <c r="Q45" s="7"/>
    </row>
    <row r="46" spans="1:17" outlineLevel="1" x14ac:dyDescent="0.2">
      <c r="A46" s="37" t="s">
        <v>38</v>
      </c>
      <c r="B46" s="38" t="s">
        <v>38</v>
      </c>
      <c r="C46" s="282" t="s">
        <v>48</v>
      </c>
      <c r="D46" s="40" t="s">
        <v>49</v>
      </c>
      <c r="E46" s="41">
        <v>10.28</v>
      </c>
      <c r="F46" s="42"/>
      <c r="G46" s="42">
        <v>1.1499999999999999</v>
      </c>
      <c r="H46" s="87" t="s">
        <v>38</v>
      </c>
      <c r="I46" s="44"/>
      <c r="J46" s="44"/>
      <c r="K46" s="42"/>
      <c r="L46" s="45">
        <v>23.64</v>
      </c>
      <c r="M46" s="7"/>
      <c r="N46" s="7"/>
      <c r="O46" s="7"/>
      <c r="P46" s="7"/>
      <c r="Q46" s="7"/>
    </row>
    <row r="47" spans="1:17" outlineLevel="1" x14ac:dyDescent="0.2">
      <c r="A47" s="37" t="s">
        <v>38</v>
      </c>
      <c r="B47" s="38" t="s">
        <v>38</v>
      </c>
      <c r="C47" s="282" t="s">
        <v>94</v>
      </c>
      <c r="D47" s="40" t="s">
        <v>49</v>
      </c>
      <c r="E47" s="41">
        <v>5.34</v>
      </c>
      <c r="F47" s="42"/>
      <c r="G47" s="42">
        <v>1.1499999999999999</v>
      </c>
      <c r="H47" s="87" t="s">
        <v>38</v>
      </c>
      <c r="I47" s="44"/>
      <c r="J47" s="44"/>
      <c r="K47" s="42"/>
      <c r="L47" s="45">
        <v>12.28</v>
      </c>
      <c r="M47" s="7"/>
      <c r="N47" s="7"/>
      <c r="O47" s="7"/>
      <c r="P47" s="7"/>
      <c r="Q47" s="7"/>
    </row>
    <row r="48" spans="1:17" ht="15.75" x14ac:dyDescent="0.2">
      <c r="A48" s="46" t="s">
        <v>38</v>
      </c>
      <c r="B48" s="47" t="s">
        <v>38</v>
      </c>
      <c r="C48" s="283" t="s">
        <v>50</v>
      </c>
      <c r="D48" s="46" t="s">
        <v>38</v>
      </c>
      <c r="E48" s="49" t="s">
        <v>38</v>
      </c>
      <c r="F48" s="50"/>
      <c r="G48" s="50"/>
      <c r="H48" s="88">
        <v>4876.03</v>
      </c>
      <c r="I48" s="52"/>
      <c r="J48" s="52"/>
      <c r="K48" s="50">
        <v>39321.879999999997</v>
      </c>
      <c r="L48" s="53">
        <v>19660.939999999999</v>
      </c>
      <c r="M48" s="7"/>
      <c r="N48" s="7"/>
      <c r="O48" s="7"/>
      <c r="P48" s="7"/>
      <c r="Q48" s="7"/>
    </row>
    <row r="49" spans="1:17" ht="60" x14ac:dyDescent="0.2">
      <c r="A49" s="37">
        <v>2</v>
      </c>
      <c r="B49" s="38" t="s">
        <v>345</v>
      </c>
      <c r="C49" s="282" t="s">
        <v>335</v>
      </c>
      <c r="D49" s="40" t="s">
        <v>144</v>
      </c>
      <c r="E49" s="41">
        <v>-22</v>
      </c>
      <c r="F49" s="42">
        <v>11.39</v>
      </c>
      <c r="G49" s="42"/>
      <c r="H49" s="87">
        <v>-250.58</v>
      </c>
      <c r="I49" s="73" t="s">
        <v>73</v>
      </c>
      <c r="J49" s="44">
        <v>6.33</v>
      </c>
      <c r="K49" s="50">
        <v>-1586.17</v>
      </c>
      <c r="L49" s="45" t="s">
        <v>38</v>
      </c>
      <c r="M49" s="7"/>
      <c r="N49" s="7"/>
      <c r="O49" s="7"/>
      <c r="P49" s="7"/>
      <c r="Q49" s="7"/>
    </row>
    <row r="50" spans="1:17" ht="105" x14ac:dyDescent="0.2">
      <c r="A50" s="37">
        <v>3</v>
      </c>
      <c r="B50" s="38" t="s">
        <v>346</v>
      </c>
      <c r="C50" s="282" t="s">
        <v>347</v>
      </c>
      <c r="D50" s="40" t="s">
        <v>328</v>
      </c>
      <c r="E50" s="41" t="s">
        <v>348</v>
      </c>
      <c r="F50" s="42">
        <v>796.65</v>
      </c>
      <c r="G50" s="42"/>
      <c r="H50" s="87" t="s">
        <v>38</v>
      </c>
      <c r="I50" s="73" t="s">
        <v>73</v>
      </c>
      <c r="J50" s="44"/>
      <c r="K50" s="42"/>
      <c r="L50" s="45" t="s">
        <v>38</v>
      </c>
      <c r="M50" s="7"/>
      <c r="N50" s="7"/>
      <c r="O50" s="7"/>
      <c r="P50" s="7"/>
      <c r="Q50" s="7"/>
    </row>
    <row r="51" spans="1:17" ht="45" outlineLevel="1" x14ac:dyDescent="0.2">
      <c r="A51" s="37" t="s">
        <v>38</v>
      </c>
      <c r="B51" s="38">
        <v>170202</v>
      </c>
      <c r="C51" s="282" t="s">
        <v>329</v>
      </c>
      <c r="D51" s="40" t="s">
        <v>56</v>
      </c>
      <c r="E51" s="41">
        <v>80.510000000000005</v>
      </c>
      <c r="F51" s="42">
        <v>298.42</v>
      </c>
      <c r="G51" s="42"/>
      <c r="H51" s="87">
        <v>24025.79</v>
      </c>
      <c r="I51" s="44"/>
      <c r="J51" s="44">
        <v>6.35</v>
      </c>
      <c r="K51" s="42">
        <v>152563.76999999999</v>
      </c>
      <c r="L51" s="45" t="s">
        <v>38</v>
      </c>
      <c r="M51" s="7"/>
      <c r="N51" s="7"/>
      <c r="O51" s="7"/>
      <c r="P51" s="7"/>
      <c r="Q51" s="7"/>
    </row>
    <row r="52" spans="1:17" outlineLevel="1" x14ac:dyDescent="0.2">
      <c r="A52" s="37" t="s">
        <v>38</v>
      </c>
      <c r="B52" s="38" t="s">
        <v>330</v>
      </c>
      <c r="C52" s="282" t="s">
        <v>331</v>
      </c>
      <c r="D52" s="40" t="s">
        <v>84</v>
      </c>
      <c r="E52" s="41">
        <v>6.8289999999999997</v>
      </c>
      <c r="F52" s="42">
        <v>9.8000000000000007</v>
      </c>
      <c r="G52" s="42"/>
      <c r="H52" s="87">
        <v>66.92</v>
      </c>
      <c r="I52" s="44"/>
      <c r="J52" s="44">
        <v>6.13</v>
      </c>
      <c r="K52" s="42">
        <v>410.22</v>
      </c>
      <c r="L52" s="45" t="s">
        <v>38</v>
      </c>
      <c r="M52" s="7"/>
      <c r="N52" s="7"/>
      <c r="O52" s="7"/>
      <c r="P52" s="7"/>
      <c r="Q52" s="7"/>
    </row>
    <row r="53" spans="1:17" outlineLevel="1" x14ac:dyDescent="0.2">
      <c r="A53" s="37" t="s">
        <v>38</v>
      </c>
      <c r="B53" s="38" t="s">
        <v>332</v>
      </c>
      <c r="C53" s="282" t="s">
        <v>333</v>
      </c>
      <c r="D53" s="40" t="s">
        <v>84</v>
      </c>
      <c r="E53" s="41">
        <v>14.02</v>
      </c>
      <c r="F53" s="42">
        <v>10.3</v>
      </c>
      <c r="G53" s="42"/>
      <c r="H53" s="87">
        <v>144.41</v>
      </c>
      <c r="I53" s="44"/>
      <c r="J53" s="44">
        <v>6.13</v>
      </c>
      <c r="K53" s="42">
        <v>885.23</v>
      </c>
      <c r="L53" s="45" t="s">
        <v>38</v>
      </c>
      <c r="M53" s="7"/>
      <c r="N53" s="7"/>
      <c r="O53" s="7"/>
      <c r="P53" s="7"/>
      <c r="Q53" s="7"/>
    </row>
    <row r="54" spans="1:17" ht="45" outlineLevel="1" x14ac:dyDescent="0.2">
      <c r="A54" s="37" t="s">
        <v>38</v>
      </c>
      <c r="B54" s="38" t="s">
        <v>334</v>
      </c>
      <c r="C54" s="282" t="s">
        <v>335</v>
      </c>
      <c r="D54" s="40" t="s">
        <v>144</v>
      </c>
      <c r="E54" s="41">
        <v>215.6</v>
      </c>
      <c r="F54" s="42">
        <v>11.39</v>
      </c>
      <c r="G54" s="42"/>
      <c r="H54" s="87">
        <v>2455.6799999999998</v>
      </c>
      <c r="I54" s="44"/>
      <c r="J54" s="44">
        <v>6.13</v>
      </c>
      <c r="K54" s="42">
        <v>15053.32</v>
      </c>
      <c r="L54" s="45" t="s">
        <v>38</v>
      </c>
      <c r="M54" s="7"/>
      <c r="N54" s="7"/>
      <c r="O54" s="7"/>
      <c r="P54" s="7"/>
      <c r="Q54" s="7"/>
    </row>
    <row r="55" spans="1:17" ht="30" outlineLevel="1" x14ac:dyDescent="0.2">
      <c r="A55" s="37" t="s">
        <v>38</v>
      </c>
      <c r="B55" s="38" t="s">
        <v>336</v>
      </c>
      <c r="C55" s="282" t="s">
        <v>337</v>
      </c>
      <c r="D55" s="40" t="s">
        <v>121</v>
      </c>
      <c r="E55" s="41">
        <v>7.1900000000000006E-2</v>
      </c>
      <c r="F55" s="42">
        <v>109.18</v>
      </c>
      <c r="G55" s="42"/>
      <c r="H55" s="87">
        <v>7.85</v>
      </c>
      <c r="I55" s="44"/>
      <c r="J55" s="44">
        <v>6.13</v>
      </c>
      <c r="K55" s="42">
        <v>48.12</v>
      </c>
      <c r="L55" s="45" t="s">
        <v>38</v>
      </c>
      <c r="M55" s="7"/>
      <c r="N55" s="7"/>
      <c r="O55" s="7"/>
      <c r="P55" s="7"/>
      <c r="Q55" s="7"/>
    </row>
    <row r="56" spans="1:17" ht="30" outlineLevel="1" x14ac:dyDescent="0.2">
      <c r="A56" s="37" t="s">
        <v>38</v>
      </c>
      <c r="B56" s="38" t="s">
        <v>338</v>
      </c>
      <c r="C56" s="282" t="s">
        <v>339</v>
      </c>
      <c r="D56" s="40" t="s">
        <v>270</v>
      </c>
      <c r="E56" s="41">
        <v>7.1879999999999997</v>
      </c>
      <c r="F56" s="42">
        <v>47.67</v>
      </c>
      <c r="G56" s="42"/>
      <c r="H56" s="87">
        <v>342.65</v>
      </c>
      <c r="I56" s="44"/>
      <c r="J56" s="44">
        <v>6.13</v>
      </c>
      <c r="K56" s="42">
        <v>2100.44</v>
      </c>
      <c r="L56" s="45" t="s">
        <v>38</v>
      </c>
      <c r="M56" s="7"/>
      <c r="N56" s="7"/>
      <c r="O56" s="7"/>
      <c r="P56" s="7"/>
      <c r="Q56" s="7"/>
    </row>
    <row r="57" spans="1:17" ht="45" outlineLevel="1" x14ac:dyDescent="0.2">
      <c r="A57" s="37" t="s">
        <v>38</v>
      </c>
      <c r="B57" s="38" t="s">
        <v>340</v>
      </c>
      <c r="C57" s="282" t="s">
        <v>341</v>
      </c>
      <c r="D57" s="40" t="s">
        <v>147</v>
      </c>
      <c r="E57" s="41">
        <v>35.94</v>
      </c>
      <c r="F57" s="42">
        <v>4.3600000000000003</v>
      </c>
      <c r="G57" s="42"/>
      <c r="H57" s="87">
        <v>156.69999999999999</v>
      </c>
      <c r="I57" s="44"/>
      <c r="J57" s="44">
        <v>6.13</v>
      </c>
      <c r="K57" s="42">
        <v>960.57</v>
      </c>
      <c r="L57" s="45" t="s">
        <v>38</v>
      </c>
      <c r="M57" s="7"/>
      <c r="N57" s="7"/>
      <c r="O57" s="7"/>
      <c r="P57" s="7"/>
      <c r="Q57" s="7"/>
    </row>
    <row r="58" spans="1:17" outlineLevel="1" x14ac:dyDescent="0.2">
      <c r="A58" s="37" t="s">
        <v>38</v>
      </c>
      <c r="B58" s="38" t="s">
        <v>38</v>
      </c>
      <c r="C58" s="282" t="s">
        <v>39</v>
      </c>
      <c r="D58" s="40" t="s">
        <v>38</v>
      </c>
      <c r="E58" s="41" t="s">
        <v>38</v>
      </c>
      <c r="F58" s="42">
        <v>39.86</v>
      </c>
      <c r="G58" s="42">
        <v>1.1499999999999999</v>
      </c>
      <c r="H58" s="87">
        <v>1647.49</v>
      </c>
      <c r="I58" s="44"/>
      <c r="J58" s="44">
        <v>18.07</v>
      </c>
      <c r="K58" s="42">
        <v>29770.14</v>
      </c>
      <c r="L58" s="45" t="s">
        <v>38</v>
      </c>
      <c r="M58" s="7"/>
      <c r="N58" s="7"/>
      <c r="O58" s="7"/>
      <c r="P58" s="7"/>
      <c r="Q58" s="7"/>
    </row>
    <row r="59" spans="1:17" outlineLevel="1" x14ac:dyDescent="0.2">
      <c r="A59" s="37" t="s">
        <v>38</v>
      </c>
      <c r="B59" s="38" t="s">
        <v>38</v>
      </c>
      <c r="C59" s="282" t="s">
        <v>40</v>
      </c>
      <c r="D59" s="40" t="s">
        <v>38</v>
      </c>
      <c r="E59" s="41" t="s">
        <v>38</v>
      </c>
      <c r="F59" s="42">
        <v>668.46</v>
      </c>
      <c r="G59" s="42">
        <v>1.1499999999999999</v>
      </c>
      <c r="H59" s="87">
        <v>27628.16</v>
      </c>
      <c r="I59" s="44"/>
      <c r="J59" s="44">
        <v>6.35</v>
      </c>
      <c r="K59" s="42">
        <v>175438.82</v>
      </c>
      <c r="L59" s="45" t="s">
        <v>38</v>
      </c>
      <c r="M59" s="7"/>
      <c r="N59" s="7"/>
      <c r="O59" s="7"/>
      <c r="P59" s="7"/>
      <c r="Q59" s="7"/>
    </row>
    <row r="60" spans="1:17" outlineLevel="1" x14ac:dyDescent="0.2">
      <c r="A60" s="37" t="s">
        <v>38</v>
      </c>
      <c r="B60" s="38" t="s">
        <v>38</v>
      </c>
      <c r="C60" s="282" t="s">
        <v>41</v>
      </c>
      <c r="D60" s="40" t="s">
        <v>38</v>
      </c>
      <c r="E60" s="41" t="s">
        <v>38</v>
      </c>
      <c r="F60" s="54" t="s">
        <v>349</v>
      </c>
      <c r="G60" s="42">
        <v>1.1499999999999999</v>
      </c>
      <c r="H60" s="290" t="s">
        <v>350</v>
      </c>
      <c r="I60" s="44"/>
      <c r="J60" s="44">
        <v>18.07</v>
      </c>
      <c r="K60" s="54" t="s">
        <v>351</v>
      </c>
      <c r="L60" s="45" t="s">
        <v>38</v>
      </c>
      <c r="M60" s="7"/>
      <c r="N60" s="7"/>
      <c r="O60" s="7"/>
      <c r="P60" s="7"/>
      <c r="Q60" s="7"/>
    </row>
    <row r="61" spans="1:17" outlineLevel="1" x14ac:dyDescent="0.2">
      <c r="A61" s="37" t="s">
        <v>38</v>
      </c>
      <c r="B61" s="38" t="s">
        <v>38</v>
      </c>
      <c r="C61" s="282" t="s">
        <v>42</v>
      </c>
      <c r="D61" s="40" t="s">
        <v>38</v>
      </c>
      <c r="E61" s="41" t="s">
        <v>38</v>
      </c>
      <c r="F61" s="42">
        <v>88.33</v>
      </c>
      <c r="G61" s="42"/>
      <c r="H61" s="87">
        <v>3174.58</v>
      </c>
      <c r="I61" s="44"/>
      <c r="J61" s="44">
        <v>6.13</v>
      </c>
      <c r="K61" s="42">
        <v>19460.18</v>
      </c>
      <c r="L61" s="45" t="s">
        <v>38</v>
      </c>
      <c r="M61" s="7"/>
      <c r="N61" s="7"/>
      <c r="O61" s="7"/>
      <c r="P61" s="7"/>
      <c r="Q61" s="7"/>
    </row>
    <row r="62" spans="1:17" outlineLevel="1" x14ac:dyDescent="0.2">
      <c r="A62" s="37" t="s">
        <v>38</v>
      </c>
      <c r="B62" s="38" t="s">
        <v>38</v>
      </c>
      <c r="C62" s="282" t="s">
        <v>43</v>
      </c>
      <c r="D62" s="40" t="s">
        <v>44</v>
      </c>
      <c r="E62" s="41">
        <v>100</v>
      </c>
      <c r="F62" s="42"/>
      <c r="G62" s="42"/>
      <c r="H62" s="87">
        <v>2854</v>
      </c>
      <c r="I62" s="44"/>
      <c r="J62" s="44" t="s">
        <v>106</v>
      </c>
      <c r="K62" s="42">
        <v>43836.01</v>
      </c>
      <c r="L62" s="45" t="s">
        <v>38</v>
      </c>
      <c r="M62" s="7"/>
      <c r="N62" s="7"/>
      <c r="O62" s="7"/>
      <c r="P62" s="7"/>
      <c r="Q62" s="7"/>
    </row>
    <row r="63" spans="1:17" outlineLevel="1" x14ac:dyDescent="0.2">
      <c r="A63" s="37" t="s">
        <v>38</v>
      </c>
      <c r="B63" s="38" t="s">
        <v>38</v>
      </c>
      <c r="C63" s="282" t="s">
        <v>46</v>
      </c>
      <c r="D63" s="40" t="s">
        <v>44</v>
      </c>
      <c r="E63" s="41">
        <v>65</v>
      </c>
      <c r="F63" s="42"/>
      <c r="G63" s="42"/>
      <c r="H63" s="87">
        <v>1855.1</v>
      </c>
      <c r="I63" s="44"/>
      <c r="J63" s="44" t="s">
        <v>61</v>
      </c>
      <c r="K63" s="42">
        <v>26817.33</v>
      </c>
      <c r="L63" s="45" t="s">
        <v>38</v>
      </c>
      <c r="M63" s="7"/>
      <c r="N63" s="7"/>
      <c r="O63" s="7"/>
      <c r="P63" s="7"/>
      <c r="Q63" s="7"/>
    </row>
    <row r="64" spans="1:17" outlineLevel="1" x14ac:dyDescent="0.2">
      <c r="A64" s="37" t="s">
        <v>38</v>
      </c>
      <c r="B64" s="38" t="s">
        <v>38</v>
      </c>
      <c r="C64" s="282" t="s">
        <v>48</v>
      </c>
      <c r="D64" s="40" t="s">
        <v>49</v>
      </c>
      <c r="E64" s="41">
        <v>3.99</v>
      </c>
      <c r="F64" s="42"/>
      <c r="G64" s="42">
        <v>1.1499999999999999</v>
      </c>
      <c r="H64" s="87" t="s">
        <v>38</v>
      </c>
      <c r="I64" s="44"/>
      <c r="J64" s="44"/>
      <c r="K64" s="42"/>
      <c r="L64" s="45">
        <v>164.91</v>
      </c>
      <c r="M64" s="7"/>
      <c r="N64" s="7"/>
      <c r="O64" s="7"/>
      <c r="P64" s="7"/>
      <c r="Q64" s="7"/>
    </row>
    <row r="65" spans="1:17" outlineLevel="1" x14ac:dyDescent="0.2">
      <c r="A65" s="37" t="s">
        <v>38</v>
      </c>
      <c r="B65" s="38" t="s">
        <v>38</v>
      </c>
      <c r="C65" s="282" t="s">
        <v>94</v>
      </c>
      <c r="D65" s="40" t="s">
        <v>49</v>
      </c>
      <c r="E65" s="41">
        <v>2.2400000000000002</v>
      </c>
      <c r="F65" s="42"/>
      <c r="G65" s="42">
        <v>1.1499999999999999</v>
      </c>
      <c r="H65" s="87" t="s">
        <v>38</v>
      </c>
      <c r="I65" s="44"/>
      <c r="J65" s="44"/>
      <c r="K65" s="42"/>
      <c r="L65" s="45">
        <v>92.58</v>
      </c>
      <c r="M65" s="7"/>
      <c r="N65" s="7"/>
      <c r="O65" s="7"/>
      <c r="P65" s="7"/>
      <c r="Q65" s="7"/>
    </row>
    <row r="66" spans="1:17" ht="15.75" x14ac:dyDescent="0.2">
      <c r="A66" s="46" t="s">
        <v>38</v>
      </c>
      <c r="B66" s="47" t="s">
        <v>38</v>
      </c>
      <c r="C66" s="283" t="s">
        <v>50</v>
      </c>
      <c r="D66" s="46" t="s">
        <v>38</v>
      </c>
      <c r="E66" s="49" t="s">
        <v>38</v>
      </c>
      <c r="F66" s="50"/>
      <c r="G66" s="50"/>
      <c r="H66" s="88">
        <v>37159.33</v>
      </c>
      <c r="I66" s="52"/>
      <c r="J66" s="52"/>
      <c r="K66" s="50">
        <v>295322.48</v>
      </c>
      <c r="L66" s="53">
        <v>8217.1</v>
      </c>
      <c r="M66" s="7"/>
      <c r="N66" s="7"/>
      <c r="O66" s="7"/>
      <c r="P66" s="7"/>
      <c r="Q66" s="7"/>
    </row>
    <row r="67" spans="1:17" ht="60" x14ac:dyDescent="0.2">
      <c r="A67" s="37">
        <v>4</v>
      </c>
      <c r="B67" s="38" t="s">
        <v>345</v>
      </c>
      <c r="C67" s="282" t="s">
        <v>335</v>
      </c>
      <c r="D67" s="40" t="s">
        <v>144</v>
      </c>
      <c r="E67" s="41">
        <v>-215.6</v>
      </c>
      <c r="F67" s="42">
        <v>11.39</v>
      </c>
      <c r="G67" s="42"/>
      <c r="H67" s="87">
        <v>-2455.6799999999998</v>
      </c>
      <c r="I67" s="73" t="s">
        <v>73</v>
      </c>
      <c r="J67" s="44">
        <v>6.33</v>
      </c>
      <c r="K67" s="50">
        <v>-15544.45</v>
      </c>
      <c r="L67" s="45" t="s">
        <v>38</v>
      </c>
      <c r="M67" s="7"/>
      <c r="N67" s="7"/>
      <c r="O67" s="7"/>
      <c r="P67" s="7"/>
      <c r="Q67" s="7"/>
    </row>
    <row r="68" spans="1:17" ht="60" x14ac:dyDescent="0.2">
      <c r="A68" s="37">
        <v>5</v>
      </c>
      <c r="B68" s="38" t="s">
        <v>131</v>
      </c>
      <c r="C68" s="282" t="s">
        <v>317</v>
      </c>
      <c r="D68" s="40" t="s">
        <v>53</v>
      </c>
      <c r="E68" s="41" t="s">
        <v>352</v>
      </c>
      <c r="F68" s="42">
        <v>279.62</v>
      </c>
      <c r="G68" s="42"/>
      <c r="H68" s="87" t="s">
        <v>38</v>
      </c>
      <c r="I68" s="44" t="s">
        <v>73</v>
      </c>
      <c r="J68" s="44"/>
      <c r="K68" s="42"/>
      <c r="L68" s="45" t="s">
        <v>38</v>
      </c>
      <c r="M68" s="7"/>
      <c r="N68" s="7"/>
      <c r="O68" s="7"/>
      <c r="P68" s="7"/>
      <c r="Q68" s="7"/>
    </row>
    <row r="69" spans="1:17" ht="60" outlineLevel="1" x14ac:dyDescent="0.2">
      <c r="A69" s="37" t="s">
        <v>38</v>
      </c>
      <c r="B69" s="38">
        <v>21102</v>
      </c>
      <c r="C69" s="282" t="s">
        <v>74</v>
      </c>
      <c r="D69" s="40" t="s">
        <v>56</v>
      </c>
      <c r="E69" s="41">
        <v>0.4</v>
      </c>
      <c r="F69" s="42">
        <v>131.11000000000001</v>
      </c>
      <c r="G69" s="42"/>
      <c r="H69" s="87">
        <v>52.44</v>
      </c>
      <c r="I69" s="44"/>
      <c r="J69" s="44">
        <v>6.18</v>
      </c>
      <c r="K69" s="42">
        <v>324.08</v>
      </c>
      <c r="L69" s="45" t="s">
        <v>38</v>
      </c>
      <c r="M69" s="7"/>
      <c r="N69" s="7"/>
      <c r="O69" s="7"/>
      <c r="P69" s="7"/>
      <c r="Q69" s="7"/>
    </row>
    <row r="70" spans="1:17" ht="30" outlineLevel="1" x14ac:dyDescent="0.2">
      <c r="A70" s="37" t="s">
        <v>38</v>
      </c>
      <c r="B70" s="38">
        <v>30203</v>
      </c>
      <c r="C70" s="282" t="s">
        <v>75</v>
      </c>
      <c r="D70" s="40" t="s">
        <v>56</v>
      </c>
      <c r="E70" s="41">
        <v>8.5299999999999994</v>
      </c>
      <c r="F70" s="42">
        <v>2.37</v>
      </c>
      <c r="G70" s="42"/>
      <c r="H70" s="87">
        <v>20.22</v>
      </c>
      <c r="I70" s="44"/>
      <c r="J70" s="44">
        <v>6.18</v>
      </c>
      <c r="K70" s="42">
        <v>124.96</v>
      </c>
      <c r="L70" s="45" t="s">
        <v>38</v>
      </c>
      <c r="M70" s="7"/>
      <c r="N70" s="7"/>
      <c r="O70" s="7"/>
      <c r="P70" s="7"/>
      <c r="Q70" s="7"/>
    </row>
    <row r="71" spans="1:17" ht="45" outlineLevel="1" x14ac:dyDescent="0.2">
      <c r="A71" s="37" t="s">
        <v>38</v>
      </c>
      <c r="B71" s="38">
        <v>30402</v>
      </c>
      <c r="C71" s="282" t="s">
        <v>76</v>
      </c>
      <c r="D71" s="40" t="s">
        <v>56</v>
      </c>
      <c r="E71" s="41">
        <v>8.5299999999999994</v>
      </c>
      <c r="F71" s="42">
        <v>3.28</v>
      </c>
      <c r="G71" s="42"/>
      <c r="H71" s="87">
        <v>27.98</v>
      </c>
      <c r="I71" s="44"/>
      <c r="J71" s="44">
        <v>6.18</v>
      </c>
      <c r="K71" s="42">
        <v>172.92</v>
      </c>
      <c r="L71" s="45" t="s">
        <v>38</v>
      </c>
      <c r="M71" s="7"/>
      <c r="N71" s="7"/>
      <c r="O71" s="7"/>
      <c r="P71" s="7"/>
      <c r="Q71" s="7"/>
    </row>
    <row r="72" spans="1:17" ht="30" outlineLevel="1" x14ac:dyDescent="0.2">
      <c r="A72" s="37" t="s">
        <v>38</v>
      </c>
      <c r="B72" s="38">
        <v>400001</v>
      </c>
      <c r="C72" s="282" t="s">
        <v>55</v>
      </c>
      <c r="D72" s="40" t="s">
        <v>56</v>
      </c>
      <c r="E72" s="41">
        <v>0.4</v>
      </c>
      <c r="F72" s="42">
        <v>91.62</v>
      </c>
      <c r="G72" s="42"/>
      <c r="H72" s="87">
        <v>36.65</v>
      </c>
      <c r="I72" s="44"/>
      <c r="J72" s="44">
        <v>6.18</v>
      </c>
      <c r="K72" s="42">
        <v>226.5</v>
      </c>
      <c r="L72" s="45" t="s">
        <v>38</v>
      </c>
      <c r="M72" s="7"/>
      <c r="N72" s="7"/>
      <c r="O72" s="7"/>
      <c r="P72" s="7"/>
      <c r="Q72" s="7"/>
    </row>
    <row r="73" spans="1:17" outlineLevel="1" x14ac:dyDescent="0.2">
      <c r="A73" s="37" t="s">
        <v>38</v>
      </c>
      <c r="B73" s="38" t="s">
        <v>85</v>
      </c>
      <c r="C73" s="282" t="s">
        <v>86</v>
      </c>
      <c r="D73" s="40" t="s">
        <v>87</v>
      </c>
      <c r="E73" s="41">
        <v>1.9199999999999998E-2</v>
      </c>
      <c r="F73" s="42">
        <v>120</v>
      </c>
      <c r="G73" s="42"/>
      <c r="H73" s="87">
        <v>2.2999999999999998</v>
      </c>
      <c r="I73" s="44"/>
      <c r="J73" s="44">
        <v>8.24</v>
      </c>
      <c r="K73" s="42">
        <v>18.95</v>
      </c>
      <c r="L73" s="45" t="s">
        <v>38</v>
      </c>
      <c r="M73" s="7"/>
      <c r="N73" s="7"/>
      <c r="O73" s="7"/>
      <c r="P73" s="7"/>
      <c r="Q73" s="7"/>
    </row>
    <row r="74" spans="1:17" outlineLevel="1" x14ac:dyDescent="0.2">
      <c r="A74" s="37" t="s">
        <v>38</v>
      </c>
      <c r="B74" s="38" t="s">
        <v>88</v>
      </c>
      <c r="C74" s="282" t="s">
        <v>89</v>
      </c>
      <c r="D74" s="40" t="s">
        <v>79</v>
      </c>
      <c r="E74" s="41">
        <v>1E-4</v>
      </c>
      <c r="F74" s="42">
        <v>8461.6299999999992</v>
      </c>
      <c r="G74" s="42"/>
      <c r="H74" s="87">
        <v>0.85</v>
      </c>
      <c r="I74" s="44"/>
      <c r="J74" s="44">
        <v>8.24</v>
      </c>
      <c r="K74" s="42">
        <v>7</v>
      </c>
      <c r="L74" s="45" t="s">
        <v>38</v>
      </c>
      <c r="M74" s="7"/>
      <c r="N74" s="7"/>
      <c r="O74" s="7"/>
      <c r="P74" s="7"/>
      <c r="Q74" s="7"/>
    </row>
    <row r="75" spans="1:17" ht="45" outlineLevel="1" x14ac:dyDescent="0.2">
      <c r="A75" s="37" t="s">
        <v>38</v>
      </c>
      <c r="B75" s="38" t="s">
        <v>134</v>
      </c>
      <c r="C75" s="282" t="s">
        <v>135</v>
      </c>
      <c r="D75" s="40" t="s">
        <v>84</v>
      </c>
      <c r="E75" s="41">
        <v>0.99850000000000005</v>
      </c>
      <c r="F75" s="42">
        <v>66.84</v>
      </c>
      <c r="G75" s="42"/>
      <c r="H75" s="87">
        <v>66.739999999999995</v>
      </c>
      <c r="I75" s="44"/>
      <c r="J75" s="44">
        <v>8.24</v>
      </c>
      <c r="K75" s="42">
        <v>549.94000000000005</v>
      </c>
      <c r="L75" s="45" t="s">
        <v>38</v>
      </c>
      <c r="M75" s="7"/>
      <c r="N75" s="7"/>
      <c r="O75" s="7"/>
      <c r="P75" s="7"/>
      <c r="Q75" s="7"/>
    </row>
    <row r="76" spans="1:17" ht="60" outlineLevel="1" x14ac:dyDescent="0.2">
      <c r="A76" s="37" t="s">
        <v>38</v>
      </c>
      <c r="B76" s="38" t="s">
        <v>57</v>
      </c>
      <c r="C76" s="282" t="s">
        <v>58</v>
      </c>
      <c r="D76" s="40" t="s">
        <v>59</v>
      </c>
      <c r="E76" s="41">
        <v>6.89</v>
      </c>
      <c r="F76" s="42">
        <v>1</v>
      </c>
      <c r="G76" s="42"/>
      <c r="H76" s="87">
        <v>6.89</v>
      </c>
      <c r="I76" s="44"/>
      <c r="J76" s="44">
        <v>8.24</v>
      </c>
      <c r="K76" s="42">
        <v>56.77</v>
      </c>
      <c r="L76" s="45" t="s">
        <v>38</v>
      </c>
      <c r="M76" s="7"/>
      <c r="N76" s="7"/>
      <c r="O76" s="7"/>
      <c r="P76" s="7"/>
      <c r="Q76" s="7"/>
    </row>
    <row r="77" spans="1:17" outlineLevel="1" x14ac:dyDescent="0.2">
      <c r="A77" s="37" t="s">
        <v>38</v>
      </c>
      <c r="B77" s="38" t="s">
        <v>38</v>
      </c>
      <c r="C77" s="282" t="s">
        <v>39</v>
      </c>
      <c r="D77" s="40" t="s">
        <v>38</v>
      </c>
      <c r="E77" s="41" t="s">
        <v>38</v>
      </c>
      <c r="F77" s="42">
        <v>172.42</v>
      </c>
      <c r="G77" s="42">
        <v>1.1499999999999999</v>
      </c>
      <c r="H77" s="87">
        <v>395.97</v>
      </c>
      <c r="I77" s="44"/>
      <c r="J77" s="44">
        <v>18.07</v>
      </c>
      <c r="K77" s="42">
        <v>7155.18</v>
      </c>
      <c r="L77" s="45" t="s">
        <v>38</v>
      </c>
      <c r="M77" s="7"/>
      <c r="N77" s="7"/>
      <c r="O77" s="7"/>
      <c r="P77" s="7"/>
      <c r="Q77" s="7"/>
    </row>
    <row r="78" spans="1:17" outlineLevel="1" x14ac:dyDescent="0.2">
      <c r="A78" s="37" t="s">
        <v>38</v>
      </c>
      <c r="B78" s="38" t="s">
        <v>38</v>
      </c>
      <c r="C78" s="282" t="s">
        <v>40</v>
      </c>
      <c r="D78" s="40" t="s">
        <v>38</v>
      </c>
      <c r="E78" s="41" t="s">
        <v>38</v>
      </c>
      <c r="F78" s="42">
        <v>68.67</v>
      </c>
      <c r="G78" s="42">
        <v>1.1499999999999999</v>
      </c>
      <c r="H78" s="87">
        <v>157.69999999999999</v>
      </c>
      <c r="I78" s="44"/>
      <c r="J78" s="44">
        <v>6.18</v>
      </c>
      <c r="K78" s="42">
        <v>974.59</v>
      </c>
      <c r="L78" s="45" t="s">
        <v>38</v>
      </c>
      <c r="M78" s="7"/>
      <c r="N78" s="7"/>
      <c r="O78" s="7"/>
      <c r="P78" s="7"/>
      <c r="Q78" s="7"/>
    </row>
    <row r="79" spans="1:17" outlineLevel="1" x14ac:dyDescent="0.2">
      <c r="A79" s="37" t="s">
        <v>38</v>
      </c>
      <c r="B79" s="38" t="s">
        <v>38</v>
      </c>
      <c r="C79" s="282" t="s">
        <v>41</v>
      </c>
      <c r="D79" s="40" t="s">
        <v>38</v>
      </c>
      <c r="E79" s="41" t="s">
        <v>38</v>
      </c>
      <c r="F79" s="54" t="s">
        <v>136</v>
      </c>
      <c r="G79" s="42">
        <v>1.1499999999999999</v>
      </c>
      <c r="H79" s="290" t="s">
        <v>353</v>
      </c>
      <c r="I79" s="44"/>
      <c r="J79" s="44">
        <v>18.07</v>
      </c>
      <c r="K79" s="54" t="s">
        <v>354</v>
      </c>
      <c r="L79" s="45" t="s">
        <v>38</v>
      </c>
      <c r="M79" s="7"/>
      <c r="N79" s="7"/>
      <c r="O79" s="7"/>
      <c r="P79" s="7"/>
      <c r="Q79" s="7"/>
    </row>
    <row r="80" spans="1:17" outlineLevel="1" x14ac:dyDescent="0.2">
      <c r="A80" s="37" t="s">
        <v>38</v>
      </c>
      <c r="B80" s="38" t="s">
        <v>38</v>
      </c>
      <c r="C80" s="282" t="s">
        <v>42</v>
      </c>
      <c r="D80" s="40" t="s">
        <v>38</v>
      </c>
      <c r="E80" s="41" t="s">
        <v>38</v>
      </c>
      <c r="F80" s="42">
        <v>38.53</v>
      </c>
      <c r="G80" s="42"/>
      <c r="H80" s="87">
        <v>76.94</v>
      </c>
      <c r="I80" s="44"/>
      <c r="J80" s="44">
        <v>8.24</v>
      </c>
      <c r="K80" s="42">
        <v>633.99</v>
      </c>
      <c r="L80" s="45" t="s">
        <v>38</v>
      </c>
      <c r="M80" s="7"/>
      <c r="N80" s="7"/>
      <c r="O80" s="7"/>
      <c r="P80" s="7"/>
      <c r="Q80" s="7"/>
    </row>
    <row r="81" spans="1:17" outlineLevel="1" x14ac:dyDescent="0.2">
      <c r="A81" s="37" t="s">
        <v>38</v>
      </c>
      <c r="B81" s="38" t="s">
        <v>38</v>
      </c>
      <c r="C81" s="282" t="s">
        <v>43</v>
      </c>
      <c r="D81" s="40" t="s">
        <v>44</v>
      </c>
      <c r="E81" s="41">
        <v>95</v>
      </c>
      <c r="F81" s="42"/>
      <c r="G81" s="42"/>
      <c r="H81" s="87">
        <v>381.86</v>
      </c>
      <c r="I81" s="44"/>
      <c r="J81" s="44" t="s">
        <v>60</v>
      </c>
      <c r="K81" s="42">
        <v>5883.37</v>
      </c>
      <c r="L81" s="45" t="s">
        <v>38</v>
      </c>
      <c r="M81" s="7"/>
      <c r="N81" s="7"/>
      <c r="O81" s="7"/>
      <c r="P81" s="7"/>
      <c r="Q81" s="7"/>
    </row>
    <row r="82" spans="1:17" outlineLevel="1" x14ac:dyDescent="0.2">
      <c r="A82" s="37" t="s">
        <v>38</v>
      </c>
      <c r="B82" s="38" t="s">
        <v>38</v>
      </c>
      <c r="C82" s="282" t="s">
        <v>46</v>
      </c>
      <c r="D82" s="40" t="s">
        <v>44</v>
      </c>
      <c r="E82" s="41">
        <v>65</v>
      </c>
      <c r="F82" s="42"/>
      <c r="G82" s="42"/>
      <c r="H82" s="87">
        <v>261.27</v>
      </c>
      <c r="I82" s="44"/>
      <c r="J82" s="44" t="s">
        <v>61</v>
      </c>
      <c r="K82" s="42">
        <v>3776.98</v>
      </c>
      <c r="L82" s="45" t="s">
        <v>38</v>
      </c>
      <c r="M82" s="7"/>
      <c r="N82" s="7"/>
      <c r="O82" s="7"/>
      <c r="P82" s="7"/>
      <c r="Q82" s="7"/>
    </row>
    <row r="83" spans="1:17" outlineLevel="1" x14ac:dyDescent="0.2">
      <c r="A83" s="37" t="s">
        <v>38</v>
      </c>
      <c r="B83" s="38" t="s">
        <v>38</v>
      </c>
      <c r="C83" s="282" t="s">
        <v>48</v>
      </c>
      <c r="D83" s="40" t="s">
        <v>93</v>
      </c>
      <c r="E83" s="41">
        <v>18.559999999999999</v>
      </c>
      <c r="F83" s="42"/>
      <c r="G83" s="42">
        <v>1.1499999999999999</v>
      </c>
      <c r="H83" s="87" t="s">
        <v>38</v>
      </c>
      <c r="I83" s="44"/>
      <c r="J83" s="44"/>
      <c r="K83" s="42"/>
      <c r="L83" s="45">
        <v>42.62</v>
      </c>
      <c r="M83" s="7"/>
      <c r="N83" s="7"/>
      <c r="O83" s="7"/>
      <c r="P83" s="7"/>
      <c r="Q83" s="7"/>
    </row>
    <row r="84" spans="1:17" outlineLevel="1" x14ac:dyDescent="0.2">
      <c r="A84" s="37" t="s">
        <v>38</v>
      </c>
      <c r="B84" s="38" t="s">
        <v>38</v>
      </c>
      <c r="C84" s="282" t="s">
        <v>94</v>
      </c>
      <c r="D84" s="40" t="s">
        <v>93</v>
      </c>
      <c r="E84" s="41">
        <v>0.2</v>
      </c>
      <c r="F84" s="42"/>
      <c r="G84" s="42">
        <v>1.1499999999999999</v>
      </c>
      <c r="H84" s="87" t="s">
        <v>38</v>
      </c>
      <c r="I84" s="44"/>
      <c r="J84" s="44"/>
      <c r="K84" s="42"/>
      <c r="L84" s="45">
        <v>0.46</v>
      </c>
      <c r="M84" s="7"/>
      <c r="N84" s="7"/>
      <c r="O84" s="7"/>
      <c r="P84" s="7"/>
      <c r="Q84" s="7"/>
    </row>
    <row r="85" spans="1:17" ht="15.75" x14ac:dyDescent="0.2">
      <c r="A85" s="46" t="s">
        <v>38</v>
      </c>
      <c r="B85" s="47" t="s">
        <v>38</v>
      </c>
      <c r="C85" s="283" t="s">
        <v>50</v>
      </c>
      <c r="D85" s="46" t="s">
        <v>38</v>
      </c>
      <c r="E85" s="49" t="s">
        <v>38</v>
      </c>
      <c r="F85" s="50"/>
      <c r="G85" s="50"/>
      <c r="H85" s="88">
        <v>1273.74</v>
      </c>
      <c r="I85" s="52"/>
      <c r="J85" s="52"/>
      <c r="K85" s="50">
        <v>18424.11</v>
      </c>
      <c r="L85" s="53">
        <v>9225.89</v>
      </c>
      <c r="M85" s="7"/>
      <c r="N85" s="7"/>
      <c r="O85" s="7"/>
      <c r="P85" s="7"/>
      <c r="Q85" s="7"/>
    </row>
    <row r="86" spans="1:17" ht="60" x14ac:dyDescent="0.2">
      <c r="A86" s="37">
        <v>6</v>
      </c>
      <c r="B86" s="38" t="s">
        <v>196</v>
      </c>
      <c r="C86" s="282" t="s">
        <v>197</v>
      </c>
      <c r="D86" s="40" t="s">
        <v>198</v>
      </c>
      <c r="E86" s="41">
        <v>4</v>
      </c>
      <c r="F86" s="42">
        <v>103.11</v>
      </c>
      <c r="G86" s="42"/>
      <c r="H86" s="87" t="s">
        <v>38</v>
      </c>
      <c r="I86" s="73" t="s">
        <v>73</v>
      </c>
      <c r="J86" s="44"/>
      <c r="K86" s="42"/>
      <c r="L86" s="45" t="s">
        <v>38</v>
      </c>
      <c r="M86" s="7"/>
      <c r="N86" s="7"/>
      <c r="O86" s="7"/>
      <c r="P86" s="7"/>
      <c r="Q86" s="7"/>
    </row>
    <row r="87" spans="1:17" ht="30" outlineLevel="1" x14ac:dyDescent="0.2">
      <c r="A87" s="37" t="s">
        <v>38</v>
      </c>
      <c r="B87" s="38" t="s">
        <v>200</v>
      </c>
      <c r="C87" s="282" t="s">
        <v>201</v>
      </c>
      <c r="D87" s="40" t="s">
        <v>147</v>
      </c>
      <c r="E87" s="41">
        <v>8</v>
      </c>
      <c r="F87" s="42">
        <v>49.04</v>
      </c>
      <c r="G87" s="42"/>
      <c r="H87" s="87">
        <v>392.32</v>
      </c>
      <c r="I87" s="44"/>
      <c r="J87" s="44">
        <v>1.79</v>
      </c>
      <c r="K87" s="42">
        <v>702.25</v>
      </c>
      <c r="L87" s="45" t="s">
        <v>38</v>
      </c>
      <c r="M87" s="7"/>
      <c r="N87" s="7"/>
      <c r="O87" s="7"/>
      <c r="P87" s="7"/>
      <c r="Q87" s="7"/>
    </row>
    <row r="88" spans="1:17" ht="60" outlineLevel="1" x14ac:dyDescent="0.2">
      <c r="A88" s="37" t="s">
        <v>38</v>
      </c>
      <c r="B88" s="38" t="s">
        <v>57</v>
      </c>
      <c r="C88" s="282" t="s">
        <v>58</v>
      </c>
      <c r="D88" s="40" t="s">
        <v>59</v>
      </c>
      <c r="E88" s="41">
        <v>0.4</v>
      </c>
      <c r="F88" s="42">
        <v>1</v>
      </c>
      <c r="G88" s="42"/>
      <c r="H88" s="87">
        <v>0.4</v>
      </c>
      <c r="I88" s="44"/>
      <c r="J88" s="44">
        <v>1.79</v>
      </c>
      <c r="K88" s="42">
        <v>0.72</v>
      </c>
      <c r="L88" s="45" t="s">
        <v>38</v>
      </c>
      <c r="M88" s="7"/>
      <c r="N88" s="7"/>
      <c r="O88" s="7"/>
      <c r="P88" s="7"/>
      <c r="Q88" s="7"/>
    </row>
    <row r="89" spans="1:17" outlineLevel="1" x14ac:dyDescent="0.2">
      <c r="A89" s="37" t="s">
        <v>38</v>
      </c>
      <c r="B89" s="38" t="s">
        <v>38</v>
      </c>
      <c r="C89" s="282" t="s">
        <v>39</v>
      </c>
      <c r="D89" s="40" t="s">
        <v>38</v>
      </c>
      <c r="E89" s="41" t="s">
        <v>38</v>
      </c>
      <c r="F89" s="42">
        <v>4.93</v>
      </c>
      <c r="G89" s="42">
        <v>1.1499999999999999</v>
      </c>
      <c r="H89" s="87">
        <v>22.68</v>
      </c>
      <c r="I89" s="44"/>
      <c r="J89" s="44">
        <v>18.07</v>
      </c>
      <c r="K89" s="42">
        <v>409.83</v>
      </c>
      <c r="L89" s="45" t="s">
        <v>38</v>
      </c>
      <c r="M89" s="7"/>
      <c r="N89" s="7"/>
      <c r="O89" s="7"/>
      <c r="P89" s="7"/>
      <c r="Q89" s="7"/>
    </row>
    <row r="90" spans="1:17" outlineLevel="1" x14ac:dyDescent="0.2">
      <c r="A90" s="37" t="s">
        <v>38</v>
      </c>
      <c r="B90" s="38" t="s">
        <v>38</v>
      </c>
      <c r="C90" s="282" t="s">
        <v>40</v>
      </c>
      <c r="D90" s="40" t="s">
        <v>38</v>
      </c>
      <c r="E90" s="41" t="s">
        <v>38</v>
      </c>
      <c r="F90" s="42"/>
      <c r="G90" s="42">
        <v>1.1499999999999999</v>
      </c>
      <c r="H90" s="87" t="s">
        <v>38</v>
      </c>
      <c r="I90" s="44"/>
      <c r="J90" s="44"/>
      <c r="K90" s="42"/>
      <c r="L90" s="45" t="s">
        <v>38</v>
      </c>
      <c r="M90" s="7"/>
      <c r="N90" s="7"/>
      <c r="O90" s="7"/>
      <c r="P90" s="7"/>
      <c r="Q90" s="7"/>
    </row>
    <row r="91" spans="1:17" outlineLevel="1" x14ac:dyDescent="0.2">
      <c r="A91" s="37" t="s">
        <v>38</v>
      </c>
      <c r="B91" s="38" t="s">
        <v>38</v>
      </c>
      <c r="C91" s="282" t="s">
        <v>41</v>
      </c>
      <c r="D91" s="40" t="s">
        <v>38</v>
      </c>
      <c r="E91" s="41" t="s">
        <v>38</v>
      </c>
      <c r="F91" s="42"/>
      <c r="G91" s="42">
        <v>1.1499999999999999</v>
      </c>
      <c r="H91" s="87" t="s">
        <v>38</v>
      </c>
      <c r="I91" s="44"/>
      <c r="J91" s="44"/>
      <c r="K91" s="42"/>
      <c r="L91" s="45" t="s">
        <v>38</v>
      </c>
      <c r="M91" s="7"/>
      <c r="N91" s="7"/>
      <c r="O91" s="7"/>
      <c r="P91" s="7"/>
      <c r="Q91" s="7"/>
    </row>
    <row r="92" spans="1:17" outlineLevel="1" x14ac:dyDescent="0.2">
      <c r="A92" s="37" t="s">
        <v>38</v>
      </c>
      <c r="B92" s="38" t="s">
        <v>38</v>
      </c>
      <c r="C92" s="282" t="s">
        <v>42</v>
      </c>
      <c r="D92" s="40" t="s">
        <v>38</v>
      </c>
      <c r="E92" s="41" t="s">
        <v>38</v>
      </c>
      <c r="F92" s="42">
        <v>98.18</v>
      </c>
      <c r="G92" s="42"/>
      <c r="H92" s="87">
        <v>392.72</v>
      </c>
      <c r="I92" s="44"/>
      <c r="J92" s="44">
        <v>1.79</v>
      </c>
      <c r="K92" s="42">
        <v>702.97</v>
      </c>
      <c r="L92" s="45" t="s">
        <v>38</v>
      </c>
      <c r="M92" s="7"/>
      <c r="N92" s="7"/>
      <c r="O92" s="7"/>
      <c r="P92" s="7"/>
      <c r="Q92" s="7"/>
    </row>
    <row r="93" spans="1:17" outlineLevel="1" x14ac:dyDescent="0.2">
      <c r="A93" s="37" t="s">
        <v>38</v>
      </c>
      <c r="B93" s="38" t="s">
        <v>38</v>
      </c>
      <c r="C93" s="282" t="s">
        <v>43</v>
      </c>
      <c r="D93" s="40" t="s">
        <v>44</v>
      </c>
      <c r="E93" s="41">
        <v>100</v>
      </c>
      <c r="F93" s="42"/>
      <c r="G93" s="42"/>
      <c r="H93" s="87">
        <v>22.68</v>
      </c>
      <c r="I93" s="44"/>
      <c r="J93" s="44" t="s">
        <v>106</v>
      </c>
      <c r="K93" s="42">
        <v>348.36</v>
      </c>
      <c r="L93" s="45" t="s">
        <v>38</v>
      </c>
      <c r="M93" s="7"/>
      <c r="N93" s="7"/>
      <c r="O93" s="7"/>
      <c r="P93" s="7"/>
      <c r="Q93" s="7"/>
    </row>
    <row r="94" spans="1:17" outlineLevel="1" x14ac:dyDescent="0.2">
      <c r="A94" s="37" t="s">
        <v>38</v>
      </c>
      <c r="B94" s="38" t="s">
        <v>38</v>
      </c>
      <c r="C94" s="282" t="s">
        <v>46</v>
      </c>
      <c r="D94" s="40" t="s">
        <v>44</v>
      </c>
      <c r="E94" s="41">
        <v>65</v>
      </c>
      <c r="F94" s="42"/>
      <c r="G94" s="42"/>
      <c r="H94" s="87">
        <v>14.74</v>
      </c>
      <c r="I94" s="44"/>
      <c r="J94" s="44" t="s">
        <v>61</v>
      </c>
      <c r="K94" s="42">
        <v>213.11</v>
      </c>
      <c r="L94" s="45" t="s">
        <v>38</v>
      </c>
      <c r="M94" s="7"/>
      <c r="N94" s="7"/>
      <c r="O94" s="7"/>
      <c r="P94" s="7"/>
      <c r="Q94" s="7"/>
    </row>
    <row r="95" spans="1:17" outlineLevel="1" x14ac:dyDescent="0.2">
      <c r="A95" s="37" t="s">
        <v>38</v>
      </c>
      <c r="B95" s="38" t="s">
        <v>38</v>
      </c>
      <c r="C95" s="282" t="s">
        <v>48</v>
      </c>
      <c r="D95" s="40" t="s">
        <v>49</v>
      </c>
      <c r="E95" s="41">
        <v>0.55000000000000004</v>
      </c>
      <c r="F95" s="42"/>
      <c r="G95" s="42">
        <v>1.1499999999999999</v>
      </c>
      <c r="H95" s="87" t="s">
        <v>38</v>
      </c>
      <c r="I95" s="44"/>
      <c r="J95" s="44"/>
      <c r="K95" s="42"/>
      <c r="L95" s="45">
        <v>2.5299999999999998</v>
      </c>
      <c r="M95" s="7"/>
      <c r="N95" s="7"/>
      <c r="O95" s="7"/>
      <c r="P95" s="7"/>
      <c r="Q95" s="7"/>
    </row>
    <row r="96" spans="1:17" ht="15.75" x14ac:dyDescent="0.2">
      <c r="A96" s="46" t="s">
        <v>38</v>
      </c>
      <c r="B96" s="47" t="s">
        <v>38</v>
      </c>
      <c r="C96" s="284" t="s">
        <v>50</v>
      </c>
      <c r="D96" s="57" t="s">
        <v>38</v>
      </c>
      <c r="E96" s="58" t="s">
        <v>38</v>
      </c>
      <c r="F96" s="59"/>
      <c r="G96" s="59"/>
      <c r="H96" s="89">
        <v>452.82</v>
      </c>
      <c r="I96" s="61"/>
      <c r="J96" s="61"/>
      <c r="K96" s="59">
        <v>1674.27</v>
      </c>
      <c r="L96" s="62">
        <v>418.57</v>
      </c>
      <c r="M96" s="7"/>
      <c r="N96" s="7"/>
      <c r="O96" s="7"/>
      <c r="P96" s="7"/>
      <c r="Q96" s="7"/>
    </row>
    <row r="97" spans="1:17" x14ac:dyDescent="0.2">
      <c r="A97" s="20"/>
      <c r="B97" s="21"/>
      <c r="C97" s="418" t="s">
        <v>202</v>
      </c>
      <c r="D97" s="419"/>
      <c r="E97" s="419"/>
      <c r="F97" s="419"/>
      <c r="G97" s="419"/>
      <c r="H97" s="87">
        <v>35012.18</v>
      </c>
      <c r="I97" s="44"/>
      <c r="J97" s="44"/>
      <c r="K97" s="42">
        <v>35012.18</v>
      </c>
      <c r="L97" s="45" t="s">
        <v>203</v>
      </c>
      <c r="M97" s="7"/>
      <c r="N97" s="7"/>
      <c r="O97" s="7"/>
      <c r="P97" s="7"/>
      <c r="Q97" s="7"/>
    </row>
    <row r="98" spans="1:17" x14ac:dyDescent="0.2">
      <c r="A98" s="20"/>
      <c r="B98" s="21"/>
      <c r="C98" s="418" t="s">
        <v>204</v>
      </c>
      <c r="D98" s="419"/>
      <c r="E98" s="419"/>
      <c r="F98" s="419"/>
      <c r="G98" s="419"/>
      <c r="H98" s="87" t="s">
        <v>38</v>
      </c>
      <c r="I98" s="44"/>
      <c r="J98" s="44"/>
      <c r="K98" s="42">
        <v>246927.17</v>
      </c>
      <c r="L98" s="45" t="s">
        <v>203</v>
      </c>
      <c r="M98" s="7"/>
      <c r="N98" s="7"/>
      <c r="O98" s="7"/>
      <c r="P98" s="7"/>
      <c r="Q98" s="7"/>
    </row>
    <row r="99" spans="1:17" x14ac:dyDescent="0.2">
      <c r="A99" s="20"/>
      <c r="B99" s="21"/>
      <c r="C99" s="418" t="s">
        <v>205</v>
      </c>
      <c r="D99" s="419"/>
      <c r="E99" s="419"/>
      <c r="F99" s="419"/>
      <c r="G99" s="419"/>
      <c r="H99" s="87" t="s">
        <v>38</v>
      </c>
      <c r="I99" s="44"/>
      <c r="J99" s="44"/>
      <c r="K99" s="42"/>
      <c r="L99" s="45" t="s">
        <v>203</v>
      </c>
      <c r="M99" s="7"/>
      <c r="N99" s="7"/>
      <c r="O99" s="7"/>
      <c r="P99" s="7"/>
      <c r="Q99" s="7"/>
    </row>
    <row r="100" spans="1:17" x14ac:dyDescent="0.2">
      <c r="A100" s="20"/>
      <c r="B100" s="21"/>
      <c r="C100" s="418" t="s">
        <v>206</v>
      </c>
      <c r="D100" s="419"/>
      <c r="E100" s="419"/>
      <c r="F100" s="419"/>
      <c r="G100" s="419"/>
      <c r="H100" s="87">
        <v>3674.9</v>
      </c>
      <c r="I100" s="44"/>
      <c r="J100" s="44"/>
      <c r="K100" s="42">
        <v>66405.45</v>
      </c>
      <c r="L100" s="45" t="s">
        <v>203</v>
      </c>
      <c r="M100" s="7"/>
      <c r="N100" s="7"/>
      <c r="O100" s="7"/>
      <c r="P100" s="7"/>
      <c r="Q100" s="7"/>
    </row>
    <row r="101" spans="1:17" x14ac:dyDescent="0.2">
      <c r="A101" s="20"/>
      <c r="B101" s="21"/>
      <c r="C101" s="418" t="s">
        <v>207</v>
      </c>
      <c r="D101" s="419"/>
      <c r="E101" s="419"/>
      <c r="F101" s="419"/>
      <c r="G101" s="419"/>
      <c r="H101" s="87">
        <v>1258.78</v>
      </c>
      <c r="I101" s="44"/>
      <c r="J101" s="44"/>
      <c r="K101" s="42">
        <v>5636.22</v>
      </c>
      <c r="L101" s="45" t="s">
        <v>203</v>
      </c>
      <c r="M101" s="7"/>
      <c r="N101" s="7"/>
      <c r="O101" s="7"/>
      <c r="P101" s="7"/>
      <c r="Q101" s="7"/>
    </row>
    <row r="102" spans="1:17" x14ac:dyDescent="0.2">
      <c r="A102" s="20"/>
      <c r="B102" s="21"/>
      <c r="C102" s="418" t="s">
        <v>208</v>
      </c>
      <c r="D102" s="419"/>
      <c r="E102" s="419"/>
      <c r="F102" s="419"/>
      <c r="G102" s="419"/>
      <c r="H102" s="87">
        <v>31451.040000000001</v>
      </c>
      <c r="I102" s="44"/>
      <c r="J102" s="44"/>
      <c r="K102" s="42">
        <v>199687.3</v>
      </c>
      <c r="L102" s="45" t="s">
        <v>203</v>
      </c>
      <c r="M102" s="7"/>
      <c r="N102" s="7"/>
      <c r="O102" s="7"/>
      <c r="P102" s="7"/>
      <c r="Q102" s="7"/>
    </row>
    <row r="103" spans="1:17" ht="15.75" x14ac:dyDescent="0.2">
      <c r="A103" s="20"/>
      <c r="B103" s="21"/>
      <c r="C103" s="420" t="s">
        <v>209</v>
      </c>
      <c r="D103" s="421"/>
      <c r="E103" s="421"/>
      <c r="F103" s="421"/>
      <c r="G103" s="421"/>
      <c r="H103" s="88">
        <v>3654.8</v>
      </c>
      <c r="I103" s="52"/>
      <c r="J103" s="52"/>
      <c r="K103" s="50">
        <v>56154.1</v>
      </c>
      <c r="L103" s="65" t="s">
        <v>203</v>
      </c>
      <c r="M103" s="7"/>
      <c r="N103" s="7"/>
      <c r="O103" s="7"/>
      <c r="P103" s="7"/>
      <c r="Q103" s="7"/>
    </row>
    <row r="104" spans="1:17" ht="15.75" x14ac:dyDescent="0.2">
      <c r="A104" s="20"/>
      <c r="B104" s="21"/>
      <c r="C104" s="420" t="s">
        <v>210</v>
      </c>
      <c r="D104" s="421"/>
      <c r="E104" s="421"/>
      <c r="F104" s="421"/>
      <c r="G104" s="421"/>
      <c r="H104" s="88">
        <v>2388.6799999999998</v>
      </c>
      <c r="I104" s="52"/>
      <c r="J104" s="52"/>
      <c r="K104" s="50">
        <v>34530.83</v>
      </c>
      <c r="L104" s="65" t="s">
        <v>203</v>
      </c>
      <c r="M104" s="7"/>
      <c r="N104" s="7"/>
      <c r="O104" s="7"/>
      <c r="P104" s="7"/>
      <c r="Q104" s="7"/>
    </row>
    <row r="105" spans="1:17" ht="15.75" x14ac:dyDescent="0.2">
      <c r="A105" s="20"/>
      <c r="B105" s="21"/>
      <c r="C105" s="420" t="s">
        <v>355</v>
      </c>
      <c r="D105" s="421"/>
      <c r="E105" s="421"/>
      <c r="F105" s="421"/>
      <c r="G105" s="421"/>
      <c r="H105" s="88" t="s">
        <v>38</v>
      </c>
      <c r="I105" s="52"/>
      <c r="J105" s="52"/>
      <c r="K105" s="50"/>
      <c r="L105" s="65" t="s">
        <v>203</v>
      </c>
      <c r="M105" s="7"/>
      <c r="N105" s="7"/>
      <c r="O105" s="7"/>
      <c r="P105" s="7"/>
      <c r="Q105" s="7"/>
    </row>
    <row r="106" spans="1:17" x14ac:dyDescent="0.2">
      <c r="A106" s="20"/>
      <c r="B106" s="21"/>
      <c r="C106" s="418" t="s">
        <v>212</v>
      </c>
      <c r="D106" s="419"/>
      <c r="E106" s="419"/>
      <c r="F106" s="419"/>
      <c r="G106" s="419"/>
      <c r="H106" s="87">
        <v>39329.1</v>
      </c>
      <c r="I106" s="44"/>
      <c r="J106" s="44"/>
      <c r="K106" s="42">
        <v>317513.71999999997</v>
      </c>
      <c r="L106" s="45" t="s">
        <v>203</v>
      </c>
      <c r="M106" s="7"/>
      <c r="N106" s="7"/>
      <c r="O106" s="7"/>
      <c r="P106" s="7"/>
      <c r="Q106" s="7"/>
    </row>
    <row r="107" spans="1:17" x14ac:dyDescent="0.2">
      <c r="A107" s="20"/>
      <c r="B107" s="21"/>
      <c r="C107" s="418" t="s">
        <v>213</v>
      </c>
      <c r="D107" s="419"/>
      <c r="E107" s="419"/>
      <c r="F107" s="419"/>
      <c r="G107" s="419"/>
      <c r="H107" s="87">
        <v>1726.56</v>
      </c>
      <c r="I107" s="44"/>
      <c r="J107" s="44"/>
      <c r="K107" s="42">
        <v>20098.38</v>
      </c>
      <c r="L107" s="45" t="s">
        <v>203</v>
      </c>
      <c r="M107" s="7"/>
      <c r="N107" s="7"/>
      <c r="O107" s="7"/>
      <c r="P107" s="7"/>
      <c r="Q107" s="7"/>
    </row>
    <row r="108" spans="1:17" x14ac:dyDescent="0.2">
      <c r="A108" s="20"/>
      <c r="B108" s="21"/>
      <c r="C108" s="418" t="s">
        <v>214</v>
      </c>
      <c r="D108" s="419"/>
      <c r="E108" s="419"/>
      <c r="F108" s="419"/>
      <c r="G108" s="419"/>
      <c r="H108" s="87">
        <v>41055.660000000003</v>
      </c>
      <c r="I108" s="44"/>
      <c r="J108" s="44"/>
      <c r="K108" s="42">
        <v>337612.1</v>
      </c>
      <c r="L108" s="45" t="s">
        <v>203</v>
      </c>
      <c r="M108" s="7"/>
      <c r="N108" s="7"/>
      <c r="O108" s="7"/>
      <c r="P108" s="7"/>
      <c r="Q108" s="7"/>
    </row>
    <row r="109" spans="1:17" ht="15.75" x14ac:dyDescent="0.2">
      <c r="A109" s="20"/>
      <c r="B109" s="21"/>
      <c r="C109" s="422" t="s">
        <v>356</v>
      </c>
      <c r="D109" s="423"/>
      <c r="E109" s="423"/>
      <c r="F109" s="423"/>
      <c r="G109" s="423"/>
      <c r="H109" s="89">
        <v>41055.660000000003</v>
      </c>
      <c r="I109" s="61"/>
      <c r="J109" s="61"/>
      <c r="K109" s="59">
        <v>337612.1</v>
      </c>
      <c r="L109" s="67" t="s">
        <v>203</v>
      </c>
      <c r="M109" s="7"/>
      <c r="N109" s="7"/>
      <c r="O109" s="7"/>
      <c r="P109" s="7"/>
      <c r="Q109" s="7"/>
    </row>
    <row r="110" spans="1:17" ht="16.5" x14ac:dyDescent="0.2">
      <c r="A110" s="415" t="s">
        <v>357</v>
      </c>
      <c r="B110" s="416"/>
      <c r="C110" s="416"/>
      <c r="D110" s="416"/>
      <c r="E110" s="416"/>
      <c r="F110" s="416"/>
      <c r="G110" s="416"/>
      <c r="H110" s="416"/>
      <c r="I110" s="416"/>
      <c r="J110" s="416"/>
      <c r="K110" s="416"/>
      <c r="L110" s="416"/>
      <c r="M110" s="7"/>
      <c r="N110" s="7"/>
      <c r="O110" s="7"/>
      <c r="P110" s="7"/>
      <c r="Q110" s="7"/>
    </row>
    <row r="111" spans="1:17" ht="90" x14ac:dyDescent="0.2">
      <c r="A111" s="37">
        <v>7</v>
      </c>
      <c r="B111" s="38" t="s">
        <v>358</v>
      </c>
      <c r="C111" s="282" t="s">
        <v>359</v>
      </c>
      <c r="D111" s="40" t="s">
        <v>360</v>
      </c>
      <c r="E111" s="41" t="s">
        <v>361</v>
      </c>
      <c r="F111" s="42">
        <v>2177.9299999999998</v>
      </c>
      <c r="G111" s="42"/>
      <c r="H111" s="87" t="s">
        <v>38</v>
      </c>
      <c r="I111" s="73" t="s">
        <v>73</v>
      </c>
      <c r="J111" s="44"/>
      <c r="K111" s="42"/>
      <c r="L111" s="45" t="s">
        <v>38</v>
      </c>
      <c r="M111" s="7"/>
      <c r="N111" s="7"/>
      <c r="O111" s="7"/>
      <c r="P111" s="7"/>
      <c r="Q111" s="7"/>
    </row>
    <row r="112" spans="1:17" ht="45" outlineLevel="1" x14ac:dyDescent="0.2">
      <c r="A112" s="37" t="s">
        <v>38</v>
      </c>
      <c r="B112" s="38">
        <v>30303</v>
      </c>
      <c r="C112" s="282" t="s">
        <v>362</v>
      </c>
      <c r="D112" s="40" t="s">
        <v>56</v>
      </c>
      <c r="E112" s="41">
        <v>33.21</v>
      </c>
      <c r="F112" s="42">
        <v>0.99</v>
      </c>
      <c r="G112" s="42"/>
      <c r="H112" s="87">
        <v>32.880000000000003</v>
      </c>
      <c r="I112" s="44"/>
      <c r="J112" s="44">
        <v>6.87</v>
      </c>
      <c r="K112" s="42">
        <v>225.89</v>
      </c>
      <c r="L112" s="45" t="s">
        <v>38</v>
      </c>
      <c r="M112" s="7"/>
      <c r="N112" s="7"/>
      <c r="O112" s="7"/>
      <c r="P112" s="7"/>
      <c r="Q112" s="7"/>
    </row>
    <row r="113" spans="1:17" ht="30" outlineLevel="1" x14ac:dyDescent="0.2">
      <c r="A113" s="37" t="s">
        <v>38</v>
      </c>
      <c r="B113" s="38">
        <v>400001</v>
      </c>
      <c r="C113" s="282" t="s">
        <v>55</v>
      </c>
      <c r="D113" s="40" t="s">
        <v>56</v>
      </c>
      <c r="E113" s="41">
        <v>0.24</v>
      </c>
      <c r="F113" s="42">
        <v>91.62</v>
      </c>
      <c r="G113" s="42"/>
      <c r="H113" s="87">
        <v>21.99</v>
      </c>
      <c r="I113" s="44"/>
      <c r="J113" s="44">
        <v>6.87</v>
      </c>
      <c r="K113" s="42">
        <v>151.07</v>
      </c>
      <c r="L113" s="45" t="s">
        <v>38</v>
      </c>
      <c r="M113" s="7"/>
      <c r="N113" s="7"/>
      <c r="O113" s="7"/>
      <c r="P113" s="7"/>
      <c r="Q113" s="7"/>
    </row>
    <row r="114" spans="1:17" ht="30" outlineLevel="1" x14ac:dyDescent="0.2">
      <c r="A114" s="37" t="s">
        <v>38</v>
      </c>
      <c r="B114" s="38" t="s">
        <v>363</v>
      </c>
      <c r="C114" s="282" t="s">
        <v>364</v>
      </c>
      <c r="D114" s="40" t="s">
        <v>79</v>
      </c>
      <c r="E114" s="41">
        <v>6.8000000000000005E-2</v>
      </c>
      <c r="F114" s="42">
        <v>6501.88</v>
      </c>
      <c r="G114" s="42"/>
      <c r="H114" s="87">
        <v>442.13</v>
      </c>
      <c r="I114" s="44"/>
      <c r="J114" s="44">
        <v>11.22</v>
      </c>
      <c r="K114" s="42">
        <v>4960.7</v>
      </c>
      <c r="L114" s="45" t="s">
        <v>38</v>
      </c>
      <c r="M114" s="7"/>
      <c r="N114" s="7"/>
      <c r="O114" s="7"/>
      <c r="P114" s="7"/>
      <c r="Q114" s="7"/>
    </row>
    <row r="115" spans="1:17" ht="30" outlineLevel="1" x14ac:dyDescent="0.2">
      <c r="A115" s="37" t="s">
        <v>38</v>
      </c>
      <c r="B115" s="38" t="s">
        <v>365</v>
      </c>
      <c r="C115" s="282" t="s">
        <v>366</v>
      </c>
      <c r="D115" s="40" t="s">
        <v>84</v>
      </c>
      <c r="E115" s="41">
        <v>32.89</v>
      </c>
      <c r="F115" s="42">
        <v>27.04</v>
      </c>
      <c r="G115" s="42"/>
      <c r="H115" s="87">
        <v>889.35</v>
      </c>
      <c r="I115" s="44"/>
      <c r="J115" s="44">
        <v>11.22</v>
      </c>
      <c r="K115" s="42">
        <v>9978.51</v>
      </c>
      <c r="L115" s="45" t="s">
        <v>38</v>
      </c>
      <c r="M115" s="7"/>
      <c r="N115" s="7"/>
      <c r="O115" s="7"/>
      <c r="P115" s="7"/>
      <c r="Q115" s="7"/>
    </row>
    <row r="116" spans="1:17" ht="30" outlineLevel="1" x14ac:dyDescent="0.2">
      <c r="A116" s="37" t="s">
        <v>38</v>
      </c>
      <c r="B116" s="38" t="s">
        <v>239</v>
      </c>
      <c r="C116" s="282" t="s">
        <v>240</v>
      </c>
      <c r="D116" s="40" t="s">
        <v>79</v>
      </c>
      <c r="E116" s="41">
        <v>5.1000000000000004E-3</v>
      </c>
      <c r="F116" s="42">
        <v>9661.5</v>
      </c>
      <c r="G116" s="42"/>
      <c r="H116" s="87">
        <v>49.27</v>
      </c>
      <c r="I116" s="44"/>
      <c r="J116" s="44">
        <v>11.22</v>
      </c>
      <c r="K116" s="42">
        <v>552.80999999999995</v>
      </c>
      <c r="L116" s="45" t="s">
        <v>38</v>
      </c>
      <c r="M116" s="7"/>
      <c r="N116" s="7"/>
      <c r="O116" s="7"/>
      <c r="P116" s="7"/>
      <c r="Q116" s="7"/>
    </row>
    <row r="117" spans="1:17" outlineLevel="1" x14ac:dyDescent="0.2">
      <c r="A117" s="37" t="s">
        <v>38</v>
      </c>
      <c r="B117" s="38" t="s">
        <v>38</v>
      </c>
      <c r="C117" s="282" t="s">
        <v>39</v>
      </c>
      <c r="D117" s="40" t="s">
        <v>38</v>
      </c>
      <c r="E117" s="41" t="s">
        <v>38</v>
      </c>
      <c r="F117" s="42">
        <v>833.31</v>
      </c>
      <c r="G117" s="42" t="s">
        <v>295</v>
      </c>
      <c r="H117" s="87">
        <v>1220.1199999999999</v>
      </c>
      <c r="I117" s="44"/>
      <c r="J117" s="44">
        <v>18.07</v>
      </c>
      <c r="K117" s="42">
        <v>22047.57</v>
      </c>
      <c r="L117" s="45" t="s">
        <v>38</v>
      </c>
      <c r="M117" s="7"/>
      <c r="N117" s="7"/>
      <c r="O117" s="7"/>
      <c r="P117" s="7"/>
      <c r="Q117" s="7"/>
    </row>
    <row r="118" spans="1:17" outlineLevel="1" x14ac:dyDescent="0.2">
      <c r="A118" s="37" t="s">
        <v>38</v>
      </c>
      <c r="B118" s="38" t="s">
        <v>38</v>
      </c>
      <c r="C118" s="282" t="s">
        <v>40</v>
      </c>
      <c r="D118" s="40" t="s">
        <v>38</v>
      </c>
      <c r="E118" s="41" t="s">
        <v>38</v>
      </c>
      <c r="F118" s="42">
        <v>43.23</v>
      </c>
      <c r="G118" s="42" t="s">
        <v>295</v>
      </c>
      <c r="H118" s="87">
        <v>63.3</v>
      </c>
      <c r="I118" s="44"/>
      <c r="J118" s="44">
        <v>6.87</v>
      </c>
      <c r="K118" s="42">
        <v>434.87</v>
      </c>
      <c r="L118" s="45" t="s">
        <v>38</v>
      </c>
      <c r="M118" s="7"/>
      <c r="N118" s="7"/>
      <c r="O118" s="7"/>
      <c r="P118" s="7"/>
      <c r="Q118" s="7"/>
    </row>
    <row r="119" spans="1:17" outlineLevel="1" x14ac:dyDescent="0.2">
      <c r="A119" s="37" t="s">
        <v>38</v>
      </c>
      <c r="B119" s="38" t="s">
        <v>38</v>
      </c>
      <c r="C119" s="282" t="s">
        <v>41</v>
      </c>
      <c r="D119" s="40" t="s">
        <v>38</v>
      </c>
      <c r="E119" s="41" t="s">
        <v>38</v>
      </c>
      <c r="F119" s="42"/>
      <c r="G119" s="42" t="s">
        <v>295</v>
      </c>
      <c r="H119" s="87" t="s">
        <v>38</v>
      </c>
      <c r="I119" s="44"/>
      <c r="J119" s="44"/>
      <c r="K119" s="42"/>
      <c r="L119" s="45" t="s">
        <v>38</v>
      </c>
      <c r="M119" s="7"/>
      <c r="N119" s="7"/>
      <c r="O119" s="7"/>
      <c r="P119" s="7"/>
      <c r="Q119" s="7"/>
    </row>
    <row r="120" spans="1:17" outlineLevel="1" x14ac:dyDescent="0.2">
      <c r="A120" s="37" t="s">
        <v>38</v>
      </c>
      <c r="B120" s="38" t="s">
        <v>38</v>
      </c>
      <c r="C120" s="282" t="s">
        <v>42</v>
      </c>
      <c r="D120" s="40" t="s">
        <v>38</v>
      </c>
      <c r="E120" s="41" t="s">
        <v>38</v>
      </c>
      <c r="F120" s="42">
        <v>1301.3900000000001</v>
      </c>
      <c r="G120" s="42"/>
      <c r="H120" s="87">
        <v>1380.77</v>
      </c>
      <c r="I120" s="44"/>
      <c r="J120" s="44">
        <v>11.22</v>
      </c>
      <c r="K120" s="42">
        <v>15492.24</v>
      </c>
      <c r="L120" s="45" t="s">
        <v>38</v>
      </c>
      <c r="M120" s="7"/>
      <c r="N120" s="7"/>
      <c r="O120" s="7"/>
      <c r="P120" s="7"/>
      <c r="Q120" s="7"/>
    </row>
    <row r="121" spans="1:17" outlineLevel="1" x14ac:dyDescent="0.2">
      <c r="A121" s="37" t="s">
        <v>38</v>
      </c>
      <c r="B121" s="38" t="s">
        <v>38</v>
      </c>
      <c r="C121" s="282" t="s">
        <v>43</v>
      </c>
      <c r="D121" s="40" t="s">
        <v>44</v>
      </c>
      <c r="E121" s="41">
        <v>130</v>
      </c>
      <c r="F121" s="42"/>
      <c r="G121" s="42"/>
      <c r="H121" s="87">
        <v>1586.16</v>
      </c>
      <c r="I121" s="44"/>
      <c r="J121" s="44" t="s">
        <v>128</v>
      </c>
      <c r="K121" s="42">
        <v>24472.799999999999</v>
      </c>
      <c r="L121" s="45" t="s">
        <v>38</v>
      </c>
      <c r="M121" s="7"/>
      <c r="N121" s="7"/>
      <c r="O121" s="7"/>
      <c r="P121" s="7"/>
      <c r="Q121" s="7"/>
    </row>
    <row r="122" spans="1:17" outlineLevel="1" x14ac:dyDescent="0.2">
      <c r="A122" s="37" t="s">
        <v>38</v>
      </c>
      <c r="B122" s="38" t="s">
        <v>38</v>
      </c>
      <c r="C122" s="282" t="s">
        <v>46</v>
      </c>
      <c r="D122" s="40" t="s">
        <v>44</v>
      </c>
      <c r="E122" s="41">
        <v>89</v>
      </c>
      <c r="F122" s="42"/>
      <c r="G122" s="42"/>
      <c r="H122" s="87">
        <v>1085.9100000000001</v>
      </c>
      <c r="I122" s="44"/>
      <c r="J122" s="44" t="s">
        <v>129</v>
      </c>
      <c r="K122" s="42">
        <v>15653.77</v>
      </c>
      <c r="L122" s="45" t="s">
        <v>38</v>
      </c>
      <c r="M122" s="7"/>
      <c r="N122" s="7"/>
      <c r="O122" s="7"/>
      <c r="P122" s="7"/>
      <c r="Q122" s="7"/>
    </row>
    <row r="123" spans="1:17" outlineLevel="1" x14ac:dyDescent="0.2">
      <c r="A123" s="37" t="s">
        <v>38</v>
      </c>
      <c r="B123" s="38" t="s">
        <v>38</v>
      </c>
      <c r="C123" s="282" t="s">
        <v>48</v>
      </c>
      <c r="D123" s="40" t="s">
        <v>49</v>
      </c>
      <c r="E123" s="41">
        <v>89.7</v>
      </c>
      <c r="F123" s="42"/>
      <c r="G123" s="42" t="s">
        <v>295</v>
      </c>
      <c r="H123" s="87" t="s">
        <v>38</v>
      </c>
      <c r="I123" s="44"/>
      <c r="J123" s="44"/>
      <c r="K123" s="42"/>
      <c r="L123" s="45">
        <v>131.34</v>
      </c>
      <c r="M123" s="7"/>
      <c r="N123" s="7"/>
      <c r="O123" s="7"/>
      <c r="P123" s="7"/>
      <c r="Q123" s="7"/>
    </row>
    <row r="124" spans="1:17" ht="15.75" x14ac:dyDescent="0.2">
      <c r="A124" s="46" t="s">
        <v>38</v>
      </c>
      <c r="B124" s="47" t="s">
        <v>38</v>
      </c>
      <c r="C124" s="283" t="s">
        <v>50</v>
      </c>
      <c r="D124" s="46" t="s">
        <v>38</v>
      </c>
      <c r="E124" s="49" t="s">
        <v>38</v>
      </c>
      <c r="F124" s="50"/>
      <c r="G124" s="50"/>
      <c r="H124" s="88">
        <v>5336.26</v>
      </c>
      <c r="I124" s="52"/>
      <c r="J124" s="52"/>
      <c r="K124" s="50">
        <v>78101.25</v>
      </c>
      <c r="L124" s="53">
        <v>73610.98</v>
      </c>
      <c r="M124" s="7"/>
      <c r="N124" s="7"/>
      <c r="O124" s="7"/>
      <c r="P124" s="7"/>
      <c r="Q124" s="7"/>
    </row>
    <row r="125" spans="1:17" ht="60" x14ac:dyDescent="0.2">
      <c r="A125" s="37">
        <v>8</v>
      </c>
      <c r="B125" s="38" t="s">
        <v>131</v>
      </c>
      <c r="C125" s="282" t="s">
        <v>317</v>
      </c>
      <c r="D125" s="40" t="s">
        <v>53</v>
      </c>
      <c r="E125" s="41" t="s">
        <v>367</v>
      </c>
      <c r="F125" s="42">
        <v>279.62</v>
      </c>
      <c r="G125" s="42"/>
      <c r="H125" s="87" t="s">
        <v>38</v>
      </c>
      <c r="I125" s="44" t="s">
        <v>73</v>
      </c>
      <c r="J125" s="44"/>
      <c r="K125" s="42"/>
      <c r="L125" s="45" t="s">
        <v>38</v>
      </c>
      <c r="M125" s="7"/>
      <c r="N125" s="7"/>
      <c r="O125" s="7"/>
      <c r="P125" s="7"/>
      <c r="Q125" s="7"/>
    </row>
    <row r="126" spans="1:17" ht="60" outlineLevel="1" x14ac:dyDescent="0.2">
      <c r="A126" s="37" t="s">
        <v>38</v>
      </c>
      <c r="B126" s="38">
        <v>21102</v>
      </c>
      <c r="C126" s="282" t="s">
        <v>74</v>
      </c>
      <c r="D126" s="40" t="s">
        <v>56</v>
      </c>
      <c r="E126" s="41">
        <v>0.25</v>
      </c>
      <c r="F126" s="42">
        <v>131.11000000000001</v>
      </c>
      <c r="G126" s="42"/>
      <c r="H126" s="87">
        <v>32.78</v>
      </c>
      <c r="I126" s="44"/>
      <c r="J126" s="44">
        <v>6.18</v>
      </c>
      <c r="K126" s="42">
        <v>202.58</v>
      </c>
      <c r="L126" s="45" t="s">
        <v>38</v>
      </c>
      <c r="M126" s="7"/>
      <c r="N126" s="7"/>
      <c r="O126" s="7"/>
      <c r="P126" s="7"/>
      <c r="Q126" s="7"/>
    </row>
    <row r="127" spans="1:17" ht="30" outlineLevel="1" x14ac:dyDescent="0.2">
      <c r="A127" s="37" t="s">
        <v>38</v>
      </c>
      <c r="B127" s="38">
        <v>30203</v>
      </c>
      <c r="C127" s="282" t="s">
        <v>75</v>
      </c>
      <c r="D127" s="40" t="s">
        <v>56</v>
      </c>
      <c r="E127" s="41">
        <v>5.44</v>
      </c>
      <c r="F127" s="42">
        <v>2.37</v>
      </c>
      <c r="G127" s="42"/>
      <c r="H127" s="87">
        <v>12.89</v>
      </c>
      <c r="I127" s="44"/>
      <c r="J127" s="44">
        <v>6.18</v>
      </c>
      <c r="K127" s="42">
        <v>79.66</v>
      </c>
      <c r="L127" s="45" t="s">
        <v>38</v>
      </c>
      <c r="M127" s="7"/>
      <c r="N127" s="7"/>
      <c r="O127" s="7"/>
      <c r="P127" s="7"/>
      <c r="Q127" s="7"/>
    </row>
    <row r="128" spans="1:17" ht="45" outlineLevel="1" x14ac:dyDescent="0.2">
      <c r="A128" s="37" t="s">
        <v>38</v>
      </c>
      <c r="B128" s="38">
        <v>30402</v>
      </c>
      <c r="C128" s="282" t="s">
        <v>76</v>
      </c>
      <c r="D128" s="40" t="s">
        <v>56</v>
      </c>
      <c r="E128" s="41">
        <v>5.44</v>
      </c>
      <c r="F128" s="42">
        <v>3.28</v>
      </c>
      <c r="G128" s="42"/>
      <c r="H128" s="87">
        <v>17.84</v>
      </c>
      <c r="I128" s="44"/>
      <c r="J128" s="44">
        <v>6.18</v>
      </c>
      <c r="K128" s="42">
        <v>110.25</v>
      </c>
      <c r="L128" s="45" t="s">
        <v>38</v>
      </c>
      <c r="M128" s="7"/>
      <c r="N128" s="7"/>
      <c r="O128" s="7"/>
      <c r="P128" s="7"/>
      <c r="Q128" s="7"/>
    </row>
    <row r="129" spans="1:17" ht="30" outlineLevel="1" x14ac:dyDescent="0.2">
      <c r="A129" s="37" t="s">
        <v>38</v>
      </c>
      <c r="B129" s="38">
        <v>400001</v>
      </c>
      <c r="C129" s="282" t="s">
        <v>55</v>
      </c>
      <c r="D129" s="40" t="s">
        <v>56</v>
      </c>
      <c r="E129" s="41">
        <v>0.25</v>
      </c>
      <c r="F129" s="42">
        <v>91.62</v>
      </c>
      <c r="G129" s="42"/>
      <c r="H129" s="87">
        <v>22.91</v>
      </c>
      <c r="I129" s="44"/>
      <c r="J129" s="44">
        <v>6.18</v>
      </c>
      <c r="K129" s="42">
        <v>141.58000000000001</v>
      </c>
      <c r="L129" s="45" t="s">
        <v>38</v>
      </c>
      <c r="M129" s="7"/>
      <c r="N129" s="7"/>
      <c r="O129" s="7"/>
      <c r="P129" s="7"/>
      <c r="Q129" s="7"/>
    </row>
    <row r="130" spans="1:17" outlineLevel="1" x14ac:dyDescent="0.2">
      <c r="A130" s="37" t="s">
        <v>38</v>
      </c>
      <c r="B130" s="38" t="s">
        <v>85</v>
      </c>
      <c r="C130" s="282" t="s">
        <v>86</v>
      </c>
      <c r="D130" s="40" t="s">
        <v>87</v>
      </c>
      <c r="E130" s="41">
        <v>1.0200000000000001E-2</v>
      </c>
      <c r="F130" s="42">
        <v>120</v>
      </c>
      <c r="G130" s="42"/>
      <c r="H130" s="87">
        <v>1.22</v>
      </c>
      <c r="I130" s="44"/>
      <c r="J130" s="44">
        <v>8.24</v>
      </c>
      <c r="K130" s="42">
        <v>10.050000000000001</v>
      </c>
      <c r="L130" s="45" t="s">
        <v>38</v>
      </c>
      <c r="M130" s="7"/>
      <c r="N130" s="7"/>
      <c r="O130" s="7"/>
      <c r="P130" s="7"/>
      <c r="Q130" s="7"/>
    </row>
    <row r="131" spans="1:17" outlineLevel="1" x14ac:dyDescent="0.2">
      <c r="A131" s="37" t="s">
        <v>38</v>
      </c>
      <c r="B131" s="38" t="s">
        <v>88</v>
      </c>
      <c r="C131" s="282" t="s">
        <v>89</v>
      </c>
      <c r="D131" s="40" t="s">
        <v>79</v>
      </c>
      <c r="E131" s="41">
        <v>1E-4</v>
      </c>
      <c r="F131" s="42">
        <v>8461.6299999999992</v>
      </c>
      <c r="G131" s="42"/>
      <c r="H131" s="87">
        <v>0.85</v>
      </c>
      <c r="I131" s="44"/>
      <c r="J131" s="44">
        <v>8.24</v>
      </c>
      <c r="K131" s="42">
        <v>7</v>
      </c>
      <c r="L131" s="45" t="s">
        <v>38</v>
      </c>
      <c r="M131" s="7"/>
      <c r="N131" s="7"/>
      <c r="O131" s="7"/>
      <c r="P131" s="7"/>
      <c r="Q131" s="7"/>
    </row>
    <row r="132" spans="1:17" ht="45" outlineLevel="1" x14ac:dyDescent="0.2">
      <c r="A132" s="37" t="s">
        <v>38</v>
      </c>
      <c r="B132" s="38" t="s">
        <v>134</v>
      </c>
      <c r="C132" s="282" t="s">
        <v>135</v>
      </c>
      <c r="D132" s="40" t="s">
        <v>84</v>
      </c>
      <c r="E132" s="41">
        <v>0.53049999999999997</v>
      </c>
      <c r="F132" s="42">
        <v>66.84</v>
      </c>
      <c r="G132" s="42"/>
      <c r="H132" s="87">
        <v>35.46</v>
      </c>
      <c r="I132" s="44"/>
      <c r="J132" s="44">
        <v>8.24</v>
      </c>
      <c r="K132" s="42">
        <v>292.19</v>
      </c>
      <c r="L132" s="45" t="s">
        <v>38</v>
      </c>
      <c r="M132" s="7"/>
      <c r="N132" s="7"/>
      <c r="O132" s="7"/>
      <c r="P132" s="7"/>
      <c r="Q132" s="7"/>
    </row>
    <row r="133" spans="1:17" ht="60" outlineLevel="1" x14ac:dyDescent="0.2">
      <c r="A133" s="37" t="s">
        <v>38</v>
      </c>
      <c r="B133" s="38" t="s">
        <v>57</v>
      </c>
      <c r="C133" s="282" t="s">
        <v>58</v>
      </c>
      <c r="D133" s="40" t="s">
        <v>59</v>
      </c>
      <c r="E133" s="41">
        <v>3.66</v>
      </c>
      <c r="F133" s="42">
        <v>1</v>
      </c>
      <c r="G133" s="42"/>
      <c r="H133" s="87">
        <v>3.66</v>
      </c>
      <c r="I133" s="44"/>
      <c r="J133" s="44">
        <v>8.24</v>
      </c>
      <c r="K133" s="42">
        <v>30.16</v>
      </c>
      <c r="L133" s="45" t="s">
        <v>38</v>
      </c>
      <c r="M133" s="7"/>
      <c r="N133" s="7"/>
      <c r="O133" s="7"/>
      <c r="P133" s="7"/>
      <c r="Q133" s="7"/>
    </row>
    <row r="134" spans="1:17" outlineLevel="1" x14ac:dyDescent="0.2">
      <c r="A134" s="37" t="s">
        <v>38</v>
      </c>
      <c r="B134" s="38" t="s">
        <v>38</v>
      </c>
      <c r="C134" s="282" t="s">
        <v>39</v>
      </c>
      <c r="D134" s="40" t="s">
        <v>38</v>
      </c>
      <c r="E134" s="41" t="s">
        <v>38</v>
      </c>
      <c r="F134" s="42">
        <v>172.42</v>
      </c>
      <c r="G134" s="42" t="s">
        <v>295</v>
      </c>
      <c r="H134" s="87">
        <v>252.45</v>
      </c>
      <c r="I134" s="44"/>
      <c r="J134" s="44">
        <v>18.07</v>
      </c>
      <c r="K134" s="42">
        <v>4561.7700000000004</v>
      </c>
      <c r="L134" s="45" t="s">
        <v>38</v>
      </c>
      <c r="M134" s="7"/>
      <c r="N134" s="7"/>
      <c r="O134" s="7"/>
      <c r="P134" s="7"/>
      <c r="Q134" s="7"/>
    </row>
    <row r="135" spans="1:17" outlineLevel="1" x14ac:dyDescent="0.2">
      <c r="A135" s="37" t="s">
        <v>38</v>
      </c>
      <c r="B135" s="38" t="s">
        <v>38</v>
      </c>
      <c r="C135" s="282" t="s">
        <v>40</v>
      </c>
      <c r="D135" s="40" t="s">
        <v>38</v>
      </c>
      <c r="E135" s="41" t="s">
        <v>38</v>
      </c>
      <c r="F135" s="42">
        <v>68.67</v>
      </c>
      <c r="G135" s="42" t="s">
        <v>295</v>
      </c>
      <c r="H135" s="87">
        <v>100.54</v>
      </c>
      <c r="I135" s="44"/>
      <c r="J135" s="44">
        <v>6.18</v>
      </c>
      <c r="K135" s="42">
        <v>621.34</v>
      </c>
      <c r="L135" s="45" t="s">
        <v>38</v>
      </c>
      <c r="M135" s="7"/>
      <c r="N135" s="7"/>
      <c r="O135" s="7"/>
      <c r="P135" s="7"/>
      <c r="Q135" s="7"/>
    </row>
    <row r="136" spans="1:17" outlineLevel="1" x14ac:dyDescent="0.2">
      <c r="A136" s="37" t="s">
        <v>38</v>
      </c>
      <c r="B136" s="38" t="s">
        <v>38</v>
      </c>
      <c r="C136" s="282" t="s">
        <v>41</v>
      </c>
      <c r="D136" s="40" t="s">
        <v>38</v>
      </c>
      <c r="E136" s="41" t="s">
        <v>38</v>
      </c>
      <c r="F136" s="54" t="s">
        <v>136</v>
      </c>
      <c r="G136" s="42" t="s">
        <v>295</v>
      </c>
      <c r="H136" s="290" t="s">
        <v>368</v>
      </c>
      <c r="I136" s="44"/>
      <c r="J136" s="44">
        <v>18.07</v>
      </c>
      <c r="K136" s="54" t="s">
        <v>369</v>
      </c>
      <c r="L136" s="45" t="s">
        <v>38</v>
      </c>
      <c r="M136" s="7"/>
      <c r="N136" s="7"/>
      <c r="O136" s="7"/>
      <c r="P136" s="7"/>
      <c r="Q136" s="7"/>
    </row>
    <row r="137" spans="1:17" outlineLevel="1" x14ac:dyDescent="0.2">
      <c r="A137" s="37" t="s">
        <v>38</v>
      </c>
      <c r="B137" s="38" t="s">
        <v>38</v>
      </c>
      <c r="C137" s="282" t="s">
        <v>42</v>
      </c>
      <c r="D137" s="40" t="s">
        <v>38</v>
      </c>
      <c r="E137" s="41" t="s">
        <v>38</v>
      </c>
      <c r="F137" s="42">
        <v>38.53</v>
      </c>
      <c r="G137" s="42"/>
      <c r="H137" s="87">
        <v>40.89</v>
      </c>
      <c r="I137" s="44"/>
      <c r="J137" s="44">
        <v>8.24</v>
      </c>
      <c r="K137" s="42">
        <v>336.93</v>
      </c>
      <c r="L137" s="45" t="s">
        <v>38</v>
      </c>
      <c r="M137" s="7"/>
      <c r="N137" s="7"/>
      <c r="O137" s="7"/>
      <c r="P137" s="7"/>
      <c r="Q137" s="7"/>
    </row>
    <row r="138" spans="1:17" outlineLevel="1" x14ac:dyDescent="0.2">
      <c r="A138" s="37" t="s">
        <v>38</v>
      </c>
      <c r="B138" s="38" t="s">
        <v>38</v>
      </c>
      <c r="C138" s="282" t="s">
        <v>43</v>
      </c>
      <c r="D138" s="40" t="s">
        <v>44</v>
      </c>
      <c r="E138" s="41">
        <v>95</v>
      </c>
      <c r="F138" s="42"/>
      <c r="G138" s="42"/>
      <c r="H138" s="87">
        <v>243.46</v>
      </c>
      <c r="I138" s="44"/>
      <c r="J138" s="44" t="s">
        <v>60</v>
      </c>
      <c r="K138" s="42">
        <v>3750.95</v>
      </c>
      <c r="L138" s="45" t="s">
        <v>38</v>
      </c>
      <c r="M138" s="7"/>
      <c r="N138" s="7"/>
      <c r="O138" s="7"/>
      <c r="P138" s="7"/>
      <c r="Q138" s="7"/>
    </row>
    <row r="139" spans="1:17" outlineLevel="1" x14ac:dyDescent="0.2">
      <c r="A139" s="37" t="s">
        <v>38</v>
      </c>
      <c r="B139" s="38" t="s">
        <v>38</v>
      </c>
      <c r="C139" s="282" t="s">
        <v>46</v>
      </c>
      <c r="D139" s="40" t="s">
        <v>44</v>
      </c>
      <c r="E139" s="41">
        <v>65</v>
      </c>
      <c r="F139" s="42"/>
      <c r="G139" s="42"/>
      <c r="H139" s="87">
        <v>166.58</v>
      </c>
      <c r="I139" s="44"/>
      <c r="J139" s="44" t="s">
        <v>61</v>
      </c>
      <c r="K139" s="42">
        <v>2408.02</v>
      </c>
      <c r="L139" s="45" t="s">
        <v>38</v>
      </c>
      <c r="M139" s="7"/>
      <c r="N139" s="7"/>
      <c r="O139" s="7"/>
      <c r="P139" s="7"/>
      <c r="Q139" s="7"/>
    </row>
    <row r="140" spans="1:17" outlineLevel="1" x14ac:dyDescent="0.2">
      <c r="A140" s="37" t="s">
        <v>38</v>
      </c>
      <c r="B140" s="38" t="s">
        <v>38</v>
      </c>
      <c r="C140" s="282" t="s">
        <v>48</v>
      </c>
      <c r="D140" s="40" t="s">
        <v>93</v>
      </c>
      <c r="E140" s="41">
        <v>18.559999999999999</v>
      </c>
      <c r="F140" s="42"/>
      <c r="G140" s="42" t="s">
        <v>295</v>
      </c>
      <c r="H140" s="87" t="s">
        <v>38</v>
      </c>
      <c r="I140" s="44"/>
      <c r="J140" s="44"/>
      <c r="K140" s="42"/>
      <c r="L140" s="45">
        <v>27.18</v>
      </c>
      <c r="M140" s="7"/>
      <c r="N140" s="7"/>
      <c r="O140" s="7"/>
      <c r="P140" s="7"/>
      <c r="Q140" s="7"/>
    </row>
    <row r="141" spans="1:17" outlineLevel="1" x14ac:dyDescent="0.2">
      <c r="A141" s="37" t="s">
        <v>38</v>
      </c>
      <c r="B141" s="38" t="s">
        <v>38</v>
      </c>
      <c r="C141" s="282" t="s">
        <v>94</v>
      </c>
      <c r="D141" s="40" t="s">
        <v>93</v>
      </c>
      <c r="E141" s="41">
        <v>0.2</v>
      </c>
      <c r="F141" s="42"/>
      <c r="G141" s="42" t="s">
        <v>298</v>
      </c>
      <c r="H141" s="87" t="s">
        <v>38</v>
      </c>
      <c r="I141" s="44"/>
      <c r="J141" s="44"/>
      <c r="K141" s="42"/>
      <c r="L141" s="45">
        <v>0.28999999999999998</v>
      </c>
      <c r="M141" s="7"/>
      <c r="N141" s="7"/>
      <c r="O141" s="7"/>
      <c r="P141" s="7"/>
      <c r="Q141" s="7"/>
    </row>
    <row r="142" spans="1:17" ht="15.75" x14ac:dyDescent="0.2">
      <c r="A142" s="46" t="s">
        <v>38</v>
      </c>
      <c r="B142" s="47" t="s">
        <v>38</v>
      </c>
      <c r="C142" s="283" t="s">
        <v>50</v>
      </c>
      <c r="D142" s="46" t="s">
        <v>38</v>
      </c>
      <c r="E142" s="49" t="s">
        <v>38</v>
      </c>
      <c r="F142" s="50"/>
      <c r="G142" s="50"/>
      <c r="H142" s="88">
        <v>803.92</v>
      </c>
      <c r="I142" s="52"/>
      <c r="J142" s="52"/>
      <c r="K142" s="50">
        <v>11679.01</v>
      </c>
      <c r="L142" s="53">
        <v>11007.55</v>
      </c>
      <c r="M142" s="7"/>
      <c r="N142" s="7"/>
      <c r="O142" s="7"/>
      <c r="P142" s="7"/>
      <c r="Q142" s="7"/>
    </row>
    <row r="143" spans="1:17" ht="60" x14ac:dyDescent="0.2">
      <c r="A143" s="37">
        <v>9</v>
      </c>
      <c r="B143" s="38" t="s">
        <v>196</v>
      </c>
      <c r="C143" s="282" t="s">
        <v>197</v>
      </c>
      <c r="D143" s="40" t="s">
        <v>198</v>
      </c>
      <c r="E143" s="41">
        <v>6</v>
      </c>
      <c r="F143" s="42">
        <v>103.11</v>
      </c>
      <c r="G143" s="42"/>
      <c r="H143" s="87" t="s">
        <v>38</v>
      </c>
      <c r="I143" s="73" t="s">
        <v>73</v>
      </c>
      <c r="J143" s="44"/>
      <c r="K143" s="42"/>
      <c r="L143" s="45" t="s">
        <v>38</v>
      </c>
      <c r="M143" s="7"/>
      <c r="N143" s="7"/>
      <c r="O143" s="7"/>
      <c r="P143" s="7"/>
      <c r="Q143" s="7"/>
    </row>
    <row r="144" spans="1:17" ht="30" outlineLevel="1" x14ac:dyDescent="0.2">
      <c r="A144" s="37" t="s">
        <v>38</v>
      </c>
      <c r="B144" s="38" t="s">
        <v>200</v>
      </c>
      <c r="C144" s="282" t="s">
        <v>201</v>
      </c>
      <c r="D144" s="40" t="s">
        <v>147</v>
      </c>
      <c r="E144" s="41">
        <v>12</v>
      </c>
      <c r="F144" s="42">
        <v>49.04</v>
      </c>
      <c r="G144" s="42"/>
      <c r="H144" s="87">
        <v>588.48</v>
      </c>
      <c r="I144" s="44"/>
      <c r="J144" s="44">
        <v>1.79</v>
      </c>
      <c r="K144" s="42">
        <v>1053.3800000000001</v>
      </c>
      <c r="L144" s="45" t="s">
        <v>38</v>
      </c>
      <c r="M144" s="7"/>
      <c r="N144" s="7"/>
      <c r="O144" s="7"/>
      <c r="P144" s="7"/>
      <c r="Q144" s="7"/>
    </row>
    <row r="145" spans="1:17" ht="60" outlineLevel="1" x14ac:dyDescent="0.2">
      <c r="A145" s="37" t="s">
        <v>38</v>
      </c>
      <c r="B145" s="38" t="s">
        <v>57</v>
      </c>
      <c r="C145" s="282" t="s">
        <v>58</v>
      </c>
      <c r="D145" s="40" t="s">
        <v>59</v>
      </c>
      <c r="E145" s="41">
        <v>0.6</v>
      </c>
      <c r="F145" s="42">
        <v>1</v>
      </c>
      <c r="G145" s="42"/>
      <c r="H145" s="87">
        <v>0.6</v>
      </c>
      <c r="I145" s="44"/>
      <c r="J145" s="44">
        <v>1.79</v>
      </c>
      <c r="K145" s="42">
        <v>1.07</v>
      </c>
      <c r="L145" s="45" t="s">
        <v>38</v>
      </c>
      <c r="M145" s="7"/>
      <c r="N145" s="7"/>
      <c r="O145" s="7"/>
      <c r="P145" s="7"/>
      <c r="Q145" s="7"/>
    </row>
    <row r="146" spans="1:17" outlineLevel="1" x14ac:dyDescent="0.2">
      <c r="A146" s="37" t="s">
        <v>38</v>
      </c>
      <c r="B146" s="38" t="s">
        <v>38</v>
      </c>
      <c r="C146" s="282" t="s">
        <v>39</v>
      </c>
      <c r="D146" s="40" t="s">
        <v>38</v>
      </c>
      <c r="E146" s="41" t="s">
        <v>38</v>
      </c>
      <c r="F146" s="42">
        <v>4.93</v>
      </c>
      <c r="G146" s="42" t="s">
        <v>295</v>
      </c>
      <c r="H146" s="87">
        <v>40.799999999999997</v>
      </c>
      <c r="I146" s="44"/>
      <c r="J146" s="44">
        <v>18.07</v>
      </c>
      <c r="K146" s="42">
        <v>737.26</v>
      </c>
      <c r="L146" s="45" t="s">
        <v>38</v>
      </c>
      <c r="M146" s="7"/>
      <c r="N146" s="7"/>
      <c r="O146" s="7"/>
      <c r="P146" s="7"/>
      <c r="Q146" s="7"/>
    </row>
    <row r="147" spans="1:17" outlineLevel="1" x14ac:dyDescent="0.2">
      <c r="A147" s="37" t="s">
        <v>38</v>
      </c>
      <c r="B147" s="38" t="s">
        <v>38</v>
      </c>
      <c r="C147" s="282" t="s">
        <v>40</v>
      </c>
      <c r="D147" s="40" t="s">
        <v>38</v>
      </c>
      <c r="E147" s="41" t="s">
        <v>38</v>
      </c>
      <c r="F147" s="42"/>
      <c r="G147" s="42" t="s">
        <v>295</v>
      </c>
      <c r="H147" s="87" t="s">
        <v>38</v>
      </c>
      <c r="I147" s="44"/>
      <c r="J147" s="44"/>
      <c r="K147" s="42"/>
      <c r="L147" s="45" t="s">
        <v>38</v>
      </c>
      <c r="M147" s="7"/>
      <c r="N147" s="7"/>
      <c r="O147" s="7"/>
      <c r="P147" s="7"/>
      <c r="Q147" s="7"/>
    </row>
    <row r="148" spans="1:17" outlineLevel="1" x14ac:dyDescent="0.2">
      <c r="A148" s="37" t="s">
        <v>38</v>
      </c>
      <c r="B148" s="38" t="s">
        <v>38</v>
      </c>
      <c r="C148" s="282" t="s">
        <v>41</v>
      </c>
      <c r="D148" s="40" t="s">
        <v>38</v>
      </c>
      <c r="E148" s="41" t="s">
        <v>38</v>
      </c>
      <c r="F148" s="42"/>
      <c r="G148" s="42" t="s">
        <v>295</v>
      </c>
      <c r="H148" s="87" t="s">
        <v>38</v>
      </c>
      <c r="I148" s="44"/>
      <c r="J148" s="44"/>
      <c r="K148" s="42"/>
      <c r="L148" s="45" t="s">
        <v>38</v>
      </c>
      <c r="M148" s="7"/>
      <c r="N148" s="7"/>
      <c r="O148" s="7"/>
      <c r="P148" s="7"/>
      <c r="Q148" s="7"/>
    </row>
    <row r="149" spans="1:17" outlineLevel="1" x14ac:dyDescent="0.2">
      <c r="A149" s="37" t="s">
        <v>38</v>
      </c>
      <c r="B149" s="38" t="s">
        <v>38</v>
      </c>
      <c r="C149" s="282" t="s">
        <v>42</v>
      </c>
      <c r="D149" s="40" t="s">
        <v>38</v>
      </c>
      <c r="E149" s="41" t="s">
        <v>38</v>
      </c>
      <c r="F149" s="42">
        <v>98.18</v>
      </c>
      <c r="G149" s="42"/>
      <c r="H149" s="87">
        <v>589.08000000000004</v>
      </c>
      <c r="I149" s="44"/>
      <c r="J149" s="44">
        <v>1.79</v>
      </c>
      <c r="K149" s="42">
        <v>1054.45</v>
      </c>
      <c r="L149" s="45" t="s">
        <v>38</v>
      </c>
      <c r="M149" s="7"/>
      <c r="N149" s="7"/>
      <c r="O149" s="7"/>
      <c r="P149" s="7"/>
      <c r="Q149" s="7"/>
    </row>
    <row r="150" spans="1:17" outlineLevel="1" x14ac:dyDescent="0.2">
      <c r="A150" s="37" t="s">
        <v>38</v>
      </c>
      <c r="B150" s="38" t="s">
        <v>38</v>
      </c>
      <c r="C150" s="282" t="s">
        <v>43</v>
      </c>
      <c r="D150" s="40" t="s">
        <v>44</v>
      </c>
      <c r="E150" s="41">
        <v>100</v>
      </c>
      <c r="F150" s="42"/>
      <c r="G150" s="42"/>
      <c r="H150" s="87">
        <v>40.799999999999997</v>
      </c>
      <c r="I150" s="44"/>
      <c r="J150" s="44" t="s">
        <v>106</v>
      </c>
      <c r="K150" s="42">
        <v>626.66999999999996</v>
      </c>
      <c r="L150" s="45" t="s">
        <v>38</v>
      </c>
      <c r="M150" s="7"/>
      <c r="N150" s="7"/>
      <c r="O150" s="7"/>
      <c r="P150" s="7"/>
      <c r="Q150" s="7"/>
    </row>
    <row r="151" spans="1:17" outlineLevel="1" x14ac:dyDescent="0.2">
      <c r="A151" s="37" t="s">
        <v>38</v>
      </c>
      <c r="B151" s="38" t="s">
        <v>38</v>
      </c>
      <c r="C151" s="282" t="s">
        <v>46</v>
      </c>
      <c r="D151" s="40" t="s">
        <v>44</v>
      </c>
      <c r="E151" s="41">
        <v>65</v>
      </c>
      <c r="F151" s="42"/>
      <c r="G151" s="42"/>
      <c r="H151" s="87">
        <v>26.52</v>
      </c>
      <c r="I151" s="44"/>
      <c r="J151" s="44" t="s">
        <v>61</v>
      </c>
      <c r="K151" s="42">
        <v>383.38</v>
      </c>
      <c r="L151" s="45" t="s">
        <v>38</v>
      </c>
      <c r="M151" s="7"/>
      <c r="N151" s="7"/>
      <c r="O151" s="7"/>
      <c r="P151" s="7"/>
      <c r="Q151" s="7"/>
    </row>
    <row r="152" spans="1:17" outlineLevel="1" x14ac:dyDescent="0.2">
      <c r="A152" s="37" t="s">
        <v>38</v>
      </c>
      <c r="B152" s="38" t="s">
        <v>38</v>
      </c>
      <c r="C152" s="282" t="s">
        <v>48</v>
      </c>
      <c r="D152" s="40" t="s">
        <v>49</v>
      </c>
      <c r="E152" s="41">
        <v>0.55000000000000004</v>
      </c>
      <c r="F152" s="42"/>
      <c r="G152" s="42" t="s">
        <v>295</v>
      </c>
      <c r="H152" s="87" t="s">
        <v>38</v>
      </c>
      <c r="I152" s="44"/>
      <c r="J152" s="44"/>
      <c r="K152" s="42"/>
      <c r="L152" s="45">
        <v>4.55</v>
      </c>
      <c r="M152" s="7"/>
      <c r="N152" s="7"/>
      <c r="O152" s="7"/>
      <c r="P152" s="7"/>
      <c r="Q152" s="7"/>
    </row>
    <row r="153" spans="1:17" ht="15.75" x14ac:dyDescent="0.2">
      <c r="A153" s="46" t="s">
        <v>38</v>
      </c>
      <c r="B153" s="47" t="s">
        <v>38</v>
      </c>
      <c r="C153" s="284" t="s">
        <v>50</v>
      </c>
      <c r="D153" s="57" t="s">
        <v>38</v>
      </c>
      <c r="E153" s="58" t="s">
        <v>38</v>
      </c>
      <c r="F153" s="59"/>
      <c r="G153" s="59"/>
      <c r="H153" s="89">
        <v>697.2</v>
      </c>
      <c r="I153" s="61"/>
      <c r="J153" s="61"/>
      <c r="K153" s="59">
        <v>2801.76</v>
      </c>
      <c r="L153" s="62">
        <v>466.96</v>
      </c>
      <c r="M153" s="7"/>
      <c r="N153" s="7"/>
      <c r="O153" s="7"/>
      <c r="P153" s="7"/>
      <c r="Q153" s="7"/>
    </row>
    <row r="154" spans="1:17" x14ac:dyDescent="0.2">
      <c r="A154" s="20"/>
      <c r="B154" s="21"/>
      <c r="C154" s="418" t="s">
        <v>202</v>
      </c>
      <c r="D154" s="419"/>
      <c r="E154" s="419"/>
      <c r="F154" s="419"/>
      <c r="G154" s="419"/>
      <c r="H154" s="87">
        <v>3687.95</v>
      </c>
      <c r="I154" s="44"/>
      <c r="J154" s="44"/>
      <c r="K154" s="42">
        <v>3687.95</v>
      </c>
      <c r="L154" s="45" t="s">
        <v>203</v>
      </c>
      <c r="M154" s="7"/>
      <c r="N154" s="7"/>
      <c r="O154" s="7"/>
      <c r="P154" s="7"/>
      <c r="Q154" s="7"/>
    </row>
    <row r="155" spans="1:17" x14ac:dyDescent="0.2">
      <c r="A155" s="20"/>
      <c r="B155" s="21"/>
      <c r="C155" s="418" t="s">
        <v>204</v>
      </c>
      <c r="D155" s="419"/>
      <c r="E155" s="419"/>
      <c r="F155" s="419"/>
      <c r="G155" s="419"/>
      <c r="H155" s="87" t="s">
        <v>38</v>
      </c>
      <c r="I155" s="44"/>
      <c r="J155" s="44"/>
      <c r="K155" s="42">
        <v>45286.43</v>
      </c>
      <c r="L155" s="45" t="s">
        <v>203</v>
      </c>
      <c r="M155" s="7"/>
      <c r="N155" s="7"/>
      <c r="O155" s="7"/>
      <c r="P155" s="7"/>
      <c r="Q155" s="7"/>
    </row>
    <row r="156" spans="1:17" x14ac:dyDescent="0.2">
      <c r="A156" s="20"/>
      <c r="B156" s="21"/>
      <c r="C156" s="418" t="s">
        <v>205</v>
      </c>
      <c r="D156" s="419"/>
      <c r="E156" s="419"/>
      <c r="F156" s="419"/>
      <c r="G156" s="419"/>
      <c r="H156" s="87" t="s">
        <v>38</v>
      </c>
      <c r="I156" s="44"/>
      <c r="J156" s="44"/>
      <c r="K156" s="42"/>
      <c r="L156" s="45" t="s">
        <v>203</v>
      </c>
      <c r="M156" s="7"/>
      <c r="N156" s="7"/>
      <c r="O156" s="7"/>
      <c r="P156" s="7"/>
      <c r="Q156" s="7"/>
    </row>
    <row r="157" spans="1:17" x14ac:dyDescent="0.2">
      <c r="A157" s="20"/>
      <c r="B157" s="21"/>
      <c r="C157" s="418" t="s">
        <v>206</v>
      </c>
      <c r="D157" s="419"/>
      <c r="E157" s="419"/>
      <c r="F157" s="419"/>
      <c r="G157" s="419"/>
      <c r="H157" s="87">
        <v>1517.19</v>
      </c>
      <c r="I157" s="44"/>
      <c r="J157" s="44"/>
      <c r="K157" s="42">
        <v>27415.63</v>
      </c>
      <c r="L157" s="45" t="s">
        <v>203</v>
      </c>
      <c r="M157" s="7"/>
      <c r="N157" s="7"/>
      <c r="O157" s="7"/>
      <c r="P157" s="7"/>
      <c r="Q157" s="7"/>
    </row>
    <row r="158" spans="1:17" x14ac:dyDescent="0.2">
      <c r="A158" s="20"/>
      <c r="B158" s="21"/>
      <c r="C158" s="418" t="s">
        <v>207</v>
      </c>
      <c r="D158" s="419"/>
      <c r="E158" s="419"/>
      <c r="F158" s="419"/>
      <c r="G158" s="419"/>
      <c r="H158" s="87">
        <v>2010.74</v>
      </c>
      <c r="I158" s="44"/>
      <c r="J158" s="44"/>
      <c r="K158" s="42">
        <v>16883.62</v>
      </c>
      <c r="L158" s="45" t="s">
        <v>203</v>
      </c>
      <c r="M158" s="7"/>
      <c r="N158" s="7"/>
      <c r="O158" s="7"/>
      <c r="P158" s="7"/>
      <c r="Q158" s="7"/>
    </row>
    <row r="159" spans="1:17" x14ac:dyDescent="0.2">
      <c r="A159" s="20"/>
      <c r="B159" s="21"/>
      <c r="C159" s="418" t="s">
        <v>208</v>
      </c>
      <c r="D159" s="419"/>
      <c r="E159" s="419"/>
      <c r="F159" s="419"/>
      <c r="G159" s="419"/>
      <c r="H159" s="87">
        <v>163.84</v>
      </c>
      <c r="I159" s="44"/>
      <c r="J159" s="44"/>
      <c r="K159" s="42">
        <v>1056.21</v>
      </c>
      <c r="L159" s="45" t="s">
        <v>203</v>
      </c>
      <c r="M159" s="7"/>
      <c r="N159" s="7"/>
      <c r="O159" s="7"/>
      <c r="P159" s="7"/>
      <c r="Q159" s="7"/>
    </row>
    <row r="160" spans="1:17" ht="15.75" x14ac:dyDescent="0.2">
      <c r="A160" s="20"/>
      <c r="B160" s="21"/>
      <c r="C160" s="420" t="s">
        <v>209</v>
      </c>
      <c r="D160" s="421"/>
      <c r="E160" s="421"/>
      <c r="F160" s="421"/>
      <c r="G160" s="421"/>
      <c r="H160" s="88">
        <v>1870.42</v>
      </c>
      <c r="I160" s="52"/>
      <c r="J160" s="52"/>
      <c r="K160" s="50">
        <v>28850.42</v>
      </c>
      <c r="L160" s="65" t="s">
        <v>203</v>
      </c>
      <c r="M160" s="7"/>
      <c r="N160" s="7"/>
      <c r="O160" s="7"/>
      <c r="P160" s="7"/>
      <c r="Q160" s="7"/>
    </row>
    <row r="161" spans="1:17" ht="15.75" x14ac:dyDescent="0.2">
      <c r="A161" s="20"/>
      <c r="B161" s="21"/>
      <c r="C161" s="420" t="s">
        <v>210</v>
      </c>
      <c r="D161" s="421"/>
      <c r="E161" s="421"/>
      <c r="F161" s="421"/>
      <c r="G161" s="421"/>
      <c r="H161" s="88">
        <v>1279.01</v>
      </c>
      <c r="I161" s="52"/>
      <c r="J161" s="52"/>
      <c r="K161" s="50">
        <v>18445.169999999998</v>
      </c>
      <c r="L161" s="65" t="s">
        <v>203</v>
      </c>
      <c r="M161" s="7"/>
      <c r="N161" s="7"/>
      <c r="O161" s="7"/>
      <c r="P161" s="7"/>
      <c r="Q161" s="7"/>
    </row>
    <row r="162" spans="1:17" ht="15.75" x14ac:dyDescent="0.2">
      <c r="A162" s="20"/>
      <c r="B162" s="21"/>
      <c r="C162" s="420" t="s">
        <v>370</v>
      </c>
      <c r="D162" s="421"/>
      <c r="E162" s="421"/>
      <c r="F162" s="421"/>
      <c r="G162" s="421"/>
      <c r="H162" s="88" t="s">
        <v>38</v>
      </c>
      <c r="I162" s="52"/>
      <c r="J162" s="52"/>
      <c r="K162" s="50"/>
      <c r="L162" s="65" t="s">
        <v>203</v>
      </c>
      <c r="M162" s="7"/>
      <c r="N162" s="7"/>
      <c r="O162" s="7"/>
      <c r="P162" s="7"/>
      <c r="Q162" s="7"/>
    </row>
    <row r="163" spans="1:17" x14ac:dyDescent="0.2">
      <c r="A163" s="20"/>
      <c r="B163" s="21"/>
      <c r="C163" s="418" t="s">
        <v>212</v>
      </c>
      <c r="D163" s="419"/>
      <c r="E163" s="419"/>
      <c r="F163" s="419"/>
      <c r="G163" s="419"/>
      <c r="H163" s="87">
        <v>5336.26</v>
      </c>
      <c r="I163" s="44"/>
      <c r="J163" s="44"/>
      <c r="K163" s="42">
        <v>78101.25</v>
      </c>
      <c r="L163" s="45" t="s">
        <v>203</v>
      </c>
      <c r="M163" s="7"/>
      <c r="N163" s="7"/>
      <c r="O163" s="7"/>
      <c r="P163" s="7"/>
      <c r="Q163" s="7"/>
    </row>
    <row r="164" spans="1:17" x14ac:dyDescent="0.2">
      <c r="A164" s="20"/>
      <c r="B164" s="21"/>
      <c r="C164" s="418" t="s">
        <v>213</v>
      </c>
      <c r="D164" s="419"/>
      <c r="E164" s="419"/>
      <c r="F164" s="419"/>
      <c r="G164" s="419"/>
      <c r="H164" s="87">
        <v>1501.12</v>
      </c>
      <c r="I164" s="44"/>
      <c r="J164" s="44"/>
      <c r="K164" s="42">
        <v>14480.77</v>
      </c>
      <c r="L164" s="45" t="s">
        <v>203</v>
      </c>
      <c r="M164" s="7"/>
      <c r="N164" s="7"/>
      <c r="O164" s="7"/>
      <c r="P164" s="7"/>
      <c r="Q164" s="7"/>
    </row>
    <row r="165" spans="1:17" x14ac:dyDescent="0.2">
      <c r="A165" s="20"/>
      <c r="B165" s="21"/>
      <c r="C165" s="418" t="s">
        <v>214</v>
      </c>
      <c r="D165" s="419"/>
      <c r="E165" s="419"/>
      <c r="F165" s="419"/>
      <c r="G165" s="419"/>
      <c r="H165" s="87">
        <v>6837.38</v>
      </c>
      <c r="I165" s="44"/>
      <c r="J165" s="44"/>
      <c r="K165" s="42">
        <v>92582.02</v>
      </c>
      <c r="L165" s="45" t="s">
        <v>203</v>
      </c>
      <c r="M165" s="7"/>
      <c r="N165" s="7"/>
      <c r="O165" s="7"/>
      <c r="P165" s="7"/>
      <c r="Q165" s="7"/>
    </row>
    <row r="166" spans="1:17" ht="15.75" x14ac:dyDescent="0.2">
      <c r="A166" s="20"/>
      <c r="B166" s="21"/>
      <c r="C166" s="422" t="s">
        <v>371</v>
      </c>
      <c r="D166" s="423"/>
      <c r="E166" s="423"/>
      <c r="F166" s="423"/>
      <c r="G166" s="423"/>
      <c r="H166" s="89">
        <v>6837.38</v>
      </c>
      <c r="I166" s="61"/>
      <c r="J166" s="61"/>
      <c r="K166" s="59">
        <v>92582.02</v>
      </c>
      <c r="L166" s="67" t="s">
        <v>203</v>
      </c>
      <c r="M166" s="7"/>
      <c r="N166" s="7"/>
      <c r="O166" s="7"/>
      <c r="P166" s="7"/>
      <c r="Q166" s="7"/>
    </row>
    <row r="167" spans="1:17" ht="16.5" x14ac:dyDescent="0.2">
      <c r="A167" s="415" t="s">
        <v>372</v>
      </c>
      <c r="B167" s="416"/>
      <c r="C167" s="416"/>
      <c r="D167" s="416"/>
      <c r="E167" s="416"/>
      <c r="F167" s="416"/>
      <c r="G167" s="416"/>
      <c r="H167" s="416"/>
      <c r="I167" s="416"/>
      <c r="J167" s="416"/>
      <c r="K167" s="416"/>
      <c r="L167" s="416"/>
      <c r="M167" s="7"/>
      <c r="N167" s="7"/>
      <c r="O167" s="7"/>
      <c r="P167" s="7"/>
      <c r="Q167" s="7"/>
    </row>
    <row r="168" spans="1:17" ht="45" x14ac:dyDescent="0.2">
      <c r="A168" s="37">
        <v>10</v>
      </c>
      <c r="B168" s="38" t="s">
        <v>721</v>
      </c>
      <c r="C168" s="299" t="s">
        <v>875</v>
      </c>
      <c r="D168" s="300" t="s">
        <v>144</v>
      </c>
      <c r="E168" s="301">
        <v>321</v>
      </c>
      <c r="F168" s="302">
        <v>483.33</v>
      </c>
      <c r="G168" s="302"/>
      <c r="H168" s="305">
        <v>155148.93</v>
      </c>
      <c r="I168" s="303" t="s">
        <v>373</v>
      </c>
      <c r="J168" s="303">
        <v>5.08</v>
      </c>
      <c r="K168" s="304">
        <v>788156.56</v>
      </c>
      <c r="L168" s="45" t="s">
        <v>38</v>
      </c>
      <c r="M168" s="7"/>
      <c r="N168" s="7"/>
      <c r="O168" s="7"/>
      <c r="P168" s="7"/>
      <c r="Q168" s="7"/>
    </row>
    <row r="169" spans="1:17" x14ac:dyDescent="0.2">
      <c r="A169" s="487" t="s">
        <v>395</v>
      </c>
      <c r="B169" s="488"/>
      <c r="C169" s="488"/>
      <c r="D169" s="488"/>
      <c r="E169" s="488"/>
      <c r="F169" s="488"/>
      <c r="G169" s="488"/>
      <c r="H169" s="488"/>
      <c r="I169" s="488"/>
      <c r="J169" s="488"/>
      <c r="K169" s="488"/>
      <c r="L169" s="488"/>
      <c r="M169" s="7"/>
      <c r="N169" s="7"/>
      <c r="O169" s="7"/>
      <c r="P169" s="7"/>
      <c r="Q169" s="7"/>
    </row>
    <row r="170" spans="1:17" ht="45" x14ac:dyDescent="0.2">
      <c r="A170" s="37">
        <v>11</v>
      </c>
      <c r="B170" s="38" t="s">
        <v>718</v>
      </c>
      <c r="C170" s="282" t="s">
        <v>402</v>
      </c>
      <c r="D170" s="40" t="s">
        <v>144</v>
      </c>
      <c r="E170" s="41">
        <v>305.8</v>
      </c>
      <c r="F170" s="42">
        <v>640.05999999999995</v>
      </c>
      <c r="G170" s="42"/>
      <c r="H170" s="87">
        <v>195730.35</v>
      </c>
      <c r="I170" s="44" t="s">
        <v>373</v>
      </c>
      <c r="J170" s="44">
        <v>5.08</v>
      </c>
      <c r="K170" s="50">
        <v>994310.18</v>
      </c>
      <c r="L170" s="45" t="s">
        <v>38</v>
      </c>
      <c r="M170" s="7"/>
      <c r="N170" s="7"/>
      <c r="O170" s="7"/>
      <c r="P170" s="7"/>
      <c r="Q170" s="7"/>
    </row>
    <row r="171" spans="1:17" ht="45" x14ac:dyDescent="0.2">
      <c r="A171" s="37">
        <v>12</v>
      </c>
      <c r="B171" s="38" t="s">
        <v>718</v>
      </c>
      <c r="C171" s="282" t="s">
        <v>403</v>
      </c>
      <c r="D171" s="40" t="s">
        <v>396</v>
      </c>
      <c r="E171" s="41">
        <v>10</v>
      </c>
      <c r="F171" s="42">
        <v>3048.56</v>
      </c>
      <c r="G171" s="42"/>
      <c r="H171" s="87">
        <v>30485.599999999999</v>
      </c>
      <c r="I171" s="44" t="s">
        <v>373</v>
      </c>
      <c r="J171" s="44">
        <v>5.08</v>
      </c>
      <c r="K171" s="50">
        <v>154866.85</v>
      </c>
      <c r="L171" s="45" t="s">
        <v>38</v>
      </c>
      <c r="M171" s="7"/>
      <c r="N171" s="7"/>
      <c r="O171" s="7"/>
      <c r="P171" s="7"/>
      <c r="Q171" s="7"/>
    </row>
    <row r="172" spans="1:17" ht="45" x14ac:dyDescent="0.2">
      <c r="A172" s="37">
        <v>13</v>
      </c>
      <c r="B172" s="38" t="s">
        <v>718</v>
      </c>
      <c r="C172" s="68" t="s">
        <v>404</v>
      </c>
      <c r="D172" s="69" t="s">
        <v>396</v>
      </c>
      <c r="E172" s="70">
        <v>10</v>
      </c>
      <c r="F172" s="71">
        <v>2659.43</v>
      </c>
      <c r="G172" s="71"/>
      <c r="H172" s="291">
        <v>26594.3</v>
      </c>
      <c r="I172" s="73" t="s">
        <v>373</v>
      </c>
      <c r="J172" s="73">
        <v>5.08</v>
      </c>
      <c r="K172" s="59">
        <v>135099.04</v>
      </c>
      <c r="L172" s="74" t="s">
        <v>38</v>
      </c>
      <c r="M172" s="7"/>
      <c r="N172" s="7"/>
      <c r="O172" s="7"/>
      <c r="P172" s="7"/>
      <c r="Q172" s="7"/>
    </row>
    <row r="173" spans="1:17" x14ac:dyDescent="0.2">
      <c r="A173" s="20"/>
      <c r="B173" s="21"/>
      <c r="C173" s="418" t="s">
        <v>202</v>
      </c>
      <c r="D173" s="419"/>
      <c r="E173" s="419"/>
      <c r="F173" s="419"/>
      <c r="G173" s="419"/>
      <c r="H173" s="312">
        <v>407959.18</v>
      </c>
      <c r="I173" s="307"/>
      <c r="J173" s="307"/>
      <c r="K173" s="306">
        <v>407959.18</v>
      </c>
      <c r="L173" s="45" t="s">
        <v>203</v>
      </c>
      <c r="M173" s="7"/>
      <c r="N173" s="7"/>
      <c r="O173" s="7"/>
      <c r="P173" s="7"/>
      <c r="Q173" s="7"/>
    </row>
    <row r="174" spans="1:17" s="297" customFormat="1" x14ac:dyDescent="0.2">
      <c r="A174" s="20"/>
      <c r="B174" s="21"/>
      <c r="C174" s="418" t="s">
        <v>876</v>
      </c>
      <c r="D174" s="419"/>
      <c r="E174" s="419"/>
      <c r="F174" s="419"/>
      <c r="G174" s="419"/>
      <c r="H174" s="356">
        <v>207768.51</v>
      </c>
      <c r="I174" s="367"/>
      <c r="J174" s="367"/>
      <c r="K174" s="365">
        <v>2072432.63</v>
      </c>
      <c r="L174" s="45" t="s">
        <v>203</v>
      </c>
      <c r="M174" s="7"/>
      <c r="N174" s="7"/>
      <c r="O174" s="7"/>
      <c r="P174" s="7"/>
      <c r="Q174" s="7"/>
    </row>
    <row r="175" spans="1:17" s="297" customFormat="1" x14ac:dyDescent="0.2">
      <c r="A175" s="20"/>
      <c r="B175" s="21"/>
      <c r="C175" s="418"/>
      <c r="D175" s="419"/>
      <c r="E175" s="419"/>
      <c r="F175" s="419"/>
      <c r="G175" s="419"/>
      <c r="H175" s="356" t="s">
        <v>38</v>
      </c>
      <c r="I175" s="367"/>
      <c r="J175" s="367"/>
      <c r="K175" s="365"/>
      <c r="L175" s="45" t="s">
        <v>203</v>
      </c>
      <c r="M175" s="7"/>
      <c r="N175" s="7"/>
      <c r="O175" s="7"/>
      <c r="P175" s="7"/>
      <c r="Q175" s="7"/>
    </row>
    <row r="176" spans="1:17" s="297" customFormat="1" x14ac:dyDescent="0.2">
      <c r="A176" s="20"/>
      <c r="B176" s="21"/>
      <c r="C176" s="418" t="s">
        <v>877</v>
      </c>
      <c r="D176" s="419"/>
      <c r="E176" s="419"/>
      <c r="F176" s="419"/>
      <c r="G176" s="419"/>
      <c r="H176" s="356">
        <v>2453.96</v>
      </c>
      <c r="I176" s="367"/>
      <c r="J176" s="367"/>
      <c r="K176" s="375">
        <f>K177-K174</f>
        <v>41448.64000000013</v>
      </c>
      <c r="L176" s="45" t="s">
        <v>203</v>
      </c>
      <c r="M176" s="7"/>
      <c r="N176" s="7"/>
      <c r="O176" s="7"/>
      <c r="P176" s="7"/>
      <c r="Q176" s="7"/>
    </row>
    <row r="177" spans="1:17" x14ac:dyDescent="0.2">
      <c r="A177" s="20"/>
      <c r="B177" s="21"/>
      <c r="C177" s="418" t="s">
        <v>204</v>
      </c>
      <c r="D177" s="419"/>
      <c r="E177" s="419"/>
      <c r="F177" s="419"/>
      <c r="G177" s="419"/>
      <c r="H177" s="312" t="s">
        <v>38</v>
      </c>
      <c r="I177" s="307"/>
      <c r="J177" s="307"/>
      <c r="K177" s="365">
        <v>2113881.27</v>
      </c>
      <c r="L177" s="45" t="s">
        <v>203</v>
      </c>
      <c r="M177" s="7"/>
      <c r="N177" s="7"/>
      <c r="O177" s="7"/>
      <c r="P177" s="7"/>
      <c r="Q177" s="7"/>
    </row>
    <row r="178" spans="1:17" x14ac:dyDescent="0.2">
      <c r="A178" s="20"/>
      <c r="B178" s="21"/>
      <c r="C178" s="418" t="s">
        <v>205</v>
      </c>
      <c r="D178" s="419"/>
      <c r="E178" s="419"/>
      <c r="F178" s="419"/>
      <c r="G178" s="419"/>
      <c r="H178" s="312" t="s">
        <v>38</v>
      </c>
      <c r="I178" s="307"/>
      <c r="J178" s="307"/>
      <c r="K178" s="306"/>
      <c r="L178" s="45" t="s">
        <v>203</v>
      </c>
      <c r="M178" s="7"/>
      <c r="N178" s="7"/>
      <c r="O178" s="7"/>
      <c r="P178" s="7"/>
      <c r="Q178" s="7"/>
    </row>
    <row r="179" spans="1:17" x14ac:dyDescent="0.2">
      <c r="A179" s="20"/>
      <c r="B179" s="21"/>
      <c r="C179" s="418" t="s">
        <v>207</v>
      </c>
      <c r="D179" s="419"/>
      <c r="E179" s="419"/>
      <c r="F179" s="419"/>
      <c r="G179" s="419"/>
      <c r="H179" s="312">
        <v>407959.18</v>
      </c>
      <c r="I179" s="307"/>
      <c r="J179" s="307"/>
      <c r="K179" s="306">
        <v>2113881.27</v>
      </c>
      <c r="L179" s="45" t="s">
        <v>203</v>
      </c>
      <c r="M179" s="7"/>
      <c r="N179" s="7"/>
      <c r="O179" s="7"/>
      <c r="P179" s="7"/>
      <c r="Q179" s="7"/>
    </row>
    <row r="180" spans="1:17" ht="15.75" x14ac:dyDescent="0.2">
      <c r="A180" s="20"/>
      <c r="B180" s="21"/>
      <c r="C180" s="420" t="s">
        <v>414</v>
      </c>
      <c r="D180" s="421"/>
      <c r="E180" s="421"/>
      <c r="F180" s="421"/>
      <c r="G180" s="421"/>
      <c r="H180" s="313" t="s">
        <v>38</v>
      </c>
      <c r="I180" s="309"/>
      <c r="J180" s="309"/>
      <c r="K180" s="308"/>
      <c r="L180" s="65" t="s">
        <v>203</v>
      </c>
      <c r="M180" s="7"/>
      <c r="N180" s="7"/>
      <c r="O180" s="7"/>
      <c r="P180" s="7"/>
      <c r="Q180" s="7"/>
    </row>
    <row r="181" spans="1:17" x14ac:dyDescent="0.2">
      <c r="A181" s="20"/>
      <c r="B181" s="21"/>
      <c r="C181" s="418" t="s">
        <v>415</v>
      </c>
      <c r="D181" s="419"/>
      <c r="E181" s="419"/>
      <c r="F181" s="419"/>
      <c r="G181" s="419"/>
      <c r="H181" s="312">
        <v>407959.18</v>
      </c>
      <c r="I181" s="307"/>
      <c r="J181" s="307"/>
      <c r="K181" s="365">
        <v>2113881.27</v>
      </c>
      <c r="L181" s="45" t="s">
        <v>203</v>
      </c>
      <c r="M181" s="7"/>
      <c r="N181" s="7"/>
      <c r="O181" s="7"/>
      <c r="P181" s="7"/>
      <c r="Q181" s="7"/>
    </row>
    <row r="182" spans="1:17" x14ac:dyDescent="0.2">
      <c r="A182" s="20"/>
      <c r="B182" s="21"/>
      <c r="C182" s="418" t="s">
        <v>214</v>
      </c>
      <c r="D182" s="419"/>
      <c r="E182" s="419"/>
      <c r="F182" s="419"/>
      <c r="G182" s="419"/>
      <c r="H182" s="312">
        <v>407959.18</v>
      </c>
      <c r="I182" s="307"/>
      <c r="J182" s="307"/>
      <c r="K182" s="365">
        <v>2113881.27</v>
      </c>
      <c r="L182" s="45" t="s">
        <v>203</v>
      </c>
      <c r="M182" s="7"/>
      <c r="N182" s="7"/>
      <c r="O182" s="7"/>
      <c r="P182" s="7"/>
      <c r="Q182" s="7"/>
    </row>
    <row r="183" spans="1:17" ht="15.75" x14ac:dyDescent="0.2">
      <c r="A183" s="20"/>
      <c r="B183" s="21"/>
      <c r="C183" s="422" t="s">
        <v>417</v>
      </c>
      <c r="D183" s="423"/>
      <c r="E183" s="423"/>
      <c r="F183" s="423"/>
      <c r="G183" s="423"/>
      <c r="H183" s="314">
        <v>407959.18</v>
      </c>
      <c r="I183" s="311"/>
      <c r="J183" s="311"/>
      <c r="K183" s="310">
        <v>2113881.27</v>
      </c>
      <c r="L183" s="67" t="s">
        <v>203</v>
      </c>
      <c r="M183" s="7"/>
      <c r="N183" s="7"/>
      <c r="O183" s="7"/>
      <c r="P183" s="7"/>
      <c r="Q183" s="7"/>
    </row>
    <row r="184" spans="1:17" x14ac:dyDescent="0.2">
      <c r="A184" s="20"/>
      <c r="B184" s="21"/>
      <c r="C184" s="418" t="s">
        <v>418</v>
      </c>
      <c r="D184" s="419"/>
      <c r="E184" s="419"/>
      <c r="F184" s="419"/>
      <c r="G184" s="419"/>
      <c r="H184" s="312">
        <v>446659.31</v>
      </c>
      <c r="I184" s="307"/>
      <c r="J184" s="307"/>
      <c r="K184" s="306">
        <v>446659.31</v>
      </c>
      <c r="L184" s="45" t="s">
        <v>203</v>
      </c>
      <c r="M184" s="7"/>
      <c r="N184" s="7"/>
      <c r="O184" s="7"/>
      <c r="P184" s="7"/>
      <c r="Q184" s="7"/>
    </row>
    <row r="185" spans="1:17" x14ac:dyDescent="0.2">
      <c r="A185" s="20"/>
      <c r="B185" s="21"/>
      <c r="C185" s="418" t="s">
        <v>419</v>
      </c>
      <c r="D185" s="419"/>
      <c r="E185" s="419"/>
      <c r="F185" s="419"/>
      <c r="G185" s="419"/>
      <c r="H185" s="312" t="s">
        <v>38</v>
      </c>
      <c r="I185" s="307"/>
      <c r="J185" s="307"/>
      <c r="K185" s="306">
        <v>2406094.85</v>
      </c>
      <c r="L185" s="45" t="s">
        <v>203</v>
      </c>
      <c r="M185" s="7"/>
      <c r="N185" s="7"/>
      <c r="O185" s="7"/>
      <c r="P185" s="7"/>
      <c r="Q185" s="7"/>
    </row>
    <row r="186" spans="1:17" x14ac:dyDescent="0.2">
      <c r="A186" s="20"/>
      <c r="B186" s="21"/>
      <c r="C186" s="418" t="s">
        <v>205</v>
      </c>
      <c r="D186" s="419"/>
      <c r="E186" s="419"/>
      <c r="F186" s="419"/>
      <c r="G186" s="419"/>
      <c r="H186" s="312" t="s">
        <v>38</v>
      </c>
      <c r="I186" s="307"/>
      <c r="J186" s="307"/>
      <c r="K186" s="306"/>
      <c r="L186" s="45" t="s">
        <v>203</v>
      </c>
      <c r="M186" s="7"/>
      <c r="N186" s="7"/>
      <c r="O186" s="7"/>
      <c r="P186" s="7"/>
      <c r="Q186" s="7"/>
    </row>
    <row r="187" spans="1:17" x14ac:dyDescent="0.2">
      <c r="A187" s="20"/>
      <c r="B187" s="21"/>
      <c r="C187" s="418" t="s">
        <v>206</v>
      </c>
      <c r="D187" s="419"/>
      <c r="E187" s="419"/>
      <c r="F187" s="419"/>
      <c r="G187" s="419"/>
      <c r="H187" s="312">
        <v>5192.09</v>
      </c>
      <c r="I187" s="307"/>
      <c r="J187" s="307"/>
      <c r="K187" s="306">
        <v>93821.07</v>
      </c>
      <c r="L187" s="45" t="s">
        <v>203</v>
      </c>
      <c r="M187" s="7"/>
      <c r="N187" s="7"/>
      <c r="O187" s="7"/>
      <c r="P187" s="7"/>
      <c r="Q187" s="7"/>
    </row>
    <row r="188" spans="1:17" x14ac:dyDescent="0.2">
      <c r="A188" s="20"/>
      <c r="B188" s="21"/>
      <c r="C188" s="418" t="s">
        <v>207</v>
      </c>
      <c r="D188" s="419"/>
      <c r="E188" s="419"/>
      <c r="F188" s="419"/>
      <c r="G188" s="419"/>
      <c r="H188" s="312">
        <v>411228.7</v>
      </c>
      <c r="I188" s="307"/>
      <c r="J188" s="307"/>
      <c r="K188" s="306">
        <v>2136401.11</v>
      </c>
      <c r="L188" s="45" t="s">
        <v>203</v>
      </c>
      <c r="M188" s="7"/>
      <c r="N188" s="7"/>
      <c r="O188" s="7"/>
      <c r="P188" s="7"/>
      <c r="Q188" s="7"/>
    </row>
    <row r="189" spans="1:17" x14ac:dyDescent="0.2">
      <c r="A189" s="20"/>
      <c r="B189" s="21"/>
      <c r="C189" s="418" t="s">
        <v>208</v>
      </c>
      <c r="D189" s="419"/>
      <c r="E189" s="419"/>
      <c r="F189" s="419"/>
      <c r="G189" s="419"/>
      <c r="H189" s="312">
        <v>31614.880000000001</v>
      </c>
      <c r="I189" s="307"/>
      <c r="J189" s="307"/>
      <c r="K189" s="306">
        <v>200743.5</v>
      </c>
      <c r="L189" s="45" t="s">
        <v>203</v>
      </c>
      <c r="M189" s="7"/>
      <c r="N189" s="7"/>
      <c r="O189" s="7"/>
      <c r="P189" s="7"/>
      <c r="Q189" s="7"/>
    </row>
    <row r="190" spans="1:17" ht="15.75" x14ac:dyDescent="0.2">
      <c r="A190" s="20"/>
      <c r="B190" s="21"/>
      <c r="C190" s="420" t="s">
        <v>209</v>
      </c>
      <c r="D190" s="421"/>
      <c r="E190" s="421"/>
      <c r="F190" s="421"/>
      <c r="G190" s="421"/>
      <c r="H190" s="313">
        <v>5525.22</v>
      </c>
      <c r="I190" s="309"/>
      <c r="J190" s="309"/>
      <c r="K190" s="308">
        <v>85004.51</v>
      </c>
      <c r="L190" s="65" t="s">
        <v>203</v>
      </c>
      <c r="M190" s="7"/>
      <c r="N190" s="7"/>
      <c r="O190" s="7"/>
      <c r="P190" s="7"/>
      <c r="Q190" s="7"/>
    </row>
    <row r="191" spans="1:17" ht="15.75" x14ac:dyDescent="0.2">
      <c r="A191" s="20"/>
      <c r="B191" s="21"/>
      <c r="C191" s="420" t="s">
        <v>210</v>
      </c>
      <c r="D191" s="421"/>
      <c r="E191" s="421"/>
      <c r="F191" s="421"/>
      <c r="G191" s="421"/>
      <c r="H191" s="313">
        <v>3667.69</v>
      </c>
      <c r="I191" s="309"/>
      <c r="J191" s="309"/>
      <c r="K191" s="308">
        <v>52975.98</v>
      </c>
      <c r="L191" s="65" t="s">
        <v>203</v>
      </c>
      <c r="M191" s="7"/>
      <c r="N191" s="7"/>
      <c r="O191" s="7"/>
      <c r="P191" s="7"/>
      <c r="Q191" s="7"/>
    </row>
    <row r="192" spans="1:17" ht="15.75" x14ac:dyDescent="0.2">
      <c r="A192" s="20"/>
      <c r="B192" s="21"/>
      <c r="C192" s="420" t="s">
        <v>420</v>
      </c>
      <c r="D192" s="421"/>
      <c r="E192" s="421"/>
      <c r="F192" s="421"/>
      <c r="G192" s="421"/>
      <c r="H192" s="313" t="s">
        <v>38</v>
      </c>
      <c r="I192" s="309"/>
      <c r="J192" s="309"/>
      <c r="K192" s="308"/>
      <c r="L192" s="65" t="s">
        <v>203</v>
      </c>
      <c r="M192" s="7"/>
      <c r="N192" s="7"/>
      <c r="O192" s="7"/>
      <c r="P192" s="7"/>
      <c r="Q192" s="7"/>
    </row>
    <row r="193" spans="1:17" x14ac:dyDescent="0.2">
      <c r="A193" s="20"/>
      <c r="B193" s="21"/>
      <c r="C193" s="418" t="s">
        <v>212</v>
      </c>
      <c r="D193" s="419"/>
      <c r="E193" s="419"/>
      <c r="F193" s="419"/>
      <c r="G193" s="419"/>
      <c r="H193" s="312">
        <v>452624.54</v>
      </c>
      <c r="I193" s="307"/>
      <c r="J193" s="307"/>
      <c r="K193" s="306">
        <v>2509496.2400000002</v>
      </c>
      <c r="L193" s="45" t="s">
        <v>203</v>
      </c>
      <c r="M193" s="7"/>
      <c r="N193" s="7"/>
      <c r="O193" s="7"/>
      <c r="P193" s="7"/>
      <c r="Q193" s="7"/>
    </row>
    <row r="194" spans="1:17" x14ac:dyDescent="0.2">
      <c r="A194" s="20"/>
      <c r="B194" s="21"/>
      <c r="C194" s="418" t="s">
        <v>213</v>
      </c>
      <c r="D194" s="419"/>
      <c r="E194" s="419"/>
      <c r="F194" s="419"/>
      <c r="G194" s="419"/>
      <c r="H194" s="312">
        <v>3227.68</v>
      </c>
      <c r="I194" s="307"/>
      <c r="J194" s="307"/>
      <c r="K194" s="306">
        <v>34579.1</v>
      </c>
      <c r="L194" s="45" t="s">
        <v>203</v>
      </c>
      <c r="M194" s="7"/>
      <c r="N194" s="7"/>
      <c r="O194" s="7"/>
      <c r="P194" s="7"/>
      <c r="Q194" s="7"/>
    </row>
    <row r="195" spans="1:17" x14ac:dyDescent="0.2">
      <c r="A195" s="20"/>
      <c r="B195" s="21"/>
      <c r="C195" s="418" t="s">
        <v>214</v>
      </c>
      <c r="D195" s="419"/>
      <c r="E195" s="419"/>
      <c r="F195" s="419"/>
      <c r="G195" s="419"/>
      <c r="H195" s="312">
        <v>455852.22</v>
      </c>
      <c r="I195" s="307"/>
      <c r="J195" s="307"/>
      <c r="K195" s="306">
        <v>2544075.34</v>
      </c>
      <c r="L195" s="45" t="s">
        <v>203</v>
      </c>
      <c r="M195" s="7"/>
      <c r="N195" s="7"/>
      <c r="O195" s="7"/>
      <c r="P195" s="7"/>
      <c r="Q195" s="7"/>
    </row>
    <row r="196" spans="1:17" ht="15.75" x14ac:dyDescent="0.2">
      <c r="A196" s="20"/>
      <c r="B196" s="21"/>
      <c r="C196" s="420" t="s">
        <v>421</v>
      </c>
      <c r="D196" s="421"/>
      <c r="E196" s="421"/>
      <c r="F196" s="421"/>
      <c r="G196" s="421"/>
      <c r="H196" s="313">
        <v>455852.22</v>
      </c>
      <c r="I196" s="309"/>
      <c r="J196" s="309"/>
      <c r="K196" s="308">
        <v>2544075.34</v>
      </c>
      <c r="L196" s="65" t="s">
        <v>203</v>
      </c>
      <c r="M196" s="7"/>
      <c r="N196" s="7"/>
      <c r="O196" s="7"/>
      <c r="P196" s="7"/>
      <c r="Q196" s="7"/>
    </row>
    <row r="197" spans="1:17" x14ac:dyDescent="0.2">
      <c r="A197" s="20"/>
      <c r="B197" s="21"/>
      <c r="C197" s="22"/>
      <c r="D197" s="23"/>
      <c r="E197" s="24"/>
      <c r="F197" s="25"/>
      <c r="G197" s="25"/>
      <c r="H197" s="90"/>
      <c r="I197" s="26"/>
      <c r="J197" s="26"/>
      <c r="K197" s="25"/>
      <c r="L197" s="36"/>
      <c r="M197" s="7"/>
      <c r="N197" s="7"/>
      <c r="O197" s="7"/>
      <c r="P197" s="7"/>
      <c r="Q197" s="7"/>
    </row>
    <row r="198" spans="1:17" x14ac:dyDescent="0.2">
      <c r="A198" s="20"/>
      <c r="B198" s="21"/>
      <c r="C198" s="22"/>
      <c r="D198" s="23"/>
      <c r="E198" s="24"/>
      <c r="F198" s="25"/>
      <c r="G198" s="25"/>
      <c r="H198" s="90"/>
      <c r="I198" s="26"/>
      <c r="J198" s="26"/>
      <c r="K198" s="25"/>
      <c r="L198" s="36"/>
      <c r="M198" s="7"/>
      <c r="N198" s="7"/>
      <c r="O198" s="7"/>
      <c r="P198" s="7"/>
      <c r="Q198" s="7"/>
    </row>
    <row r="199" spans="1:17" x14ac:dyDescent="0.2">
      <c r="A199" s="20"/>
      <c r="B199" s="21"/>
      <c r="C199" s="22"/>
      <c r="D199" s="23"/>
      <c r="E199" s="24"/>
      <c r="F199" s="25"/>
      <c r="G199" s="25"/>
      <c r="H199" s="90"/>
      <c r="I199" s="26"/>
      <c r="J199" s="26"/>
      <c r="K199" s="25"/>
      <c r="L199" s="36"/>
      <c r="M199" s="7"/>
      <c r="N199" s="7"/>
      <c r="O199" s="7"/>
      <c r="P199" s="7"/>
      <c r="Q199" s="7"/>
    </row>
    <row r="200" spans="1:17" x14ac:dyDescent="0.2">
      <c r="A200" s="20"/>
      <c r="B200" s="21"/>
      <c r="C200" s="22"/>
      <c r="D200" s="23"/>
      <c r="E200" s="24"/>
      <c r="F200" s="25"/>
      <c r="G200" s="25"/>
      <c r="H200" s="90"/>
      <c r="I200" s="26"/>
      <c r="J200" s="26"/>
      <c r="K200" s="25"/>
      <c r="L200" s="36"/>
      <c r="M200" s="7"/>
      <c r="N200" s="7"/>
      <c r="O200" s="7"/>
      <c r="P200" s="7"/>
      <c r="Q200" s="7"/>
    </row>
    <row r="201" spans="1:17" x14ac:dyDescent="0.2">
      <c r="A201" s="20"/>
      <c r="B201" s="21"/>
      <c r="C201" s="22"/>
      <c r="D201" s="23"/>
      <c r="E201" s="24"/>
      <c r="F201" s="25"/>
      <c r="G201" s="25"/>
      <c r="H201" s="90"/>
      <c r="I201" s="26"/>
      <c r="J201" s="26"/>
      <c r="K201" s="25"/>
      <c r="L201" s="36"/>
      <c r="M201" s="7"/>
      <c r="N201" s="7"/>
      <c r="O201" s="7"/>
      <c r="P201" s="7"/>
      <c r="Q201" s="7"/>
    </row>
    <row r="202" spans="1:17" x14ac:dyDescent="0.2">
      <c r="A202" s="20"/>
      <c r="B202" s="21"/>
      <c r="C202" s="22"/>
      <c r="D202" s="23"/>
      <c r="E202" s="24"/>
      <c r="F202" s="25"/>
      <c r="G202" s="25"/>
      <c r="H202" s="90"/>
      <c r="I202" s="26"/>
      <c r="J202" s="26"/>
      <c r="K202" s="25"/>
      <c r="L202" s="36"/>
      <c r="M202" s="7"/>
      <c r="N202" s="7"/>
      <c r="O202" s="7"/>
      <c r="P202" s="7"/>
      <c r="Q202" s="7"/>
    </row>
    <row r="203" spans="1:17" ht="15.75" x14ac:dyDescent="0.2">
      <c r="A203" s="7"/>
      <c r="B203" s="33"/>
      <c r="C203" s="424"/>
      <c r="D203" s="424"/>
      <c r="E203" s="424"/>
      <c r="F203" s="424"/>
      <c r="G203" s="424"/>
      <c r="H203" s="32"/>
      <c r="I203" s="7"/>
      <c r="J203" s="7"/>
      <c r="K203" s="8"/>
      <c r="L203" s="30"/>
      <c r="M203" s="7"/>
      <c r="N203" s="7"/>
      <c r="O203" s="7"/>
      <c r="P203" s="7"/>
      <c r="Q203" s="7"/>
    </row>
    <row r="204" spans="1:17" x14ac:dyDescent="0.2">
      <c r="M204" s="7"/>
      <c r="N204" s="7"/>
      <c r="O204" s="7"/>
      <c r="P204" s="7"/>
      <c r="Q204" s="7"/>
    </row>
    <row r="208" spans="1:17" x14ac:dyDescent="0.2">
      <c r="A208" s="2"/>
      <c r="B208" s="9" t="s">
        <v>19</v>
      </c>
      <c r="C208" s="2"/>
      <c r="D208" s="2"/>
      <c r="E208" s="2"/>
      <c r="F208" s="2"/>
      <c r="G208" s="2"/>
      <c r="H208" s="2"/>
      <c r="I208" s="2"/>
      <c r="J208" s="2"/>
      <c r="K208" s="2"/>
      <c r="L208" s="2"/>
    </row>
    <row r="209" spans="1:17" x14ac:dyDescent="0.2">
      <c r="A209" s="2"/>
      <c r="B209" s="3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</row>
    <row r="210" spans="1:17" x14ac:dyDescent="0.2">
      <c r="A210" s="2"/>
      <c r="B210" s="9" t="s">
        <v>20</v>
      </c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</row>
    <row r="211" spans="1:17" x14ac:dyDescent="0.2">
      <c r="M211" s="2"/>
      <c r="N211" s="2"/>
      <c r="O211" s="2"/>
      <c r="P211" s="2"/>
      <c r="Q211" s="2"/>
    </row>
  </sheetData>
  <mergeCells count="82">
    <mergeCell ref="C203:G203"/>
    <mergeCell ref="C186:G186"/>
    <mergeCell ref="C187:G187"/>
    <mergeCell ref="C188:G188"/>
    <mergeCell ref="C189:G189"/>
    <mergeCell ref="C190:G190"/>
    <mergeCell ref="C191:G191"/>
    <mergeCell ref="C192:G192"/>
    <mergeCell ref="C193:G193"/>
    <mergeCell ref="C194:G194"/>
    <mergeCell ref="C195:G195"/>
    <mergeCell ref="C196:G196"/>
    <mergeCell ref="C185:G185"/>
    <mergeCell ref="A167:L167"/>
    <mergeCell ref="A169:L169"/>
    <mergeCell ref="C173:G173"/>
    <mergeCell ref="C177:G177"/>
    <mergeCell ref="C178:G178"/>
    <mergeCell ref="C179:G179"/>
    <mergeCell ref="C180:G180"/>
    <mergeCell ref="C181:G181"/>
    <mergeCell ref="C182:G182"/>
    <mergeCell ref="C183:G183"/>
    <mergeCell ref="C184:G184"/>
    <mergeCell ref="C174:G174"/>
    <mergeCell ref="C175:G175"/>
    <mergeCell ref="C176:G176"/>
    <mergeCell ref="C166:G166"/>
    <mergeCell ref="C155:G155"/>
    <mergeCell ref="C156:G156"/>
    <mergeCell ref="C157:G157"/>
    <mergeCell ref="C158:G158"/>
    <mergeCell ref="C159:G159"/>
    <mergeCell ref="C160:G160"/>
    <mergeCell ref="C161:G161"/>
    <mergeCell ref="C162:G162"/>
    <mergeCell ref="C163:G163"/>
    <mergeCell ref="C164:G164"/>
    <mergeCell ref="C165:G165"/>
    <mergeCell ref="C154:G154"/>
    <mergeCell ref="C100:G100"/>
    <mergeCell ref="C101:G101"/>
    <mergeCell ref="C102:G102"/>
    <mergeCell ref="C103:G103"/>
    <mergeCell ref="C104:G104"/>
    <mergeCell ref="C105:G105"/>
    <mergeCell ref="C106:G106"/>
    <mergeCell ref="C107:G107"/>
    <mergeCell ref="C108:G108"/>
    <mergeCell ref="C109:G109"/>
    <mergeCell ref="A110:L110"/>
    <mergeCell ref="A31:L31"/>
    <mergeCell ref="C97:G97"/>
    <mergeCell ref="C98:G98"/>
    <mergeCell ref="C99:G99"/>
    <mergeCell ref="A30:L30"/>
    <mergeCell ref="J25:J27"/>
    <mergeCell ref="K25:K27"/>
    <mergeCell ref="I23:L23"/>
    <mergeCell ref="A25:A27"/>
    <mergeCell ref="B25:B27"/>
    <mergeCell ref="C25:C27"/>
    <mergeCell ref="D25:D27"/>
    <mergeCell ref="E25:E27"/>
    <mergeCell ref="F25:F27"/>
    <mergeCell ref="G25:G27"/>
    <mergeCell ref="H25:H27"/>
    <mergeCell ref="I25:I27"/>
    <mergeCell ref="E22:G22"/>
    <mergeCell ref="I22:J22"/>
    <mergeCell ref="K22:L22"/>
    <mergeCell ref="A9:L9"/>
    <mergeCell ref="A10:L10"/>
    <mergeCell ref="A13:L13"/>
    <mergeCell ref="A14:L14"/>
    <mergeCell ref="A16:L16"/>
    <mergeCell ref="A17:L17"/>
    <mergeCell ref="I20:J20"/>
    <mergeCell ref="K20:L20"/>
    <mergeCell ref="E21:G21"/>
    <mergeCell ref="I21:J21"/>
    <mergeCell ref="K21:L21"/>
  </mergeCells>
  <pageMargins left="0.78740157480314965" right="0.19685039370078741" top="0.39370078740157483" bottom="0.39370078740157483" header="0.23622047244094491" footer="0.23622047244094491"/>
  <pageSetup paperSize="9" fitToHeight="30000" orientation="portrait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17</vt:i4>
      </vt:variant>
    </vt:vector>
  </HeadingPairs>
  <TitlesOfParts>
    <vt:vector size="28" baseType="lpstr">
      <vt:lpstr>ССР КЛ</vt:lpstr>
      <vt:lpstr>ССРГНБ</vt:lpstr>
      <vt:lpstr>ССР</vt:lpstr>
      <vt:lpstr>ЛС 01-01-01</vt:lpstr>
      <vt:lpstr>земля КЛ</vt:lpstr>
      <vt:lpstr>ЛН 02-01-01.1</vt:lpstr>
      <vt:lpstr>ЛН 02-01-01.2</vt:lpstr>
      <vt:lpstr>ЛН 02-01-02.1</vt:lpstr>
      <vt:lpstr>ЛН 02-01-02.2</vt:lpstr>
      <vt:lpstr>ЛС 09-01-01</vt:lpstr>
      <vt:lpstr>ЛС 09-01-02</vt:lpstr>
      <vt:lpstr>'ЛН 02-01-01.1'!Заголовки_для_печати</vt:lpstr>
      <vt:lpstr>'ЛН 02-01-01.2'!Заголовки_для_печати</vt:lpstr>
      <vt:lpstr>'ЛН 02-01-02.1'!Заголовки_для_печати</vt:lpstr>
      <vt:lpstr>'ЛН 02-01-02.2'!Заголовки_для_печати</vt:lpstr>
      <vt:lpstr>'ЛС 01-01-01'!Заголовки_для_печати</vt:lpstr>
      <vt:lpstr>'ЛС 09-01-01'!Заголовки_для_печати</vt:lpstr>
      <vt:lpstr>'ЛС 09-01-02'!Заголовки_для_печати</vt:lpstr>
      <vt:lpstr>ССР!Заголовки_для_печати</vt:lpstr>
      <vt:lpstr>'ССР КЛ'!Заголовки_для_печати</vt:lpstr>
      <vt:lpstr>ССРГНБ!Заголовки_для_печати</vt:lpstr>
      <vt:lpstr>'ЛН 02-01-01.1'!Область_печати</vt:lpstr>
      <vt:lpstr>'ЛН 02-01-01.2'!Область_печати</vt:lpstr>
      <vt:lpstr>'ЛН 02-01-02.1'!Область_печати</vt:lpstr>
      <vt:lpstr>'ЛН 02-01-02.2'!Область_печати</vt:lpstr>
      <vt:lpstr>'ЛС 01-01-01'!Область_печати</vt:lpstr>
      <vt:lpstr>'ЛС 09-01-01'!Область_печати</vt:lpstr>
      <vt:lpstr>'ЛС 09-01-02'!Область_печати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</dc:creator>
  <cp:keywords>12.03.2008</cp:keywords>
  <cp:lastModifiedBy>Лебедева Яна Аркадьевна</cp:lastModifiedBy>
  <cp:lastPrinted>2018-08-29T13:25:41Z</cp:lastPrinted>
  <dcterms:created xsi:type="dcterms:W3CDTF">2003-01-28T12:33:10Z</dcterms:created>
  <dcterms:modified xsi:type="dcterms:W3CDTF">2018-08-29T14:03:16Z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