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шаблон!$A$2:$BW$50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шаблон!$A$1:$BP$52</definedName>
  </definedNames>
  <calcPr calcId="145621"/>
</workbook>
</file>

<file path=xl/calcChain.xml><?xml version="1.0" encoding="utf-8"?>
<calcChain xmlns="http://schemas.openxmlformats.org/spreadsheetml/2006/main">
  <c r="O23" i="4" l="1"/>
  <c r="P47" i="4" l="1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I47" i="4"/>
  <c r="AJ47" i="4"/>
  <c r="AK47" i="4"/>
  <c r="AM47" i="4"/>
  <c r="AN47" i="4"/>
  <c r="AO47" i="4"/>
  <c r="AP47" i="4"/>
  <c r="AQ47" i="4"/>
  <c r="AR47" i="4"/>
  <c r="AS47" i="4"/>
  <c r="AU47" i="4"/>
  <c r="AV47" i="4"/>
  <c r="AW47" i="4"/>
  <c r="AX47" i="4"/>
  <c r="AY47" i="4"/>
  <c r="AZ47" i="4"/>
  <c r="BA47" i="4"/>
  <c r="BB47" i="4"/>
  <c r="BC47" i="4"/>
  <c r="BE47" i="4"/>
  <c r="BF47" i="4"/>
  <c r="BG47" i="4"/>
  <c r="BH47" i="4"/>
  <c r="BI47" i="4"/>
  <c r="BJ47" i="4"/>
  <c r="BK47" i="4"/>
  <c r="BL47" i="4"/>
  <c r="BM47" i="4"/>
  <c r="BN47" i="4"/>
  <c r="O47" i="4"/>
  <c r="N46" i="4" l="1"/>
  <c r="O46" i="4" s="1"/>
  <c r="S45" i="4"/>
  <c r="P45" i="4"/>
  <c r="N44" i="4"/>
  <c r="O44" i="4" s="1"/>
  <c r="S43" i="4"/>
  <c r="P43" i="4"/>
  <c r="N42" i="4"/>
  <c r="O42" i="4" s="1"/>
  <c r="S41" i="4"/>
  <c r="P41" i="4"/>
  <c r="N40" i="4"/>
  <c r="O40" i="4" s="1"/>
  <c r="S39" i="4"/>
  <c r="P39" i="4"/>
  <c r="N38" i="4"/>
  <c r="O38" i="4" s="1"/>
  <c r="S37" i="4"/>
  <c r="P37" i="4"/>
  <c r="N36" i="4"/>
  <c r="O36" i="4" s="1"/>
  <c r="S35" i="4"/>
  <c r="P35" i="4"/>
  <c r="N34" i="4"/>
  <c r="O34" i="4" s="1"/>
  <c r="S33" i="4"/>
  <c r="P33" i="4"/>
  <c r="N32" i="4"/>
  <c r="O32" i="4" s="1"/>
  <c r="S31" i="4"/>
  <c r="P31" i="4"/>
  <c r="N30" i="4"/>
  <c r="O30" i="4" s="1"/>
  <c r="S29" i="4"/>
  <c r="P29" i="4"/>
  <c r="N28" i="4"/>
  <c r="O28" i="4" s="1"/>
  <c r="S27" i="4"/>
  <c r="P27" i="4"/>
  <c r="N26" i="4"/>
  <c r="O26" i="4" s="1"/>
  <c r="S25" i="4"/>
  <c r="P25" i="4"/>
  <c r="N24" i="4"/>
  <c r="O24" i="4" s="1"/>
  <c r="S23" i="4"/>
  <c r="P23" i="4"/>
  <c r="N22" i="4"/>
  <c r="O22" i="4" s="1"/>
  <c r="S21" i="4"/>
  <c r="P21" i="4"/>
  <c r="N20" i="4"/>
  <c r="O20" i="4" s="1"/>
  <c r="S19" i="4"/>
  <c r="P19" i="4"/>
  <c r="N18" i="4"/>
  <c r="O18" i="4" s="1"/>
  <c r="S17" i="4"/>
  <c r="P17" i="4"/>
  <c r="N16" i="4"/>
  <c r="O16" i="4" s="1"/>
  <c r="S15" i="4"/>
  <c r="P15" i="4"/>
  <c r="N14" i="4"/>
  <c r="O14" i="4" s="1"/>
  <c r="S13" i="4"/>
  <c r="P13" i="4"/>
  <c r="N12" i="4"/>
  <c r="O12" i="4" s="1"/>
  <c r="S11" i="4"/>
  <c r="P11" i="4"/>
  <c r="N10" i="4"/>
  <c r="O10" i="4" s="1"/>
  <c r="S9" i="4"/>
  <c r="P9" i="4"/>
  <c r="O4" i="4"/>
  <c r="P3" i="4"/>
  <c r="S3" i="4"/>
  <c r="N7" i="4"/>
  <c r="O7" i="4" s="1"/>
  <c r="U6" i="4"/>
  <c r="O6" i="4" s="1"/>
  <c r="N6" i="4"/>
  <c r="U5" i="4"/>
  <c r="AM3" i="4" s="1"/>
  <c r="N5" i="4"/>
  <c r="N4" i="4"/>
  <c r="T18" i="4" l="1"/>
  <c r="T17" i="4" s="1"/>
  <c r="O17" i="4"/>
  <c r="T32" i="4"/>
  <c r="T31" i="4" s="1"/>
  <c r="O31" i="4"/>
  <c r="T36" i="4"/>
  <c r="T35" i="4" s="1"/>
  <c r="O35" i="4"/>
  <c r="O5" i="4"/>
  <c r="O3" i="4" s="1"/>
  <c r="T10" i="4"/>
  <c r="T9" i="4" s="1"/>
  <c r="O9" i="4"/>
  <c r="AU3" i="4"/>
  <c r="T46" i="4"/>
  <c r="T45" i="4" s="1"/>
  <c r="Q46" i="4"/>
  <c r="R46" i="4"/>
  <c r="R45" i="4" s="1"/>
  <c r="O45" i="4"/>
  <c r="T44" i="4"/>
  <c r="T43" i="4" s="1"/>
  <c r="Q44" i="4"/>
  <c r="R44" i="4"/>
  <c r="R43" i="4" s="1"/>
  <c r="O43" i="4"/>
  <c r="T42" i="4"/>
  <c r="T41" i="4" s="1"/>
  <c r="Q42" i="4"/>
  <c r="R42" i="4"/>
  <c r="R41" i="4" s="1"/>
  <c r="O41" i="4"/>
  <c r="T40" i="4"/>
  <c r="T39" i="4" s="1"/>
  <c r="Q40" i="4"/>
  <c r="R40" i="4"/>
  <c r="R39" i="4" s="1"/>
  <c r="O39" i="4"/>
  <c r="T38" i="4"/>
  <c r="T37" i="4" s="1"/>
  <c r="Q38" i="4"/>
  <c r="R38" i="4"/>
  <c r="R37" i="4" s="1"/>
  <c r="O37" i="4"/>
  <c r="R36" i="4"/>
  <c r="R35" i="4" s="1"/>
  <c r="Q36" i="4"/>
  <c r="T34" i="4"/>
  <c r="T33" i="4" s="1"/>
  <c r="Q34" i="4"/>
  <c r="R34" i="4"/>
  <c r="R33" i="4" s="1"/>
  <c r="O33" i="4"/>
  <c r="R32" i="4"/>
  <c r="R31" i="4" s="1"/>
  <c r="Q32" i="4"/>
  <c r="T30" i="4"/>
  <c r="T29" i="4" s="1"/>
  <c r="Q30" i="4"/>
  <c r="R30" i="4"/>
  <c r="R29" i="4" s="1"/>
  <c r="O29" i="4"/>
  <c r="T28" i="4"/>
  <c r="T27" i="4" s="1"/>
  <c r="Q28" i="4"/>
  <c r="R28" i="4"/>
  <c r="R27" i="4" s="1"/>
  <c r="O27" i="4"/>
  <c r="T26" i="4"/>
  <c r="T25" i="4" s="1"/>
  <c r="Q26" i="4"/>
  <c r="R26" i="4"/>
  <c r="R25" i="4" s="1"/>
  <c r="O25" i="4"/>
  <c r="T24" i="4"/>
  <c r="T23" i="4" s="1"/>
  <c r="Q24" i="4"/>
  <c r="R24" i="4"/>
  <c r="R23" i="4" s="1"/>
  <c r="T22" i="4"/>
  <c r="T21" i="4" s="1"/>
  <c r="Q22" i="4"/>
  <c r="R22" i="4"/>
  <c r="R21" i="4" s="1"/>
  <c r="O21" i="4"/>
  <c r="T20" i="4"/>
  <c r="T19" i="4" s="1"/>
  <c r="Q20" i="4"/>
  <c r="R20" i="4"/>
  <c r="R19" i="4" s="1"/>
  <c r="O19" i="4"/>
  <c r="R18" i="4"/>
  <c r="R17" i="4" s="1"/>
  <c r="Q18" i="4"/>
  <c r="T16" i="4"/>
  <c r="T15" i="4" s="1"/>
  <c r="Q16" i="4"/>
  <c r="R16" i="4"/>
  <c r="R15" i="4" s="1"/>
  <c r="O15" i="4"/>
  <c r="T14" i="4"/>
  <c r="T13" i="4" s="1"/>
  <c r="Q14" i="4"/>
  <c r="R14" i="4"/>
  <c r="R13" i="4" s="1"/>
  <c r="O13" i="4"/>
  <c r="T12" i="4"/>
  <c r="T11" i="4" s="1"/>
  <c r="Q12" i="4"/>
  <c r="R12" i="4"/>
  <c r="R11" i="4" s="1"/>
  <c r="O11" i="4"/>
  <c r="R10" i="4"/>
  <c r="R9" i="4" s="1"/>
  <c r="Q10" i="4"/>
  <c r="T4" i="4"/>
  <c r="Q4" i="4"/>
  <c r="R4" i="4"/>
  <c r="T7" i="4"/>
  <c r="Q7" i="4"/>
  <c r="R7" i="4"/>
  <c r="U7" i="4" l="1"/>
  <c r="BE3" i="4" s="1"/>
  <c r="R3" i="4"/>
  <c r="T3" i="4"/>
  <c r="U46" i="4"/>
  <c r="Q45" i="4"/>
  <c r="U44" i="4"/>
  <c r="Q43" i="4"/>
  <c r="U42" i="4"/>
  <c r="Q41" i="4"/>
  <c r="U40" i="4"/>
  <c r="Q39" i="4"/>
  <c r="U38" i="4"/>
  <c r="Q37" i="4"/>
  <c r="U36" i="4"/>
  <c r="Q35" i="4"/>
  <c r="U34" i="4"/>
  <c r="Q33" i="4"/>
  <c r="U32" i="4"/>
  <c r="Q31" i="4"/>
  <c r="U30" i="4"/>
  <c r="Q29" i="4"/>
  <c r="U28" i="4"/>
  <c r="Q27" i="4"/>
  <c r="U26" i="4"/>
  <c r="Q25" i="4"/>
  <c r="U24" i="4"/>
  <c r="Q23" i="4"/>
  <c r="U22" i="4"/>
  <c r="Q21" i="4"/>
  <c r="U20" i="4"/>
  <c r="Q19" i="4"/>
  <c r="U18" i="4"/>
  <c r="Q17" i="4"/>
  <c r="U16" i="4"/>
  <c r="Q15" i="4"/>
  <c r="U14" i="4"/>
  <c r="Q13" i="4"/>
  <c r="U12" i="4"/>
  <c r="Q11" i="4"/>
  <c r="U10" i="4"/>
  <c r="Q9" i="4"/>
  <c r="U4" i="4"/>
  <c r="Q3" i="4"/>
  <c r="U3" i="4" l="1"/>
  <c r="AI3" i="4"/>
  <c r="U9" i="4"/>
  <c r="BE9" i="4"/>
  <c r="BE45" i="4"/>
  <c r="U45" i="4"/>
  <c r="BE43" i="4"/>
  <c r="U43" i="4"/>
  <c r="BE41" i="4"/>
  <c r="U41" i="4"/>
  <c r="BE39" i="4"/>
  <c r="U39" i="4"/>
  <c r="BE37" i="4"/>
  <c r="U37" i="4"/>
  <c r="BE35" i="4"/>
  <c r="U35" i="4"/>
  <c r="BE33" i="4"/>
  <c r="U33" i="4"/>
  <c r="BE31" i="4"/>
  <c r="U31" i="4"/>
  <c r="U29" i="4"/>
  <c r="BE29" i="4"/>
  <c r="U27" i="4"/>
  <c r="BE27" i="4"/>
  <c r="U25" i="4"/>
  <c r="BE25" i="4"/>
  <c r="U23" i="4"/>
  <c r="BE23" i="4"/>
  <c r="U21" i="4"/>
  <c r="BE21" i="4"/>
  <c r="U19" i="4"/>
  <c r="BE19" i="4"/>
  <c r="U17" i="4"/>
  <c r="BE17" i="4"/>
  <c r="U15" i="4"/>
  <c r="BE15" i="4"/>
  <c r="U13" i="4"/>
  <c r="BE13" i="4"/>
  <c r="U11" i="4"/>
  <c r="BE11" i="4"/>
  <c r="BS3" i="4" l="1"/>
  <c r="BS8" i="4"/>
  <c r="BS9" i="4"/>
  <c r="BS11" i="4"/>
  <c r="BS13" i="4"/>
  <c r="BS15" i="4"/>
  <c r="BS17" i="4"/>
  <c r="BS19" i="4"/>
  <c r="BS21" i="4"/>
  <c r="BS23" i="4"/>
  <c r="BS25" i="4"/>
  <c r="BS27" i="4"/>
  <c r="BS29" i="4"/>
  <c r="BS31" i="4"/>
  <c r="BS33" i="4"/>
  <c r="BS35" i="4"/>
  <c r="BS37" i="4"/>
  <c r="BS39" i="4"/>
  <c r="BS41" i="4"/>
  <c r="BS43" i="4"/>
  <c r="BS45" i="4"/>
  <c r="BT3" i="4" l="1"/>
  <c r="BT8" i="4"/>
  <c r="BT9" i="4"/>
  <c r="BT11" i="4"/>
  <c r="BT13" i="4"/>
  <c r="BT15" i="4"/>
  <c r="BT17" i="4"/>
  <c r="BT19" i="4"/>
  <c r="BT21" i="4"/>
  <c r="BT23" i="4"/>
  <c r="BT25" i="4"/>
  <c r="BT27" i="4"/>
  <c r="BT29" i="4"/>
  <c r="BT31" i="4"/>
  <c r="BT33" i="4"/>
  <c r="BT35" i="4"/>
  <c r="BT37" i="4"/>
  <c r="BT39" i="4"/>
  <c r="BT41" i="4"/>
  <c r="BT43" i="4"/>
  <c r="BT45" i="4"/>
  <c r="BN3" i="4" l="1"/>
  <c r="BN8" i="4"/>
  <c r="BN9" i="4"/>
  <c r="BN11" i="4"/>
  <c r="BN13" i="4"/>
  <c r="BN15" i="4"/>
  <c r="BN17" i="4"/>
  <c r="BN19" i="4"/>
  <c r="BN21" i="4"/>
  <c r="BN23" i="4"/>
  <c r="BN25" i="4"/>
  <c r="BN27" i="4"/>
  <c r="BN29" i="4"/>
  <c r="BN31" i="4"/>
  <c r="BN33" i="4"/>
  <c r="BN35" i="4"/>
  <c r="BN37" i="4"/>
  <c r="BN39" i="4"/>
  <c r="BN41" i="4"/>
  <c r="BN43" i="4"/>
  <c r="BN45" i="4"/>
  <c r="O75" i="2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N46" i="2" s="1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S47" i="2"/>
  <c r="S46" i="2" s="1"/>
  <c r="N55" i="2"/>
  <c r="Q56" i="2"/>
  <c r="S56" i="2"/>
  <c r="S55" i="2" s="1"/>
  <c r="P56" i="2"/>
  <c r="S59" i="2"/>
  <c r="Q59" i="2"/>
  <c r="P59" i="2"/>
  <c r="T59" i="2" s="1"/>
  <c r="BB55" i="2" s="1"/>
  <c r="BK55" i="2" s="1"/>
  <c r="P40" i="2"/>
  <c r="P48" i="2"/>
  <c r="T48" i="2" s="1"/>
  <c r="BF46" i="2" s="1"/>
  <c r="N62" i="2"/>
  <c r="P63" i="2"/>
  <c r="P62" i="2" s="1"/>
  <c r="Q63" i="2"/>
  <c r="Q62" i="2" s="1"/>
  <c r="P47" i="2"/>
  <c r="P46" i="2" s="1"/>
  <c r="Q47" i="2"/>
  <c r="Q46" i="2" s="1"/>
  <c r="P37" i="2"/>
  <c r="T37" i="2" s="1"/>
  <c r="BJ35" i="2" s="1"/>
  <c r="Q37" i="2"/>
  <c r="S36" i="2"/>
  <c r="S35" i="2" s="1"/>
  <c r="N35" i="2"/>
  <c r="P36" i="2"/>
  <c r="P35" i="2"/>
  <c r="Q36" i="2"/>
  <c r="Q35" i="2"/>
  <c r="P70" i="2"/>
  <c r="T40" i="2"/>
  <c r="P38" i="2"/>
  <c r="T56" i="2"/>
  <c r="AF55" i="2" s="1"/>
  <c r="Q55" i="2"/>
  <c r="T47" i="2"/>
  <c r="BB46" i="2" s="1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N23" i="2" s="1"/>
  <c r="O21" i="2"/>
  <c r="R21" i="2"/>
  <c r="S21" i="2"/>
  <c r="N22" i="2"/>
  <c r="N21" i="2"/>
  <c r="M22" i="2"/>
  <c r="O16" i="2"/>
  <c r="R16" i="2"/>
  <c r="M17" i="2"/>
  <c r="N17" i="2" s="1"/>
  <c r="O11" i="2"/>
  <c r="R11" i="2"/>
  <c r="M12" i="2"/>
  <c r="N12" i="2" s="1"/>
  <c r="N11" i="2" s="1"/>
  <c r="R8" i="2"/>
  <c r="O8" i="2"/>
  <c r="N10" i="2"/>
  <c r="Q10" i="2" s="1"/>
  <c r="M10" i="2"/>
  <c r="M9" i="2"/>
  <c r="N9" i="2"/>
  <c r="Q22" i="2"/>
  <c r="Q21" i="2"/>
  <c r="S12" i="2"/>
  <c r="S11" i="2" s="1"/>
  <c r="S17" i="2"/>
  <c r="S16" i="2" s="1"/>
  <c r="N16" i="2"/>
  <c r="S26" i="2"/>
  <c r="S25" i="2" s="1"/>
  <c r="N25" i="2"/>
  <c r="N29" i="2"/>
  <c r="P30" i="2"/>
  <c r="AJ29" i="2"/>
  <c r="Q34" i="2"/>
  <c r="P24" i="2"/>
  <c r="P23" i="2" s="1"/>
  <c r="Q24" i="2"/>
  <c r="Q23" i="2" s="1"/>
  <c r="P22" i="2"/>
  <c r="P21" i="2" s="1"/>
  <c r="P17" i="2"/>
  <c r="P16" i="2"/>
  <c r="Q17" i="2"/>
  <c r="Q16" i="2"/>
  <c r="P10" i="2"/>
  <c r="T10" i="2"/>
  <c r="BF8" i="2" s="1"/>
  <c r="P9" i="2"/>
  <c r="P8" i="2" s="1"/>
  <c r="M44" i="2"/>
  <c r="N44" i="2"/>
  <c r="Q44" i="2" s="1"/>
  <c r="Q43" i="2" s="1"/>
  <c r="R43" i="2"/>
  <c r="O43" i="2"/>
  <c r="T22" i="2"/>
  <c r="T17" i="2"/>
  <c r="BB16" i="2" s="1"/>
  <c r="BK16" i="2" s="1"/>
  <c r="S44" i="2"/>
  <c r="S43" i="2" s="1"/>
  <c r="P44" i="2"/>
  <c r="T44" i="2" s="1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M82" i="2"/>
  <c r="N82" i="2"/>
  <c r="Q82" i="2" s="1"/>
  <c r="R81" i="2"/>
  <c r="O81" i="2"/>
  <c r="M52" i="2"/>
  <c r="N52" i="2"/>
  <c r="Q52" i="2" s="1"/>
  <c r="Q51" i="2" s="1"/>
  <c r="R51" i="2"/>
  <c r="O51" i="2"/>
  <c r="M50" i="2"/>
  <c r="N50" i="2"/>
  <c r="Q50" i="2" s="1"/>
  <c r="Q49" i="2" s="1"/>
  <c r="R49" i="2"/>
  <c r="O49" i="2"/>
  <c r="P83" i="2"/>
  <c r="T83" i="2" s="1"/>
  <c r="BF81" i="2" s="1"/>
  <c r="S82" i="2"/>
  <c r="S81" i="2" s="1"/>
  <c r="P82" i="2"/>
  <c r="S52" i="2"/>
  <c r="S51" i="2" s="1"/>
  <c r="P52" i="2"/>
  <c r="T52" i="2" s="1"/>
  <c r="S50" i="2"/>
  <c r="S49" i="2" s="1"/>
  <c r="P50" i="2"/>
  <c r="T50" i="2" s="1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M86" i="2"/>
  <c r="M85" i="2"/>
  <c r="N85" i="2" s="1"/>
  <c r="N86" i="2"/>
  <c r="P86" i="2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/>
  <c r="R18" i="2"/>
  <c r="O18" i="2"/>
  <c r="M14" i="2"/>
  <c r="N14" i="2"/>
  <c r="Q14" i="2" s="1"/>
  <c r="Q13" i="2" s="1"/>
  <c r="R13" i="2"/>
  <c r="O13" i="2"/>
  <c r="M7" i="2"/>
  <c r="N7" i="2"/>
  <c r="P7" i="2" s="1"/>
  <c r="S6" i="2"/>
  <c r="R6" i="2"/>
  <c r="O6" i="2"/>
  <c r="N19" i="2"/>
  <c r="N18" i="2" s="1"/>
  <c r="S20" i="2"/>
  <c r="S18" i="2" s="1"/>
  <c r="N13" i="2"/>
  <c r="S14" i="2"/>
  <c r="S13" i="2" s="1"/>
  <c r="BB51" i="2" l="1"/>
  <c r="BK51" i="2" s="1"/>
  <c r="T51" i="2"/>
  <c r="P6" i="2"/>
  <c r="T7" i="2"/>
  <c r="Q61" i="2"/>
  <c r="Q60" i="2" s="1"/>
  <c r="N60" i="2"/>
  <c r="P61" i="2"/>
  <c r="S61" i="2"/>
  <c r="S60" i="2" s="1"/>
  <c r="Q85" i="2"/>
  <c r="Q84" i="2" s="1"/>
  <c r="P85" i="2"/>
  <c r="S85" i="2"/>
  <c r="S84" i="2" s="1"/>
  <c r="N84" i="2"/>
  <c r="T49" i="2"/>
  <c r="BB49" i="2"/>
  <c r="BK49" i="2" s="1"/>
  <c r="Q54" i="2"/>
  <c r="Q53" i="2" s="1"/>
  <c r="N53" i="2"/>
  <c r="P54" i="2"/>
  <c r="S54" i="2"/>
  <c r="S53" i="2" s="1"/>
  <c r="Q81" i="2"/>
  <c r="T82" i="2"/>
  <c r="T43" i="2"/>
  <c r="BB43" i="2"/>
  <c r="BK43" i="2" s="1"/>
  <c r="S9" i="2"/>
  <c r="S8" i="2" s="1"/>
  <c r="N8" i="2"/>
  <c r="S28" i="2"/>
  <c r="S27" i="2" s="1"/>
  <c r="N27" i="2"/>
  <c r="P28" i="2"/>
  <c r="Q28" i="2"/>
  <c r="Q27" i="2" s="1"/>
  <c r="S68" i="2"/>
  <c r="P68" i="2"/>
  <c r="Q68" i="2"/>
  <c r="S74" i="2"/>
  <c r="S73" i="2" s="1"/>
  <c r="Q74" i="2"/>
  <c r="Q73" i="2" s="1"/>
  <c r="P74" i="2"/>
  <c r="N73" i="2"/>
  <c r="Q7" i="2"/>
  <c r="Q6" i="2" s="1"/>
  <c r="P14" i="2"/>
  <c r="P20" i="2"/>
  <c r="N6" i="2"/>
  <c r="T5" i="2"/>
  <c r="AZ3" i="2"/>
  <c r="N49" i="2"/>
  <c r="N51" i="2"/>
  <c r="N81" i="2"/>
  <c r="P78" i="2"/>
  <c r="T16" i="2"/>
  <c r="N43" i="2"/>
  <c r="Q9" i="2"/>
  <c r="Q12" i="2"/>
  <c r="Q11" i="2" s="1"/>
  <c r="P12" i="2"/>
  <c r="S24" i="2"/>
  <c r="S23" i="2" s="1"/>
  <c r="P26" i="2"/>
  <c r="Q26" i="2"/>
  <c r="Q25" i="2" s="1"/>
  <c r="S30" i="2"/>
  <c r="S29" i="2" s="1"/>
  <c r="Q30" i="2"/>
  <c r="P34" i="2"/>
  <c r="S34" i="2"/>
  <c r="BK46" i="2"/>
  <c r="BB41" i="2"/>
  <c r="BK41" i="2" s="1"/>
  <c r="T41" i="2"/>
  <c r="Q65" i="2"/>
  <c r="N64" i="2"/>
  <c r="S65" i="2"/>
  <c r="P65" i="2"/>
  <c r="N75" i="2"/>
  <c r="S76" i="2"/>
  <c r="S75" i="2" s="1"/>
  <c r="Q76" i="2"/>
  <c r="Q75" i="2" s="1"/>
  <c r="P76" i="2"/>
  <c r="T55" i="2"/>
  <c r="T46" i="2"/>
  <c r="T36" i="2"/>
  <c r="T63" i="2"/>
  <c r="P55" i="2"/>
  <c r="T72" i="2"/>
  <c r="P41" i="2"/>
  <c r="BB62" i="2" l="1"/>
  <c r="BK62" i="2" s="1"/>
  <c r="T62" i="2"/>
  <c r="T76" i="2"/>
  <c r="P75" i="2"/>
  <c r="T65" i="2"/>
  <c r="P64" i="2"/>
  <c r="T12" i="2"/>
  <c r="P11" i="2"/>
  <c r="T9" i="2"/>
  <c r="Q8" i="2"/>
  <c r="P77" i="2"/>
  <c r="T78" i="2"/>
  <c r="P13" i="2"/>
  <c r="T14" i="2"/>
  <c r="BB81" i="2"/>
  <c r="BK81" i="2" s="1"/>
  <c r="T81" i="2"/>
  <c r="P84" i="2"/>
  <c r="T85" i="2"/>
  <c r="T6" i="2"/>
  <c r="BH6" i="2"/>
  <c r="BK6" i="2" s="1"/>
  <c r="BB70" i="2"/>
  <c r="BK70" i="2" s="1"/>
  <c r="T70" i="2"/>
  <c r="T34" i="2"/>
  <c r="BB29" i="2" s="1"/>
  <c r="P29" i="2"/>
  <c r="T26" i="2"/>
  <c r="P25" i="2"/>
  <c r="BB35" i="2"/>
  <c r="BK35" i="2" s="1"/>
  <c r="T35" i="2"/>
  <c r="S64" i="2"/>
  <c r="Q64" i="2"/>
  <c r="T30" i="2"/>
  <c r="Q29" i="2"/>
  <c r="T24" i="2"/>
  <c r="BB3" i="2"/>
  <c r="BK3" i="2" s="1"/>
  <c r="T3" i="2"/>
  <c r="P18" i="2"/>
  <c r="T20" i="2"/>
  <c r="T74" i="2"/>
  <c r="P73" i="2"/>
  <c r="T68" i="2"/>
  <c r="BB64" i="2" s="1"/>
  <c r="T28" i="2"/>
  <c r="P27" i="2"/>
  <c r="P53" i="2"/>
  <c r="T54" i="2"/>
  <c r="P60" i="2"/>
  <c r="T61" i="2"/>
  <c r="T27" i="2" l="1"/>
  <c r="BB27" i="2"/>
  <c r="BK27" i="2" s="1"/>
  <c r="BB18" i="2"/>
  <c r="BK18" i="2" s="1"/>
  <c r="T18" i="2"/>
  <c r="T23" i="2"/>
  <c r="BB23" i="2"/>
  <c r="BK23" i="2" s="1"/>
  <c r="BB25" i="2"/>
  <c r="BK25" i="2" s="1"/>
  <c r="T25" i="2"/>
  <c r="BB77" i="2"/>
  <c r="BK77" i="2" s="1"/>
  <c r="T77" i="2"/>
  <c r="AF29" i="2"/>
  <c r="BK29" i="2" s="1"/>
  <c r="T29" i="2"/>
  <c r="T60" i="2"/>
  <c r="BB60" i="2"/>
  <c r="BK60" i="2" s="1"/>
  <c r="BB53" i="2"/>
  <c r="BK53" i="2" s="1"/>
  <c r="T53" i="2"/>
  <c r="BK64" i="2"/>
  <c r="BB73" i="2"/>
  <c r="BK73" i="2" s="1"/>
  <c r="T73" i="2"/>
  <c r="T84" i="2"/>
  <c r="BB84" i="2"/>
  <c r="BK84" i="2" s="1"/>
  <c r="T13" i="2"/>
  <c r="BB13" i="2"/>
  <c r="BK13" i="2" s="1"/>
  <c r="BB8" i="2"/>
  <c r="BK8" i="2" s="1"/>
  <c r="T8" i="2"/>
  <c r="BB11" i="2"/>
  <c r="BK11" i="2" s="1"/>
  <c r="T11" i="2"/>
  <c r="AF64" i="2"/>
  <c r="T64" i="2"/>
  <c r="BB75" i="2"/>
  <c r="BK75" i="2" s="1"/>
  <c r="T75" i="2"/>
</calcChain>
</file>

<file path=xl/sharedStrings.xml><?xml version="1.0" encoding="utf-8"?>
<sst xmlns="http://schemas.openxmlformats.org/spreadsheetml/2006/main" count="649" uniqueCount="456">
  <si>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</si>
  <si>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</si>
  <si>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</si>
  <si>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</si>
  <si>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</si>
  <si>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</si>
  <si>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</si>
  <si>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</si>
  <si>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</si>
  <si>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</si>
  <si>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</si>
  <si>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</si>
  <si>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</si>
  <si>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</si>
  <si>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</si>
  <si>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</si>
  <si>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</si>
  <si>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</si>
  <si>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</si>
  <si>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</si>
  <si>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</si>
  <si>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</si>
  <si>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</si>
  <si>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</si>
  <si>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</si>
  <si>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</si>
  <si>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</si>
  <si>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</si>
  <si>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</si>
  <si>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</si>
  <si>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</si>
  <si>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</si>
  <si>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</si>
  <si>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</si>
  <si>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</si>
  <si>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</si>
  <si>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</si>
  <si>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</si>
  <si>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</si>
  <si>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</si>
  <si>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</si>
  <si>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</si>
  <si>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</si>
  <si>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</si>
  <si>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</si>
  <si>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</si>
  <si>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</si>
  <si>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</si>
  <si>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</si>
  <si>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</si>
  <si>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</si>
  <si>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</si>
  <si>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</si>
  <si>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</si>
  <si>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</si>
  <si>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</si>
  <si>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</si>
  <si>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</si>
  <si>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</si>
  <si>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</si>
  <si>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</si>
  <si>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</si>
  <si>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</si>
  <si>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</si>
  <si>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</si>
  <si>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</si>
  <si>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</si>
  <si>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</si>
  <si>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</si>
  <si>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</si>
  <si>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</si>
  <si>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</si>
  <si>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</si>
  <si>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</si>
  <si>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</si>
  <si>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</si>
  <si>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</si>
  <si>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</si>
  <si>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</si>
  <si>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</si>
  <si>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</si>
  <si>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</si>
  <si>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</si>
  <si>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</si>
  <si>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</si>
  <si>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</si>
  <si>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</si>
  <si>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</si>
  <si>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</si>
  <si>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</si>
  <si>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</si>
  <si>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</si>
  <si>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</si>
  <si>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</si>
  <si>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</si>
  <si>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</si>
  <si>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</si>
  <si>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</si>
  <si>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</si>
  <si>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</si>
  <si>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</si>
  <si>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</si>
  <si>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</si>
  <si>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</si>
  <si>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</si>
  <si>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</si>
  <si>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</si>
  <si>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</si>
  <si>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</si>
  <si>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</si>
  <si>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</si>
  <si>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</si>
  <si>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</si>
  <si>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</si>
  <si>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</si>
  <si>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</si>
  <si>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</si>
  <si>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</si>
  <si>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</si>
  <si>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</si>
  <si>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</si>
  <si>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</si>
  <si>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</si>
  <si>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</si>
  <si>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</si>
  <si>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</si>
  <si>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</si>
  <si>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</si>
  <si>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</si>
  <si>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</si>
  <si>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</si>
  <si>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</si>
  <si>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</si>
  <si>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</si>
  <si>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</si>
  <si>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</si>
  <si>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</si>
  <si>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</si>
  <si>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</si>
  <si>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</si>
  <si>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</si>
  <si>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</si>
  <si>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</si>
  <si>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</si>
  <si>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</si>
  <si>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</si>
  <si>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</si>
  <si>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</si>
  <si>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</si>
  <si>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</si>
  <si>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</si>
  <si>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</si>
  <si>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</si>
  <si>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</si>
  <si>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</si>
  <si>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</si>
  <si>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</si>
  <si>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</si>
  <si>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</si>
  <si>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</si>
  <si>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</si>
  <si>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</si>
  <si>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</si>
  <si>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</si>
  <si>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</si>
  <si>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</si>
  <si>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</si>
  <si>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</si>
  <si>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</si>
  <si>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</si>
  <si>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</si>
  <si>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</si>
  <si>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</si>
  <si>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</si>
  <si>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</si>
  <si>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</si>
  <si>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</si>
  <si>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</si>
  <si>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</si>
  <si>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</si>
  <si>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</si>
  <si>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</si>
  <si>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</si>
  <si>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</si>
  <si>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</si>
  <si>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</si>
  <si>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</si>
  <si>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</si>
  <si>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</si>
  <si>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</si>
  <si>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</si>
  <si>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</si>
  <si>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</si>
  <si>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</si>
  <si>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</si>
  <si>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</si>
  <si>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</si>
  <si>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</si>
  <si>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</si>
  <si>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</si>
  <si>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</si>
  <si>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</si>
  <si>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</si>
  <si>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</si>
  <si>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</si>
  <si>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</si>
  <si>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</si>
  <si>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</si>
  <si>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</si>
  <si>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</si>
  <si>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</si>
  <si>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</si>
  <si>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</si>
  <si>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</si>
  <si>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</si>
  <si>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</si>
  <si>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</si>
  <si>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</si>
  <si>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</si>
  <si>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</si>
  <si>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</si>
  <si>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</si>
  <si>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</si>
  <si>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</si>
  <si>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</si>
  <si>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</si>
  <si>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</si>
  <si>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</si>
  <si>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</si>
  <si>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</si>
  <si>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</si>
  <si>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</si>
  <si>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</si>
  <si>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</si>
  <si>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</si>
  <si>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</si>
  <si>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</si>
  <si>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</si>
  <si>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</si>
  <si>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</si>
  <si>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</si>
  <si>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</si>
  <si>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</si>
  <si>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</si>
  <si>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</si>
  <si>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</si>
  <si>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</si>
  <si>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</si>
  <si>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</si>
  <si>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</si>
  <si>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</si>
  <si>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</si>
  <si>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</si>
  <si>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</si>
  <si>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</si>
  <si>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</si>
  <si>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</si>
  <si>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</si>
  <si>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</si>
  <si>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</si>
  <si>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</si>
  <si>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</si>
  <si>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</si>
  <si>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</si>
  <si>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</si>
  <si>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</si>
  <si>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</si>
  <si>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</si>
  <si>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</si>
  <si>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</si>
  <si>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</si>
  <si>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</si>
  <si>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</si>
  <si>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</si>
  <si>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</si>
  <si>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</si>
  <si>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</si>
  <si>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</si>
  <si>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</si>
  <si>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</si>
  <si>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</si>
  <si>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</si>
  <si>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</si>
  <si>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</si>
  <si>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</si>
  <si>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</si>
  <si>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</si>
  <si>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</si>
  <si>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</si>
  <si>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</si>
  <si>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</si>
  <si>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</si>
  <si>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</si>
  <si>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</si>
  <si>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</si>
  <si>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</si>
  <si>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</si>
  <si>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</si>
  <si>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</si>
  <si>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</si>
  <si>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</si>
  <si>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</si>
  <si>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</si>
  <si>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</si>
  <si>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</si>
  <si>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</si>
  <si>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</si>
  <si>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</si>
  <si>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</si>
  <si>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</si>
  <si>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</si>
  <si>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</si>
  <si>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</si>
  <si>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</si>
  <si>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</si>
  <si>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</si>
  <si>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</si>
  <si>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</si>
  <si>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</si>
  <si>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</si>
  <si>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</si>
  <si>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</si>
  <si>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</si>
  <si>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</si>
  <si>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</si>
  <si>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</si>
  <si>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</si>
  <si>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</si>
  <si>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</si>
  <si>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</si>
  <si>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41615769 (ЦЭС-15757/2018)</t>
  </si>
  <si>
    <t>41641722 (ЦЭС-16042/2018)</t>
  </si>
  <si>
    <t>41656481 (ЦЭС-16197/2018)</t>
  </si>
  <si>
    <t>41663909 (ЦЭС-16284/2018)</t>
  </si>
  <si>
    <t>41662473 (ЦЭС-16289/2018)</t>
  </si>
  <si>
    <t>41664374 (ЦЭС-16290/2018)</t>
  </si>
  <si>
    <t>41663856 (ЦЭС-16294/2018)</t>
  </si>
  <si>
    <t>41662544 (ЦЭС-16300/2018)</t>
  </si>
  <si>
    <t>41664010 (ЦЭС-16301/2018)</t>
  </si>
  <si>
    <t>41666565 (ЦЭС-16309/2018)</t>
  </si>
  <si>
    <t>41666627 (ЦЭС-16311/2018)</t>
  </si>
  <si>
    <t>41666582 (ЦЭС-16312/2018)</t>
  </si>
  <si>
    <t>41666527 (ЦЭС-16322/2018)</t>
  </si>
  <si>
    <t>41669403 (ЦЭС-16338/2018)</t>
  </si>
  <si>
    <t>41669457 (ЦЭС-16342/2018)</t>
  </si>
  <si>
    <t>41669057 (ЦЭС-16347/2018)</t>
  </si>
  <si>
    <t>41669508 (ЦЭС-16350/2018)</t>
  </si>
  <si>
    <t>41671503 (ЦЭС-16358/2018)</t>
  </si>
  <si>
    <t>41672836 (ЦЭС-16368/2018)</t>
  </si>
  <si>
    <t>41672340 (ЦЭС-16373/2018)</t>
  </si>
  <si>
    <t>41672472 (ЦЭС-16376/2018)</t>
  </si>
  <si>
    <t>Спицина Галина Вячеславовна, в лице Рязанцевой Екатерины Андреевны</t>
  </si>
  <si>
    <t>Корнев Дмитрий Александрович</t>
  </si>
  <si>
    <t>Керстюк Юлия Николаевна</t>
  </si>
  <si>
    <t>Коновалова Надежда Сергеевна</t>
  </si>
  <si>
    <t>Кузьменко Юрий Николаевич</t>
  </si>
  <si>
    <t>Кузьменко Марина Александровна</t>
  </si>
  <si>
    <t>Рыков Андрей Иванович</t>
  </si>
  <si>
    <t>Медведков Алексей Викторович</t>
  </si>
  <si>
    <t>Журавская Елена Анатольевна</t>
  </si>
  <si>
    <t>Шафоростов Валерий Васильевич</t>
  </si>
  <si>
    <t>Рудская Анна Васильевна</t>
  </si>
  <si>
    <t>Рожкова Галина Федоровна</t>
  </si>
  <si>
    <t>Федюкин Виктор Алексеевич</t>
  </si>
  <si>
    <t>Рожкова Валентина Ивановна</t>
  </si>
  <si>
    <t>Болдырев Георгий Николаевич</t>
  </si>
  <si>
    <t>Овсянников Михаил Михайлович</t>
  </si>
  <si>
    <t>Борозенцева Нина Константиновна</t>
  </si>
  <si>
    <t>Зиборова Галина Петровна</t>
  </si>
  <si>
    <t>Харина Ирина Алексеевна</t>
  </si>
  <si>
    <t>Гаджимагомедов Муслим Гаджимагомед</t>
  </si>
  <si>
    <t>Лосев Роман Геннадьевич</t>
  </si>
  <si>
    <t>305516, Курский р-н, д.Хмелевая, уч.46:11:111713:371</t>
  </si>
  <si>
    <t>Курская обл., Курский р-н, д. Букреевка, уч. 46:11:060401:759</t>
  </si>
  <si>
    <t>Курская обл., Курский р-н, снт "Биолог", уч. 1208</t>
  </si>
  <si>
    <t>Курская обл., Курский р-н, д. Татаренкова, уч. 46:11:110906:127</t>
  </si>
  <si>
    <t>Курская обл., Курский р-н, д. Татаренкова, уч. 46:11:110906:131</t>
  </si>
  <si>
    <t>Курская обл., г. Курск, тсн "Курск", уч. 1462</t>
  </si>
  <si>
    <t>Курская обл., Курский р-н, Моковский с/с, д.Гремячка</t>
  </si>
  <si>
    <t>Курская обл., Курский р-н, д.Верхняя Медведица, ул.Советская, д.121</t>
  </si>
  <si>
    <t>Курская обл., г. Курск, снт "Вишенка", уч. 166/52</t>
  </si>
  <si>
    <t>Курская обл., г. Курск, ул. Репина, 48</t>
  </si>
  <si>
    <t>Курская обл., г. Курск, снт "Лавсан", уч. 1093-1094</t>
  </si>
  <si>
    <t>Курская обл., Курский р-н, снт "Железнодорожник", уч. 752</t>
  </si>
  <si>
    <t>Курская обл., г. Курск, снт "Лавсан", уч. 1435</t>
  </si>
  <si>
    <t>Курская обл., Курский р-н, снт "Железнодорожник", уч. 720</t>
  </si>
  <si>
    <t>Курская обл., Курский р-н, снт "Железнодорожник", уч. 324</t>
  </si>
  <si>
    <t>Курская обл., Курский р-н, снт "Железнодорожник", уч. 325</t>
  </si>
  <si>
    <t>Курская обл., г. Курск, снт "Лавсан", уч. 1039</t>
  </si>
  <si>
    <t>Курская обл., Курский р-н, д. Кукуевка, уч. 46:11:120301:21</t>
  </si>
  <si>
    <t>Курская обл., Курский р-н, д. 1-е Курасово, уч. 46:11:140301:161</t>
  </si>
  <si>
    <t>Курская обл., Курский р-н, СОи ДНТ "Ромашка", уч. 377, поле 2</t>
  </si>
  <si>
    <t>строительство воздушной линии электропередачи 10 кВ защищенным проводом – ответвления протяженностью 0,4 км от опоры №26 ВЛ-10 кВ № 438.18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 (в т.ч. 0,4 км по техническим условиям Ц-15756);
монтаж разъединителя 10 кВ на концевой опоре проектируемого ответвления от ВЛ-10 кВ № 438.18 (тип и технические характеристики уточнить при проектировании) (в т.ч.  по техническим условиям Ц-15756);
строительство воздушной линии электропередачи 0,4 кВ самонесущим изолированным проводом (ВЛИ-0,4 кВ) протяженностью 0,12 км  от проектируемой ТП-10/0,4 кВ до границы земельного участка заявителя (марку и сечение провода, протяженность уточнить при проектировании) (в т.ч. 0,12 км по техническим условиям Ц-15756).
строительство трансформаторной подстанции 10/0,4 кВ столбового типа с одним силовым трансформатором мощностью до 63 кВА (тип, мощность, схемы соединений РУ-10 кВ и РУ-0,4 кВ, количество и параметры оборудования уточнить при проектировании (в т.ч. по техническим условиям Ц-15756)</t>
  </si>
  <si>
    <t>строительство воздушной линии 10 кВ защищенным проводом – ответвления протяженностью 0,7 км от опоры  существующей ВЛ-10 кВ № 403.204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т.ч. 0,7 км по техническим условиям Ц-15749);
- монтаж  разъединителя 10 кВ, в точке врезки и на концевой опоре проектируемого ответвления ВЛ-10 кВ (тип и технические характеристики уточнить при проектировании (в т.ч. по техническим условиям Ц-15749);
- строительство воздушной линии  0,4 кВ самонесущим изолированным проводом протяженностью  0,04 км от проектируемой ТП-10/0,4 кВ до границы земельного участка заявителя (марку и сечение провода, протяженность уточнить при проектировании) (в т.ч. 0,04 км по техническим условиям Ц-15749);
10.2.	 Строительство новых подстанций: строительство трансформаторной подстанции 10/0,4 кВ киоскового типа с одним силовым трансформатором мощностью до 160 кВА  и возможностью установки 250 кВа (тип ТП, тип и мощность силового трансформатора уточнить при проектировании) (в т.ч. по техническим условиям      Ц-15749).</t>
  </si>
  <si>
    <t>строительство воздушной линии электропередачи 0,4 кВ самонесущим изолированным проводом – ответвления протяженностью 0,12 км от опоры № 43 существующей ВЛ-0,4 кВ № 1 до границы земельного участка заявителя, с увеличением протяженности существующей            ВЛ-0,4 кВ  (точку врезки,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</si>
  <si>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0,15 км от опоры № 2-2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</t>
  </si>
  <si>
    <t>строительство воздушной линии электропередачи 0,4 кВ самонесущим изолированным проводом – ответвления протяженностью 0,2км от опоры № 42СП существующей ВЛ-0,4 кВ № 1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 в том числе 0,1 км по ТУ Ц-14839.</t>
  </si>
  <si>
    <t>строительство воздушной линии электропередачи 0,4 кВ самонесущим изолированным проводом – ответвления протяженностью 0,22 км от опоры № 42СП существующей ВЛ-0,4 кВ № 1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проектировании), в том числе 0,2 км по ТУ Ц-16289.</t>
  </si>
  <si>
    <t>строительство воздушной линии электропередачи 0,4 кВ самонесущим изолированным проводом – ответвления протяженностью 0,12 км от опоры № 9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</si>
  <si>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0,09 км от опоры № 19 существующей ВЛ-0,4 кВ № 2 до границы земельного участка заявителя, с увеличением протяженности существующей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</si>
  <si>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 км от опоры № 1-12 существующей ВЛ-0,4 кВ № 2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</t>
  </si>
  <si>
    <t>строительство воздушной линии электропередачи 0,4 кВ самонесущим изолированным проводом – ответвления протяженностью 0,26 км от опоры №8 проектируемой ВЛ-0,4кВ №2 до границы земельного участка заявителя (марку и сечение провода, протяженность уточнить при проектировании), (в том числе 0,15 км по Ц-15800).</t>
  </si>
  <si>
    <t>строительство воздушной линии электропередачи 0,4 кВ самонесущим изолированным проводом – ответвления протяженностью 0,33 км от опоры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</si>
  <si>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0,15км от опоры № 3 существующей ВЛ-0,4 кВ № 2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</si>
  <si>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0,17 км от опоры № 3-3 существующей ВЛ-0,4 кВ № 1 до границы земельного участка заявителя, с увеличением протяженности существующей            ВЛ-0,4 кВ  (точку врезки,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</si>
  <si>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0,11 км от опоры №7 существующей ВЛ-0,4кВ №1 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</si>
  <si>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0,175 км от опоры № 3-3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</si>
  <si>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0,06 км от опоры № СП 5-15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</si>
  <si>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0,08 км от опоры № СП 5-15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(в том числе 0,06 км по Ц-16347).</t>
  </si>
  <si>
    <t>строительство воздушной линии электропередачи 0,4 кВ самонесущим изолированным проводом – ответвления протяженностью 0,18 км от опоры № 3 существующей ВЛ-0,4 кВ № 2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проектировании), в том числе 0,15 км по ТУ Ц-16312</t>
  </si>
  <si>
    <t>строительство воздушной линии электропередачи 0,4 кВ самонесущим изолированным проводом – ответвления протяженностью 0,09 км от опоры существующей ВЛ-0,4 кВ № 1 (номер опоры определить при проектировании)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</si>
  <si>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0,2 км от опоры № 8-3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</si>
  <si>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0,5 км от опоры № 8 существующей ВЛ-0,4 кВ № 1 (12013571-00) до границы земельного участка заявителя, с увеличением протяженности существующей            ВЛ-0,4 кВ  (точку врезки, марку и сечение провода, протяженность уточнить при проектировании).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</si>
  <si>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</si>
  <si>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</si>
  <si>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438.18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(в т.ч. по техническим условиям Ц-15756).</t>
  </si>
  <si>
    <t>реконструкция существующей ВЛ-10 кВ № 403.204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</si>
  <si>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</t>
  </si>
  <si>
    <t>реконструкция существующей ВЛ-0,4 кВ № 1 в части монтажа ответвительной арматуры в точке врезки (тип и технические характеристики уточнить при проектировании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</si>
  <si>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</si>
  <si>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1 в части монтажа ответвительной арматуры в точке врезки (тип и технические характеристики уточнить при проектировании) в том числе по ТУ Ц-14839.</t>
  </si>
  <si>
    <t>реконструкция существующей ВЛ-0,4 кВ № 1 в части монтажа ответвительной арматуры в точке врезки (тип и технические характеристики уточнить при проектировании), в том числе по ТУ Ц-16289.</t>
  </si>
  <si>
    <t>реконструкция существующей ВЛ-0,4 кВ №2 в части монтажа ответвительной арматуры в точке врезки (объем реконструкции уточнить при проектировании), (в том числе по Ц-15800).</t>
  </si>
  <si>
    <t>реконструкция существующей ВЛ-0,4кВ №1 в части монтажа ответвительной арматуры в точке врезки (объем реконструкции уточнить при проектировании)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</si>
  <si>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проектировании).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</si>
  <si>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 (в том числе по Ц-16347).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</si>
  <si>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проектировании), в том числе по ТУ Ц-16312</t>
  </si>
  <si>
    <t>Обращение 06.2018</t>
  </si>
  <si>
    <t>Реконструкция ВЛ-0,4 кВ, км</t>
  </si>
  <si>
    <t>Ц-15756 - аннулирован</t>
  </si>
  <si>
    <t xml:space="preserve">ВЛ-10 кВ № 438.18 </t>
  </si>
  <si>
    <t>0,4 с возможностью совместного подвеса ВЛ-0,4 км на участке протяженностью 0,1 км</t>
  </si>
  <si>
    <t>Аналог. Ц-16042 и Ц-15749.
Объем строительства в Ц-15749 (очередь 110 Юго-запад)</t>
  </si>
  <si>
    <t>ВЛ-10 кВ № 403.204</t>
  </si>
  <si>
    <t xml:space="preserve"> ВЛ-0,4 кВ № 1</t>
  </si>
  <si>
    <t>ВЛ-0,4 кВ № 3</t>
  </si>
  <si>
    <t>ВЛ-0,4 кВ № 1</t>
  </si>
  <si>
    <t>Остальной объем строительства в Ц-14838 и Ц-14839 (Очередь 101 Юго-запад)</t>
  </si>
  <si>
    <t>Остальной объем строительства в Ц-16289 (Очередь 114)</t>
  </si>
  <si>
    <t>Остальной объем строительства в Ц-15800 (Очередь 110 Северо-восток)</t>
  </si>
  <si>
    <t>Остальной объем в Ц-16347 (Очередь 114)</t>
  </si>
  <si>
    <t>Остальной объем в Ц-16312 (Очередь 114)</t>
  </si>
  <si>
    <t xml:space="preserve">ВЛ-0,4 кВ № 1 (инв. № 12013571-00) </t>
  </si>
  <si>
    <t>ИТОГО:</t>
  </si>
  <si>
    <t>Курская обл. г. Курск, ул. Верхняя Рябиновая, Центральный округ. кад. № 46:29:102032:412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</si>
  <si>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114 льготники») </t>
  </si>
  <si>
    <t>0,4 (с возможностью совместного подвеса ВЛ-0,4 км на участке протяженностью 0,1 км)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</si>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</sst>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168" fontId="15" fillId="0" borderId="8" xfId="0" applyNumberFormat="1" applyFont="1" applyFill="1" applyBorder="1" applyAlignment="1" applyProtection="1">
      <alignment horizontal="right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4" fontId="7" fillId="0" borderId="10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20" fillId="0" borderId="5" xfId="0" applyFont="1" applyFill="1" applyBorder="1" applyAlignment="1" applyProtection="1">
      <alignment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08"/>
  <sheetViews>
    <sheetView tabSelected="1" view="pageBreakPreview" zoomScale="26" zoomScaleNormal="30" zoomScaleSheetLayoutView="26" workbookViewId="0">
      <pane ySplit="2" topLeftCell="A12" activePane="bottomLeft" state="frozen"/>
      <selection pane="bottomLeft" activeCell="K19" sqref="K19:K20"/>
    </sheetView>
  </sheetViews>
  <sheetFormatPr defaultColWidth="9.140625" defaultRowHeight="34.5" x14ac:dyDescent="0.45"/>
  <cols>
    <col min="1" max="1" width="26.7109375" style="176" customWidth="1"/>
    <col min="2" max="2" width="32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29.7109375" style="176" customWidth="1"/>
    <col min="8" max="8" width="23" style="176" customWidth="1"/>
    <col min="9" max="9" width="39.85546875" style="176" customWidth="1"/>
    <col min="10" max="10" width="129.5703125" style="176" customWidth="1"/>
    <col min="11" max="11" width="90.7109375" style="176" customWidth="1"/>
    <col min="12" max="12" width="25.140625" style="176" customWidth="1"/>
    <col min="13" max="13" width="74.140625" style="176" customWidth="1"/>
    <col min="14" max="14" width="75.5703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7.140625" style="176" customWidth="1"/>
    <col min="19" max="19" width="31.85546875" style="176" customWidth="1"/>
    <col min="20" max="20" width="33.140625" style="176" customWidth="1"/>
    <col min="21" max="21" width="35.855468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21.28515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53.5703125" style="176" hidden="1" customWidth="1"/>
    <col min="33" max="33" width="26" style="176" hidden="1" customWidth="1"/>
    <col min="34" max="34" width="56.425781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35.7109375" style="176" customWidth="1"/>
    <col min="47" max="47" width="32.710937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1.140625" style="176" hidden="1" customWidth="1"/>
    <col min="56" max="56" width="38.7109375" style="176" customWidth="1"/>
    <col min="57" max="57" width="36.42578125" style="176" customWidth="1"/>
    <col min="58" max="58" width="55.285156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5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59.75" customHeight="1" x14ac:dyDescent="0.95">
      <c r="A1" s="207" t="s">
        <v>445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  <c r="AE1" s="207"/>
      <c r="AF1" s="207"/>
      <c r="AG1" s="207"/>
      <c r="AH1" s="207"/>
      <c r="AI1" s="207"/>
      <c r="AJ1" s="207"/>
      <c r="AK1" s="207"/>
      <c r="AL1" s="207"/>
      <c r="AM1" s="207"/>
      <c r="AN1" s="207"/>
      <c r="AO1" s="207"/>
      <c r="AP1" s="207"/>
      <c r="AQ1" s="207"/>
      <c r="AR1" s="207"/>
      <c r="AS1" s="207"/>
      <c r="AT1" s="207"/>
      <c r="AU1" s="207"/>
      <c r="AV1" s="207"/>
      <c r="AW1" s="207"/>
      <c r="AX1" s="207"/>
      <c r="AY1" s="207"/>
      <c r="AZ1" s="207"/>
      <c r="BA1" s="207"/>
      <c r="BB1" s="207"/>
      <c r="BC1" s="207"/>
      <c r="BD1" s="207"/>
      <c r="BE1" s="207"/>
      <c r="BF1" s="207"/>
      <c r="BG1" s="207"/>
      <c r="BH1" s="207"/>
      <c r="BI1" s="207"/>
      <c r="BJ1" s="207"/>
      <c r="BK1" s="207"/>
      <c r="BL1" s="207"/>
      <c r="BM1" s="207"/>
      <c r="BN1" s="207"/>
      <c r="BO1" s="207"/>
      <c r="BP1" s="207"/>
      <c r="BQ1" s="207"/>
      <c r="BR1" s="207"/>
      <c r="BS1" s="207"/>
      <c r="BT1" s="207"/>
    </row>
    <row r="2" spans="1:72" s="22" customFormat="1" ht="352.5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428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249.75" customHeight="1" x14ac:dyDescent="0.25">
      <c r="A3" s="20" t="s">
        <v>330</v>
      </c>
      <c r="B3" s="197">
        <v>41615769</v>
      </c>
      <c r="C3" s="24">
        <v>43256</v>
      </c>
      <c r="D3" s="29">
        <v>11915.52</v>
      </c>
      <c r="E3" s="29">
        <v>466.1</v>
      </c>
      <c r="F3" s="20">
        <v>10</v>
      </c>
      <c r="G3" s="205" t="s">
        <v>351</v>
      </c>
      <c r="H3" s="20" t="s">
        <v>138</v>
      </c>
      <c r="I3" s="20" t="s">
        <v>372</v>
      </c>
      <c r="J3" s="205" t="s">
        <v>392</v>
      </c>
      <c r="K3" s="205" t="s">
        <v>415</v>
      </c>
      <c r="L3" s="20" t="s">
        <v>430</v>
      </c>
      <c r="M3" s="20"/>
      <c r="N3" s="21"/>
      <c r="O3" s="23">
        <f>SUM(O4:O7)</f>
        <v>1120.58</v>
      </c>
      <c r="P3" s="23">
        <f t="shared" ref="P3:U3" si="0">SUM(P4:P7)</f>
        <v>0</v>
      </c>
      <c r="Q3" s="23">
        <f t="shared" si="0"/>
        <v>98.04079999999999</v>
      </c>
      <c r="R3" s="23">
        <f t="shared" si="0"/>
        <v>695.07639999999992</v>
      </c>
      <c r="S3" s="23">
        <f t="shared" si="0"/>
        <v>281.54000000000002</v>
      </c>
      <c r="T3" s="23">
        <f t="shared" si="0"/>
        <v>45.922799999999995</v>
      </c>
      <c r="U3" s="23">
        <f t="shared" si="0"/>
        <v>1120.58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 t="s">
        <v>431</v>
      </c>
      <c r="AI3" s="21">
        <f>U4</f>
        <v>624.4</v>
      </c>
      <c r="AJ3" s="20"/>
      <c r="AK3" s="20"/>
      <c r="AL3" s="200">
        <v>1</v>
      </c>
      <c r="AM3" s="21">
        <f>U5</f>
        <v>58.910000000000004</v>
      </c>
      <c r="AN3" s="20"/>
      <c r="AO3" s="20"/>
      <c r="AP3" s="20"/>
      <c r="AQ3" s="20"/>
      <c r="AR3" s="20"/>
      <c r="AS3" s="20"/>
      <c r="AT3" s="200" t="s">
        <v>272</v>
      </c>
      <c r="AU3" s="21">
        <f>U6</f>
        <v>302.39</v>
      </c>
      <c r="AV3" s="20"/>
      <c r="AW3" s="20"/>
      <c r="AX3" s="20"/>
      <c r="AY3" s="20"/>
      <c r="AZ3" s="20"/>
      <c r="BA3" s="20"/>
      <c r="BB3" s="20"/>
      <c r="BC3" s="20"/>
      <c r="BD3" s="200">
        <v>0.12</v>
      </c>
      <c r="BE3" s="21">
        <f>U7</f>
        <v>134.88</v>
      </c>
      <c r="BF3" s="20"/>
      <c r="BG3" s="20"/>
      <c r="BH3" s="20"/>
      <c r="BI3" s="29"/>
      <c r="BJ3" s="29"/>
      <c r="BK3" s="20"/>
      <c r="BL3" s="20"/>
      <c r="BM3" s="20"/>
      <c r="BN3" s="181">
        <f t="shared" ref="BN3:BN8" si="1">W3+Y3+AA3+AC3+AE3+AG3+AI3+AM3+AO3+AQ3+AS3+AU3+AW3+AY3+BA3+BC3+BE3+BG3+BI3+BK3+BM3</f>
        <v>1120.58</v>
      </c>
      <c r="BO3" s="24">
        <v>43436</v>
      </c>
      <c r="BP3" s="179" t="s">
        <v>429</v>
      </c>
      <c r="BQ3" s="24">
        <v>43256</v>
      </c>
      <c r="BR3" s="193">
        <v>6</v>
      </c>
      <c r="BS3" s="22">
        <f t="shared" ref="BS3:BS9" si="2">BR3*30</f>
        <v>180</v>
      </c>
      <c r="BT3" s="192">
        <f t="shared" ref="BT3:BT9" si="3">BQ3+BS3</f>
        <v>43436</v>
      </c>
    </row>
    <row r="4" spans="1:72" s="22" customFormat="1" ht="249.75" customHeight="1" x14ac:dyDescent="0.25">
      <c r="A4" s="20"/>
      <c r="B4" s="197"/>
      <c r="C4" s="24"/>
      <c r="D4" s="29"/>
      <c r="E4" s="29"/>
      <c r="F4" s="20"/>
      <c r="G4" s="206"/>
      <c r="H4" s="20"/>
      <c r="I4" s="20"/>
      <c r="J4" s="226"/>
      <c r="K4" s="226"/>
      <c r="L4" s="20"/>
      <c r="M4" s="20" t="s">
        <v>314</v>
      </c>
      <c r="N4" s="20" t="str">
        <f>AH3</f>
        <v>0,4 с возможностью совместного подвеса ВЛ-0,4 км на участке протяженностью 0,1 км</v>
      </c>
      <c r="O4" s="21">
        <f>(0.4*1280)+(0.1*1124)</f>
        <v>624.4</v>
      </c>
      <c r="P4" s="21"/>
      <c r="Q4" s="21">
        <f>O4*0.11</f>
        <v>68.683999999999997</v>
      </c>
      <c r="R4" s="21">
        <f>O4*0.84</f>
        <v>524.49599999999998</v>
      </c>
      <c r="S4" s="21">
        <v>0</v>
      </c>
      <c r="T4" s="21">
        <f>O4*0.05</f>
        <v>31.22</v>
      </c>
      <c r="U4" s="21">
        <f>SUM(Q4:T4)</f>
        <v>624.4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0"/>
      <c r="AM4" s="20"/>
      <c r="AN4" s="20"/>
      <c r="AO4" s="20"/>
      <c r="AP4" s="20"/>
      <c r="AQ4" s="20"/>
      <c r="AR4" s="20"/>
      <c r="AS4" s="20"/>
      <c r="AT4" s="200"/>
      <c r="AU4" s="20"/>
      <c r="AV4" s="20"/>
      <c r="AW4" s="20"/>
      <c r="AX4" s="20"/>
      <c r="AY4" s="20"/>
      <c r="AZ4" s="20"/>
      <c r="BA4" s="20"/>
      <c r="BB4" s="20"/>
      <c r="BC4" s="20"/>
      <c r="BD4" s="200"/>
      <c r="BE4" s="21"/>
      <c r="BF4" s="20"/>
      <c r="BG4" s="20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193"/>
      <c r="BT4" s="192"/>
    </row>
    <row r="5" spans="1:72" s="22" customFormat="1" ht="249.75" customHeight="1" x14ac:dyDescent="0.25">
      <c r="A5" s="20"/>
      <c r="B5" s="197"/>
      <c r="C5" s="24"/>
      <c r="D5" s="29"/>
      <c r="E5" s="29"/>
      <c r="F5" s="20"/>
      <c r="G5" s="20"/>
      <c r="H5" s="20"/>
      <c r="I5" s="20"/>
      <c r="J5" s="226"/>
      <c r="K5" s="226"/>
      <c r="L5" s="20"/>
      <c r="M5" s="20" t="s">
        <v>316</v>
      </c>
      <c r="N5" s="20">
        <f>AL3</f>
        <v>1</v>
      </c>
      <c r="O5" s="21">
        <f>U5</f>
        <v>58.910000000000004</v>
      </c>
      <c r="P5" s="21"/>
      <c r="Q5" s="21">
        <v>4.3600000000000003</v>
      </c>
      <c r="R5" s="21">
        <v>7.33</v>
      </c>
      <c r="S5" s="21">
        <v>45.49</v>
      </c>
      <c r="T5" s="21">
        <v>1.73</v>
      </c>
      <c r="U5" s="21">
        <f t="shared" ref="U5:U7" si="4">SUM(Q5:T5)</f>
        <v>58.910000000000004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0"/>
      <c r="AM5" s="20"/>
      <c r="AN5" s="20"/>
      <c r="AO5" s="20"/>
      <c r="AP5" s="20"/>
      <c r="AQ5" s="20"/>
      <c r="AR5" s="20"/>
      <c r="AS5" s="20"/>
      <c r="AT5" s="200"/>
      <c r="AU5" s="20"/>
      <c r="AV5" s="20"/>
      <c r="AW5" s="20"/>
      <c r="AX5" s="20"/>
      <c r="AY5" s="20"/>
      <c r="AZ5" s="20"/>
      <c r="BA5" s="20"/>
      <c r="BB5" s="20"/>
      <c r="BC5" s="20"/>
      <c r="BD5" s="200"/>
      <c r="BE5" s="21"/>
      <c r="BF5" s="20"/>
      <c r="BG5" s="20"/>
      <c r="BH5" s="20"/>
      <c r="BI5" s="29"/>
      <c r="BJ5" s="29"/>
      <c r="BK5" s="20"/>
      <c r="BL5" s="20"/>
      <c r="BM5" s="20"/>
      <c r="BN5" s="181"/>
      <c r="BO5" s="24"/>
      <c r="BP5" s="179"/>
      <c r="BQ5" s="24"/>
      <c r="BR5" s="193"/>
      <c r="BT5" s="192"/>
    </row>
    <row r="6" spans="1:72" s="22" customFormat="1" ht="249.75" customHeight="1" x14ac:dyDescent="0.25">
      <c r="A6" s="20"/>
      <c r="B6" s="197"/>
      <c r="C6" s="24"/>
      <c r="D6" s="29"/>
      <c r="E6" s="29"/>
      <c r="F6" s="20"/>
      <c r="G6" s="20"/>
      <c r="H6" s="20"/>
      <c r="I6" s="20"/>
      <c r="J6" s="226"/>
      <c r="K6" s="226"/>
      <c r="L6" s="20"/>
      <c r="M6" s="20" t="s">
        <v>318</v>
      </c>
      <c r="N6" s="20" t="str">
        <f>AT3</f>
        <v>СТП 63 кВА</v>
      </c>
      <c r="O6" s="21">
        <f>U6</f>
        <v>302.39</v>
      </c>
      <c r="P6" s="21"/>
      <c r="Q6" s="21">
        <v>10.16</v>
      </c>
      <c r="R6" s="21">
        <v>51.3</v>
      </c>
      <c r="S6" s="21">
        <v>236.05</v>
      </c>
      <c r="T6" s="21">
        <v>4.88</v>
      </c>
      <c r="U6" s="21">
        <f t="shared" si="4"/>
        <v>302.39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0"/>
      <c r="AM6" s="20"/>
      <c r="AN6" s="20"/>
      <c r="AO6" s="20"/>
      <c r="AP6" s="20"/>
      <c r="AQ6" s="20"/>
      <c r="AR6" s="20"/>
      <c r="AS6" s="20"/>
      <c r="AT6" s="200"/>
      <c r="AU6" s="20"/>
      <c r="AV6" s="20"/>
      <c r="AW6" s="20"/>
      <c r="AX6" s="20"/>
      <c r="AY6" s="20"/>
      <c r="AZ6" s="20"/>
      <c r="BA6" s="20"/>
      <c r="BB6" s="20"/>
      <c r="BC6" s="20"/>
      <c r="BD6" s="200"/>
      <c r="BE6" s="21"/>
      <c r="BF6" s="20"/>
      <c r="BG6" s="20"/>
      <c r="BH6" s="20"/>
      <c r="BI6" s="29"/>
      <c r="BJ6" s="29"/>
      <c r="BK6" s="20"/>
      <c r="BL6" s="20"/>
      <c r="BM6" s="20"/>
      <c r="BN6" s="181"/>
      <c r="BO6" s="24"/>
      <c r="BP6" s="179"/>
      <c r="BQ6" s="24"/>
      <c r="BR6" s="193"/>
      <c r="BT6" s="192"/>
    </row>
    <row r="7" spans="1:72" s="22" customFormat="1" ht="249.75" customHeight="1" x14ac:dyDescent="0.25">
      <c r="A7" s="20"/>
      <c r="B7" s="197"/>
      <c r="C7" s="24"/>
      <c r="D7" s="29"/>
      <c r="E7" s="29"/>
      <c r="F7" s="20"/>
      <c r="G7" s="20"/>
      <c r="H7" s="20"/>
      <c r="I7" s="20"/>
      <c r="J7" s="206"/>
      <c r="K7" s="206"/>
      <c r="L7" s="20"/>
      <c r="M7" s="20" t="s">
        <v>310</v>
      </c>
      <c r="N7" s="20">
        <f>BD3</f>
        <v>0.12</v>
      </c>
      <c r="O7" s="21">
        <f>N7*1124</f>
        <v>134.88</v>
      </c>
      <c r="P7" s="21"/>
      <c r="Q7" s="21">
        <f>O7*0.11</f>
        <v>14.8368</v>
      </c>
      <c r="R7" s="21">
        <f>O7*0.83</f>
        <v>111.95039999999999</v>
      </c>
      <c r="S7" s="21">
        <v>0</v>
      </c>
      <c r="T7" s="21">
        <f>O7*0.06</f>
        <v>8.0927999999999987</v>
      </c>
      <c r="U7" s="21">
        <f t="shared" si="4"/>
        <v>134.88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0"/>
      <c r="AM7" s="20"/>
      <c r="AN7" s="20"/>
      <c r="AO7" s="20"/>
      <c r="AP7" s="20"/>
      <c r="AQ7" s="20"/>
      <c r="AR7" s="20"/>
      <c r="AS7" s="20"/>
      <c r="AT7" s="200"/>
      <c r="AU7" s="20"/>
      <c r="AV7" s="20"/>
      <c r="AW7" s="20"/>
      <c r="AX7" s="20"/>
      <c r="AY7" s="20"/>
      <c r="AZ7" s="20"/>
      <c r="BA7" s="20"/>
      <c r="BB7" s="20"/>
      <c r="BC7" s="20"/>
      <c r="BD7" s="200"/>
      <c r="BE7" s="21"/>
      <c r="BF7" s="20"/>
      <c r="BG7" s="20"/>
      <c r="BH7" s="20"/>
      <c r="BI7" s="29"/>
      <c r="BJ7" s="29"/>
      <c r="BK7" s="20"/>
      <c r="BL7" s="20"/>
      <c r="BM7" s="20"/>
      <c r="BN7" s="181"/>
      <c r="BO7" s="24"/>
      <c r="BP7" s="179"/>
      <c r="BQ7" s="24"/>
      <c r="BR7" s="193"/>
      <c r="BT7" s="192"/>
    </row>
    <row r="8" spans="1:72" s="22" customFormat="1" ht="409.5" customHeight="1" x14ac:dyDescent="0.25">
      <c r="A8" s="20" t="s">
        <v>331</v>
      </c>
      <c r="B8" s="197">
        <v>41641722</v>
      </c>
      <c r="C8" s="24">
        <v>43273</v>
      </c>
      <c r="D8" s="29">
        <v>466.1</v>
      </c>
      <c r="E8" s="29"/>
      <c r="F8" s="20">
        <v>15</v>
      </c>
      <c r="G8" s="20" t="s">
        <v>352</v>
      </c>
      <c r="H8" s="20" t="s">
        <v>141</v>
      </c>
      <c r="I8" s="20" t="s">
        <v>444</v>
      </c>
      <c r="J8" s="199" t="s">
        <v>393</v>
      </c>
      <c r="K8" s="20" t="s">
        <v>416</v>
      </c>
      <c r="L8" s="20" t="s">
        <v>433</v>
      </c>
      <c r="M8" s="20"/>
      <c r="N8" s="21"/>
      <c r="O8" s="23"/>
      <c r="P8" s="23"/>
      <c r="Q8" s="21"/>
      <c r="R8" s="21"/>
      <c r="S8" s="21"/>
      <c r="T8" s="21"/>
      <c r="U8" s="21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0"/>
      <c r="AM8" s="20"/>
      <c r="AN8" s="20"/>
      <c r="AO8" s="20"/>
      <c r="AP8" s="20"/>
      <c r="AQ8" s="20"/>
      <c r="AR8" s="20"/>
      <c r="AS8" s="20"/>
      <c r="AT8" s="200"/>
      <c r="AU8" s="20"/>
      <c r="AV8" s="20"/>
      <c r="AW8" s="20"/>
      <c r="AX8" s="20"/>
      <c r="AY8" s="20"/>
      <c r="AZ8" s="20"/>
      <c r="BA8" s="20"/>
      <c r="BB8" s="20"/>
      <c r="BC8" s="20"/>
      <c r="BD8" s="200"/>
      <c r="BE8" s="21"/>
      <c r="BF8" s="20"/>
      <c r="BG8" s="20"/>
      <c r="BH8" s="20"/>
      <c r="BI8" s="29"/>
      <c r="BJ8" s="29"/>
      <c r="BK8" s="20"/>
      <c r="BL8" s="20"/>
      <c r="BM8" s="20"/>
      <c r="BN8" s="181">
        <f t="shared" si="1"/>
        <v>0</v>
      </c>
      <c r="BO8" s="24">
        <v>43453</v>
      </c>
      <c r="BP8" s="179" t="s">
        <v>432</v>
      </c>
      <c r="BQ8" s="24">
        <v>43273</v>
      </c>
      <c r="BR8" s="193">
        <v>6</v>
      </c>
      <c r="BS8" s="22">
        <f t="shared" si="2"/>
        <v>180</v>
      </c>
      <c r="BT8" s="192">
        <f t="shared" si="3"/>
        <v>43453</v>
      </c>
    </row>
    <row r="9" spans="1:72" s="22" customFormat="1" ht="218.25" customHeight="1" x14ac:dyDescent="0.25">
      <c r="A9" s="20" t="s">
        <v>332</v>
      </c>
      <c r="B9" s="197">
        <v>41656481</v>
      </c>
      <c r="C9" s="24">
        <v>43264</v>
      </c>
      <c r="D9" s="29">
        <v>466.1</v>
      </c>
      <c r="E9" s="29"/>
      <c r="F9" s="20">
        <v>15</v>
      </c>
      <c r="G9" s="20" t="s">
        <v>353</v>
      </c>
      <c r="H9" s="20" t="s">
        <v>138</v>
      </c>
      <c r="I9" s="20" t="s">
        <v>373</v>
      </c>
      <c r="J9" s="205" t="s">
        <v>394</v>
      </c>
      <c r="K9" s="205" t="s">
        <v>413</v>
      </c>
      <c r="L9" s="20" t="s">
        <v>434</v>
      </c>
      <c r="M9" s="20"/>
      <c r="N9" s="20"/>
      <c r="O9" s="21">
        <f>SUM(O10)</f>
        <v>134.88</v>
      </c>
      <c r="P9" s="21">
        <f t="shared" ref="P9:U9" si="5">SUM(P10)</f>
        <v>0</v>
      </c>
      <c r="Q9" s="21">
        <f t="shared" si="5"/>
        <v>14.8368</v>
      </c>
      <c r="R9" s="21">
        <f t="shared" si="5"/>
        <v>111.95039999999999</v>
      </c>
      <c r="S9" s="21">
        <f t="shared" si="5"/>
        <v>0</v>
      </c>
      <c r="T9" s="21">
        <f t="shared" si="5"/>
        <v>8.0927999999999987</v>
      </c>
      <c r="U9" s="21">
        <f t="shared" si="5"/>
        <v>134.88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0"/>
      <c r="AM9" s="20"/>
      <c r="AN9" s="20"/>
      <c r="AO9" s="20"/>
      <c r="AP9" s="20"/>
      <c r="AQ9" s="20"/>
      <c r="AR9" s="20"/>
      <c r="AS9" s="20"/>
      <c r="AT9" s="200"/>
      <c r="AU9" s="20"/>
      <c r="AV9" s="20"/>
      <c r="AW9" s="20"/>
      <c r="AX9" s="20"/>
      <c r="AY9" s="20"/>
      <c r="AZ9" s="20"/>
      <c r="BA9" s="20"/>
      <c r="BB9" s="20"/>
      <c r="BC9" s="20"/>
      <c r="BD9" s="200">
        <v>0.12</v>
      </c>
      <c r="BE9" s="21">
        <f>U10</f>
        <v>134.88</v>
      </c>
      <c r="BF9" s="20"/>
      <c r="BG9" s="21"/>
      <c r="BH9" s="20"/>
      <c r="BI9" s="29"/>
      <c r="BJ9" s="29"/>
      <c r="BK9" s="20"/>
      <c r="BL9" s="20"/>
      <c r="BM9" s="20"/>
      <c r="BN9" s="181">
        <f t="shared" ref="BN9:BN27" si="6">W9+Y9+AA9+AC9+AE9+AG9+AI9+AM9+AO9+AQ9+AS9+AU9+AW9+AY9+BA9+BC9+BE9+BG9+BI9+BK9+BM9</f>
        <v>134.88</v>
      </c>
      <c r="BO9" s="24">
        <v>43444</v>
      </c>
      <c r="BP9" s="198" t="s">
        <v>427</v>
      </c>
      <c r="BQ9" s="24">
        <v>43264</v>
      </c>
      <c r="BR9" s="193">
        <v>6</v>
      </c>
      <c r="BS9" s="22">
        <f t="shared" si="2"/>
        <v>180</v>
      </c>
      <c r="BT9" s="192">
        <f t="shared" si="3"/>
        <v>43444</v>
      </c>
    </row>
    <row r="10" spans="1:72" s="22" customFormat="1" ht="169.9" customHeight="1" x14ac:dyDescent="0.25">
      <c r="A10" s="20"/>
      <c r="B10" s="197"/>
      <c r="C10" s="24"/>
      <c r="D10" s="29"/>
      <c r="E10" s="29"/>
      <c r="F10" s="20"/>
      <c r="G10" s="20"/>
      <c r="H10" s="20"/>
      <c r="I10" s="20"/>
      <c r="J10" s="206"/>
      <c r="K10" s="206"/>
      <c r="L10" s="20"/>
      <c r="M10" s="20" t="s">
        <v>310</v>
      </c>
      <c r="N10" s="20">
        <f>BD9</f>
        <v>0.12</v>
      </c>
      <c r="O10" s="21">
        <f>N10*1124</f>
        <v>134.88</v>
      </c>
      <c r="P10" s="21"/>
      <c r="Q10" s="21">
        <f>O10*0.11</f>
        <v>14.8368</v>
      </c>
      <c r="R10" s="21">
        <f>O10*0.83</f>
        <v>111.95039999999999</v>
      </c>
      <c r="S10" s="21">
        <v>0</v>
      </c>
      <c r="T10" s="21">
        <f>O10*0.06</f>
        <v>8.0927999999999987</v>
      </c>
      <c r="U10" s="21">
        <f t="shared" ref="U10" si="7">SUM(Q10:T10)</f>
        <v>134.88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0"/>
      <c r="AM10" s="20"/>
      <c r="AN10" s="20"/>
      <c r="AO10" s="20"/>
      <c r="AP10" s="20"/>
      <c r="AQ10" s="20"/>
      <c r="AR10" s="20"/>
      <c r="AS10" s="20"/>
      <c r="AT10" s="200"/>
      <c r="AU10" s="20"/>
      <c r="AV10" s="20"/>
      <c r="AW10" s="20"/>
      <c r="AX10" s="20"/>
      <c r="AY10" s="20"/>
      <c r="AZ10" s="20"/>
      <c r="BA10" s="20"/>
      <c r="BB10" s="20"/>
      <c r="BC10" s="20"/>
      <c r="BD10" s="200"/>
      <c r="BE10" s="21"/>
      <c r="BF10" s="20"/>
      <c r="BG10" s="21"/>
      <c r="BH10" s="20"/>
      <c r="BI10" s="29"/>
      <c r="BJ10" s="29"/>
      <c r="BK10" s="20"/>
      <c r="BL10" s="20"/>
      <c r="BM10" s="20"/>
      <c r="BN10" s="181"/>
      <c r="BO10" s="24"/>
      <c r="BP10" s="198"/>
      <c r="BQ10" s="24"/>
      <c r="BR10" s="193"/>
      <c r="BT10" s="192"/>
    </row>
    <row r="11" spans="1:72" s="22" customFormat="1" ht="212.25" customHeight="1" x14ac:dyDescent="0.25">
      <c r="A11" s="20" t="s">
        <v>333</v>
      </c>
      <c r="B11" s="197">
        <v>41663909</v>
      </c>
      <c r="C11" s="24">
        <v>43276</v>
      </c>
      <c r="D11" s="29">
        <v>466.1</v>
      </c>
      <c r="E11" s="29"/>
      <c r="F11" s="20">
        <v>12</v>
      </c>
      <c r="G11" s="20" t="s">
        <v>354</v>
      </c>
      <c r="H11" s="20" t="s">
        <v>138</v>
      </c>
      <c r="I11" s="20" t="s">
        <v>374</v>
      </c>
      <c r="J11" s="205" t="s">
        <v>395</v>
      </c>
      <c r="K11" s="205" t="s">
        <v>419</v>
      </c>
      <c r="L11" s="20" t="s">
        <v>435</v>
      </c>
      <c r="M11" s="20"/>
      <c r="N11" s="20"/>
      <c r="O11" s="21">
        <f>SUM(O12)</f>
        <v>168.6</v>
      </c>
      <c r="P11" s="21">
        <f t="shared" ref="P11:U11" si="8">SUM(P12)</f>
        <v>0</v>
      </c>
      <c r="Q11" s="21">
        <f t="shared" si="8"/>
        <v>18.545999999999999</v>
      </c>
      <c r="R11" s="21">
        <f t="shared" si="8"/>
        <v>139.93799999999999</v>
      </c>
      <c r="S11" s="21">
        <f t="shared" si="8"/>
        <v>0</v>
      </c>
      <c r="T11" s="21">
        <f t="shared" si="8"/>
        <v>10.116</v>
      </c>
      <c r="U11" s="21">
        <f t="shared" si="8"/>
        <v>168.59999999999997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0"/>
      <c r="AM11" s="20"/>
      <c r="AN11" s="20"/>
      <c r="AO11" s="20"/>
      <c r="AP11" s="20"/>
      <c r="AQ11" s="20"/>
      <c r="AR11" s="20"/>
      <c r="AS11" s="20"/>
      <c r="AT11" s="200"/>
      <c r="AU11" s="20"/>
      <c r="AV11" s="20"/>
      <c r="AW11" s="20"/>
      <c r="AX11" s="20"/>
      <c r="AY11" s="20"/>
      <c r="AZ11" s="20"/>
      <c r="BA11" s="20"/>
      <c r="BB11" s="20"/>
      <c r="BC11" s="20"/>
      <c r="BD11" s="200">
        <v>0.15</v>
      </c>
      <c r="BE11" s="21">
        <f>U12</f>
        <v>168.59999999999997</v>
      </c>
      <c r="BF11" s="20"/>
      <c r="BG11" s="20"/>
      <c r="BH11" s="20"/>
      <c r="BI11" s="20"/>
      <c r="BJ11" s="20"/>
      <c r="BK11" s="20"/>
      <c r="BL11" s="20"/>
      <c r="BM11" s="20"/>
      <c r="BN11" s="181">
        <f t="shared" si="6"/>
        <v>168.59999999999997</v>
      </c>
      <c r="BO11" s="24">
        <v>43456</v>
      </c>
      <c r="BP11" s="179" t="s">
        <v>210</v>
      </c>
      <c r="BQ11" s="24">
        <v>43276</v>
      </c>
      <c r="BR11" s="193">
        <v>6</v>
      </c>
      <c r="BS11" s="22">
        <f t="shared" ref="BS11:BS45" si="9">BR11*30</f>
        <v>180</v>
      </c>
      <c r="BT11" s="192">
        <f t="shared" ref="BT11:BT45" si="10">BQ11+BS11</f>
        <v>43456</v>
      </c>
    </row>
    <row r="12" spans="1:72" s="22" customFormat="1" ht="157.9" customHeight="1" x14ac:dyDescent="0.25">
      <c r="A12" s="20"/>
      <c r="B12" s="197"/>
      <c r="C12" s="24"/>
      <c r="D12" s="29"/>
      <c r="E12" s="29"/>
      <c r="F12" s="20"/>
      <c r="G12" s="20"/>
      <c r="H12" s="20"/>
      <c r="I12" s="20"/>
      <c r="J12" s="206"/>
      <c r="K12" s="206"/>
      <c r="L12" s="20"/>
      <c r="M12" s="20" t="s">
        <v>310</v>
      </c>
      <c r="N12" s="20">
        <f>BD11</f>
        <v>0.15</v>
      </c>
      <c r="O12" s="21">
        <f>N12*1124</f>
        <v>168.6</v>
      </c>
      <c r="P12" s="21"/>
      <c r="Q12" s="21">
        <f>O12*0.11</f>
        <v>18.545999999999999</v>
      </c>
      <c r="R12" s="21">
        <f>O12*0.83</f>
        <v>139.93799999999999</v>
      </c>
      <c r="S12" s="21">
        <v>0</v>
      </c>
      <c r="T12" s="21">
        <f>O12*0.06</f>
        <v>10.116</v>
      </c>
      <c r="U12" s="21">
        <f t="shared" ref="U12" si="11">SUM(Q12:T12)</f>
        <v>168.59999999999997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0"/>
      <c r="AM12" s="20"/>
      <c r="AN12" s="20"/>
      <c r="AO12" s="20"/>
      <c r="AP12" s="20"/>
      <c r="AQ12" s="20"/>
      <c r="AR12" s="20"/>
      <c r="AS12" s="20"/>
      <c r="AT12" s="200"/>
      <c r="AU12" s="20"/>
      <c r="AV12" s="20"/>
      <c r="AW12" s="20"/>
      <c r="AX12" s="20"/>
      <c r="AY12" s="20"/>
      <c r="AZ12" s="20"/>
      <c r="BA12" s="20"/>
      <c r="BB12" s="20"/>
      <c r="BC12" s="20"/>
      <c r="BD12" s="200"/>
      <c r="BE12" s="20"/>
      <c r="BF12" s="20"/>
      <c r="BG12" s="20"/>
      <c r="BH12" s="20"/>
      <c r="BI12" s="20"/>
      <c r="BJ12" s="20"/>
      <c r="BK12" s="20"/>
      <c r="BL12" s="20"/>
      <c r="BM12" s="20"/>
      <c r="BN12" s="181"/>
      <c r="BO12" s="24"/>
      <c r="BP12" s="179"/>
      <c r="BQ12" s="24"/>
      <c r="BR12" s="193"/>
      <c r="BT12" s="192"/>
    </row>
    <row r="13" spans="1:72" s="22" customFormat="1" ht="265.5" customHeight="1" x14ac:dyDescent="0.25">
      <c r="A13" s="20" t="s">
        <v>334</v>
      </c>
      <c r="B13" s="197">
        <v>41662473</v>
      </c>
      <c r="C13" s="24">
        <v>43270</v>
      </c>
      <c r="D13" s="29">
        <v>466.1</v>
      </c>
      <c r="E13" s="29"/>
      <c r="F13" s="20">
        <v>12</v>
      </c>
      <c r="G13" s="20" t="s">
        <v>355</v>
      </c>
      <c r="H13" s="20" t="s">
        <v>138</v>
      </c>
      <c r="I13" s="20" t="s">
        <v>375</v>
      </c>
      <c r="J13" s="205" t="s">
        <v>396</v>
      </c>
      <c r="K13" s="205" t="s">
        <v>420</v>
      </c>
      <c r="L13" s="20" t="s">
        <v>436</v>
      </c>
      <c r="M13" s="20"/>
      <c r="N13" s="20"/>
      <c r="O13" s="21">
        <f>SUM(O14)</f>
        <v>112.4</v>
      </c>
      <c r="P13" s="21">
        <f t="shared" ref="P13:U13" si="12">SUM(P14)</f>
        <v>0</v>
      </c>
      <c r="Q13" s="21">
        <f t="shared" si="12"/>
        <v>12.364000000000001</v>
      </c>
      <c r="R13" s="21">
        <f t="shared" si="12"/>
        <v>93.292000000000002</v>
      </c>
      <c r="S13" s="21">
        <f t="shared" si="12"/>
        <v>0</v>
      </c>
      <c r="T13" s="21">
        <f t="shared" si="12"/>
        <v>6.7439999999999998</v>
      </c>
      <c r="U13" s="21">
        <f t="shared" si="12"/>
        <v>112.4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0"/>
      <c r="AM13" s="20"/>
      <c r="AN13" s="20"/>
      <c r="AO13" s="20"/>
      <c r="AP13" s="20"/>
      <c r="AQ13" s="20"/>
      <c r="AR13" s="20"/>
      <c r="AS13" s="20"/>
      <c r="AT13" s="200"/>
      <c r="AU13" s="20"/>
      <c r="AV13" s="20"/>
      <c r="AW13" s="20"/>
      <c r="AX13" s="20"/>
      <c r="AY13" s="20"/>
      <c r="AZ13" s="20"/>
      <c r="BA13" s="20"/>
      <c r="BB13" s="20"/>
      <c r="BC13" s="20"/>
      <c r="BD13" s="200">
        <v>0.1</v>
      </c>
      <c r="BE13" s="21">
        <f>U14</f>
        <v>112.4</v>
      </c>
      <c r="BF13" s="20"/>
      <c r="BG13" s="20"/>
      <c r="BH13" s="20"/>
      <c r="BI13" s="20"/>
      <c r="BJ13" s="20"/>
      <c r="BK13" s="20"/>
      <c r="BL13" s="20"/>
      <c r="BM13" s="20"/>
      <c r="BN13" s="181">
        <f t="shared" si="6"/>
        <v>112.4</v>
      </c>
      <c r="BO13" s="24">
        <v>43450</v>
      </c>
      <c r="BP13" s="179" t="s">
        <v>437</v>
      </c>
      <c r="BQ13" s="24">
        <v>43270</v>
      </c>
      <c r="BR13" s="193">
        <v>6</v>
      </c>
      <c r="BS13" s="22">
        <f t="shared" si="9"/>
        <v>180</v>
      </c>
      <c r="BT13" s="192">
        <f t="shared" si="10"/>
        <v>43450</v>
      </c>
    </row>
    <row r="14" spans="1:72" s="22" customFormat="1" ht="142.9" customHeight="1" x14ac:dyDescent="0.25">
      <c r="A14" s="20"/>
      <c r="B14" s="197"/>
      <c r="C14" s="24"/>
      <c r="D14" s="29"/>
      <c r="E14" s="29"/>
      <c r="F14" s="20"/>
      <c r="G14" s="20"/>
      <c r="H14" s="20"/>
      <c r="I14" s="20"/>
      <c r="J14" s="206"/>
      <c r="K14" s="206"/>
      <c r="L14" s="20"/>
      <c r="M14" s="20" t="s">
        <v>310</v>
      </c>
      <c r="N14" s="20">
        <f>BD13</f>
        <v>0.1</v>
      </c>
      <c r="O14" s="21">
        <f>N14*1124</f>
        <v>112.4</v>
      </c>
      <c r="P14" s="21"/>
      <c r="Q14" s="21">
        <f>O14*0.11</f>
        <v>12.364000000000001</v>
      </c>
      <c r="R14" s="21">
        <f>O14*0.83</f>
        <v>93.292000000000002</v>
      </c>
      <c r="S14" s="21">
        <v>0</v>
      </c>
      <c r="T14" s="21">
        <f>O14*0.06</f>
        <v>6.7439999999999998</v>
      </c>
      <c r="U14" s="21">
        <f t="shared" ref="U14" si="13">SUM(Q14:T14)</f>
        <v>112.4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0"/>
      <c r="AM14" s="20"/>
      <c r="AN14" s="20"/>
      <c r="AO14" s="20"/>
      <c r="AP14" s="20"/>
      <c r="AQ14" s="20"/>
      <c r="AR14" s="20"/>
      <c r="AS14" s="20"/>
      <c r="AT14" s="200"/>
      <c r="AU14" s="20"/>
      <c r="AV14" s="20"/>
      <c r="AW14" s="20"/>
      <c r="AX14" s="20"/>
      <c r="AY14" s="20"/>
      <c r="AZ14" s="20"/>
      <c r="BA14" s="20"/>
      <c r="BB14" s="20"/>
      <c r="BC14" s="20"/>
      <c r="BD14" s="200"/>
      <c r="BE14" s="21"/>
      <c r="BF14" s="20"/>
      <c r="BG14" s="20"/>
      <c r="BH14" s="20"/>
      <c r="BI14" s="20"/>
      <c r="BJ14" s="20"/>
      <c r="BK14" s="20"/>
      <c r="BL14" s="20"/>
      <c r="BM14" s="20"/>
      <c r="BN14" s="181"/>
      <c r="BO14" s="24"/>
      <c r="BP14" s="179"/>
      <c r="BQ14" s="24"/>
      <c r="BR14" s="193"/>
      <c r="BT14" s="192"/>
    </row>
    <row r="15" spans="1:72" s="22" customFormat="1" ht="261.75" customHeight="1" x14ac:dyDescent="0.25">
      <c r="A15" s="20" t="s">
        <v>335</v>
      </c>
      <c r="B15" s="197">
        <v>41664374</v>
      </c>
      <c r="C15" s="24">
        <v>43270</v>
      </c>
      <c r="D15" s="29">
        <v>466.1</v>
      </c>
      <c r="E15" s="29"/>
      <c r="F15" s="20">
        <v>12</v>
      </c>
      <c r="G15" s="20" t="s">
        <v>356</v>
      </c>
      <c r="H15" s="20" t="s">
        <v>138</v>
      </c>
      <c r="I15" s="20" t="s">
        <v>376</v>
      </c>
      <c r="J15" s="205" t="s">
        <v>397</v>
      </c>
      <c r="K15" s="205" t="s">
        <v>421</v>
      </c>
      <c r="L15" s="20" t="s">
        <v>436</v>
      </c>
      <c r="M15" s="20"/>
      <c r="N15" s="20"/>
      <c r="O15" s="21">
        <f>SUM(O16)</f>
        <v>22.48</v>
      </c>
      <c r="P15" s="21">
        <f t="shared" ref="P15:U15" si="14">SUM(P16)</f>
        <v>0</v>
      </c>
      <c r="Q15" s="21">
        <f t="shared" si="14"/>
        <v>2.4727999999999999</v>
      </c>
      <c r="R15" s="21">
        <f t="shared" si="14"/>
        <v>18.6584</v>
      </c>
      <c r="S15" s="21">
        <f t="shared" si="14"/>
        <v>0</v>
      </c>
      <c r="T15" s="21">
        <f t="shared" si="14"/>
        <v>1.3488</v>
      </c>
      <c r="U15" s="21">
        <f t="shared" si="14"/>
        <v>22.48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0"/>
      <c r="AM15" s="20"/>
      <c r="AN15" s="20"/>
      <c r="AO15" s="20"/>
      <c r="AP15" s="20"/>
      <c r="AQ15" s="20"/>
      <c r="AR15" s="20"/>
      <c r="AS15" s="20"/>
      <c r="AT15" s="200"/>
      <c r="AU15" s="20"/>
      <c r="AV15" s="20"/>
      <c r="AW15" s="20"/>
      <c r="AX15" s="20"/>
      <c r="AY15" s="20"/>
      <c r="AZ15" s="20"/>
      <c r="BA15" s="20"/>
      <c r="BB15" s="20"/>
      <c r="BC15" s="20"/>
      <c r="BD15" s="200">
        <v>0.02</v>
      </c>
      <c r="BE15" s="21">
        <f>U16</f>
        <v>22.48</v>
      </c>
      <c r="BF15" s="20"/>
      <c r="BG15" s="20"/>
      <c r="BH15" s="20"/>
      <c r="BI15" s="20"/>
      <c r="BJ15" s="20"/>
      <c r="BK15" s="20"/>
      <c r="BL15" s="20"/>
      <c r="BM15" s="20"/>
      <c r="BN15" s="181">
        <f t="shared" si="6"/>
        <v>22.48</v>
      </c>
      <c r="BO15" s="24">
        <v>43450</v>
      </c>
      <c r="BP15" s="179" t="s">
        <v>438</v>
      </c>
      <c r="BQ15" s="24">
        <v>43270</v>
      </c>
      <c r="BR15" s="193">
        <v>6</v>
      </c>
      <c r="BS15" s="22">
        <f t="shared" si="9"/>
        <v>180</v>
      </c>
      <c r="BT15" s="192">
        <f t="shared" si="10"/>
        <v>43450</v>
      </c>
    </row>
    <row r="16" spans="1:72" s="22" customFormat="1" ht="135.6" customHeight="1" x14ac:dyDescent="0.25">
      <c r="A16" s="20"/>
      <c r="B16" s="197"/>
      <c r="C16" s="24"/>
      <c r="D16" s="29"/>
      <c r="E16" s="29"/>
      <c r="F16" s="20"/>
      <c r="G16" s="20"/>
      <c r="H16" s="20"/>
      <c r="I16" s="20"/>
      <c r="J16" s="206"/>
      <c r="K16" s="206"/>
      <c r="L16" s="20"/>
      <c r="M16" s="20" t="s">
        <v>310</v>
      </c>
      <c r="N16" s="20">
        <f>BD15</f>
        <v>0.02</v>
      </c>
      <c r="O16" s="21">
        <f>N16*1124</f>
        <v>22.48</v>
      </c>
      <c r="P16" s="21"/>
      <c r="Q16" s="21">
        <f>O16*0.11</f>
        <v>2.4727999999999999</v>
      </c>
      <c r="R16" s="21">
        <f>O16*0.83</f>
        <v>18.6584</v>
      </c>
      <c r="S16" s="21">
        <v>0</v>
      </c>
      <c r="T16" s="21">
        <f>O16*0.06</f>
        <v>1.3488</v>
      </c>
      <c r="U16" s="21">
        <f t="shared" ref="U16" si="15">SUM(Q16:T16)</f>
        <v>22.48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0"/>
      <c r="AM16" s="20"/>
      <c r="AN16" s="20"/>
      <c r="AO16" s="20"/>
      <c r="AP16" s="20"/>
      <c r="AQ16" s="20"/>
      <c r="AR16" s="20"/>
      <c r="AS16" s="20"/>
      <c r="AT16" s="200"/>
      <c r="AU16" s="20"/>
      <c r="AV16" s="20"/>
      <c r="AW16" s="20"/>
      <c r="AX16" s="20"/>
      <c r="AY16" s="20"/>
      <c r="AZ16" s="20"/>
      <c r="BA16" s="20"/>
      <c r="BB16" s="20"/>
      <c r="BC16" s="20"/>
      <c r="BD16" s="200"/>
      <c r="BE16" s="20"/>
      <c r="BF16" s="20"/>
      <c r="BG16" s="20"/>
      <c r="BH16" s="20"/>
      <c r="BI16" s="20"/>
      <c r="BJ16" s="20"/>
      <c r="BK16" s="20"/>
      <c r="BL16" s="20"/>
      <c r="BM16" s="20"/>
      <c r="BN16" s="181"/>
      <c r="BO16" s="24"/>
      <c r="BP16" s="179"/>
      <c r="BQ16" s="26"/>
      <c r="BR16" s="193"/>
      <c r="BT16" s="192"/>
    </row>
    <row r="17" spans="1:72" s="22" customFormat="1" ht="194.25" customHeight="1" x14ac:dyDescent="0.25">
      <c r="A17" s="20" t="s">
        <v>336</v>
      </c>
      <c r="B17" s="197">
        <v>41663856</v>
      </c>
      <c r="C17" s="24">
        <v>43270</v>
      </c>
      <c r="D17" s="20">
        <v>466.1</v>
      </c>
      <c r="E17" s="20"/>
      <c r="F17" s="20">
        <v>9</v>
      </c>
      <c r="G17" s="20" t="s">
        <v>357</v>
      </c>
      <c r="H17" s="20" t="s">
        <v>138</v>
      </c>
      <c r="I17" s="20" t="s">
        <v>377</v>
      </c>
      <c r="J17" s="205" t="s">
        <v>398</v>
      </c>
      <c r="K17" s="205" t="s">
        <v>418</v>
      </c>
      <c r="L17" s="20"/>
      <c r="M17" s="20"/>
      <c r="N17" s="20"/>
      <c r="O17" s="21">
        <f>SUM(O18)</f>
        <v>134.88</v>
      </c>
      <c r="P17" s="21">
        <f t="shared" ref="P17:U17" si="16">SUM(P18)</f>
        <v>0</v>
      </c>
      <c r="Q17" s="21">
        <f t="shared" si="16"/>
        <v>14.8368</v>
      </c>
      <c r="R17" s="21">
        <f t="shared" si="16"/>
        <v>111.95039999999999</v>
      </c>
      <c r="S17" s="21">
        <f t="shared" si="16"/>
        <v>0</v>
      </c>
      <c r="T17" s="21">
        <f t="shared" si="16"/>
        <v>8.0927999999999987</v>
      </c>
      <c r="U17" s="21">
        <f t="shared" si="16"/>
        <v>134.88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1"/>
      <c r="AJ17" s="21"/>
      <c r="AK17" s="20"/>
      <c r="AL17" s="200"/>
      <c r="AM17" s="21"/>
      <c r="AN17" s="21"/>
      <c r="AO17" s="20"/>
      <c r="AP17" s="20"/>
      <c r="AQ17" s="20"/>
      <c r="AR17" s="20"/>
      <c r="AS17" s="20"/>
      <c r="AT17" s="200"/>
      <c r="AU17" s="20"/>
      <c r="AV17" s="20"/>
      <c r="AW17" s="20"/>
      <c r="AX17" s="20"/>
      <c r="AY17" s="20"/>
      <c r="AZ17" s="20"/>
      <c r="BA17" s="20"/>
      <c r="BB17" s="20"/>
      <c r="BC17" s="23"/>
      <c r="BD17" s="200">
        <v>0.12</v>
      </c>
      <c r="BE17" s="23">
        <f>U18</f>
        <v>134.88</v>
      </c>
      <c r="BF17" s="20"/>
      <c r="BG17" s="20"/>
      <c r="BH17" s="20"/>
      <c r="BI17" s="20"/>
      <c r="BJ17" s="20"/>
      <c r="BK17" s="20"/>
      <c r="BL17" s="20"/>
      <c r="BM17" s="20"/>
      <c r="BN17" s="181">
        <f t="shared" si="6"/>
        <v>134.88</v>
      </c>
      <c r="BO17" s="24">
        <v>43450</v>
      </c>
      <c r="BP17" s="179" t="s">
        <v>210</v>
      </c>
      <c r="BQ17" s="194">
        <v>43270</v>
      </c>
      <c r="BR17" s="193">
        <v>6</v>
      </c>
      <c r="BS17" s="22">
        <f t="shared" si="9"/>
        <v>180</v>
      </c>
      <c r="BT17" s="192">
        <f t="shared" si="10"/>
        <v>43450</v>
      </c>
    </row>
    <row r="18" spans="1:72" s="22" customFormat="1" ht="194.25" customHeight="1" x14ac:dyDescent="0.25">
      <c r="A18" s="20"/>
      <c r="B18" s="197"/>
      <c r="C18" s="24"/>
      <c r="D18" s="20"/>
      <c r="E18" s="20"/>
      <c r="F18" s="20"/>
      <c r="G18" s="20"/>
      <c r="H18" s="20"/>
      <c r="I18" s="20"/>
      <c r="J18" s="206"/>
      <c r="K18" s="206"/>
      <c r="L18" s="20"/>
      <c r="M18" s="20" t="s">
        <v>310</v>
      </c>
      <c r="N18" s="20">
        <f>BD17</f>
        <v>0.12</v>
      </c>
      <c r="O18" s="21">
        <f>N18*1124</f>
        <v>134.88</v>
      </c>
      <c r="P18" s="21"/>
      <c r="Q18" s="21">
        <f>O18*0.11</f>
        <v>14.8368</v>
      </c>
      <c r="R18" s="21">
        <f>O18*0.83</f>
        <v>111.95039999999999</v>
      </c>
      <c r="S18" s="21">
        <v>0</v>
      </c>
      <c r="T18" s="21">
        <f>O18*0.06</f>
        <v>8.0927999999999987</v>
      </c>
      <c r="U18" s="21">
        <f t="shared" ref="U18" si="17">SUM(Q18:T18)</f>
        <v>134.88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1"/>
      <c r="AJ18" s="21"/>
      <c r="AK18" s="20"/>
      <c r="AL18" s="200"/>
      <c r="AM18" s="21"/>
      <c r="AN18" s="21"/>
      <c r="AO18" s="20"/>
      <c r="AP18" s="20"/>
      <c r="AQ18" s="20"/>
      <c r="AR18" s="20"/>
      <c r="AS18" s="20"/>
      <c r="AT18" s="200"/>
      <c r="AU18" s="20"/>
      <c r="AV18" s="20"/>
      <c r="AW18" s="20"/>
      <c r="AX18" s="20"/>
      <c r="AY18" s="20"/>
      <c r="AZ18" s="20"/>
      <c r="BA18" s="20"/>
      <c r="BB18" s="20"/>
      <c r="BC18" s="23"/>
      <c r="BD18" s="200"/>
      <c r="BE18" s="20"/>
      <c r="BF18" s="20"/>
      <c r="BG18" s="20"/>
      <c r="BH18" s="20"/>
      <c r="BI18" s="20"/>
      <c r="BJ18" s="20"/>
      <c r="BK18" s="20"/>
      <c r="BL18" s="20"/>
      <c r="BM18" s="20"/>
      <c r="BN18" s="181"/>
      <c r="BO18" s="24"/>
      <c r="BP18" s="179"/>
      <c r="BQ18" s="194"/>
      <c r="BR18" s="193"/>
      <c r="BT18" s="192"/>
    </row>
    <row r="19" spans="1:72" s="22" customFormat="1" ht="194.25" customHeight="1" x14ac:dyDescent="0.25">
      <c r="A19" s="20" t="s">
        <v>337</v>
      </c>
      <c r="B19" s="197">
        <v>41662544</v>
      </c>
      <c r="C19" s="24">
        <v>43270</v>
      </c>
      <c r="D19" s="20">
        <v>466.1</v>
      </c>
      <c r="E19" s="20"/>
      <c r="F19" s="20">
        <v>14.5</v>
      </c>
      <c r="G19" s="20" t="s">
        <v>358</v>
      </c>
      <c r="H19" s="20" t="s">
        <v>138</v>
      </c>
      <c r="I19" s="20" t="s">
        <v>378</v>
      </c>
      <c r="J19" s="205" t="s">
        <v>399</v>
      </c>
      <c r="K19" s="205" t="s">
        <v>414</v>
      </c>
      <c r="L19" s="20"/>
      <c r="M19" s="20"/>
      <c r="N19" s="20"/>
      <c r="O19" s="21">
        <f>SUM(O20)</f>
        <v>101.16</v>
      </c>
      <c r="P19" s="21">
        <f t="shared" ref="P19:U19" si="18">SUM(P20)</f>
        <v>0</v>
      </c>
      <c r="Q19" s="21">
        <f t="shared" si="18"/>
        <v>11.127599999999999</v>
      </c>
      <c r="R19" s="21">
        <f t="shared" si="18"/>
        <v>83.962799999999987</v>
      </c>
      <c r="S19" s="21">
        <f t="shared" si="18"/>
        <v>0</v>
      </c>
      <c r="T19" s="21">
        <f t="shared" si="18"/>
        <v>6.0695999999999994</v>
      </c>
      <c r="U19" s="21">
        <f t="shared" si="18"/>
        <v>101.15999999999998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1"/>
      <c r="AJ19" s="21"/>
      <c r="AK19" s="20"/>
      <c r="AL19" s="200"/>
      <c r="AM19" s="21"/>
      <c r="AN19" s="21"/>
      <c r="AO19" s="20"/>
      <c r="AP19" s="20"/>
      <c r="AQ19" s="20"/>
      <c r="AR19" s="20"/>
      <c r="AS19" s="20"/>
      <c r="AT19" s="200"/>
      <c r="AU19" s="20"/>
      <c r="AV19" s="20"/>
      <c r="AW19" s="20"/>
      <c r="AX19" s="20"/>
      <c r="AY19" s="20"/>
      <c r="AZ19" s="20"/>
      <c r="BA19" s="20"/>
      <c r="BB19" s="20"/>
      <c r="BC19" s="20"/>
      <c r="BD19" s="200">
        <v>0.09</v>
      </c>
      <c r="BE19" s="20">
        <f>U20</f>
        <v>101.15999999999998</v>
      </c>
      <c r="BF19" s="20"/>
      <c r="BG19" s="20"/>
      <c r="BH19" s="20"/>
      <c r="BI19" s="20"/>
      <c r="BJ19" s="20"/>
      <c r="BK19" s="20"/>
      <c r="BL19" s="20"/>
      <c r="BM19" s="20"/>
      <c r="BN19" s="181">
        <f t="shared" si="6"/>
        <v>101.15999999999998</v>
      </c>
      <c r="BO19" s="24">
        <v>43450</v>
      </c>
      <c r="BP19" s="179" t="s">
        <v>210</v>
      </c>
      <c r="BQ19" s="194">
        <v>43270</v>
      </c>
      <c r="BR19" s="193">
        <v>6</v>
      </c>
      <c r="BS19" s="22">
        <f t="shared" si="9"/>
        <v>180</v>
      </c>
      <c r="BT19" s="192">
        <f t="shared" si="10"/>
        <v>43450</v>
      </c>
    </row>
    <row r="20" spans="1:72" s="22" customFormat="1" ht="194.25" customHeight="1" x14ac:dyDescent="0.25">
      <c r="A20" s="20"/>
      <c r="B20" s="197"/>
      <c r="C20" s="24"/>
      <c r="D20" s="20"/>
      <c r="E20" s="20"/>
      <c r="F20" s="20"/>
      <c r="G20" s="20"/>
      <c r="H20" s="20"/>
      <c r="I20" s="20"/>
      <c r="J20" s="206"/>
      <c r="K20" s="206"/>
      <c r="L20" s="20"/>
      <c r="M20" s="20" t="s">
        <v>310</v>
      </c>
      <c r="N20" s="20">
        <f>BD19</f>
        <v>0.09</v>
      </c>
      <c r="O20" s="21">
        <f>N20*1124</f>
        <v>101.16</v>
      </c>
      <c r="P20" s="21"/>
      <c r="Q20" s="21">
        <f>O20*0.11</f>
        <v>11.127599999999999</v>
      </c>
      <c r="R20" s="21">
        <f>O20*0.83</f>
        <v>83.962799999999987</v>
      </c>
      <c r="S20" s="21">
        <v>0</v>
      </c>
      <c r="T20" s="21">
        <f>O20*0.06</f>
        <v>6.0695999999999994</v>
      </c>
      <c r="U20" s="21">
        <f t="shared" ref="U20" si="19">SUM(Q20:T20)</f>
        <v>101.15999999999998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1"/>
      <c r="AJ20" s="21"/>
      <c r="AK20" s="20"/>
      <c r="AL20" s="200"/>
      <c r="AM20" s="21"/>
      <c r="AN20" s="21"/>
      <c r="AO20" s="20"/>
      <c r="AP20" s="20"/>
      <c r="AQ20" s="20"/>
      <c r="AR20" s="20"/>
      <c r="AS20" s="20"/>
      <c r="AT20" s="200"/>
      <c r="AU20" s="20"/>
      <c r="AV20" s="20"/>
      <c r="AW20" s="20"/>
      <c r="AX20" s="20"/>
      <c r="AY20" s="20"/>
      <c r="AZ20" s="20"/>
      <c r="BA20" s="20"/>
      <c r="BB20" s="20"/>
      <c r="BC20" s="20"/>
      <c r="BD20" s="200"/>
      <c r="BE20" s="20"/>
      <c r="BF20" s="20"/>
      <c r="BG20" s="20"/>
      <c r="BH20" s="20"/>
      <c r="BI20" s="20"/>
      <c r="BJ20" s="20"/>
      <c r="BK20" s="20"/>
      <c r="BL20" s="20"/>
      <c r="BM20" s="20"/>
      <c r="BN20" s="181"/>
      <c r="BO20" s="24"/>
      <c r="BP20" s="179"/>
      <c r="BQ20" s="194"/>
      <c r="BR20" s="193"/>
      <c r="BT20" s="192"/>
    </row>
    <row r="21" spans="1:72" s="22" customFormat="1" ht="211.5" customHeight="1" x14ac:dyDescent="0.25">
      <c r="A21" s="20" t="s">
        <v>338</v>
      </c>
      <c r="B21" s="197">
        <v>41664010</v>
      </c>
      <c r="C21" s="24">
        <v>43270</v>
      </c>
      <c r="D21" s="20">
        <v>466.1</v>
      </c>
      <c r="E21" s="20"/>
      <c r="F21" s="20">
        <v>15</v>
      </c>
      <c r="G21" s="20" t="s">
        <v>359</v>
      </c>
      <c r="H21" s="20" t="s">
        <v>138</v>
      </c>
      <c r="I21" s="20" t="s">
        <v>379</v>
      </c>
      <c r="J21" s="205" t="s">
        <v>400</v>
      </c>
      <c r="K21" s="205" t="s">
        <v>414</v>
      </c>
      <c r="L21" s="20"/>
      <c r="M21" s="20"/>
      <c r="N21" s="20"/>
      <c r="O21" s="21">
        <f>SUM(O22)</f>
        <v>112.4</v>
      </c>
      <c r="P21" s="21">
        <f t="shared" ref="P21:U21" si="20">SUM(P22)</f>
        <v>0</v>
      </c>
      <c r="Q21" s="21">
        <f t="shared" si="20"/>
        <v>12.364000000000001</v>
      </c>
      <c r="R21" s="21">
        <f t="shared" si="20"/>
        <v>93.292000000000002</v>
      </c>
      <c r="S21" s="21">
        <f t="shared" si="20"/>
        <v>0</v>
      </c>
      <c r="T21" s="21">
        <f t="shared" si="20"/>
        <v>6.7439999999999998</v>
      </c>
      <c r="U21" s="21">
        <f t="shared" si="20"/>
        <v>112.4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1"/>
      <c r="AJ21" s="21"/>
      <c r="AK21" s="20"/>
      <c r="AL21" s="200"/>
      <c r="AM21" s="21"/>
      <c r="AN21" s="21"/>
      <c r="AO21" s="20"/>
      <c r="AP21" s="20"/>
      <c r="AQ21" s="20"/>
      <c r="AR21" s="20"/>
      <c r="AS21" s="20"/>
      <c r="AT21" s="200"/>
      <c r="AU21" s="20"/>
      <c r="AV21" s="20"/>
      <c r="AW21" s="20"/>
      <c r="AX21" s="20"/>
      <c r="AY21" s="20"/>
      <c r="AZ21" s="20"/>
      <c r="BA21" s="20"/>
      <c r="BB21" s="20"/>
      <c r="BC21" s="20"/>
      <c r="BD21" s="200">
        <v>0.1</v>
      </c>
      <c r="BE21" s="23">
        <f>U22</f>
        <v>112.4</v>
      </c>
      <c r="BF21" s="20"/>
      <c r="BG21" s="20"/>
      <c r="BH21" s="20"/>
      <c r="BI21" s="20"/>
      <c r="BJ21" s="20"/>
      <c r="BK21" s="20"/>
      <c r="BL21" s="20"/>
      <c r="BM21" s="20"/>
      <c r="BN21" s="181">
        <f t="shared" si="6"/>
        <v>112.4</v>
      </c>
      <c r="BO21" s="24">
        <v>43450</v>
      </c>
      <c r="BP21" s="179" t="s">
        <v>210</v>
      </c>
      <c r="BQ21" s="194">
        <v>43270</v>
      </c>
      <c r="BR21" s="193">
        <v>6</v>
      </c>
      <c r="BS21" s="22">
        <f t="shared" si="9"/>
        <v>180</v>
      </c>
      <c r="BT21" s="192">
        <f t="shared" si="10"/>
        <v>43450</v>
      </c>
    </row>
    <row r="22" spans="1:72" s="22" customFormat="1" ht="194.25" customHeight="1" x14ac:dyDescent="0.25">
      <c r="A22" s="20"/>
      <c r="B22" s="197"/>
      <c r="C22" s="24"/>
      <c r="D22" s="20"/>
      <c r="E22" s="20"/>
      <c r="F22" s="20"/>
      <c r="G22" s="20"/>
      <c r="H22" s="20"/>
      <c r="I22" s="20"/>
      <c r="J22" s="206"/>
      <c r="K22" s="206"/>
      <c r="L22" s="20"/>
      <c r="M22" s="20" t="s">
        <v>310</v>
      </c>
      <c r="N22" s="20">
        <f>BD21</f>
        <v>0.1</v>
      </c>
      <c r="O22" s="21">
        <f>N22*1124</f>
        <v>112.4</v>
      </c>
      <c r="P22" s="21"/>
      <c r="Q22" s="21">
        <f>O22*0.11</f>
        <v>12.364000000000001</v>
      </c>
      <c r="R22" s="21">
        <f>O22*0.83</f>
        <v>93.292000000000002</v>
      </c>
      <c r="S22" s="21">
        <v>0</v>
      </c>
      <c r="T22" s="21">
        <f>O22*0.06</f>
        <v>6.7439999999999998</v>
      </c>
      <c r="U22" s="21">
        <f t="shared" ref="U22" si="21">SUM(Q22:T22)</f>
        <v>112.4</v>
      </c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1"/>
      <c r="AJ22" s="21"/>
      <c r="AK22" s="20"/>
      <c r="AL22" s="200"/>
      <c r="AM22" s="21"/>
      <c r="AN22" s="21"/>
      <c r="AO22" s="20"/>
      <c r="AP22" s="20"/>
      <c r="AQ22" s="20"/>
      <c r="AR22" s="20"/>
      <c r="AS22" s="20"/>
      <c r="AT22" s="200"/>
      <c r="AU22" s="20"/>
      <c r="AV22" s="20"/>
      <c r="AW22" s="20"/>
      <c r="AX22" s="20"/>
      <c r="AY22" s="20"/>
      <c r="AZ22" s="20"/>
      <c r="BA22" s="20"/>
      <c r="BB22" s="20"/>
      <c r="BC22" s="20"/>
      <c r="BD22" s="200"/>
      <c r="BE22" s="20"/>
      <c r="BF22" s="20"/>
      <c r="BG22" s="20"/>
      <c r="BH22" s="20"/>
      <c r="BI22" s="20"/>
      <c r="BJ22" s="20"/>
      <c r="BK22" s="20"/>
      <c r="BL22" s="20"/>
      <c r="BM22" s="20"/>
      <c r="BN22" s="181"/>
      <c r="BO22" s="24"/>
      <c r="BP22" s="179"/>
      <c r="BQ22" s="194"/>
      <c r="BR22" s="193"/>
      <c r="BT22" s="192"/>
    </row>
    <row r="23" spans="1:72" s="22" customFormat="1" ht="186.75" customHeight="1" x14ac:dyDescent="0.25">
      <c r="A23" s="20" t="s">
        <v>339</v>
      </c>
      <c r="B23" s="197">
        <v>41666565</v>
      </c>
      <c r="C23" s="24">
        <v>43271</v>
      </c>
      <c r="D23" s="20">
        <v>466.1</v>
      </c>
      <c r="E23" s="20"/>
      <c r="F23" s="20">
        <v>10</v>
      </c>
      <c r="G23" s="20" t="s">
        <v>360</v>
      </c>
      <c r="H23" s="20" t="s">
        <v>138</v>
      </c>
      <c r="I23" s="20" t="s">
        <v>380</v>
      </c>
      <c r="J23" s="205" t="s">
        <v>401</v>
      </c>
      <c r="K23" s="205" t="s">
        <v>422</v>
      </c>
      <c r="L23" s="20"/>
      <c r="M23" s="20"/>
      <c r="N23" s="20"/>
      <c r="O23" s="21">
        <f>SUM(O24)</f>
        <v>123.64</v>
      </c>
      <c r="P23" s="21">
        <f t="shared" ref="P23:U23" si="22">SUM(P24)</f>
        <v>0</v>
      </c>
      <c r="Q23" s="21">
        <f t="shared" si="22"/>
        <v>13.6004</v>
      </c>
      <c r="R23" s="21">
        <f t="shared" si="22"/>
        <v>102.6212</v>
      </c>
      <c r="S23" s="21">
        <f t="shared" si="22"/>
        <v>0</v>
      </c>
      <c r="T23" s="21">
        <f t="shared" si="22"/>
        <v>7.4184000000000001</v>
      </c>
      <c r="U23" s="21">
        <f t="shared" si="22"/>
        <v>123.64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1"/>
      <c r="AJ23" s="21"/>
      <c r="AK23" s="20"/>
      <c r="AL23" s="200"/>
      <c r="AM23" s="21"/>
      <c r="AN23" s="21"/>
      <c r="AO23" s="20"/>
      <c r="AP23" s="20"/>
      <c r="AQ23" s="20"/>
      <c r="AR23" s="20"/>
      <c r="AS23" s="20"/>
      <c r="AT23" s="200"/>
      <c r="AU23" s="20"/>
      <c r="AV23" s="20"/>
      <c r="AW23" s="20"/>
      <c r="AX23" s="20"/>
      <c r="AY23" s="20"/>
      <c r="AZ23" s="20"/>
      <c r="BA23" s="20"/>
      <c r="BB23" s="20"/>
      <c r="BC23" s="20"/>
      <c r="BD23" s="200">
        <v>0.11</v>
      </c>
      <c r="BE23" s="20">
        <f>U24</f>
        <v>123.64</v>
      </c>
      <c r="BF23" s="20"/>
      <c r="BG23" s="20"/>
      <c r="BH23" s="20"/>
      <c r="BI23" s="20"/>
      <c r="BJ23" s="20"/>
      <c r="BK23" s="20"/>
      <c r="BL23" s="20"/>
      <c r="BM23" s="20"/>
      <c r="BN23" s="181">
        <f t="shared" si="6"/>
        <v>123.64</v>
      </c>
      <c r="BO23" s="24">
        <v>43451</v>
      </c>
      <c r="BP23" s="179" t="s">
        <v>439</v>
      </c>
      <c r="BQ23" s="194">
        <v>43271</v>
      </c>
      <c r="BR23" s="193">
        <v>6</v>
      </c>
      <c r="BS23" s="22">
        <f t="shared" si="9"/>
        <v>180</v>
      </c>
      <c r="BT23" s="192">
        <f t="shared" si="10"/>
        <v>43451</v>
      </c>
    </row>
    <row r="24" spans="1:72" s="22" customFormat="1" ht="186.75" customHeight="1" x14ac:dyDescent="0.25">
      <c r="A24" s="20"/>
      <c r="B24" s="197"/>
      <c r="C24" s="24"/>
      <c r="D24" s="20"/>
      <c r="E24" s="20"/>
      <c r="F24" s="20"/>
      <c r="G24" s="20"/>
      <c r="H24" s="20"/>
      <c r="I24" s="20"/>
      <c r="J24" s="206"/>
      <c r="K24" s="206"/>
      <c r="L24" s="20"/>
      <c r="M24" s="20" t="s">
        <v>310</v>
      </c>
      <c r="N24" s="20">
        <f>BD23</f>
        <v>0.11</v>
      </c>
      <c r="O24" s="21">
        <f>N24*1124</f>
        <v>123.64</v>
      </c>
      <c r="P24" s="21"/>
      <c r="Q24" s="21">
        <f>O24*0.11</f>
        <v>13.6004</v>
      </c>
      <c r="R24" s="21">
        <f>O24*0.83</f>
        <v>102.6212</v>
      </c>
      <c r="S24" s="21">
        <v>0</v>
      </c>
      <c r="T24" s="21">
        <f>O24*0.06</f>
        <v>7.4184000000000001</v>
      </c>
      <c r="U24" s="21">
        <f t="shared" ref="U24" si="23">SUM(Q24:T24)</f>
        <v>123.64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1"/>
      <c r="AJ24" s="21"/>
      <c r="AK24" s="20"/>
      <c r="AL24" s="200"/>
      <c r="AM24" s="21"/>
      <c r="AN24" s="21"/>
      <c r="AO24" s="20"/>
      <c r="AP24" s="20"/>
      <c r="AQ24" s="20"/>
      <c r="AR24" s="20"/>
      <c r="AS24" s="20"/>
      <c r="AT24" s="200"/>
      <c r="AU24" s="20"/>
      <c r="AV24" s="20"/>
      <c r="AW24" s="20"/>
      <c r="AX24" s="20"/>
      <c r="AY24" s="20"/>
      <c r="AZ24" s="20"/>
      <c r="BA24" s="20"/>
      <c r="BB24" s="20"/>
      <c r="BC24" s="20"/>
      <c r="BD24" s="200"/>
      <c r="BE24" s="20"/>
      <c r="BF24" s="20"/>
      <c r="BG24" s="20"/>
      <c r="BH24" s="20"/>
      <c r="BI24" s="20"/>
      <c r="BJ24" s="20"/>
      <c r="BK24" s="20"/>
      <c r="BL24" s="20"/>
      <c r="BM24" s="20"/>
      <c r="BN24" s="181"/>
      <c r="BO24" s="24"/>
      <c r="BP24" s="179"/>
      <c r="BQ24" s="194"/>
      <c r="BR24" s="193"/>
      <c r="BT24" s="192"/>
    </row>
    <row r="25" spans="1:72" s="22" customFormat="1" ht="201.75" customHeight="1" x14ac:dyDescent="0.25">
      <c r="A25" s="20" t="s">
        <v>340</v>
      </c>
      <c r="B25" s="197">
        <v>41666627</v>
      </c>
      <c r="C25" s="24">
        <v>43272</v>
      </c>
      <c r="D25" s="20">
        <v>466.1</v>
      </c>
      <c r="E25" s="20"/>
      <c r="F25" s="20">
        <v>15</v>
      </c>
      <c r="G25" s="20" t="s">
        <v>361</v>
      </c>
      <c r="H25" s="20" t="s">
        <v>141</v>
      </c>
      <c r="I25" s="20" t="s">
        <v>381</v>
      </c>
      <c r="J25" s="205" t="s">
        <v>402</v>
      </c>
      <c r="K25" s="205" t="s">
        <v>413</v>
      </c>
      <c r="L25" s="20"/>
      <c r="M25" s="20"/>
      <c r="N25" s="20"/>
      <c r="O25" s="21">
        <f>SUM(O26)</f>
        <v>370.92</v>
      </c>
      <c r="P25" s="21">
        <f t="shared" ref="P25:U25" si="24">SUM(P26)</f>
        <v>0</v>
      </c>
      <c r="Q25" s="21">
        <f t="shared" si="24"/>
        <v>40.801200000000001</v>
      </c>
      <c r="R25" s="21">
        <f t="shared" si="24"/>
        <v>307.86360000000002</v>
      </c>
      <c r="S25" s="21">
        <f t="shared" si="24"/>
        <v>0</v>
      </c>
      <c r="T25" s="21">
        <f t="shared" si="24"/>
        <v>22.255199999999999</v>
      </c>
      <c r="U25" s="21">
        <f t="shared" si="24"/>
        <v>370.92</v>
      </c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0"/>
      <c r="AM25" s="20"/>
      <c r="AN25" s="20"/>
      <c r="AO25" s="20"/>
      <c r="AP25" s="20"/>
      <c r="AQ25" s="29"/>
      <c r="AR25" s="20"/>
      <c r="AS25" s="20"/>
      <c r="AT25" s="200"/>
      <c r="AU25" s="20"/>
      <c r="AV25" s="20"/>
      <c r="AW25" s="20"/>
      <c r="AX25" s="20"/>
      <c r="AY25" s="20"/>
      <c r="AZ25" s="20"/>
      <c r="BA25" s="20"/>
      <c r="BB25" s="20"/>
      <c r="BC25" s="20"/>
      <c r="BD25" s="200">
        <v>0.33</v>
      </c>
      <c r="BE25" s="20">
        <f>U26</f>
        <v>370.92</v>
      </c>
      <c r="BF25" s="20"/>
      <c r="BG25" s="20"/>
      <c r="BH25" s="20"/>
      <c r="BI25" s="20"/>
      <c r="BJ25" s="20"/>
      <c r="BK25" s="20"/>
      <c r="BL25" s="20"/>
      <c r="BM25" s="20"/>
      <c r="BN25" s="181">
        <f t="shared" si="6"/>
        <v>370.92</v>
      </c>
      <c r="BO25" s="24">
        <v>43452</v>
      </c>
      <c r="BP25" s="179" t="s">
        <v>210</v>
      </c>
      <c r="BQ25" s="194">
        <v>43272</v>
      </c>
      <c r="BR25" s="193">
        <v>6</v>
      </c>
      <c r="BS25" s="22">
        <f t="shared" si="9"/>
        <v>180</v>
      </c>
      <c r="BT25" s="192">
        <f t="shared" si="10"/>
        <v>43452</v>
      </c>
    </row>
    <row r="26" spans="1:72" s="22" customFormat="1" ht="155.44999999999999" customHeight="1" x14ac:dyDescent="0.25">
      <c r="A26" s="20"/>
      <c r="B26" s="197"/>
      <c r="C26" s="24"/>
      <c r="D26" s="20"/>
      <c r="E26" s="20"/>
      <c r="F26" s="20"/>
      <c r="G26" s="20"/>
      <c r="H26" s="20"/>
      <c r="I26" s="20"/>
      <c r="J26" s="206"/>
      <c r="K26" s="206"/>
      <c r="L26" s="20"/>
      <c r="M26" s="20" t="s">
        <v>310</v>
      </c>
      <c r="N26" s="20">
        <f>BD25</f>
        <v>0.33</v>
      </c>
      <c r="O26" s="21">
        <f>N26*1124</f>
        <v>370.92</v>
      </c>
      <c r="P26" s="21"/>
      <c r="Q26" s="21">
        <f>O26*0.11</f>
        <v>40.801200000000001</v>
      </c>
      <c r="R26" s="21">
        <f>O26*0.83</f>
        <v>307.86360000000002</v>
      </c>
      <c r="S26" s="21">
        <v>0</v>
      </c>
      <c r="T26" s="21">
        <f>O26*0.06</f>
        <v>22.255199999999999</v>
      </c>
      <c r="U26" s="21">
        <f t="shared" ref="U26" si="25">SUM(Q26:T26)</f>
        <v>370.92</v>
      </c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0"/>
      <c r="AM26" s="20"/>
      <c r="AN26" s="20"/>
      <c r="AO26" s="20"/>
      <c r="AP26" s="20"/>
      <c r="AQ26" s="29"/>
      <c r="AR26" s="20"/>
      <c r="AS26" s="20"/>
      <c r="AT26" s="200"/>
      <c r="AU26" s="20"/>
      <c r="AV26" s="20"/>
      <c r="AW26" s="20"/>
      <c r="AX26" s="20"/>
      <c r="AY26" s="20"/>
      <c r="AZ26" s="20"/>
      <c r="BA26" s="20"/>
      <c r="BB26" s="20"/>
      <c r="BC26" s="20"/>
      <c r="BD26" s="200"/>
      <c r="BE26" s="20"/>
      <c r="BF26" s="20"/>
      <c r="BG26" s="20"/>
      <c r="BH26" s="20"/>
      <c r="BI26" s="20"/>
      <c r="BJ26" s="20"/>
      <c r="BK26" s="20"/>
      <c r="BL26" s="20"/>
      <c r="BM26" s="20"/>
      <c r="BN26" s="181"/>
      <c r="BO26" s="24"/>
      <c r="BP26" s="179"/>
      <c r="BQ26" s="194"/>
      <c r="BR26" s="193"/>
      <c r="BT26" s="192"/>
    </row>
    <row r="27" spans="1:72" s="22" customFormat="1" ht="201.75" customHeight="1" x14ac:dyDescent="0.25">
      <c r="A27" s="20" t="s">
        <v>341</v>
      </c>
      <c r="B27" s="197">
        <v>41666582</v>
      </c>
      <c r="C27" s="24">
        <v>43272</v>
      </c>
      <c r="D27" s="20">
        <v>466.1</v>
      </c>
      <c r="E27" s="20"/>
      <c r="F27" s="20">
        <v>6</v>
      </c>
      <c r="G27" s="20" t="s">
        <v>362</v>
      </c>
      <c r="H27" s="20" t="s">
        <v>138</v>
      </c>
      <c r="I27" s="20" t="s">
        <v>382</v>
      </c>
      <c r="J27" s="205" t="s">
        <v>403</v>
      </c>
      <c r="K27" s="205" t="s">
        <v>424</v>
      </c>
      <c r="L27" s="20"/>
      <c r="M27" s="20"/>
      <c r="N27" s="20"/>
      <c r="O27" s="21">
        <f>SUM(O28)</f>
        <v>168.6</v>
      </c>
      <c r="P27" s="21">
        <f t="shared" ref="P27:U27" si="26">SUM(P28)</f>
        <v>0</v>
      </c>
      <c r="Q27" s="21">
        <f t="shared" si="26"/>
        <v>18.545999999999999</v>
      </c>
      <c r="R27" s="21">
        <f t="shared" si="26"/>
        <v>139.93799999999999</v>
      </c>
      <c r="S27" s="21">
        <f t="shared" si="26"/>
        <v>0</v>
      </c>
      <c r="T27" s="21">
        <f t="shared" si="26"/>
        <v>10.116</v>
      </c>
      <c r="U27" s="21">
        <f t="shared" si="26"/>
        <v>168.59999999999997</v>
      </c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0"/>
      <c r="AM27" s="20"/>
      <c r="AN27" s="20"/>
      <c r="AO27" s="20"/>
      <c r="AP27" s="20"/>
      <c r="AQ27" s="29"/>
      <c r="AR27" s="20"/>
      <c r="AS27" s="20"/>
      <c r="AT27" s="200"/>
      <c r="AU27" s="20"/>
      <c r="AV27" s="20"/>
      <c r="AW27" s="20"/>
      <c r="AX27" s="20"/>
      <c r="AY27" s="20"/>
      <c r="AZ27" s="20"/>
      <c r="BA27" s="20"/>
      <c r="BB27" s="20"/>
      <c r="BC27" s="20"/>
      <c r="BD27" s="200">
        <v>0.15</v>
      </c>
      <c r="BE27" s="20">
        <f>U28</f>
        <v>168.59999999999997</v>
      </c>
      <c r="BF27" s="20"/>
      <c r="BG27" s="20"/>
      <c r="BH27" s="20"/>
      <c r="BI27" s="20"/>
      <c r="BJ27" s="20"/>
      <c r="BK27" s="20"/>
      <c r="BL27" s="20"/>
      <c r="BM27" s="20"/>
      <c r="BN27" s="181">
        <f t="shared" si="6"/>
        <v>168.59999999999997</v>
      </c>
      <c r="BO27" s="24">
        <v>43452</v>
      </c>
      <c r="BP27" s="179" t="s">
        <v>210</v>
      </c>
      <c r="BQ27" s="194">
        <v>43272</v>
      </c>
      <c r="BR27" s="193">
        <v>6</v>
      </c>
      <c r="BS27" s="22">
        <f t="shared" si="9"/>
        <v>180</v>
      </c>
      <c r="BT27" s="192">
        <f t="shared" si="10"/>
        <v>43452</v>
      </c>
    </row>
    <row r="28" spans="1:72" s="22" customFormat="1" ht="167.45" customHeight="1" x14ac:dyDescent="0.25">
      <c r="A28" s="20"/>
      <c r="B28" s="197"/>
      <c r="C28" s="24"/>
      <c r="D28" s="20"/>
      <c r="E28" s="20"/>
      <c r="F28" s="20"/>
      <c r="G28" s="20"/>
      <c r="H28" s="20"/>
      <c r="I28" s="20"/>
      <c r="J28" s="206"/>
      <c r="K28" s="206"/>
      <c r="L28" s="20"/>
      <c r="M28" s="20" t="s">
        <v>310</v>
      </c>
      <c r="N28" s="20">
        <f>BD27</f>
        <v>0.15</v>
      </c>
      <c r="O28" s="21">
        <f>N28*1124</f>
        <v>168.6</v>
      </c>
      <c r="P28" s="21"/>
      <c r="Q28" s="21">
        <f>O28*0.11</f>
        <v>18.545999999999999</v>
      </c>
      <c r="R28" s="21">
        <f>O28*0.83</f>
        <v>139.93799999999999</v>
      </c>
      <c r="S28" s="21">
        <v>0</v>
      </c>
      <c r="T28" s="21">
        <f>O28*0.06</f>
        <v>10.116</v>
      </c>
      <c r="U28" s="21">
        <f t="shared" ref="U28" si="27">SUM(Q28:T28)</f>
        <v>168.59999999999997</v>
      </c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0"/>
      <c r="AM28" s="20"/>
      <c r="AN28" s="20"/>
      <c r="AO28" s="20"/>
      <c r="AP28" s="20"/>
      <c r="AQ28" s="29"/>
      <c r="AR28" s="20"/>
      <c r="AS28" s="20"/>
      <c r="AT28" s="200"/>
      <c r="AU28" s="20"/>
      <c r="AV28" s="20"/>
      <c r="AW28" s="20"/>
      <c r="AX28" s="20"/>
      <c r="AY28" s="20"/>
      <c r="AZ28" s="20"/>
      <c r="BA28" s="20"/>
      <c r="BB28" s="20"/>
      <c r="BC28" s="20"/>
      <c r="BD28" s="200"/>
      <c r="BE28" s="20"/>
      <c r="BF28" s="20"/>
      <c r="BG28" s="20"/>
      <c r="BH28" s="20"/>
      <c r="BI28" s="20"/>
      <c r="BJ28" s="20"/>
      <c r="BK28" s="20"/>
      <c r="BL28" s="20"/>
      <c r="BM28" s="20"/>
      <c r="BN28" s="181"/>
      <c r="BO28" s="24"/>
      <c r="BP28" s="179"/>
      <c r="BQ28" s="194"/>
      <c r="BR28" s="193"/>
      <c r="BT28" s="192"/>
    </row>
    <row r="29" spans="1:72" s="22" customFormat="1" ht="216.75" customHeight="1" x14ac:dyDescent="0.25">
      <c r="A29" s="20" t="s">
        <v>342</v>
      </c>
      <c r="B29" s="197">
        <v>41666527</v>
      </c>
      <c r="C29" s="24">
        <v>43271</v>
      </c>
      <c r="D29" s="20">
        <v>466.1</v>
      </c>
      <c r="E29" s="20"/>
      <c r="F29" s="20">
        <v>8</v>
      </c>
      <c r="G29" s="20" t="s">
        <v>363</v>
      </c>
      <c r="H29" s="20" t="s">
        <v>138</v>
      </c>
      <c r="I29" s="20" t="s">
        <v>383</v>
      </c>
      <c r="J29" s="205" t="s">
        <v>404</v>
      </c>
      <c r="K29" s="205" t="s">
        <v>413</v>
      </c>
      <c r="L29" s="20"/>
      <c r="M29" s="20"/>
      <c r="N29" s="20"/>
      <c r="O29" s="21">
        <f>SUM(O30)</f>
        <v>191.08</v>
      </c>
      <c r="P29" s="21">
        <f t="shared" ref="P29:U29" si="28">SUM(P30)</f>
        <v>0</v>
      </c>
      <c r="Q29" s="21">
        <f t="shared" si="28"/>
        <v>21.018800000000002</v>
      </c>
      <c r="R29" s="21">
        <f t="shared" si="28"/>
        <v>158.59640000000002</v>
      </c>
      <c r="S29" s="21">
        <f t="shared" si="28"/>
        <v>0</v>
      </c>
      <c r="T29" s="21">
        <f t="shared" si="28"/>
        <v>11.4648</v>
      </c>
      <c r="U29" s="21">
        <f t="shared" si="28"/>
        <v>191.08</v>
      </c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0"/>
      <c r="AM29" s="20"/>
      <c r="AN29" s="20"/>
      <c r="AO29" s="20"/>
      <c r="AP29" s="20"/>
      <c r="AQ29" s="20"/>
      <c r="AR29" s="20"/>
      <c r="AS29" s="20"/>
      <c r="AT29" s="200"/>
      <c r="AU29" s="20"/>
      <c r="AV29" s="20"/>
      <c r="AW29" s="20"/>
      <c r="AX29" s="20"/>
      <c r="AY29" s="20"/>
      <c r="AZ29" s="20"/>
      <c r="BA29" s="20"/>
      <c r="BB29" s="20"/>
      <c r="BC29" s="20"/>
      <c r="BD29" s="200">
        <v>0.17</v>
      </c>
      <c r="BE29" s="23">
        <f>U30</f>
        <v>191.08</v>
      </c>
      <c r="BF29" s="20"/>
      <c r="BG29" s="20"/>
      <c r="BH29" s="20"/>
      <c r="BI29" s="20"/>
      <c r="BJ29" s="20"/>
      <c r="BK29" s="20"/>
      <c r="BL29" s="20"/>
      <c r="BM29" s="20"/>
      <c r="BN29" s="181">
        <f t="shared" ref="BN29:BN45" si="29">W29+Y29+AA29+AC29+AE29+AG29+AI29+AM29+AO29+AQ29+AS29+AU29+AW29+AY29+BA29+BC29+BE29+BG29+BI29+BK29+BM29</f>
        <v>191.08</v>
      </c>
      <c r="BO29" s="24">
        <v>43451</v>
      </c>
      <c r="BP29" s="179" t="s">
        <v>210</v>
      </c>
      <c r="BQ29" s="194">
        <v>43271</v>
      </c>
      <c r="BR29" s="193">
        <v>6</v>
      </c>
      <c r="BS29" s="22">
        <f t="shared" si="9"/>
        <v>180</v>
      </c>
      <c r="BT29" s="192">
        <f t="shared" si="10"/>
        <v>43451</v>
      </c>
    </row>
    <row r="30" spans="1:72" s="22" customFormat="1" ht="179.25" customHeight="1" x14ac:dyDescent="0.25">
      <c r="A30" s="20"/>
      <c r="B30" s="197"/>
      <c r="C30" s="24"/>
      <c r="D30" s="20"/>
      <c r="E30" s="20"/>
      <c r="F30" s="20"/>
      <c r="G30" s="20"/>
      <c r="H30" s="20"/>
      <c r="I30" s="20"/>
      <c r="J30" s="206"/>
      <c r="K30" s="206"/>
      <c r="L30" s="20"/>
      <c r="M30" s="20" t="s">
        <v>310</v>
      </c>
      <c r="N30" s="20">
        <f>BD29</f>
        <v>0.17</v>
      </c>
      <c r="O30" s="21">
        <f>N30*1124</f>
        <v>191.08</v>
      </c>
      <c r="P30" s="21"/>
      <c r="Q30" s="21">
        <f>O30*0.11</f>
        <v>21.018800000000002</v>
      </c>
      <c r="R30" s="21">
        <f>O30*0.83</f>
        <v>158.59640000000002</v>
      </c>
      <c r="S30" s="21">
        <v>0</v>
      </c>
      <c r="T30" s="21">
        <f>O30*0.06</f>
        <v>11.4648</v>
      </c>
      <c r="U30" s="21">
        <f t="shared" ref="U30" si="30">SUM(Q30:T30)</f>
        <v>191.08</v>
      </c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0"/>
      <c r="AM30" s="20"/>
      <c r="AN30" s="20"/>
      <c r="AO30" s="20"/>
      <c r="AP30" s="20"/>
      <c r="AQ30" s="20"/>
      <c r="AR30" s="20"/>
      <c r="AS30" s="20"/>
      <c r="AT30" s="200"/>
      <c r="AU30" s="20"/>
      <c r="AV30" s="20"/>
      <c r="AW30" s="20"/>
      <c r="AX30" s="20"/>
      <c r="AY30" s="20"/>
      <c r="AZ30" s="20"/>
      <c r="BA30" s="20"/>
      <c r="BB30" s="20"/>
      <c r="BC30" s="20"/>
      <c r="BD30" s="200"/>
      <c r="BE30" s="20"/>
      <c r="BF30" s="20"/>
      <c r="BG30" s="20"/>
      <c r="BH30" s="20"/>
      <c r="BI30" s="20"/>
      <c r="BJ30" s="20"/>
      <c r="BK30" s="20"/>
      <c r="BL30" s="20"/>
      <c r="BM30" s="20"/>
      <c r="BN30" s="181"/>
      <c r="BO30" s="24"/>
      <c r="BP30" s="179"/>
      <c r="BQ30" s="194"/>
      <c r="BR30" s="193"/>
      <c r="BT30" s="192"/>
    </row>
    <row r="31" spans="1:72" s="22" customFormat="1" ht="237" customHeight="1" x14ac:dyDescent="0.25">
      <c r="A31" s="20" t="s">
        <v>343</v>
      </c>
      <c r="B31" s="197">
        <v>41669403</v>
      </c>
      <c r="C31" s="24">
        <v>43273</v>
      </c>
      <c r="D31" s="20">
        <v>466.1</v>
      </c>
      <c r="E31" s="20"/>
      <c r="F31" s="20">
        <v>5</v>
      </c>
      <c r="G31" s="20" t="s">
        <v>364</v>
      </c>
      <c r="H31" s="20" t="s">
        <v>138</v>
      </c>
      <c r="I31" s="20" t="s">
        <v>384</v>
      </c>
      <c r="J31" s="205" t="s">
        <v>405</v>
      </c>
      <c r="K31" s="205" t="s">
        <v>423</v>
      </c>
      <c r="L31" s="20"/>
      <c r="M31" s="20"/>
      <c r="N31" s="20"/>
      <c r="O31" s="21">
        <f>SUM(O32)</f>
        <v>123.64</v>
      </c>
      <c r="P31" s="21">
        <f t="shared" ref="P31:U31" si="31">SUM(P32)</f>
        <v>0</v>
      </c>
      <c r="Q31" s="21">
        <f t="shared" si="31"/>
        <v>13.6004</v>
      </c>
      <c r="R31" s="21">
        <f t="shared" si="31"/>
        <v>102.6212</v>
      </c>
      <c r="S31" s="21">
        <f t="shared" si="31"/>
        <v>0</v>
      </c>
      <c r="T31" s="21">
        <f t="shared" si="31"/>
        <v>7.4184000000000001</v>
      </c>
      <c r="U31" s="21">
        <f t="shared" si="31"/>
        <v>123.64</v>
      </c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0"/>
      <c r="AM31" s="20"/>
      <c r="AN31" s="20"/>
      <c r="AO31" s="20"/>
      <c r="AP31" s="20"/>
      <c r="AQ31" s="20"/>
      <c r="AR31" s="20"/>
      <c r="AS31" s="20"/>
      <c r="AT31" s="200"/>
      <c r="AU31" s="20"/>
      <c r="AV31" s="20"/>
      <c r="AW31" s="20"/>
      <c r="AX31" s="20"/>
      <c r="AY31" s="20"/>
      <c r="AZ31" s="20"/>
      <c r="BA31" s="20"/>
      <c r="BB31" s="20"/>
      <c r="BC31" s="20"/>
      <c r="BD31" s="200">
        <v>0.11</v>
      </c>
      <c r="BE31" s="20">
        <f>U32</f>
        <v>123.64</v>
      </c>
      <c r="BF31" s="20"/>
      <c r="BG31" s="20"/>
      <c r="BH31" s="20"/>
      <c r="BI31" s="20"/>
      <c r="BJ31" s="20"/>
      <c r="BK31" s="20"/>
      <c r="BL31" s="20"/>
      <c r="BM31" s="20"/>
      <c r="BN31" s="181">
        <f t="shared" si="29"/>
        <v>123.64</v>
      </c>
      <c r="BO31" s="24">
        <v>43453</v>
      </c>
      <c r="BP31" s="179" t="s">
        <v>210</v>
      </c>
      <c r="BQ31" s="194">
        <v>43273</v>
      </c>
      <c r="BR31" s="193">
        <v>6</v>
      </c>
      <c r="BS31" s="22">
        <f t="shared" si="9"/>
        <v>180</v>
      </c>
      <c r="BT31" s="192">
        <f t="shared" si="10"/>
        <v>43453</v>
      </c>
    </row>
    <row r="32" spans="1:72" s="22" customFormat="1" ht="145.15" customHeight="1" x14ac:dyDescent="0.25">
      <c r="A32" s="20"/>
      <c r="B32" s="197"/>
      <c r="C32" s="24"/>
      <c r="D32" s="20"/>
      <c r="E32" s="20"/>
      <c r="F32" s="20"/>
      <c r="G32" s="20"/>
      <c r="H32" s="20"/>
      <c r="I32" s="20"/>
      <c r="J32" s="206"/>
      <c r="K32" s="206"/>
      <c r="L32" s="20"/>
      <c r="M32" s="20" t="s">
        <v>310</v>
      </c>
      <c r="N32" s="20">
        <f>BD31</f>
        <v>0.11</v>
      </c>
      <c r="O32" s="21">
        <f>N32*1124</f>
        <v>123.64</v>
      </c>
      <c r="P32" s="21"/>
      <c r="Q32" s="21">
        <f>O32*0.11</f>
        <v>13.6004</v>
      </c>
      <c r="R32" s="21">
        <f>O32*0.83</f>
        <v>102.6212</v>
      </c>
      <c r="S32" s="21">
        <v>0</v>
      </c>
      <c r="T32" s="21">
        <f>O32*0.06</f>
        <v>7.4184000000000001</v>
      </c>
      <c r="U32" s="21">
        <f t="shared" ref="U32" si="32">SUM(Q32:T32)</f>
        <v>123.64</v>
      </c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0"/>
      <c r="AM32" s="20"/>
      <c r="AN32" s="20"/>
      <c r="AO32" s="20"/>
      <c r="AP32" s="20"/>
      <c r="AQ32" s="20"/>
      <c r="AR32" s="20"/>
      <c r="AS32" s="20"/>
      <c r="AT32" s="200"/>
      <c r="AU32" s="20"/>
      <c r="AV32" s="20"/>
      <c r="AW32" s="20"/>
      <c r="AX32" s="20"/>
      <c r="AY32" s="20"/>
      <c r="AZ32" s="20"/>
      <c r="BA32" s="20"/>
      <c r="BB32" s="20"/>
      <c r="BC32" s="20"/>
      <c r="BD32" s="200"/>
      <c r="BE32" s="20"/>
      <c r="BF32" s="20"/>
      <c r="BG32" s="20"/>
      <c r="BH32" s="20"/>
      <c r="BI32" s="20"/>
      <c r="BJ32" s="20"/>
      <c r="BK32" s="20"/>
      <c r="BL32" s="20"/>
      <c r="BM32" s="20"/>
      <c r="BN32" s="181"/>
      <c r="BO32" s="24"/>
      <c r="BP32" s="179"/>
      <c r="BQ32" s="194"/>
      <c r="BR32" s="193"/>
      <c r="BT32" s="192"/>
    </row>
    <row r="33" spans="1:73" s="22" customFormat="1" ht="210" customHeight="1" x14ac:dyDescent="0.25">
      <c r="A33" s="20" t="s">
        <v>344</v>
      </c>
      <c r="B33" s="197">
        <v>41669457</v>
      </c>
      <c r="C33" s="24">
        <v>43283</v>
      </c>
      <c r="D33" s="20">
        <v>466.1</v>
      </c>
      <c r="E33" s="20"/>
      <c r="F33" s="20">
        <v>7</v>
      </c>
      <c r="G33" s="20" t="s">
        <v>365</v>
      </c>
      <c r="H33" s="20" t="s">
        <v>138</v>
      </c>
      <c r="I33" s="20" t="s">
        <v>385</v>
      </c>
      <c r="J33" s="205" t="s">
        <v>406</v>
      </c>
      <c r="K33" s="205" t="s">
        <v>418</v>
      </c>
      <c r="L33" s="20"/>
      <c r="M33" s="20"/>
      <c r="N33" s="20"/>
      <c r="O33" s="21">
        <f>SUM(O34)</f>
        <v>196.7</v>
      </c>
      <c r="P33" s="21">
        <f t="shared" ref="P33:U33" si="33">SUM(P34)</f>
        <v>0</v>
      </c>
      <c r="Q33" s="21">
        <f t="shared" si="33"/>
        <v>21.637</v>
      </c>
      <c r="R33" s="21">
        <f t="shared" si="33"/>
        <v>163.261</v>
      </c>
      <c r="S33" s="21">
        <f t="shared" si="33"/>
        <v>0</v>
      </c>
      <c r="T33" s="21">
        <f t="shared" si="33"/>
        <v>11.802</v>
      </c>
      <c r="U33" s="21">
        <f t="shared" si="33"/>
        <v>196.7</v>
      </c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0"/>
      <c r="AM33" s="20"/>
      <c r="AN33" s="20"/>
      <c r="AO33" s="20"/>
      <c r="AP33" s="20"/>
      <c r="AQ33" s="20"/>
      <c r="AR33" s="20"/>
      <c r="AS33" s="20"/>
      <c r="AT33" s="200"/>
      <c r="AU33" s="20"/>
      <c r="AV33" s="20"/>
      <c r="AW33" s="20"/>
      <c r="AX33" s="20"/>
      <c r="AY33" s="20"/>
      <c r="AZ33" s="20"/>
      <c r="BA33" s="20"/>
      <c r="BB33" s="20"/>
      <c r="BC33" s="20"/>
      <c r="BD33" s="200">
        <v>0.17499999999999999</v>
      </c>
      <c r="BE33" s="29">
        <f>U34</f>
        <v>196.7</v>
      </c>
      <c r="BF33" s="20"/>
      <c r="BG33" s="20"/>
      <c r="BH33" s="20"/>
      <c r="BI33" s="20"/>
      <c r="BJ33" s="20"/>
      <c r="BK33" s="20"/>
      <c r="BL33" s="20"/>
      <c r="BM33" s="20"/>
      <c r="BN33" s="181">
        <f t="shared" si="29"/>
        <v>196.7</v>
      </c>
      <c r="BO33" s="24">
        <v>43463</v>
      </c>
      <c r="BP33" s="179" t="s">
        <v>210</v>
      </c>
      <c r="BQ33" s="194">
        <v>43283</v>
      </c>
      <c r="BR33" s="193">
        <v>6</v>
      </c>
      <c r="BS33" s="22">
        <f t="shared" si="9"/>
        <v>180</v>
      </c>
      <c r="BT33" s="192">
        <f t="shared" si="10"/>
        <v>43463</v>
      </c>
    </row>
    <row r="34" spans="1:73" s="22" customFormat="1" ht="150" customHeight="1" x14ac:dyDescent="0.25">
      <c r="A34" s="20"/>
      <c r="B34" s="197"/>
      <c r="C34" s="24"/>
      <c r="D34" s="20"/>
      <c r="E34" s="20"/>
      <c r="F34" s="20"/>
      <c r="G34" s="20"/>
      <c r="H34" s="20"/>
      <c r="I34" s="20"/>
      <c r="J34" s="206"/>
      <c r="K34" s="206"/>
      <c r="L34" s="20"/>
      <c r="M34" s="20" t="s">
        <v>310</v>
      </c>
      <c r="N34" s="20">
        <f>BD33</f>
        <v>0.17499999999999999</v>
      </c>
      <c r="O34" s="21">
        <f>N34*1124</f>
        <v>196.7</v>
      </c>
      <c r="P34" s="21"/>
      <c r="Q34" s="21">
        <f>O34*0.11</f>
        <v>21.637</v>
      </c>
      <c r="R34" s="21">
        <f>O34*0.83</f>
        <v>163.261</v>
      </c>
      <c r="S34" s="21">
        <v>0</v>
      </c>
      <c r="T34" s="21">
        <f>O34*0.06</f>
        <v>11.802</v>
      </c>
      <c r="U34" s="21">
        <f t="shared" ref="U34" si="34">SUM(Q34:T34)</f>
        <v>196.7</v>
      </c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0"/>
      <c r="AM34" s="20"/>
      <c r="AN34" s="20"/>
      <c r="AO34" s="20"/>
      <c r="AP34" s="20"/>
      <c r="AQ34" s="20"/>
      <c r="AR34" s="20"/>
      <c r="AS34" s="20"/>
      <c r="AT34" s="200"/>
      <c r="AU34" s="20"/>
      <c r="AV34" s="20"/>
      <c r="AW34" s="20"/>
      <c r="AX34" s="20"/>
      <c r="AY34" s="20"/>
      <c r="AZ34" s="20"/>
      <c r="BA34" s="20"/>
      <c r="BB34" s="20"/>
      <c r="BC34" s="20"/>
      <c r="BD34" s="200"/>
      <c r="BE34" s="29"/>
      <c r="BF34" s="20"/>
      <c r="BG34" s="20"/>
      <c r="BH34" s="20"/>
      <c r="BI34" s="20"/>
      <c r="BJ34" s="20"/>
      <c r="BK34" s="20"/>
      <c r="BL34" s="20"/>
      <c r="BM34" s="20"/>
      <c r="BN34" s="181"/>
      <c r="BO34" s="24"/>
      <c r="BP34" s="179"/>
      <c r="BQ34" s="194"/>
      <c r="BR34" s="193"/>
      <c r="BT34" s="192"/>
    </row>
    <row r="35" spans="1:73" s="22" customFormat="1" ht="240" customHeight="1" x14ac:dyDescent="0.25">
      <c r="A35" s="20" t="s">
        <v>345</v>
      </c>
      <c r="B35" s="197">
        <v>41669057</v>
      </c>
      <c r="C35" s="24">
        <v>43273</v>
      </c>
      <c r="D35" s="20">
        <v>466.1</v>
      </c>
      <c r="E35" s="20"/>
      <c r="F35" s="20">
        <v>7</v>
      </c>
      <c r="G35" s="20" t="s">
        <v>366</v>
      </c>
      <c r="H35" s="20" t="s">
        <v>138</v>
      </c>
      <c r="I35" s="20" t="s">
        <v>386</v>
      </c>
      <c r="J35" s="205" t="s">
        <v>407</v>
      </c>
      <c r="K35" s="205" t="s">
        <v>417</v>
      </c>
      <c r="L35" s="20"/>
      <c r="M35" s="20"/>
      <c r="N35" s="20"/>
      <c r="O35" s="21">
        <f>SUM(O36)</f>
        <v>67.44</v>
      </c>
      <c r="P35" s="21">
        <f t="shared" ref="P35:U35" si="35">SUM(P36)</f>
        <v>0</v>
      </c>
      <c r="Q35" s="21">
        <f t="shared" si="35"/>
        <v>7.4184000000000001</v>
      </c>
      <c r="R35" s="21">
        <f t="shared" si="35"/>
        <v>55.975199999999994</v>
      </c>
      <c r="S35" s="21">
        <f t="shared" si="35"/>
        <v>0</v>
      </c>
      <c r="T35" s="21">
        <f t="shared" si="35"/>
        <v>4.0463999999999993</v>
      </c>
      <c r="U35" s="21">
        <f t="shared" si="35"/>
        <v>67.44</v>
      </c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0"/>
      <c r="AM35" s="20"/>
      <c r="AN35" s="20"/>
      <c r="AO35" s="20"/>
      <c r="AP35" s="20"/>
      <c r="AQ35" s="20"/>
      <c r="AR35" s="20"/>
      <c r="AS35" s="20"/>
      <c r="AT35" s="200"/>
      <c r="AU35" s="20"/>
      <c r="AV35" s="20"/>
      <c r="AW35" s="20"/>
      <c r="AX35" s="20"/>
      <c r="AY35" s="20"/>
      <c r="AZ35" s="20"/>
      <c r="BA35" s="20"/>
      <c r="BB35" s="20"/>
      <c r="BC35" s="20"/>
      <c r="BD35" s="200">
        <v>0.06</v>
      </c>
      <c r="BE35" s="29">
        <f>U36</f>
        <v>67.44</v>
      </c>
      <c r="BF35" s="20"/>
      <c r="BG35" s="20"/>
      <c r="BH35" s="20"/>
      <c r="BI35" s="20"/>
      <c r="BJ35" s="20"/>
      <c r="BK35" s="20"/>
      <c r="BL35" s="20"/>
      <c r="BM35" s="20"/>
      <c r="BN35" s="181">
        <f t="shared" si="29"/>
        <v>67.44</v>
      </c>
      <c r="BO35" s="24">
        <v>43453</v>
      </c>
      <c r="BP35" s="179" t="s">
        <v>210</v>
      </c>
      <c r="BQ35" s="194">
        <v>43273</v>
      </c>
      <c r="BR35" s="193">
        <v>6</v>
      </c>
      <c r="BS35" s="22">
        <f t="shared" si="9"/>
        <v>180</v>
      </c>
      <c r="BT35" s="192">
        <f t="shared" si="10"/>
        <v>43453</v>
      </c>
    </row>
    <row r="36" spans="1:73" s="22" customFormat="1" ht="145.9" customHeight="1" x14ac:dyDescent="0.25">
      <c r="A36" s="20"/>
      <c r="B36" s="197"/>
      <c r="C36" s="24"/>
      <c r="D36" s="20"/>
      <c r="E36" s="20"/>
      <c r="F36" s="20"/>
      <c r="G36" s="20"/>
      <c r="H36" s="20"/>
      <c r="I36" s="20"/>
      <c r="J36" s="206"/>
      <c r="K36" s="206"/>
      <c r="L36" s="200"/>
      <c r="M36" s="20" t="s">
        <v>310</v>
      </c>
      <c r="N36" s="20">
        <f>BD35</f>
        <v>0.06</v>
      </c>
      <c r="O36" s="21">
        <f>N36*1124</f>
        <v>67.44</v>
      </c>
      <c r="P36" s="21"/>
      <c r="Q36" s="21">
        <f>O36*0.11</f>
        <v>7.4184000000000001</v>
      </c>
      <c r="R36" s="21">
        <f>O36*0.83</f>
        <v>55.975199999999994</v>
      </c>
      <c r="S36" s="21">
        <v>0</v>
      </c>
      <c r="T36" s="21">
        <f>O36*0.06</f>
        <v>4.0463999999999993</v>
      </c>
      <c r="U36" s="21">
        <f t="shared" ref="U36" si="36">SUM(Q36:T36)</f>
        <v>67.44</v>
      </c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0"/>
      <c r="AM36" s="20"/>
      <c r="AN36" s="20"/>
      <c r="AO36" s="20"/>
      <c r="AP36" s="20"/>
      <c r="AQ36" s="20"/>
      <c r="AR36" s="20"/>
      <c r="AS36" s="20"/>
      <c r="AT36" s="200"/>
      <c r="AU36" s="20"/>
      <c r="AV36" s="20"/>
      <c r="AW36" s="20"/>
      <c r="AX36" s="20"/>
      <c r="AY36" s="20"/>
      <c r="AZ36" s="20"/>
      <c r="BA36" s="20"/>
      <c r="BB36" s="20"/>
      <c r="BC36" s="20"/>
      <c r="BD36" s="200"/>
      <c r="BE36" s="20"/>
      <c r="BF36" s="20"/>
      <c r="BG36" s="20"/>
      <c r="BH36" s="20"/>
      <c r="BI36" s="20"/>
      <c r="BJ36" s="20"/>
      <c r="BK36" s="20"/>
      <c r="BL36" s="20"/>
      <c r="BM36" s="20"/>
      <c r="BN36" s="181"/>
      <c r="BO36" s="24"/>
      <c r="BP36" s="179"/>
      <c r="BQ36" s="194"/>
      <c r="BR36" s="193"/>
      <c r="BT36" s="192"/>
    </row>
    <row r="37" spans="1:73" s="22" customFormat="1" ht="219.75" customHeight="1" x14ac:dyDescent="0.25">
      <c r="A37" s="20" t="s">
        <v>346</v>
      </c>
      <c r="B37" s="197">
        <v>41669508</v>
      </c>
      <c r="C37" s="24">
        <v>43277</v>
      </c>
      <c r="D37" s="20">
        <v>466.1</v>
      </c>
      <c r="E37" s="20"/>
      <c r="F37" s="20">
        <v>7</v>
      </c>
      <c r="G37" s="20" t="s">
        <v>367</v>
      </c>
      <c r="H37" s="20" t="s">
        <v>138</v>
      </c>
      <c r="I37" s="20" t="s">
        <v>387</v>
      </c>
      <c r="J37" s="205" t="s">
        <v>408</v>
      </c>
      <c r="K37" s="205" t="s">
        <v>425</v>
      </c>
      <c r="L37" s="200"/>
      <c r="M37" s="20"/>
      <c r="N37" s="20"/>
      <c r="O37" s="21">
        <f>SUM(O38)</f>
        <v>22.48</v>
      </c>
      <c r="P37" s="21">
        <f t="shared" ref="P37:U37" si="37">SUM(P38)</f>
        <v>0</v>
      </c>
      <c r="Q37" s="21">
        <f t="shared" si="37"/>
        <v>2.4727999999999999</v>
      </c>
      <c r="R37" s="21">
        <f t="shared" si="37"/>
        <v>18.6584</v>
      </c>
      <c r="S37" s="21">
        <f t="shared" si="37"/>
        <v>0</v>
      </c>
      <c r="T37" s="21">
        <f t="shared" si="37"/>
        <v>1.3488</v>
      </c>
      <c r="U37" s="21">
        <f t="shared" si="37"/>
        <v>22.48</v>
      </c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0"/>
      <c r="AM37" s="20"/>
      <c r="AN37" s="20"/>
      <c r="AO37" s="20"/>
      <c r="AP37" s="20"/>
      <c r="AQ37" s="20"/>
      <c r="AR37" s="20"/>
      <c r="AS37" s="20"/>
      <c r="AT37" s="200"/>
      <c r="AU37" s="20"/>
      <c r="AV37" s="20"/>
      <c r="AW37" s="20"/>
      <c r="AX37" s="20"/>
      <c r="AY37" s="20"/>
      <c r="AZ37" s="20"/>
      <c r="BA37" s="20"/>
      <c r="BB37" s="20"/>
      <c r="BC37" s="20"/>
      <c r="BD37" s="200">
        <v>0.02</v>
      </c>
      <c r="BE37" s="29">
        <f>U38</f>
        <v>22.48</v>
      </c>
      <c r="BF37" s="20"/>
      <c r="BG37" s="20"/>
      <c r="BH37" s="20"/>
      <c r="BI37" s="20"/>
      <c r="BJ37" s="20"/>
      <c r="BK37" s="20"/>
      <c r="BL37" s="20"/>
      <c r="BM37" s="20"/>
      <c r="BN37" s="181">
        <f t="shared" si="29"/>
        <v>22.48</v>
      </c>
      <c r="BO37" s="24">
        <v>43457</v>
      </c>
      <c r="BP37" s="179" t="s">
        <v>440</v>
      </c>
      <c r="BQ37" s="194">
        <v>43277</v>
      </c>
      <c r="BR37" s="193">
        <v>6</v>
      </c>
      <c r="BS37" s="22">
        <f t="shared" si="9"/>
        <v>180</v>
      </c>
      <c r="BT37" s="192">
        <f t="shared" si="10"/>
        <v>43457</v>
      </c>
    </row>
    <row r="38" spans="1:73" s="22" customFormat="1" ht="129.6" customHeight="1" x14ac:dyDescent="0.25">
      <c r="A38" s="20"/>
      <c r="B38" s="197"/>
      <c r="C38" s="24"/>
      <c r="D38" s="20"/>
      <c r="E38" s="20"/>
      <c r="F38" s="20"/>
      <c r="G38" s="20"/>
      <c r="H38" s="20"/>
      <c r="I38" s="20"/>
      <c r="J38" s="206"/>
      <c r="K38" s="206"/>
      <c r="L38" s="200"/>
      <c r="M38" s="20" t="s">
        <v>310</v>
      </c>
      <c r="N38" s="20">
        <f>BD37</f>
        <v>0.02</v>
      </c>
      <c r="O38" s="21">
        <f>N38*1124</f>
        <v>22.48</v>
      </c>
      <c r="P38" s="21"/>
      <c r="Q38" s="21">
        <f>O38*0.11</f>
        <v>2.4727999999999999</v>
      </c>
      <c r="R38" s="21">
        <f>O38*0.83</f>
        <v>18.6584</v>
      </c>
      <c r="S38" s="21">
        <v>0</v>
      </c>
      <c r="T38" s="21">
        <f>O38*0.06</f>
        <v>1.3488</v>
      </c>
      <c r="U38" s="21">
        <f t="shared" ref="U38" si="38">SUM(Q38:T38)</f>
        <v>22.48</v>
      </c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0"/>
      <c r="AM38" s="20"/>
      <c r="AN38" s="20"/>
      <c r="AO38" s="20"/>
      <c r="AP38" s="20"/>
      <c r="AQ38" s="20"/>
      <c r="AR38" s="20"/>
      <c r="AS38" s="20"/>
      <c r="AT38" s="200"/>
      <c r="AU38" s="20"/>
      <c r="AV38" s="20"/>
      <c r="AW38" s="20"/>
      <c r="AX38" s="20"/>
      <c r="AY38" s="20"/>
      <c r="AZ38" s="20"/>
      <c r="BA38" s="20"/>
      <c r="BB38" s="20"/>
      <c r="BC38" s="20"/>
      <c r="BD38" s="200"/>
      <c r="BE38" s="20"/>
      <c r="BF38" s="20"/>
      <c r="BG38" s="20"/>
      <c r="BH38" s="20"/>
      <c r="BI38" s="20"/>
      <c r="BJ38" s="20"/>
      <c r="BK38" s="20"/>
      <c r="BL38" s="20"/>
      <c r="BM38" s="20"/>
      <c r="BN38" s="181"/>
      <c r="BO38" s="24"/>
      <c r="BP38" s="179"/>
      <c r="BQ38" s="194"/>
      <c r="BR38" s="193"/>
      <c r="BT38" s="192"/>
    </row>
    <row r="39" spans="1:73" s="22" customFormat="1" ht="223.5" customHeight="1" x14ac:dyDescent="0.25">
      <c r="A39" s="20" t="s">
        <v>347</v>
      </c>
      <c r="B39" s="197">
        <v>41671503</v>
      </c>
      <c r="C39" s="24">
        <v>43279</v>
      </c>
      <c r="D39" s="20">
        <v>466.1</v>
      </c>
      <c r="E39" s="20"/>
      <c r="F39" s="20">
        <v>5</v>
      </c>
      <c r="G39" s="20" t="s">
        <v>368</v>
      </c>
      <c r="H39" s="20" t="s">
        <v>138</v>
      </c>
      <c r="I39" s="20" t="s">
        <v>388</v>
      </c>
      <c r="J39" s="205" t="s">
        <v>409</v>
      </c>
      <c r="K39" s="205" t="s">
        <v>426</v>
      </c>
      <c r="L39" s="20"/>
      <c r="M39" s="20"/>
      <c r="N39" s="20"/>
      <c r="O39" s="21">
        <f>SUM(O40)</f>
        <v>33.72</v>
      </c>
      <c r="P39" s="21">
        <f t="shared" ref="P39:U39" si="39">SUM(P40)</f>
        <v>0</v>
      </c>
      <c r="Q39" s="21">
        <f t="shared" si="39"/>
        <v>3.7092000000000001</v>
      </c>
      <c r="R39" s="21">
        <f t="shared" si="39"/>
        <v>27.987599999999997</v>
      </c>
      <c r="S39" s="21">
        <f t="shared" si="39"/>
        <v>0</v>
      </c>
      <c r="T39" s="21">
        <f t="shared" si="39"/>
        <v>2.0231999999999997</v>
      </c>
      <c r="U39" s="21">
        <f t="shared" si="39"/>
        <v>33.72</v>
      </c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0"/>
      <c r="AM39" s="20"/>
      <c r="AN39" s="20"/>
      <c r="AO39" s="20"/>
      <c r="AP39" s="20"/>
      <c r="AQ39" s="20"/>
      <c r="AR39" s="20"/>
      <c r="AS39" s="20"/>
      <c r="AT39" s="200"/>
      <c r="AU39" s="20"/>
      <c r="AV39" s="20"/>
      <c r="AW39" s="20"/>
      <c r="AX39" s="20"/>
      <c r="AY39" s="20"/>
      <c r="AZ39" s="20"/>
      <c r="BA39" s="20"/>
      <c r="BB39" s="20"/>
      <c r="BC39" s="20"/>
      <c r="BD39" s="200">
        <v>0.03</v>
      </c>
      <c r="BE39" s="29">
        <f>U40</f>
        <v>33.72</v>
      </c>
      <c r="BF39" s="20"/>
      <c r="BG39" s="20"/>
      <c r="BH39" s="20"/>
      <c r="BI39" s="20"/>
      <c r="BJ39" s="20"/>
      <c r="BK39" s="20"/>
      <c r="BL39" s="20"/>
      <c r="BM39" s="20"/>
      <c r="BN39" s="181">
        <f t="shared" si="29"/>
        <v>33.72</v>
      </c>
      <c r="BO39" s="24">
        <v>43459</v>
      </c>
      <c r="BP39" s="179" t="s">
        <v>441</v>
      </c>
      <c r="BQ39" s="194">
        <v>43279</v>
      </c>
      <c r="BR39" s="193">
        <v>6</v>
      </c>
      <c r="BS39" s="22">
        <f t="shared" si="9"/>
        <v>180</v>
      </c>
      <c r="BT39" s="192">
        <f t="shared" si="10"/>
        <v>43459</v>
      </c>
    </row>
    <row r="40" spans="1:73" s="22" customFormat="1" ht="157.15" customHeight="1" x14ac:dyDescent="0.25">
      <c r="A40" s="20"/>
      <c r="B40" s="197"/>
      <c r="C40" s="24"/>
      <c r="D40" s="20"/>
      <c r="E40" s="20"/>
      <c r="F40" s="20"/>
      <c r="G40" s="20"/>
      <c r="H40" s="20"/>
      <c r="I40" s="20"/>
      <c r="J40" s="206"/>
      <c r="K40" s="206"/>
      <c r="L40" s="20"/>
      <c r="M40" s="20" t="s">
        <v>310</v>
      </c>
      <c r="N40" s="20">
        <f>BD39</f>
        <v>0.03</v>
      </c>
      <c r="O40" s="21">
        <f>N40*1124</f>
        <v>33.72</v>
      </c>
      <c r="P40" s="21"/>
      <c r="Q40" s="21">
        <f>O40*0.11</f>
        <v>3.7092000000000001</v>
      </c>
      <c r="R40" s="21">
        <f>O40*0.83</f>
        <v>27.987599999999997</v>
      </c>
      <c r="S40" s="21">
        <v>0</v>
      </c>
      <c r="T40" s="21">
        <f>O40*0.06</f>
        <v>2.0231999999999997</v>
      </c>
      <c r="U40" s="21">
        <f t="shared" ref="U40" si="40">SUM(Q40:T40)</f>
        <v>33.72</v>
      </c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0"/>
      <c r="AM40" s="20"/>
      <c r="AN40" s="20"/>
      <c r="AO40" s="20"/>
      <c r="AP40" s="20"/>
      <c r="AQ40" s="20"/>
      <c r="AR40" s="20"/>
      <c r="AS40" s="20"/>
      <c r="AT40" s="200"/>
      <c r="AU40" s="20"/>
      <c r="AV40" s="20"/>
      <c r="AW40" s="20"/>
      <c r="AX40" s="20"/>
      <c r="AY40" s="20"/>
      <c r="AZ40" s="20"/>
      <c r="BA40" s="20"/>
      <c r="BB40" s="20"/>
      <c r="BC40" s="20"/>
      <c r="BD40" s="200"/>
      <c r="BE40" s="29"/>
      <c r="BF40" s="20"/>
      <c r="BG40" s="20"/>
      <c r="BH40" s="20"/>
      <c r="BI40" s="20"/>
      <c r="BJ40" s="20"/>
      <c r="BK40" s="20"/>
      <c r="BL40" s="20"/>
      <c r="BM40" s="20"/>
      <c r="BN40" s="181"/>
      <c r="BO40" s="24"/>
      <c r="BP40" s="179"/>
      <c r="BQ40" s="194"/>
      <c r="BR40" s="193"/>
      <c r="BT40" s="192"/>
    </row>
    <row r="41" spans="1:73" s="22" customFormat="1" ht="223.5" customHeight="1" x14ac:dyDescent="0.25">
      <c r="A41" s="20" t="s">
        <v>348</v>
      </c>
      <c r="B41" s="197">
        <v>41672836</v>
      </c>
      <c r="C41" s="24">
        <v>43284</v>
      </c>
      <c r="D41" s="20">
        <v>466.1</v>
      </c>
      <c r="E41" s="20"/>
      <c r="F41" s="20">
        <v>12</v>
      </c>
      <c r="G41" s="20" t="s">
        <v>369</v>
      </c>
      <c r="H41" s="20" t="s">
        <v>138</v>
      </c>
      <c r="I41" s="20" t="s">
        <v>389</v>
      </c>
      <c r="J41" s="205" t="s">
        <v>410</v>
      </c>
      <c r="K41" s="205" t="s">
        <v>413</v>
      </c>
      <c r="L41" s="20"/>
      <c r="M41" s="20"/>
      <c r="N41" s="20"/>
      <c r="O41" s="21">
        <f>SUM(O42)</f>
        <v>101.16</v>
      </c>
      <c r="P41" s="21">
        <f t="shared" ref="P41:U41" si="41">SUM(P42)</f>
        <v>0</v>
      </c>
      <c r="Q41" s="21">
        <f t="shared" si="41"/>
        <v>11.127599999999999</v>
      </c>
      <c r="R41" s="21">
        <f t="shared" si="41"/>
        <v>83.962799999999987</v>
      </c>
      <c r="S41" s="21">
        <f t="shared" si="41"/>
        <v>0</v>
      </c>
      <c r="T41" s="21">
        <f t="shared" si="41"/>
        <v>6.0695999999999994</v>
      </c>
      <c r="U41" s="21">
        <f t="shared" si="41"/>
        <v>101.15999999999998</v>
      </c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9"/>
      <c r="AJ41" s="20"/>
      <c r="AK41" s="20"/>
      <c r="AL41" s="200"/>
      <c r="AM41" s="29"/>
      <c r="AN41" s="20"/>
      <c r="AO41" s="20"/>
      <c r="AP41" s="20"/>
      <c r="AQ41" s="20"/>
      <c r="AR41" s="20"/>
      <c r="AS41" s="20"/>
      <c r="AT41" s="200"/>
      <c r="AU41" s="20"/>
      <c r="AV41" s="20"/>
      <c r="AW41" s="20"/>
      <c r="AX41" s="20"/>
      <c r="AY41" s="20"/>
      <c r="AZ41" s="20"/>
      <c r="BA41" s="20"/>
      <c r="BB41" s="20"/>
      <c r="BC41" s="20"/>
      <c r="BD41" s="200">
        <v>0.09</v>
      </c>
      <c r="BE41" s="29">
        <f>U42</f>
        <v>101.15999999999998</v>
      </c>
      <c r="BF41" s="20"/>
      <c r="BG41" s="20"/>
      <c r="BH41" s="20"/>
      <c r="BI41" s="20"/>
      <c r="BJ41" s="20"/>
      <c r="BK41" s="20"/>
      <c r="BL41" s="20"/>
      <c r="BM41" s="20"/>
      <c r="BN41" s="181">
        <f t="shared" si="29"/>
        <v>101.15999999999998</v>
      </c>
      <c r="BO41" s="24">
        <v>43464</v>
      </c>
      <c r="BP41" s="179" t="s">
        <v>210</v>
      </c>
      <c r="BQ41" s="194">
        <v>43284</v>
      </c>
      <c r="BR41" s="193">
        <v>6</v>
      </c>
      <c r="BS41" s="22">
        <f t="shared" si="9"/>
        <v>180</v>
      </c>
      <c r="BT41" s="192">
        <f t="shared" si="10"/>
        <v>43464</v>
      </c>
    </row>
    <row r="42" spans="1:73" s="22" customFormat="1" ht="121.15" customHeight="1" x14ac:dyDescent="0.25">
      <c r="A42" s="20"/>
      <c r="B42" s="197"/>
      <c r="C42" s="24"/>
      <c r="D42" s="20"/>
      <c r="E42" s="20"/>
      <c r="F42" s="20"/>
      <c r="G42" s="20"/>
      <c r="H42" s="20"/>
      <c r="I42" s="20"/>
      <c r="J42" s="206"/>
      <c r="K42" s="206"/>
      <c r="L42" s="20"/>
      <c r="M42" s="20" t="s">
        <v>310</v>
      </c>
      <c r="N42" s="20">
        <f>BD41</f>
        <v>0.09</v>
      </c>
      <c r="O42" s="21">
        <f>N42*1124</f>
        <v>101.16</v>
      </c>
      <c r="P42" s="21"/>
      <c r="Q42" s="21">
        <f>O42*0.11</f>
        <v>11.127599999999999</v>
      </c>
      <c r="R42" s="21">
        <f>O42*0.83</f>
        <v>83.962799999999987</v>
      </c>
      <c r="S42" s="21">
        <v>0</v>
      </c>
      <c r="T42" s="21">
        <f>O42*0.06</f>
        <v>6.0695999999999994</v>
      </c>
      <c r="U42" s="21">
        <f t="shared" ref="U42" si="42">SUM(Q42:T42)</f>
        <v>101.15999999999998</v>
      </c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9"/>
      <c r="AJ42" s="20"/>
      <c r="AK42" s="20"/>
      <c r="AL42" s="200"/>
      <c r="AM42" s="29"/>
      <c r="AN42" s="20"/>
      <c r="AO42" s="20"/>
      <c r="AP42" s="20"/>
      <c r="AQ42" s="20"/>
      <c r="AR42" s="20"/>
      <c r="AS42" s="20"/>
      <c r="AT42" s="200"/>
      <c r="AU42" s="20"/>
      <c r="AV42" s="20"/>
      <c r="AW42" s="20"/>
      <c r="AX42" s="20"/>
      <c r="AY42" s="20"/>
      <c r="AZ42" s="20"/>
      <c r="BA42" s="20"/>
      <c r="BB42" s="20"/>
      <c r="BC42" s="20"/>
      <c r="BD42" s="200"/>
      <c r="BE42" s="20"/>
      <c r="BF42" s="20"/>
      <c r="BG42" s="20"/>
      <c r="BH42" s="20"/>
      <c r="BI42" s="20"/>
      <c r="BJ42" s="20"/>
      <c r="BK42" s="20"/>
      <c r="BL42" s="20"/>
      <c r="BM42" s="20"/>
      <c r="BN42" s="181"/>
      <c r="BO42" s="24"/>
      <c r="BP42" s="179"/>
      <c r="BQ42" s="194"/>
      <c r="BR42" s="193"/>
      <c r="BT42" s="192"/>
    </row>
    <row r="43" spans="1:73" s="22" customFormat="1" ht="223.5" customHeight="1" x14ac:dyDescent="0.25">
      <c r="A43" s="20" t="s">
        <v>349</v>
      </c>
      <c r="B43" s="197">
        <v>41672340</v>
      </c>
      <c r="C43" s="24">
        <v>43284</v>
      </c>
      <c r="D43" s="20">
        <v>466.1</v>
      </c>
      <c r="E43" s="20"/>
      <c r="F43" s="20">
        <v>13</v>
      </c>
      <c r="G43" s="20" t="s">
        <v>370</v>
      </c>
      <c r="H43" s="20" t="s">
        <v>138</v>
      </c>
      <c r="I43" s="20" t="s">
        <v>390</v>
      </c>
      <c r="J43" s="205" t="s">
        <v>411</v>
      </c>
      <c r="K43" s="205" t="s">
        <v>414</v>
      </c>
      <c r="L43" s="20"/>
      <c r="M43" s="20"/>
      <c r="N43" s="20"/>
      <c r="O43" s="21">
        <f>SUM(O44)</f>
        <v>224.8</v>
      </c>
      <c r="P43" s="21">
        <f t="shared" ref="P43:U43" si="43">SUM(P44)</f>
        <v>0</v>
      </c>
      <c r="Q43" s="21">
        <f t="shared" si="43"/>
        <v>24.728000000000002</v>
      </c>
      <c r="R43" s="21">
        <f t="shared" si="43"/>
        <v>186.584</v>
      </c>
      <c r="S43" s="21">
        <f t="shared" si="43"/>
        <v>0</v>
      </c>
      <c r="T43" s="21">
        <f t="shared" si="43"/>
        <v>13.488</v>
      </c>
      <c r="U43" s="21">
        <f t="shared" si="43"/>
        <v>224.8</v>
      </c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9"/>
      <c r="AJ43" s="20"/>
      <c r="AK43" s="20"/>
      <c r="AL43" s="200"/>
      <c r="AM43" s="29"/>
      <c r="AN43" s="20"/>
      <c r="AO43" s="20"/>
      <c r="AP43" s="20"/>
      <c r="AQ43" s="20"/>
      <c r="AR43" s="20"/>
      <c r="AS43" s="20"/>
      <c r="AT43" s="200"/>
      <c r="AU43" s="20"/>
      <c r="AV43" s="20"/>
      <c r="AW43" s="20"/>
      <c r="AX43" s="20"/>
      <c r="AY43" s="20"/>
      <c r="AZ43" s="20"/>
      <c r="BA43" s="20"/>
      <c r="BB43" s="20"/>
      <c r="BC43" s="20"/>
      <c r="BD43" s="200">
        <v>0.2</v>
      </c>
      <c r="BE43" s="29">
        <f>U44</f>
        <v>224.8</v>
      </c>
      <c r="BF43" s="20"/>
      <c r="BG43" s="20"/>
      <c r="BH43" s="20"/>
      <c r="BI43" s="20"/>
      <c r="BJ43" s="20"/>
      <c r="BK43" s="20"/>
      <c r="BL43" s="20"/>
      <c r="BM43" s="20"/>
      <c r="BN43" s="181">
        <f t="shared" si="29"/>
        <v>224.8</v>
      </c>
      <c r="BO43" s="24">
        <v>43464</v>
      </c>
      <c r="BP43" s="179" t="s">
        <v>210</v>
      </c>
      <c r="BQ43" s="194">
        <v>43284</v>
      </c>
      <c r="BR43" s="193">
        <v>6</v>
      </c>
      <c r="BS43" s="22">
        <f t="shared" si="9"/>
        <v>180</v>
      </c>
      <c r="BT43" s="192">
        <f t="shared" si="10"/>
        <v>43464</v>
      </c>
    </row>
    <row r="44" spans="1:73" s="22" customFormat="1" ht="133.15" customHeight="1" x14ac:dyDescent="0.25">
      <c r="A44" s="20"/>
      <c r="B44" s="197"/>
      <c r="C44" s="24"/>
      <c r="D44" s="20"/>
      <c r="E44" s="20"/>
      <c r="F44" s="20"/>
      <c r="G44" s="20"/>
      <c r="H44" s="20"/>
      <c r="I44" s="20"/>
      <c r="J44" s="206"/>
      <c r="K44" s="206"/>
      <c r="L44" s="20"/>
      <c r="M44" s="20" t="s">
        <v>310</v>
      </c>
      <c r="N44" s="20">
        <f>BD43</f>
        <v>0.2</v>
      </c>
      <c r="O44" s="21">
        <f>N44*1124</f>
        <v>224.8</v>
      </c>
      <c r="P44" s="21"/>
      <c r="Q44" s="21">
        <f>O44*0.11</f>
        <v>24.728000000000002</v>
      </c>
      <c r="R44" s="21">
        <f>O44*0.83</f>
        <v>186.584</v>
      </c>
      <c r="S44" s="21">
        <v>0</v>
      </c>
      <c r="T44" s="21">
        <f>O44*0.06</f>
        <v>13.488</v>
      </c>
      <c r="U44" s="21">
        <f t="shared" ref="U44" si="44">SUM(Q44:T44)</f>
        <v>224.8</v>
      </c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9"/>
      <c r="AJ44" s="20"/>
      <c r="AK44" s="20"/>
      <c r="AL44" s="200"/>
      <c r="AM44" s="29"/>
      <c r="AN44" s="20"/>
      <c r="AO44" s="20"/>
      <c r="AP44" s="20"/>
      <c r="AQ44" s="20"/>
      <c r="AR44" s="20"/>
      <c r="AS44" s="20"/>
      <c r="AT44" s="200"/>
      <c r="AU44" s="20"/>
      <c r="AV44" s="20"/>
      <c r="AW44" s="20"/>
      <c r="AX44" s="20"/>
      <c r="AY44" s="20"/>
      <c r="AZ44" s="20"/>
      <c r="BA44" s="20"/>
      <c r="BB44" s="20"/>
      <c r="BC44" s="20"/>
      <c r="BD44" s="200"/>
      <c r="BE44" s="20"/>
      <c r="BF44" s="20"/>
      <c r="BG44" s="20"/>
      <c r="BH44" s="20"/>
      <c r="BI44" s="20"/>
      <c r="BJ44" s="20"/>
      <c r="BK44" s="20"/>
      <c r="BL44" s="20"/>
      <c r="BM44" s="20"/>
      <c r="BN44" s="181"/>
      <c r="BO44" s="24"/>
      <c r="BP44" s="179"/>
      <c r="BQ44" s="194"/>
      <c r="BR44" s="193"/>
      <c r="BT44" s="192"/>
    </row>
    <row r="45" spans="1:73" s="22" customFormat="1" ht="236.25" customHeight="1" x14ac:dyDescent="0.25">
      <c r="A45" s="20" t="s">
        <v>350</v>
      </c>
      <c r="B45" s="197">
        <v>41672472</v>
      </c>
      <c r="C45" s="24">
        <v>43278</v>
      </c>
      <c r="D45" s="20">
        <v>466.1</v>
      </c>
      <c r="E45" s="20"/>
      <c r="F45" s="20">
        <v>7</v>
      </c>
      <c r="G45" s="20" t="s">
        <v>371</v>
      </c>
      <c r="H45" s="20" t="s">
        <v>136</v>
      </c>
      <c r="I45" s="20" t="s">
        <v>391</v>
      </c>
      <c r="J45" s="205" t="s">
        <v>412</v>
      </c>
      <c r="K45" s="205" t="s">
        <v>413</v>
      </c>
      <c r="L45" s="20" t="s">
        <v>442</v>
      </c>
      <c r="M45" s="20"/>
      <c r="N45" s="20"/>
      <c r="O45" s="21">
        <f>SUM(O46)</f>
        <v>562</v>
      </c>
      <c r="P45" s="21">
        <f t="shared" ref="P45:U45" si="45">SUM(P46)</f>
        <v>0</v>
      </c>
      <c r="Q45" s="21">
        <f t="shared" si="45"/>
        <v>61.82</v>
      </c>
      <c r="R45" s="21">
        <f t="shared" si="45"/>
        <v>466.46</v>
      </c>
      <c r="S45" s="21">
        <f t="shared" si="45"/>
        <v>0</v>
      </c>
      <c r="T45" s="21">
        <f t="shared" si="45"/>
        <v>33.72</v>
      </c>
      <c r="U45" s="21">
        <f t="shared" si="45"/>
        <v>562</v>
      </c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0"/>
      <c r="AM45" s="20"/>
      <c r="AN45" s="20"/>
      <c r="AO45" s="20"/>
      <c r="AP45" s="20"/>
      <c r="AQ45" s="20"/>
      <c r="AR45" s="20"/>
      <c r="AS45" s="20"/>
      <c r="AT45" s="200"/>
      <c r="AU45" s="20"/>
      <c r="AV45" s="20"/>
      <c r="AW45" s="20"/>
      <c r="AX45" s="20"/>
      <c r="AY45" s="20"/>
      <c r="AZ45" s="20"/>
      <c r="BA45" s="20"/>
      <c r="BB45" s="20"/>
      <c r="BC45" s="20"/>
      <c r="BD45" s="200">
        <v>0.5</v>
      </c>
      <c r="BE45" s="29">
        <f>U46</f>
        <v>562</v>
      </c>
      <c r="BF45" s="20"/>
      <c r="BG45" s="20"/>
      <c r="BH45" s="20"/>
      <c r="BI45" s="20"/>
      <c r="BJ45" s="20"/>
      <c r="BK45" s="20"/>
      <c r="BL45" s="20"/>
      <c r="BM45" s="20"/>
      <c r="BN45" s="181">
        <f t="shared" si="29"/>
        <v>562</v>
      </c>
      <c r="BO45" s="24">
        <v>43458</v>
      </c>
      <c r="BP45" s="179" t="s">
        <v>210</v>
      </c>
      <c r="BQ45" s="194">
        <v>43278</v>
      </c>
      <c r="BR45" s="193">
        <v>6</v>
      </c>
      <c r="BS45" s="22">
        <f t="shared" si="9"/>
        <v>180</v>
      </c>
      <c r="BT45" s="192">
        <f t="shared" si="10"/>
        <v>43458</v>
      </c>
    </row>
    <row r="46" spans="1:73" s="22" customFormat="1" ht="133.9" customHeight="1" x14ac:dyDescent="0.25">
      <c r="A46" s="20"/>
      <c r="B46" s="197"/>
      <c r="C46" s="24"/>
      <c r="D46" s="20"/>
      <c r="E46" s="20"/>
      <c r="F46" s="20"/>
      <c r="G46" s="20"/>
      <c r="H46" s="20"/>
      <c r="I46" s="20"/>
      <c r="J46" s="206"/>
      <c r="K46" s="206"/>
      <c r="L46" s="20"/>
      <c r="M46" s="20" t="s">
        <v>310</v>
      </c>
      <c r="N46" s="20">
        <f>BD45</f>
        <v>0.5</v>
      </c>
      <c r="O46" s="21">
        <f>N46*1124</f>
        <v>562</v>
      </c>
      <c r="P46" s="21"/>
      <c r="Q46" s="21">
        <f>O46*0.11</f>
        <v>61.82</v>
      </c>
      <c r="R46" s="21">
        <f>O46*0.83</f>
        <v>466.46</v>
      </c>
      <c r="S46" s="21">
        <v>0</v>
      </c>
      <c r="T46" s="21">
        <f>O46*0.06</f>
        <v>33.72</v>
      </c>
      <c r="U46" s="21">
        <f t="shared" ref="U46" si="46">SUM(Q46:T46)</f>
        <v>562</v>
      </c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0"/>
      <c r="AM46" s="20"/>
      <c r="AN46" s="20"/>
      <c r="AO46" s="20"/>
      <c r="AP46" s="20"/>
      <c r="AQ46" s="20"/>
      <c r="AR46" s="20"/>
      <c r="AS46" s="20"/>
      <c r="AT46" s="200"/>
      <c r="AU46" s="20"/>
      <c r="AV46" s="20"/>
      <c r="AW46" s="20"/>
      <c r="AX46" s="20"/>
      <c r="AY46" s="20"/>
      <c r="AZ46" s="20"/>
      <c r="BA46" s="20"/>
      <c r="BB46" s="20"/>
      <c r="BC46" s="20"/>
      <c r="BD46" s="200"/>
      <c r="BE46" s="20"/>
      <c r="BF46" s="20"/>
      <c r="BG46" s="20"/>
      <c r="BH46" s="20"/>
      <c r="BI46" s="20"/>
      <c r="BJ46" s="20"/>
      <c r="BK46" s="20"/>
      <c r="BL46" s="20"/>
      <c r="BM46" s="20"/>
      <c r="BN46" s="181"/>
      <c r="BO46" s="24"/>
      <c r="BP46" s="179"/>
      <c r="BQ46" s="194"/>
      <c r="BR46" s="193"/>
      <c r="BT46" s="192"/>
    </row>
    <row r="47" spans="1:73" s="235" customFormat="1" ht="393" customHeight="1" x14ac:dyDescent="0.25">
      <c r="A47" s="227"/>
      <c r="B47" s="228"/>
      <c r="C47" s="228"/>
      <c r="D47" s="229"/>
      <c r="E47" s="229"/>
      <c r="F47" s="230"/>
      <c r="G47" s="228"/>
      <c r="H47" s="228"/>
      <c r="I47" s="228"/>
      <c r="J47" s="228"/>
      <c r="K47" s="228"/>
      <c r="L47" s="230"/>
      <c r="M47" s="230"/>
      <c r="N47" s="230" t="s">
        <v>443</v>
      </c>
      <c r="O47" s="231">
        <f>O3+O9+O11+O13+O15+O17+O19+O21+O23+O25+O27+O29+O31+O33+O35+O37+O39+O41+O43+O45</f>
        <v>4093.56</v>
      </c>
      <c r="P47" s="231">
        <f t="shared" ref="P47:BN47" si="47">P3+P9+P11+P13+P15+P17+P19+P21+P23+P25+P27+P29+P31+P33+P35+P37+P39+P41+P43+P45</f>
        <v>0</v>
      </c>
      <c r="Q47" s="231">
        <f t="shared" si="47"/>
        <v>425.0686</v>
      </c>
      <c r="R47" s="231">
        <f t="shared" si="47"/>
        <v>3162.6497999999992</v>
      </c>
      <c r="S47" s="231">
        <f t="shared" si="47"/>
        <v>281.54000000000002</v>
      </c>
      <c r="T47" s="231">
        <f t="shared" si="47"/>
        <v>224.30159999999998</v>
      </c>
      <c r="U47" s="231">
        <f t="shared" si="47"/>
        <v>4093.56</v>
      </c>
      <c r="V47" s="231">
        <f t="shared" si="47"/>
        <v>0</v>
      </c>
      <c r="W47" s="231">
        <f t="shared" si="47"/>
        <v>0</v>
      </c>
      <c r="X47" s="231">
        <f t="shared" si="47"/>
        <v>0</v>
      </c>
      <c r="Y47" s="231">
        <f t="shared" si="47"/>
        <v>0</v>
      </c>
      <c r="Z47" s="231">
        <f t="shared" si="47"/>
        <v>0</v>
      </c>
      <c r="AA47" s="231">
        <f t="shared" si="47"/>
        <v>0</v>
      </c>
      <c r="AB47" s="231">
        <f t="shared" si="47"/>
        <v>0</v>
      </c>
      <c r="AC47" s="231">
        <f t="shared" si="47"/>
        <v>0</v>
      </c>
      <c r="AD47" s="231">
        <f t="shared" si="47"/>
        <v>0</v>
      </c>
      <c r="AE47" s="231">
        <f t="shared" si="47"/>
        <v>0</v>
      </c>
      <c r="AF47" s="231">
        <f t="shared" si="47"/>
        <v>0</v>
      </c>
      <c r="AG47" s="231">
        <f t="shared" si="47"/>
        <v>0</v>
      </c>
      <c r="AH47" s="231" t="s">
        <v>446</v>
      </c>
      <c r="AI47" s="231">
        <f t="shared" si="47"/>
        <v>624.4</v>
      </c>
      <c r="AJ47" s="231">
        <f t="shared" si="47"/>
        <v>0</v>
      </c>
      <c r="AK47" s="231">
        <f t="shared" si="47"/>
        <v>0</v>
      </c>
      <c r="AL47" s="231">
        <v>1</v>
      </c>
      <c r="AM47" s="231">
        <f t="shared" si="47"/>
        <v>58.910000000000004</v>
      </c>
      <c r="AN47" s="231">
        <f t="shared" si="47"/>
        <v>0</v>
      </c>
      <c r="AO47" s="231">
        <f t="shared" si="47"/>
        <v>0</v>
      </c>
      <c r="AP47" s="231">
        <f t="shared" si="47"/>
        <v>0</v>
      </c>
      <c r="AQ47" s="231">
        <f t="shared" si="47"/>
        <v>0</v>
      </c>
      <c r="AR47" s="231">
        <f t="shared" si="47"/>
        <v>0</v>
      </c>
      <c r="AS47" s="231">
        <f t="shared" si="47"/>
        <v>0</v>
      </c>
      <c r="AT47" s="231" t="s">
        <v>272</v>
      </c>
      <c r="AU47" s="231">
        <f t="shared" si="47"/>
        <v>302.39</v>
      </c>
      <c r="AV47" s="231">
        <f t="shared" si="47"/>
        <v>0</v>
      </c>
      <c r="AW47" s="231">
        <f t="shared" si="47"/>
        <v>0</v>
      </c>
      <c r="AX47" s="231">
        <f t="shared" si="47"/>
        <v>0</v>
      </c>
      <c r="AY47" s="231">
        <f t="shared" si="47"/>
        <v>0</v>
      </c>
      <c r="AZ47" s="231">
        <f t="shared" si="47"/>
        <v>0</v>
      </c>
      <c r="BA47" s="231">
        <f t="shared" si="47"/>
        <v>0</v>
      </c>
      <c r="BB47" s="231">
        <f t="shared" si="47"/>
        <v>0</v>
      </c>
      <c r="BC47" s="231">
        <f t="shared" si="47"/>
        <v>0</v>
      </c>
      <c r="BD47" s="231">
        <v>2.7650000000000001</v>
      </c>
      <c r="BE47" s="231">
        <f t="shared" si="47"/>
        <v>3107.8599999999997</v>
      </c>
      <c r="BF47" s="231">
        <f t="shared" si="47"/>
        <v>0</v>
      </c>
      <c r="BG47" s="231">
        <f t="shared" si="47"/>
        <v>0</v>
      </c>
      <c r="BH47" s="231">
        <f t="shared" si="47"/>
        <v>0</v>
      </c>
      <c r="BI47" s="231">
        <f t="shared" si="47"/>
        <v>0</v>
      </c>
      <c r="BJ47" s="231">
        <f t="shared" si="47"/>
        <v>0</v>
      </c>
      <c r="BK47" s="231">
        <f t="shared" si="47"/>
        <v>0</v>
      </c>
      <c r="BL47" s="231">
        <f t="shared" si="47"/>
        <v>0</v>
      </c>
      <c r="BM47" s="231">
        <f t="shared" si="47"/>
        <v>0</v>
      </c>
      <c r="BN47" s="231">
        <f t="shared" si="47"/>
        <v>4093.56</v>
      </c>
      <c r="BO47" s="232"/>
      <c r="BP47" s="231"/>
      <c r="BQ47" s="233"/>
      <c r="BR47" s="234"/>
      <c r="BT47" s="236"/>
      <c r="BU47" s="237"/>
    </row>
    <row r="48" spans="1:73" s="22" customFormat="1" ht="222" customHeight="1" x14ac:dyDescent="0.25">
      <c r="A48" s="217"/>
      <c r="B48" s="218"/>
      <c r="C48" s="218"/>
      <c r="D48" s="219"/>
      <c r="E48" s="219"/>
      <c r="F48" s="220"/>
      <c r="G48" s="218"/>
      <c r="H48" s="218"/>
      <c r="I48" s="218"/>
      <c r="J48" s="218"/>
      <c r="K48" s="218"/>
      <c r="L48" s="220"/>
      <c r="M48" s="220"/>
      <c r="N48" s="220"/>
      <c r="O48" s="221"/>
      <c r="P48" s="221"/>
      <c r="Q48" s="221"/>
      <c r="R48" s="221"/>
      <c r="S48" s="221"/>
      <c r="T48" s="221"/>
      <c r="U48" s="221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0"/>
      <c r="BE48" s="222"/>
      <c r="BF48" s="220"/>
      <c r="BG48" s="222"/>
      <c r="BH48" s="220"/>
      <c r="BI48" s="223"/>
      <c r="BJ48" s="223"/>
      <c r="BK48" s="222"/>
      <c r="BL48" s="222"/>
      <c r="BM48" s="222"/>
      <c r="BN48" s="222"/>
      <c r="BO48" s="224"/>
      <c r="BP48" s="222"/>
      <c r="BQ48" s="208"/>
      <c r="BR48" s="193"/>
      <c r="BT48" s="192"/>
      <c r="BU48" s="25"/>
    </row>
    <row r="49" spans="1:73" s="22" customFormat="1" ht="244.5" customHeight="1" x14ac:dyDescent="0.25">
      <c r="A49" s="225" t="s">
        <v>447</v>
      </c>
      <c r="B49" s="214"/>
      <c r="C49" s="214"/>
      <c r="D49" s="215"/>
      <c r="E49" s="215"/>
      <c r="F49" s="180"/>
      <c r="G49" s="214"/>
      <c r="H49" s="214"/>
      <c r="I49" s="214"/>
      <c r="J49" s="225" t="s">
        <v>451</v>
      </c>
      <c r="K49" s="214"/>
      <c r="L49" s="225" t="s">
        <v>452</v>
      </c>
      <c r="M49" s="180"/>
      <c r="N49" s="180"/>
      <c r="O49" s="216"/>
      <c r="P49" s="216"/>
      <c r="Q49" s="216"/>
      <c r="R49" s="216"/>
      <c r="S49" s="216"/>
      <c r="T49" s="216"/>
      <c r="U49" s="21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180"/>
      <c r="BE49" s="36"/>
      <c r="BF49" s="180"/>
      <c r="BG49" s="36"/>
      <c r="BH49" s="180"/>
      <c r="BI49" s="40"/>
      <c r="BJ49" s="40"/>
      <c r="BK49" s="36"/>
      <c r="BL49" s="36"/>
      <c r="BM49" s="36"/>
      <c r="BN49" s="36"/>
      <c r="BO49" s="26"/>
      <c r="BP49" s="36"/>
      <c r="BQ49" s="208"/>
      <c r="BR49" s="193"/>
      <c r="BT49" s="192"/>
      <c r="BU49" s="25"/>
    </row>
    <row r="50" spans="1:73" s="22" customFormat="1" ht="179.25" customHeight="1" x14ac:dyDescent="0.25">
      <c r="A50" s="225" t="s">
        <v>448</v>
      </c>
      <c r="B50" s="214"/>
      <c r="C50" s="214"/>
      <c r="D50" s="215"/>
      <c r="E50" s="215"/>
      <c r="F50" s="180"/>
      <c r="G50" s="214"/>
      <c r="H50" s="214"/>
      <c r="I50" s="214"/>
      <c r="J50" s="225" t="s">
        <v>451</v>
      </c>
      <c r="K50" s="214"/>
      <c r="L50" s="225" t="s">
        <v>453</v>
      </c>
      <c r="M50" s="180"/>
      <c r="N50" s="180"/>
      <c r="O50" s="216"/>
      <c r="P50" s="216"/>
      <c r="Q50" s="216"/>
      <c r="R50" s="216"/>
      <c r="S50" s="216"/>
      <c r="T50" s="216"/>
      <c r="U50" s="21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180"/>
      <c r="BE50" s="36"/>
      <c r="BF50" s="180"/>
      <c r="BG50" s="36"/>
      <c r="BH50" s="180"/>
      <c r="BI50" s="40"/>
      <c r="BJ50" s="40"/>
      <c r="BK50" s="36"/>
      <c r="BL50" s="36"/>
      <c r="BM50" s="36"/>
      <c r="BN50" s="36"/>
      <c r="BO50" s="26"/>
      <c r="BP50" s="36"/>
      <c r="BQ50" s="208"/>
      <c r="BR50" s="193"/>
      <c r="BT50" s="192"/>
      <c r="BU50" s="25"/>
    </row>
    <row r="51" spans="1:73" s="22" customFormat="1" ht="255" customHeight="1" x14ac:dyDescent="0.25">
      <c r="A51" s="225" t="s">
        <v>449</v>
      </c>
      <c r="B51" s="214"/>
      <c r="C51" s="214"/>
      <c r="D51" s="215"/>
      <c r="E51" s="215"/>
      <c r="F51" s="180"/>
      <c r="G51" s="214"/>
      <c r="H51" s="214"/>
      <c r="I51" s="214"/>
      <c r="J51" s="225" t="s">
        <v>451</v>
      </c>
      <c r="K51" s="214"/>
      <c r="L51" s="225" t="s">
        <v>454</v>
      </c>
      <c r="M51" s="180"/>
      <c r="N51" s="180"/>
      <c r="O51" s="180"/>
      <c r="P51" s="180"/>
      <c r="Q51" s="216"/>
      <c r="R51" s="216"/>
      <c r="S51" s="216"/>
      <c r="T51" s="216"/>
      <c r="U51" s="21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180"/>
      <c r="BE51" s="180"/>
      <c r="BF51" s="180"/>
      <c r="BG51" s="36"/>
      <c r="BH51" s="180"/>
      <c r="BI51" s="40"/>
      <c r="BJ51" s="40"/>
      <c r="BK51" s="36"/>
      <c r="BL51" s="36"/>
      <c r="BM51" s="36"/>
      <c r="BN51" s="36"/>
      <c r="BO51" s="26"/>
      <c r="BP51" s="36"/>
      <c r="BQ51" s="209"/>
      <c r="BR51" s="23"/>
      <c r="BS51" s="23"/>
      <c r="BT51" s="24"/>
      <c r="BU51" s="25"/>
    </row>
    <row r="52" spans="1:73" s="22" customFormat="1" ht="152.25" customHeight="1" x14ac:dyDescent="0.25">
      <c r="A52" s="225" t="s">
        <v>450</v>
      </c>
      <c r="B52" s="214"/>
      <c r="C52" s="214"/>
      <c r="D52" s="215"/>
      <c r="E52" s="215"/>
      <c r="F52" s="180"/>
      <c r="G52" s="214"/>
      <c r="H52" s="214"/>
      <c r="I52" s="214"/>
      <c r="J52" s="225" t="s">
        <v>451</v>
      </c>
      <c r="K52" s="214"/>
      <c r="L52" s="225" t="s">
        <v>455</v>
      </c>
      <c r="M52" s="180"/>
      <c r="N52" s="180"/>
      <c r="O52" s="180"/>
      <c r="P52" s="180"/>
      <c r="Q52" s="216"/>
      <c r="R52" s="216"/>
      <c r="S52" s="216"/>
      <c r="T52" s="216"/>
      <c r="U52" s="21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180"/>
      <c r="BE52" s="36"/>
      <c r="BF52" s="180"/>
      <c r="BG52" s="36"/>
      <c r="BH52" s="180"/>
      <c r="BI52" s="40"/>
      <c r="BJ52" s="40"/>
      <c r="BK52" s="36"/>
      <c r="BL52" s="36"/>
      <c r="BM52" s="36"/>
      <c r="BN52" s="36"/>
      <c r="BO52" s="26"/>
      <c r="BP52" s="36"/>
      <c r="BQ52" s="209"/>
      <c r="BR52" s="23"/>
      <c r="BS52" s="23"/>
      <c r="BT52" s="24"/>
      <c r="BU52" s="25"/>
    </row>
    <row r="53" spans="1:73" s="22" customFormat="1" ht="232.5" customHeight="1" x14ac:dyDescent="0.25">
      <c r="A53" s="210"/>
      <c r="B53" s="211"/>
      <c r="C53" s="211"/>
      <c r="D53" s="212"/>
      <c r="E53" s="212"/>
      <c r="F53" s="200"/>
      <c r="G53" s="211"/>
      <c r="H53" s="211"/>
      <c r="I53" s="211"/>
      <c r="J53" s="211"/>
      <c r="K53" s="211"/>
      <c r="L53" s="200"/>
      <c r="M53" s="200"/>
      <c r="N53" s="200"/>
      <c r="O53" s="181"/>
      <c r="P53" s="181"/>
      <c r="Q53" s="181"/>
      <c r="R53" s="181"/>
      <c r="S53" s="181"/>
      <c r="T53" s="181"/>
      <c r="U53" s="181"/>
      <c r="V53" s="181"/>
      <c r="W53" s="181"/>
      <c r="X53" s="181"/>
      <c r="Y53" s="181"/>
      <c r="Z53" s="181"/>
      <c r="AA53" s="181"/>
      <c r="AB53" s="181"/>
      <c r="AC53" s="181"/>
      <c r="AD53" s="181"/>
      <c r="AE53" s="181"/>
      <c r="AF53" s="181"/>
      <c r="AG53" s="181"/>
      <c r="AH53" s="181"/>
      <c r="AI53" s="181"/>
      <c r="AJ53" s="181"/>
      <c r="AK53" s="181"/>
      <c r="AL53" s="181"/>
      <c r="AM53" s="181"/>
      <c r="AN53" s="181"/>
      <c r="AO53" s="181"/>
      <c r="AP53" s="181"/>
      <c r="AQ53" s="181"/>
      <c r="AR53" s="181"/>
      <c r="AS53" s="181"/>
      <c r="AT53" s="181"/>
      <c r="AU53" s="181"/>
      <c r="AV53" s="181"/>
      <c r="AW53" s="181"/>
      <c r="AX53" s="181"/>
      <c r="AY53" s="181"/>
      <c r="AZ53" s="181"/>
      <c r="BA53" s="181"/>
      <c r="BB53" s="200"/>
      <c r="BC53" s="191"/>
      <c r="BD53" s="200"/>
      <c r="BE53" s="181"/>
      <c r="BF53" s="191"/>
      <c r="BG53" s="181"/>
      <c r="BH53" s="200"/>
      <c r="BI53" s="182"/>
      <c r="BJ53" s="182"/>
      <c r="BK53" s="181"/>
      <c r="BL53" s="181"/>
      <c r="BM53" s="181"/>
      <c r="BN53" s="181"/>
      <c r="BO53" s="213"/>
      <c r="BP53" s="181"/>
      <c r="BQ53" s="21"/>
      <c r="BR53" s="23"/>
      <c r="BS53" s="23"/>
      <c r="BT53" s="24"/>
      <c r="BU53" s="25"/>
    </row>
    <row r="54" spans="1:73" s="22" customFormat="1" ht="132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0"/>
      <c r="M54" s="200"/>
      <c r="N54" s="200"/>
      <c r="O54" s="181"/>
      <c r="P54" s="181"/>
      <c r="Q54" s="181"/>
      <c r="R54" s="181"/>
      <c r="S54" s="181"/>
      <c r="T54" s="181"/>
      <c r="U54" s="18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181"/>
      <c r="AU54" s="21"/>
      <c r="AV54" s="21"/>
      <c r="AW54" s="21"/>
      <c r="AX54" s="21"/>
      <c r="AY54" s="21"/>
      <c r="AZ54" s="21"/>
      <c r="BA54" s="21"/>
      <c r="BB54" s="20"/>
      <c r="BC54" s="29"/>
      <c r="BD54" s="200"/>
      <c r="BE54" s="29"/>
      <c r="BF54" s="29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232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9"/>
      <c r="P55" s="29"/>
      <c r="Q55" s="29"/>
      <c r="R55" s="29"/>
      <c r="S55" s="29"/>
      <c r="T55" s="29"/>
      <c r="U55" s="29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181"/>
      <c r="AU55" s="21"/>
      <c r="AV55" s="21"/>
      <c r="AW55" s="21"/>
      <c r="AX55" s="21"/>
      <c r="AY55" s="21"/>
      <c r="AZ55" s="21"/>
      <c r="BA55" s="21"/>
      <c r="BB55" s="20"/>
      <c r="BC55" s="29"/>
      <c r="BD55" s="200"/>
      <c r="BE55" s="29"/>
      <c r="BF55" s="29"/>
      <c r="BG55" s="21"/>
      <c r="BH55" s="20"/>
      <c r="BI55" s="23"/>
      <c r="BJ55" s="23"/>
      <c r="BK55" s="21"/>
      <c r="BL55" s="21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40.2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9"/>
      <c r="P56" s="29"/>
      <c r="Q56" s="29"/>
      <c r="R56" s="29"/>
      <c r="S56" s="29"/>
      <c r="T56" s="29"/>
      <c r="U56" s="29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181"/>
      <c r="AU56" s="21"/>
      <c r="AV56" s="21"/>
      <c r="AW56" s="21"/>
      <c r="AX56" s="21"/>
      <c r="AY56" s="21"/>
      <c r="AZ56" s="21"/>
      <c r="BA56" s="21"/>
      <c r="BB56" s="20"/>
      <c r="BC56" s="29"/>
      <c r="BD56" s="200"/>
      <c r="BE56" s="29"/>
      <c r="BF56" s="29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232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9"/>
      <c r="O57" s="29"/>
      <c r="P57" s="29"/>
      <c r="Q57" s="29"/>
      <c r="R57" s="29"/>
      <c r="S57" s="29"/>
      <c r="T57" s="29"/>
      <c r="U57" s="29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181"/>
      <c r="AU57" s="21"/>
      <c r="AV57" s="21"/>
      <c r="AW57" s="21"/>
      <c r="AX57" s="21"/>
      <c r="AY57" s="21"/>
      <c r="AZ57" s="21"/>
      <c r="BA57" s="21"/>
      <c r="BB57" s="20"/>
      <c r="BC57" s="29"/>
      <c r="BD57" s="200"/>
      <c r="BE57" s="29"/>
      <c r="BF57" s="29"/>
      <c r="BG57" s="21"/>
      <c r="BH57" s="20"/>
      <c r="BI57" s="23"/>
      <c r="BJ57" s="23"/>
      <c r="BK57" s="21"/>
      <c r="BL57" s="21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42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9"/>
      <c r="O58" s="29"/>
      <c r="P58" s="29"/>
      <c r="Q58" s="29"/>
      <c r="R58" s="29"/>
      <c r="S58" s="29"/>
      <c r="T58" s="29"/>
      <c r="U58" s="29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181"/>
      <c r="AU58" s="21"/>
      <c r="AV58" s="21"/>
      <c r="AW58" s="21"/>
      <c r="AX58" s="21"/>
      <c r="AY58" s="21"/>
      <c r="AZ58" s="21"/>
      <c r="BA58" s="21"/>
      <c r="BB58" s="20"/>
      <c r="BC58" s="29"/>
      <c r="BD58" s="200"/>
      <c r="BE58" s="29"/>
      <c r="BF58" s="29"/>
      <c r="BG58" s="21"/>
      <c r="BH58" s="20"/>
      <c r="BI58" s="23"/>
      <c r="BJ58" s="23"/>
      <c r="BK58" s="21"/>
      <c r="BL58" s="21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232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9"/>
      <c r="P59" s="29"/>
      <c r="Q59" s="29"/>
      <c r="R59" s="29"/>
      <c r="S59" s="29"/>
      <c r="T59" s="29"/>
      <c r="U59" s="29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181"/>
      <c r="AU59" s="21"/>
      <c r="AV59" s="21"/>
      <c r="AW59" s="21"/>
      <c r="AX59" s="21"/>
      <c r="AY59" s="21"/>
      <c r="AZ59" s="21"/>
      <c r="BA59" s="21"/>
      <c r="BB59" s="21"/>
      <c r="BC59" s="21"/>
      <c r="BD59" s="200"/>
      <c r="BE59" s="21"/>
      <c r="BF59" s="20"/>
      <c r="BG59" s="21"/>
      <c r="BH59" s="20"/>
      <c r="BI59" s="23"/>
      <c r="BJ59" s="23"/>
      <c r="BK59" s="21"/>
      <c r="BL59" s="21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289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0"/>
      <c r="M60" s="200"/>
      <c r="N60" s="200"/>
      <c r="O60" s="182"/>
      <c r="P60" s="182"/>
      <c r="Q60" s="182"/>
      <c r="R60" s="182"/>
      <c r="S60" s="182"/>
      <c r="T60" s="182"/>
      <c r="U60" s="182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181"/>
      <c r="AG60" s="181"/>
      <c r="AH60" s="181"/>
      <c r="AI60" s="20"/>
      <c r="AJ60" s="21"/>
      <c r="AK60" s="21"/>
      <c r="AL60" s="181"/>
      <c r="AM60" s="20"/>
      <c r="AN60" s="21"/>
      <c r="AO60" s="21"/>
      <c r="AP60" s="21"/>
      <c r="AQ60" s="21"/>
      <c r="AR60" s="21"/>
      <c r="AS60" s="21"/>
      <c r="AT60" s="181"/>
      <c r="AU60" s="21"/>
      <c r="AV60" s="21"/>
      <c r="AW60" s="21"/>
      <c r="AX60" s="21"/>
      <c r="AY60" s="21"/>
      <c r="AZ60" s="21"/>
      <c r="BA60" s="21"/>
      <c r="BB60" s="21"/>
      <c r="BC60" s="21"/>
      <c r="BD60" s="200"/>
      <c r="BE60" s="21"/>
      <c r="BF60" s="20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56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0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181"/>
      <c r="AU61" s="21"/>
      <c r="AV61" s="21"/>
      <c r="AW61" s="21"/>
      <c r="AX61" s="21"/>
      <c r="AY61" s="21"/>
      <c r="AZ61" s="21"/>
      <c r="BA61" s="21"/>
      <c r="BB61" s="21"/>
      <c r="BC61" s="21"/>
      <c r="BD61" s="200"/>
      <c r="BE61" s="21"/>
      <c r="BF61" s="20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56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0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181"/>
      <c r="AU62" s="21"/>
      <c r="AV62" s="21"/>
      <c r="AW62" s="21"/>
      <c r="AX62" s="21"/>
      <c r="AY62" s="21"/>
      <c r="AZ62" s="21"/>
      <c r="BA62" s="21"/>
      <c r="BB62" s="21"/>
      <c r="BC62" s="21"/>
      <c r="BD62" s="200"/>
      <c r="BE62" s="21"/>
      <c r="BF62" s="20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347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0"/>
      <c r="AJ63" s="20"/>
      <c r="AK63" s="21"/>
      <c r="AL63" s="181"/>
      <c r="AM63" s="20"/>
      <c r="AN63" s="20"/>
      <c r="AO63" s="21"/>
      <c r="AP63" s="21"/>
      <c r="AQ63" s="21"/>
      <c r="AR63" s="21"/>
      <c r="AS63" s="21"/>
      <c r="AT63" s="200"/>
      <c r="AU63" s="21"/>
      <c r="AV63" s="21"/>
      <c r="AW63" s="21"/>
      <c r="AX63" s="21"/>
      <c r="AY63" s="21"/>
      <c r="AZ63" s="21"/>
      <c r="BA63" s="21"/>
      <c r="BB63" s="21"/>
      <c r="BC63" s="21"/>
      <c r="BD63" s="200"/>
      <c r="BE63" s="21"/>
      <c r="BF63" s="20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29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0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1"/>
      <c r="AJ64" s="20"/>
      <c r="AK64" s="21"/>
      <c r="AL64" s="200"/>
      <c r="AM64" s="21"/>
      <c r="AN64" s="20"/>
      <c r="AO64" s="21"/>
      <c r="AP64" s="21"/>
      <c r="AQ64" s="21"/>
      <c r="AR64" s="21"/>
      <c r="AS64" s="21"/>
      <c r="AT64" s="200"/>
      <c r="AU64" s="21"/>
      <c r="AV64" s="21"/>
      <c r="AW64" s="21"/>
      <c r="AX64" s="21"/>
      <c r="AY64" s="21"/>
      <c r="AZ64" s="21"/>
      <c r="BA64" s="21"/>
      <c r="BB64" s="21"/>
      <c r="BC64" s="21"/>
      <c r="BD64" s="200"/>
      <c r="BE64" s="181"/>
      <c r="BF64" s="20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29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0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1"/>
      <c r="AJ65" s="20"/>
      <c r="AK65" s="21"/>
      <c r="AL65" s="200"/>
      <c r="AM65" s="21"/>
      <c r="AN65" s="20"/>
      <c r="AO65" s="21"/>
      <c r="AP65" s="21"/>
      <c r="AQ65" s="21"/>
      <c r="AR65" s="21"/>
      <c r="AS65" s="21"/>
      <c r="AT65" s="200"/>
      <c r="AU65" s="21"/>
      <c r="AV65" s="21"/>
      <c r="AW65" s="21"/>
      <c r="AX65" s="21"/>
      <c r="AY65" s="21"/>
      <c r="AZ65" s="21"/>
      <c r="BA65" s="21"/>
      <c r="BB65" s="21"/>
      <c r="BC65" s="21"/>
      <c r="BD65" s="200"/>
      <c r="BE65" s="181"/>
      <c r="BF65" s="20"/>
      <c r="BG65" s="21"/>
      <c r="BH65" s="20"/>
      <c r="BI65" s="23"/>
      <c r="BJ65" s="23"/>
      <c r="BK65" s="21"/>
      <c r="BL65" s="21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40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9"/>
      <c r="P66" s="29"/>
      <c r="Q66" s="29"/>
      <c r="R66" s="29"/>
      <c r="S66" s="29"/>
      <c r="T66" s="29"/>
      <c r="U66" s="29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00"/>
      <c r="AM66" s="20"/>
      <c r="AN66" s="20"/>
      <c r="AO66" s="21"/>
      <c r="AP66" s="21"/>
      <c r="AQ66" s="21"/>
      <c r="AR66" s="21"/>
      <c r="AS66" s="21"/>
      <c r="AT66" s="200"/>
      <c r="AU66" s="20"/>
      <c r="AV66" s="21"/>
      <c r="AW66" s="21"/>
      <c r="AX66" s="21"/>
      <c r="AY66" s="21"/>
      <c r="AZ66" s="21"/>
      <c r="BA66" s="21"/>
      <c r="BB66" s="21"/>
      <c r="BC66" s="21"/>
      <c r="BD66" s="200"/>
      <c r="BE66" s="20"/>
      <c r="BF66" s="20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34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1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00"/>
      <c r="AU67" s="23"/>
      <c r="AV67" s="21"/>
      <c r="AW67" s="21"/>
      <c r="AX67" s="21"/>
      <c r="AY67" s="21"/>
      <c r="AZ67" s="21"/>
      <c r="BA67" s="21"/>
      <c r="BB67" s="21"/>
      <c r="BC67" s="21"/>
      <c r="BD67" s="200"/>
      <c r="BE67" s="181"/>
      <c r="BF67" s="20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34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00"/>
      <c r="AU68" s="23"/>
      <c r="AV68" s="21"/>
      <c r="AW68" s="21"/>
      <c r="AX68" s="21"/>
      <c r="AY68" s="21"/>
      <c r="AZ68" s="21"/>
      <c r="BA68" s="21"/>
      <c r="BB68" s="21"/>
      <c r="BC68" s="21"/>
      <c r="BD68" s="200"/>
      <c r="BE68" s="181"/>
      <c r="BF68" s="20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34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00"/>
      <c r="AU69" s="23"/>
      <c r="AV69" s="21"/>
      <c r="AW69" s="21"/>
      <c r="AX69" s="21"/>
      <c r="AY69" s="21"/>
      <c r="AZ69" s="21"/>
      <c r="BA69" s="21"/>
      <c r="BB69" s="21"/>
      <c r="BC69" s="21"/>
      <c r="BD69" s="200"/>
      <c r="BE69" s="181"/>
      <c r="BF69" s="20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34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00"/>
      <c r="AU70" s="23"/>
      <c r="AV70" s="21"/>
      <c r="AW70" s="21"/>
      <c r="AX70" s="21"/>
      <c r="AY70" s="21"/>
      <c r="AZ70" s="21"/>
      <c r="BA70" s="21"/>
      <c r="BB70" s="21"/>
      <c r="BC70" s="21"/>
      <c r="BD70" s="200"/>
      <c r="BE70" s="181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216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00"/>
      <c r="AU71" s="23"/>
      <c r="AV71" s="21"/>
      <c r="AW71" s="21"/>
      <c r="AX71" s="21"/>
      <c r="AY71" s="21"/>
      <c r="AZ71" s="21"/>
      <c r="BA71" s="21"/>
      <c r="BB71" s="21"/>
      <c r="BC71" s="21"/>
      <c r="BD71" s="200"/>
      <c r="BE71" s="181"/>
      <c r="BF71" s="20"/>
      <c r="BG71" s="21"/>
      <c r="BH71" s="20"/>
      <c r="BI71" s="29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49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9"/>
      <c r="P72" s="29"/>
      <c r="Q72" s="29"/>
      <c r="R72" s="29"/>
      <c r="S72" s="29"/>
      <c r="T72" s="29"/>
      <c r="U72" s="29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00"/>
      <c r="AU72" s="23"/>
      <c r="AV72" s="21"/>
      <c r="AW72" s="21"/>
      <c r="AX72" s="21"/>
      <c r="AY72" s="21"/>
      <c r="AZ72" s="21"/>
      <c r="BA72" s="21"/>
      <c r="BB72" s="21"/>
      <c r="BC72" s="21"/>
      <c r="BD72" s="200"/>
      <c r="BE72" s="181"/>
      <c r="BF72" s="20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49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00"/>
      <c r="AU73" s="23"/>
      <c r="AV73" s="21"/>
      <c r="AW73" s="21"/>
      <c r="AX73" s="21"/>
      <c r="AY73" s="21"/>
      <c r="AZ73" s="21"/>
      <c r="BA73" s="21"/>
      <c r="BB73" s="21"/>
      <c r="BC73" s="21"/>
      <c r="BD73" s="200"/>
      <c r="BE73" s="181"/>
      <c r="BF73" s="20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216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00"/>
      <c r="AU74" s="23"/>
      <c r="AV74" s="21"/>
      <c r="AW74" s="21"/>
      <c r="AX74" s="21"/>
      <c r="AY74" s="21"/>
      <c r="AZ74" s="21"/>
      <c r="BA74" s="21"/>
      <c r="BB74" s="21"/>
      <c r="BC74" s="21"/>
      <c r="BD74" s="200"/>
      <c r="BE74" s="182"/>
      <c r="BF74" s="23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204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5"/>
      <c r="N75" s="20"/>
      <c r="O75" s="23"/>
      <c r="P75" s="23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181"/>
      <c r="AU75" s="21"/>
      <c r="AV75" s="21"/>
      <c r="AW75" s="21"/>
      <c r="AX75" s="21"/>
      <c r="AY75" s="21"/>
      <c r="AZ75" s="21"/>
      <c r="BA75" s="21"/>
      <c r="BB75" s="21"/>
      <c r="BC75" s="21"/>
      <c r="BD75" s="181"/>
      <c r="BE75" s="181"/>
      <c r="BF75" s="21"/>
      <c r="BG75" s="21"/>
      <c r="BH75" s="20"/>
      <c r="BI75" s="23"/>
      <c r="BJ75" s="23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319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6"/>
      <c r="N76" s="20"/>
      <c r="O76" s="23"/>
      <c r="P76" s="23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181"/>
      <c r="AU76" s="21"/>
      <c r="AV76" s="21"/>
      <c r="AW76" s="21"/>
      <c r="AX76" s="21"/>
      <c r="AY76" s="21"/>
      <c r="AZ76" s="21"/>
      <c r="BA76" s="21"/>
      <c r="BB76" s="21"/>
      <c r="BC76" s="21"/>
      <c r="BD76" s="181"/>
      <c r="BE76" s="181"/>
      <c r="BF76" s="21"/>
      <c r="BG76" s="21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247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9"/>
      <c r="P77" s="29"/>
      <c r="Q77" s="29"/>
      <c r="R77" s="29"/>
      <c r="S77" s="29"/>
      <c r="T77" s="29"/>
      <c r="U77" s="29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181"/>
      <c r="AU77" s="21"/>
      <c r="AV77" s="21"/>
      <c r="AW77" s="21"/>
      <c r="AX77" s="21"/>
      <c r="AY77" s="21"/>
      <c r="AZ77" s="21"/>
      <c r="BA77" s="21"/>
      <c r="BB77" s="21"/>
      <c r="BC77" s="21"/>
      <c r="BD77" s="200"/>
      <c r="BE77" s="29"/>
      <c r="BF77" s="29"/>
      <c r="BG77" s="21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40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9"/>
      <c r="P78" s="29"/>
      <c r="Q78" s="29"/>
      <c r="R78" s="29"/>
      <c r="S78" s="29"/>
      <c r="T78" s="29"/>
      <c r="U78" s="29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181"/>
      <c r="AU78" s="21"/>
      <c r="AV78" s="21"/>
      <c r="AW78" s="21"/>
      <c r="AX78" s="21"/>
      <c r="AY78" s="21"/>
      <c r="AZ78" s="21"/>
      <c r="BA78" s="21"/>
      <c r="BB78" s="21"/>
      <c r="BC78" s="21"/>
      <c r="BD78" s="181"/>
      <c r="BE78" s="181"/>
      <c r="BF78" s="21"/>
      <c r="BG78" s="21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246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3"/>
      <c r="AJ79" s="23"/>
      <c r="AK79" s="21"/>
      <c r="AL79" s="200"/>
      <c r="AM79" s="23"/>
      <c r="AN79" s="23"/>
      <c r="AO79" s="21"/>
      <c r="AP79" s="21"/>
      <c r="AQ79" s="21"/>
      <c r="AR79" s="21"/>
      <c r="AS79" s="21"/>
      <c r="AT79" s="200"/>
      <c r="AU79" s="23"/>
      <c r="AV79" s="21"/>
      <c r="AW79" s="21"/>
      <c r="AX79" s="21"/>
      <c r="AY79" s="21"/>
      <c r="AZ79" s="21"/>
      <c r="BA79" s="21"/>
      <c r="BB79" s="21"/>
      <c r="BC79" s="21"/>
      <c r="BD79" s="200"/>
      <c r="BE79" s="21"/>
      <c r="BF79" s="20"/>
      <c r="BG79" s="21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9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3"/>
      <c r="AJ80" s="23"/>
      <c r="AK80" s="21"/>
      <c r="AL80" s="200"/>
      <c r="AM80" s="23"/>
      <c r="AN80" s="23"/>
      <c r="AO80" s="21"/>
      <c r="AP80" s="21"/>
      <c r="AQ80" s="21"/>
      <c r="AR80" s="21"/>
      <c r="AS80" s="21"/>
      <c r="AT80" s="200"/>
      <c r="AU80" s="23"/>
      <c r="AV80" s="21"/>
      <c r="AW80" s="21"/>
      <c r="AX80" s="21"/>
      <c r="AY80" s="21"/>
      <c r="AZ80" s="21"/>
      <c r="BA80" s="21"/>
      <c r="BB80" s="21"/>
      <c r="BC80" s="21"/>
      <c r="BD80" s="200"/>
      <c r="BE80" s="181"/>
      <c r="BF80" s="20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409.6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0"/>
      <c r="Q81" s="20"/>
      <c r="R81" s="20"/>
      <c r="S81" s="20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3"/>
      <c r="AJ81" s="23"/>
      <c r="AK81" s="21"/>
      <c r="AL81" s="200"/>
      <c r="AM81" s="23"/>
      <c r="AN81" s="23"/>
      <c r="AO81" s="21"/>
      <c r="AP81" s="21"/>
      <c r="AQ81" s="21"/>
      <c r="AR81" s="21"/>
      <c r="AS81" s="21"/>
      <c r="AT81" s="200"/>
      <c r="AU81" s="23"/>
      <c r="AV81" s="21"/>
      <c r="AW81" s="21"/>
      <c r="AX81" s="21"/>
      <c r="AY81" s="21"/>
      <c r="AZ81" s="21"/>
      <c r="BA81" s="21"/>
      <c r="BB81" s="21"/>
      <c r="BC81" s="21"/>
      <c r="BD81" s="200"/>
      <c r="BE81" s="181"/>
      <c r="BF81" s="20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273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3"/>
      <c r="AJ82" s="23"/>
      <c r="AK82" s="21"/>
      <c r="AL82" s="200"/>
      <c r="AM82" s="23"/>
      <c r="AN82" s="23"/>
      <c r="AO82" s="21"/>
      <c r="AP82" s="21"/>
      <c r="AQ82" s="21"/>
      <c r="AR82" s="21"/>
      <c r="AS82" s="21"/>
      <c r="AT82" s="200"/>
      <c r="AU82" s="23"/>
      <c r="AV82" s="21"/>
      <c r="AW82" s="21"/>
      <c r="AX82" s="21"/>
      <c r="AY82" s="21"/>
      <c r="AZ82" s="21"/>
      <c r="BA82" s="21"/>
      <c r="BB82" s="21"/>
      <c r="BC82" s="21"/>
      <c r="BD82" s="200"/>
      <c r="BE82" s="181"/>
      <c r="BF82" s="20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11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3"/>
      <c r="AJ83" s="23"/>
      <c r="AK83" s="21"/>
      <c r="AL83" s="200"/>
      <c r="AM83" s="23"/>
      <c r="AN83" s="23"/>
      <c r="AO83" s="21"/>
      <c r="AP83" s="21"/>
      <c r="AQ83" s="21"/>
      <c r="AR83" s="21"/>
      <c r="AS83" s="21"/>
      <c r="AT83" s="200"/>
      <c r="AU83" s="23"/>
      <c r="AV83" s="21"/>
      <c r="AW83" s="21"/>
      <c r="AX83" s="21"/>
      <c r="AY83" s="21"/>
      <c r="AZ83" s="21"/>
      <c r="BA83" s="21"/>
      <c r="BB83" s="21"/>
      <c r="BC83" s="21"/>
      <c r="BD83" s="200"/>
      <c r="BE83" s="182"/>
      <c r="BF83" s="23"/>
      <c r="BG83" s="21"/>
      <c r="BH83" s="20"/>
      <c r="BI83" s="23"/>
      <c r="BJ83" s="20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408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00"/>
      <c r="AM84" s="20"/>
      <c r="AN84" s="20"/>
      <c r="AO84" s="20"/>
      <c r="AP84" s="20"/>
      <c r="AQ84" s="21"/>
      <c r="AR84" s="21"/>
      <c r="AS84" s="21"/>
      <c r="AT84" s="200"/>
      <c r="AU84" s="20"/>
      <c r="AV84" s="21"/>
      <c r="AW84" s="21"/>
      <c r="AX84" s="21"/>
      <c r="AY84" s="21"/>
      <c r="AZ84" s="21"/>
      <c r="BA84" s="21"/>
      <c r="BB84" s="21"/>
      <c r="BC84" s="21"/>
      <c r="BD84" s="200"/>
      <c r="BE84" s="20"/>
      <c r="BF84" s="20"/>
      <c r="BG84" s="20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38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00"/>
      <c r="AM85" s="20"/>
      <c r="AN85" s="20"/>
      <c r="AO85" s="21"/>
      <c r="AP85" s="21"/>
      <c r="AQ85" s="21"/>
      <c r="AR85" s="21"/>
      <c r="AS85" s="21"/>
      <c r="AT85" s="200"/>
      <c r="AU85" s="20"/>
      <c r="AV85" s="21"/>
      <c r="AW85" s="21"/>
      <c r="AX85" s="21"/>
      <c r="AY85" s="21"/>
      <c r="AZ85" s="21"/>
      <c r="BA85" s="21"/>
      <c r="BB85" s="21"/>
      <c r="BC85" s="21"/>
      <c r="BD85" s="200"/>
      <c r="BE85" s="200"/>
      <c r="BF85" s="20"/>
      <c r="BG85" s="20"/>
      <c r="BH85" s="20"/>
      <c r="BI85" s="23"/>
      <c r="BJ85" s="23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38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00"/>
      <c r="AM86" s="20"/>
      <c r="AN86" s="20"/>
      <c r="AO86" s="21"/>
      <c r="AP86" s="21"/>
      <c r="AQ86" s="21"/>
      <c r="AR86" s="21"/>
      <c r="AS86" s="21"/>
      <c r="AT86" s="200"/>
      <c r="AU86" s="20"/>
      <c r="AV86" s="21"/>
      <c r="AW86" s="21"/>
      <c r="AX86" s="21"/>
      <c r="AY86" s="21"/>
      <c r="AZ86" s="21"/>
      <c r="BA86" s="21"/>
      <c r="BB86" s="21"/>
      <c r="BC86" s="21"/>
      <c r="BD86" s="200"/>
      <c r="BE86" s="200"/>
      <c r="BF86" s="20"/>
      <c r="BG86" s="20"/>
      <c r="BH86" s="20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38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00"/>
      <c r="AM87" s="20"/>
      <c r="AN87" s="20"/>
      <c r="AO87" s="21"/>
      <c r="AP87" s="21"/>
      <c r="AQ87" s="21"/>
      <c r="AR87" s="21"/>
      <c r="AS87" s="21"/>
      <c r="AT87" s="200"/>
      <c r="AU87" s="20"/>
      <c r="AV87" s="21"/>
      <c r="AW87" s="21"/>
      <c r="AX87" s="21"/>
      <c r="AY87" s="21"/>
      <c r="AZ87" s="21"/>
      <c r="BA87" s="21"/>
      <c r="BB87" s="21"/>
      <c r="BC87" s="21"/>
      <c r="BD87" s="200"/>
      <c r="BE87" s="200"/>
      <c r="BF87" s="20"/>
      <c r="BG87" s="20"/>
      <c r="BH87" s="20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38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00"/>
      <c r="AM88" s="20"/>
      <c r="AN88" s="20"/>
      <c r="AO88" s="21"/>
      <c r="AP88" s="21"/>
      <c r="AQ88" s="21"/>
      <c r="AR88" s="21"/>
      <c r="AS88" s="21"/>
      <c r="AT88" s="200"/>
      <c r="AU88" s="20"/>
      <c r="AV88" s="21"/>
      <c r="AW88" s="21"/>
      <c r="AX88" s="21"/>
      <c r="AY88" s="21"/>
      <c r="AZ88" s="21"/>
      <c r="BA88" s="21"/>
      <c r="BB88" s="21"/>
      <c r="BC88" s="21"/>
      <c r="BD88" s="200"/>
      <c r="BE88" s="200"/>
      <c r="BF88" s="20"/>
      <c r="BG88" s="20"/>
      <c r="BH88" s="20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294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3"/>
      <c r="AK89" s="21"/>
      <c r="AL89" s="200"/>
      <c r="AM89" s="23"/>
      <c r="AN89" s="23"/>
      <c r="AO89" s="21"/>
      <c r="AP89" s="21"/>
      <c r="AQ89" s="21"/>
      <c r="AR89" s="21"/>
      <c r="AS89" s="21"/>
      <c r="AT89" s="200"/>
      <c r="AU89" s="23"/>
      <c r="AV89" s="21"/>
      <c r="AW89" s="21"/>
      <c r="AX89" s="21"/>
      <c r="AY89" s="21"/>
      <c r="AZ89" s="21"/>
      <c r="BA89" s="21"/>
      <c r="BB89" s="21"/>
      <c r="BC89" s="21"/>
      <c r="BD89" s="200"/>
      <c r="BE89" s="182"/>
      <c r="BF89" s="23"/>
      <c r="BG89" s="21"/>
      <c r="BH89" s="20"/>
      <c r="BI89" s="23"/>
      <c r="BJ89" s="23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231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3"/>
      <c r="AK90" s="21"/>
      <c r="AL90" s="200"/>
      <c r="AM90" s="23"/>
      <c r="AN90" s="23"/>
      <c r="AO90" s="21"/>
      <c r="AP90" s="21"/>
      <c r="AQ90" s="21"/>
      <c r="AR90" s="21"/>
      <c r="AS90" s="21"/>
      <c r="AT90" s="200"/>
      <c r="AU90" s="23"/>
      <c r="AV90" s="21"/>
      <c r="AW90" s="21"/>
      <c r="AX90" s="21"/>
      <c r="AY90" s="21"/>
      <c r="AZ90" s="21"/>
      <c r="BA90" s="21"/>
      <c r="BB90" s="21"/>
      <c r="BC90" s="21"/>
      <c r="BD90" s="200"/>
      <c r="BE90" s="23"/>
      <c r="BF90" s="23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49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0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3"/>
      <c r="AK91" s="21"/>
      <c r="AL91" s="200"/>
      <c r="AM91" s="23"/>
      <c r="AN91" s="23"/>
      <c r="AO91" s="21"/>
      <c r="AP91" s="21"/>
      <c r="AQ91" s="21"/>
      <c r="AR91" s="21"/>
      <c r="AS91" s="21"/>
      <c r="AT91" s="200"/>
      <c r="AU91" s="23"/>
      <c r="AV91" s="21"/>
      <c r="AW91" s="21"/>
      <c r="AX91" s="21"/>
      <c r="AY91" s="21"/>
      <c r="AZ91" s="21"/>
      <c r="BA91" s="21"/>
      <c r="BB91" s="21"/>
      <c r="BC91" s="21"/>
      <c r="BD91" s="200"/>
      <c r="BE91" s="182"/>
      <c r="BF91" s="23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213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3"/>
      <c r="AK92" s="21"/>
      <c r="AL92" s="200"/>
      <c r="AM92" s="23"/>
      <c r="AN92" s="23"/>
      <c r="AO92" s="21"/>
      <c r="AP92" s="21"/>
      <c r="AQ92" s="21"/>
      <c r="AR92" s="21"/>
      <c r="AS92" s="21"/>
      <c r="AT92" s="200"/>
      <c r="AU92" s="23"/>
      <c r="AV92" s="21"/>
      <c r="AW92" s="21"/>
      <c r="AX92" s="21"/>
      <c r="AY92" s="21"/>
      <c r="AZ92" s="21"/>
      <c r="BA92" s="21"/>
      <c r="BB92" s="21"/>
      <c r="BC92" s="21"/>
      <c r="BD92" s="200"/>
      <c r="BE92" s="182"/>
      <c r="BF92" s="23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80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0"/>
      <c r="BC93" s="20"/>
      <c r="BD93" s="200"/>
      <c r="BE93" s="20"/>
      <c r="BF93" s="20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80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00"/>
      <c r="BE94" s="21"/>
      <c r="BF94" s="20"/>
      <c r="BG94" s="21"/>
      <c r="BH94" s="20"/>
      <c r="BI94" s="23"/>
      <c r="BJ94" s="23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80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00"/>
      <c r="BE95" s="21"/>
      <c r="BF95" s="20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226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9"/>
      <c r="P96" s="29"/>
      <c r="Q96" s="29"/>
      <c r="R96" s="29"/>
      <c r="S96" s="29"/>
      <c r="T96" s="29"/>
      <c r="U96" s="29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00"/>
      <c r="BE96" s="21"/>
      <c r="BF96" s="200"/>
      <c r="BG96" s="29"/>
      <c r="BH96" s="29"/>
      <c r="BI96" s="23"/>
      <c r="BJ96" s="23"/>
      <c r="BK96" s="21"/>
      <c r="BL96" s="21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74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9"/>
      <c r="P97" s="29"/>
      <c r="Q97" s="29"/>
      <c r="R97" s="29"/>
      <c r="S97" s="29"/>
      <c r="T97" s="29"/>
      <c r="U97" s="29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0"/>
      <c r="BC97" s="20"/>
      <c r="BD97" s="200"/>
      <c r="BE97" s="20"/>
      <c r="BF97" s="20"/>
      <c r="BG97" s="21"/>
      <c r="BH97" s="20"/>
      <c r="BI97" s="23"/>
      <c r="BJ97" s="23"/>
      <c r="BK97" s="21"/>
      <c r="BL97" s="21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74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00"/>
      <c r="BE98" s="181"/>
      <c r="BF98" s="21"/>
      <c r="BG98" s="21"/>
      <c r="BH98" s="20"/>
      <c r="BI98" s="23"/>
      <c r="BJ98" s="23"/>
      <c r="BK98" s="21"/>
      <c r="BL98" s="21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74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0"/>
      <c r="P99" s="20"/>
      <c r="Q99" s="21"/>
      <c r="R99" s="21"/>
      <c r="S99" s="21"/>
      <c r="T99" s="21"/>
      <c r="U99" s="20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00"/>
      <c r="BE99" s="181"/>
      <c r="BF99" s="21"/>
      <c r="BG99" s="21"/>
      <c r="BH99" s="20"/>
      <c r="BI99" s="23"/>
      <c r="BJ99" s="23"/>
      <c r="BK99" s="21"/>
      <c r="BL99" s="21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89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81"/>
      <c r="BE100" s="181"/>
      <c r="BF100" s="21"/>
      <c r="BG100" s="21"/>
      <c r="BH100" s="20"/>
      <c r="BI100" s="23"/>
      <c r="BJ100" s="23"/>
      <c r="BK100" s="21"/>
      <c r="BL100" s="21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409.6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1"/>
      <c r="AJ101" s="20"/>
      <c r="AK101" s="21"/>
      <c r="AL101" s="200"/>
      <c r="AM101" s="20"/>
      <c r="AN101" s="20"/>
      <c r="AO101" s="21"/>
      <c r="AP101" s="21"/>
      <c r="AQ101" s="21"/>
      <c r="AR101" s="21"/>
      <c r="AS101" s="21"/>
      <c r="AT101" s="200"/>
      <c r="AU101" s="20"/>
      <c r="AV101" s="20"/>
      <c r="AW101" s="21"/>
      <c r="AX101" s="21"/>
      <c r="AY101" s="21"/>
      <c r="AZ101" s="21"/>
      <c r="BA101" s="21"/>
      <c r="BB101" s="21"/>
      <c r="BC101" s="21"/>
      <c r="BD101" s="200"/>
      <c r="BE101" s="20"/>
      <c r="BF101" s="20"/>
      <c r="BG101" s="21"/>
      <c r="BH101" s="20"/>
      <c r="BI101" s="23"/>
      <c r="BJ101" s="23"/>
      <c r="BK101" s="21"/>
      <c r="BL101" s="21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39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0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1"/>
      <c r="AM102" s="21"/>
      <c r="AN102" s="21"/>
      <c r="AO102" s="21"/>
      <c r="AP102" s="21"/>
      <c r="AQ102" s="21"/>
      <c r="AR102" s="21"/>
      <c r="AS102" s="21"/>
      <c r="AT102" s="20"/>
      <c r="AU102" s="21"/>
      <c r="AV102" s="20"/>
      <c r="AW102" s="21"/>
      <c r="AX102" s="21"/>
      <c r="AY102" s="21"/>
      <c r="AZ102" s="21"/>
      <c r="BA102" s="21"/>
      <c r="BB102" s="21"/>
      <c r="BC102" s="21"/>
      <c r="BD102" s="200"/>
      <c r="BE102" s="181"/>
      <c r="BF102" s="20"/>
      <c r="BG102" s="21"/>
      <c r="BH102" s="20"/>
      <c r="BI102" s="23"/>
      <c r="BJ102" s="23"/>
      <c r="BK102" s="21"/>
      <c r="BL102" s="21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39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1"/>
      <c r="AM103" s="21"/>
      <c r="AN103" s="21"/>
      <c r="AO103" s="21"/>
      <c r="AP103" s="21"/>
      <c r="AQ103" s="21"/>
      <c r="AR103" s="21"/>
      <c r="AS103" s="21"/>
      <c r="AT103" s="20"/>
      <c r="AU103" s="21"/>
      <c r="AV103" s="20"/>
      <c r="AW103" s="21"/>
      <c r="AX103" s="21"/>
      <c r="AY103" s="21"/>
      <c r="AZ103" s="21"/>
      <c r="BA103" s="21"/>
      <c r="BB103" s="21"/>
      <c r="BC103" s="21"/>
      <c r="BD103" s="200"/>
      <c r="BE103" s="181"/>
      <c r="BF103" s="20"/>
      <c r="BG103" s="21"/>
      <c r="BH103" s="20"/>
      <c r="BI103" s="23"/>
      <c r="BJ103" s="23"/>
      <c r="BK103" s="21"/>
      <c r="BL103" s="21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3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20"/>
      <c r="AU104" s="21"/>
      <c r="AV104" s="20"/>
      <c r="AW104" s="21"/>
      <c r="AX104" s="21"/>
      <c r="AY104" s="21"/>
      <c r="AZ104" s="21"/>
      <c r="BA104" s="21"/>
      <c r="BB104" s="21"/>
      <c r="BC104" s="21"/>
      <c r="BD104" s="200"/>
      <c r="BE104" s="181"/>
      <c r="BF104" s="20"/>
      <c r="BG104" s="21"/>
      <c r="BH104" s="20"/>
      <c r="BI104" s="23"/>
      <c r="BJ104" s="23"/>
      <c r="BK104" s="21"/>
      <c r="BL104" s="21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3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1"/>
      <c r="R105" s="21"/>
      <c r="S105" s="21"/>
      <c r="T105" s="21"/>
      <c r="U105" s="20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1"/>
      <c r="AM105" s="21"/>
      <c r="AN105" s="21"/>
      <c r="AO105" s="21"/>
      <c r="AP105" s="21"/>
      <c r="AQ105" s="21"/>
      <c r="AR105" s="21"/>
      <c r="AS105" s="21"/>
      <c r="AT105" s="20"/>
      <c r="AU105" s="21"/>
      <c r="AV105" s="20"/>
      <c r="AW105" s="21"/>
      <c r="AX105" s="21"/>
      <c r="AY105" s="21"/>
      <c r="AZ105" s="21"/>
      <c r="BA105" s="21"/>
      <c r="BB105" s="21"/>
      <c r="BC105" s="21"/>
      <c r="BD105" s="200"/>
      <c r="BE105" s="181"/>
      <c r="BF105" s="20"/>
      <c r="BG105" s="21"/>
      <c r="BH105" s="20"/>
      <c r="BI105" s="23"/>
      <c r="BJ105" s="23"/>
      <c r="BK105" s="21"/>
      <c r="BL105" s="21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67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0"/>
      <c r="P106" s="20"/>
      <c r="Q106" s="21"/>
      <c r="R106" s="21"/>
      <c r="S106" s="21"/>
      <c r="T106" s="21"/>
      <c r="U106" s="20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20"/>
      <c r="AU106" s="21"/>
      <c r="AV106" s="20"/>
      <c r="AW106" s="21"/>
      <c r="AX106" s="21"/>
      <c r="AY106" s="21"/>
      <c r="AZ106" s="21"/>
      <c r="BA106" s="21"/>
      <c r="BB106" s="21"/>
      <c r="BC106" s="21"/>
      <c r="BD106" s="200"/>
      <c r="BE106" s="20"/>
      <c r="BF106" s="20"/>
      <c r="BG106" s="21"/>
      <c r="BH106" s="20"/>
      <c r="BI106" s="23"/>
      <c r="BJ106" s="23"/>
      <c r="BK106" s="21"/>
      <c r="BL106" s="21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67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1"/>
      <c r="R107" s="21"/>
      <c r="S107" s="21"/>
      <c r="T107" s="21"/>
      <c r="U107" s="20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20"/>
      <c r="AU107" s="21"/>
      <c r="AV107" s="20"/>
      <c r="AW107" s="21"/>
      <c r="AX107" s="21"/>
      <c r="AY107" s="21"/>
      <c r="AZ107" s="21"/>
      <c r="BA107" s="21"/>
      <c r="BB107" s="21"/>
      <c r="BC107" s="21"/>
      <c r="BD107" s="200"/>
      <c r="BE107" s="181"/>
      <c r="BF107" s="20"/>
      <c r="BG107" s="21"/>
      <c r="BH107" s="20"/>
      <c r="BI107" s="23"/>
      <c r="BJ107" s="23"/>
      <c r="BK107" s="21"/>
      <c r="BL107" s="21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79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0"/>
      <c r="BE108" s="21"/>
      <c r="BF108" s="20"/>
      <c r="BG108" s="21"/>
      <c r="BH108" s="20"/>
      <c r="BI108" s="23"/>
      <c r="BJ108" s="23"/>
      <c r="BK108" s="21"/>
      <c r="BL108" s="21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249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0"/>
      <c r="P109" s="20"/>
      <c r="Q109" s="21"/>
      <c r="R109" s="21"/>
      <c r="S109" s="21"/>
      <c r="T109" s="21"/>
      <c r="U109" s="20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0"/>
      <c r="BE109" s="21"/>
      <c r="BF109" s="20"/>
      <c r="BG109" s="21"/>
      <c r="BH109" s="20"/>
      <c r="BI109" s="23"/>
      <c r="BJ109" s="23"/>
      <c r="BK109" s="21"/>
      <c r="BL109" s="21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249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0"/>
      <c r="P110" s="20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81"/>
      <c r="BE110" s="181"/>
      <c r="BF110" s="21"/>
      <c r="BG110" s="21"/>
      <c r="BH110" s="20"/>
      <c r="BI110" s="23"/>
      <c r="BJ110" s="23"/>
      <c r="BK110" s="21"/>
      <c r="BL110" s="21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207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1"/>
      <c r="R111" s="21"/>
      <c r="S111" s="21"/>
      <c r="T111" s="21"/>
      <c r="U111" s="20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18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0"/>
      <c r="BE111" s="21"/>
      <c r="BF111" s="20"/>
      <c r="BG111" s="21"/>
      <c r="BH111" s="20"/>
      <c r="BI111" s="23"/>
      <c r="BJ111" s="23"/>
      <c r="BK111" s="21"/>
      <c r="BL111" s="21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07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18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0"/>
      <c r="BE112" s="181"/>
      <c r="BF112" s="20"/>
      <c r="BG112" s="21"/>
      <c r="BH112" s="20"/>
      <c r="BI112" s="23"/>
      <c r="BJ112" s="23"/>
      <c r="BK112" s="21"/>
      <c r="BL112" s="21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5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8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0"/>
      <c r="BC113" s="21"/>
      <c r="BD113" s="200"/>
      <c r="BE113" s="21"/>
      <c r="BF113" s="20"/>
      <c r="BG113" s="21"/>
      <c r="BH113" s="20"/>
      <c r="BI113" s="23"/>
      <c r="BJ113" s="23"/>
      <c r="BK113" s="21"/>
      <c r="BL113" s="21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5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0"/>
      <c r="R114" s="20"/>
      <c r="S114" s="20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81"/>
      <c r="BE114" s="181"/>
      <c r="BF114" s="21"/>
      <c r="BG114" s="21"/>
      <c r="BH114" s="20"/>
      <c r="BI114" s="23"/>
      <c r="BJ114" s="23"/>
      <c r="BK114" s="21"/>
      <c r="BL114" s="21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5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18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81"/>
      <c r="BE115" s="181"/>
      <c r="BF115" s="21"/>
      <c r="BG115" s="21"/>
      <c r="BH115" s="20"/>
      <c r="BI115" s="23"/>
      <c r="BJ115" s="23"/>
      <c r="BK115" s="21"/>
      <c r="BL115" s="21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93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18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0"/>
      <c r="BE116" s="21"/>
      <c r="BF116" s="21"/>
      <c r="BG116" s="21"/>
      <c r="BH116" s="20"/>
      <c r="BI116" s="23"/>
      <c r="BJ116" s="20"/>
      <c r="BK116" s="21"/>
      <c r="BL116" s="21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93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18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0"/>
      <c r="BE117" s="21"/>
      <c r="BF117" s="21"/>
      <c r="BG117" s="21"/>
      <c r="BH117" s="20"/>
      <c r="BI117" s="23"/>
      <c r="BJ117" s="23"/>
      <c r="BK117" s="21"/>
      <c r="BL117" s="21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93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1"/>
      <c r="R118" s="21"/>
      <c r="S118" s="21"/>
      <c r="T118" s="21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18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0"/>
      <c r="BE118" s="20"/>
      <c r="BF118" s="20"/>
      <c r="BG118" s="21"/>
      <c r="BH118" s="20"/>
      <c r="BI118" s="23"/>
      <c r="BJ118" s="23"/>
      <c r="BK118" s="21"/>
      <c r="BL118" s="21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93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0"/>
      <c r="P119" s="20"/>
      <c r="Q119" s="21"/>
      <c r="R119" s="21"/>
      <c r="S119" s="21"/>
      <c r="T119" s="21"/>
      <c r="U119" s="20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1"/>
      <c r="AM119" s="21"/>
      <c r="AN119" s="21"/>
      <c r="AO119" s="21"/>
      <c r="AP119" s="21"/>
      <c r="AQ119" s="21"/>
      <c r="AR119" s="21"/>
      <c r="AS119" s="21"/>
      <c r="AT119" s="18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0"/>
      <c r="BE119" s="181"/>
      <c r="BF119" s="21"/>
      <c r="BG119" s="21"/>
      <c r="BH119" s="20"/>
      <c r="BI119" s="23"/>
      <c r="BJ119" s="23"/>
      <c r="BK119" s="21"/>
      <c r="BL119" s="21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20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00"/>
      <c r="AM120" s="20"/>
      <c r="AN120" s="20"/>
      <c r="AO120" s="21"/>
      <c r="AP120" s="21"/>
      <c r="AQ120" s="21"/>
      <c r="AR120" s="21"/>
      <c r="AS120" s="21"/>
      <c r="AT120" s="200"/>
      <c r="AU120" s="20"/>
      <c r="AV120" s="21"/>
      <c r="AW120" s="21"/>
      <c r="AX120" s="21"/>
      <c r="AY120" s="21"/>
      <c r="AZ120" s="21"/>
      <c r="BA120" s="21"/>
      <c r="BB120" s="21"/>
      <c r="BC120" s="21"/>
      <c r="BD120" s="200"/>
      <c r="BE120" s="21"/>
      <c r="BF120" s="21"/>
      <c r="BG120" s="21"/>
      <c r="BH120" s="20"/>
      <c r="BI120" s="23"/>
      <c r="BJ120" s="20"/>
      <c r="BK120" s="21"/>
      <c r="BL120" s="21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201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00"/>
      <c r="AM121" s="20"/>
      <c r="AN121" s="20"/>
      <c r="AO121" s="21"/>
      <c r="AP121" s="21"/>
      <c r="AQ121" s="21"/>
      <c r="AR121" s="21"/>
      <c r="AS121" s="21"/>
      <c r="AT121" s="200"/>
      <c r="AU121" s="20"/>
      <c r="AV121" s="21"/>
      <c r="AW121" s="21"/>
      <c r="AX121" s="21"/>
      <c r="AY121" s="21"/>
      <c r="AZ121" s="21"/>
      <c r="BA121" s="21"/>
      <c r="BB121" s="21"/>
      <c r="BC121" s="21"/>
      <c r="BD121" s="200"/>
      <c r="BE121" s="181"/>
      <c r="BF121" s="21"/>
      <c r="BG121" s="21"/>
      <c r="BH121" s="20"/>
      <c r="BI121" s="23"/>
      <c r="BJ121" s="23"/>
      <c r="BK121" s="21"/>
      <c r="BL121" s="21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47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0"/>
      <c r="P122" s="20"/>
      <c r="Q122" s="21"/>
      <c r="R122" s="21"/>
      <c r="S122" s="21"/>
      <c r="T122" s="21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18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0"/>
      <c r="BE122" s="20"/>
      <c r="BF122" s="20"/>
      <c r="BG122" s="21"/>
      <c r="BH122" s="20"/>
      <c r="BI122" s="23"/>
      <c r="BJ122" s="23"/>
      <c r="BK122" s="21"/>
      <c r="BL122" s="21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47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1"/>
      <c r="R123" s="21"/>
      <c r="S123" s="21"/>
      <c r="T123" s="21"/>
      <c r="U123" s="20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0"/>
      <c r="BE123" s="181"/>
      <c r="BF123" s="20"/>
      <c r="BG123" s="21"/>
      <c r="BH123" s="20"/>
      <c r="BI123" s="23"/>
      <c r="BJ123" s="23"/>
      <c r="BK123" s="21"/>
      <c r="BL123" s="21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47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0"/>
      <c r="BE124" s="21"/>
      <c r="BF124" s="20"/>
      <c r="BG124" s="21"/>
      <c r="BH124" s="20"/>
      <c r="BI124" s="23"/>
      <c r="BJ124" s="23"/>
      <c r="BK124" s="21"/>
      <c r="BL124" s="21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47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18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0"/>
      <c r="BE125" s="181"/>
      <c r="BF125" s="20"/>
      <c r="BG125" s="21"/>
      <c r="BH125" s="20"/>
      <c r="BI125" s="23"/>
      <c r="BJ125" s="23"/>
      <c r="BK125" s="21"/>
      <c r="BL125" s="21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47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18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0"/>
      <c r="BE126" s="21"/>
      <c r="BF126" s="20"/>
      <c r="BG126" s="21"/>
      <c r="BH126" s="20"/>
      <c r="BI126" s="23"/>
      <c r="BJ126" s="23"/>
      <c r="BK126" s="21"/>
      <c r="BL126" s="21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47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18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0"/>
      <c r="BE127" s="181"/>
      <c r="BF127" s="20"/>
      <c r="BG127" s="21"/>
      <c r="BH127" s="20"/>
      <c r="BI127" s="23"/>
      <c r="BJ127" s="23"/>
      <c r="BK127" s="21"/>
      <c r="BL127" s="21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47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18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0"/>
      <c r="BE128" s="21"/>
      <c r="BF128" s="20"/>
      <c r="BG128" s="21"/>
      <c r="BH128" s="20"/>
      <c r="BI128" s="23"/>
      <c r="BJ128" s="23"/>
      <c r="BK128" s="21"/>
      <c r="BL128" s="21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47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18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0"/>
      <c r="BE129" s="181"/>
      <c r="BF129" s="20"/>
      <c r="BG129" s="21"/>
      <c r="BH129" s="20"/>
      <c r="BI129" s="23"/>
      <c r="BJ129" s="23"/>
      <c r="BK129" s="21"/>
      <c r="BL129" s="21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93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18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0"/>
      <c r="BE130" s="21"/>
      <c r="BF130" s="20"/>
      <c r="BG130" s="21"/>
      <c r="BH130" s="20"/>
      <c r="BI130" s="23"/>
      <c r="BJ130" s="23"/>
      <c r="BK130" s="21"/>
      <c r="BL130" s="21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93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18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0"/>
      <c r="BE131" s="181"/>
      <c r="BF131" s="20"/>
      <c r="BG131" s="21"/>
      <c r="BH131" s="20"/>
      <c r="BI131" s="23"/>
      <c r="BJ131" s="23"/>
      <c r="BK131" s="21"/>
      <c r="BL131" s="21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93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18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0"/>
      <c r="BE132" s="21"/>
      <c r="BF132" s="20"/>
      <c r="BG132" s="21"/>
      <c r="BH132" s="20"/>
      <c r="BI132" s="23"/>
      <c r="BJ132" s="23"/>
      <c r="BK132" s="21"/>
      <c r="BL132" s="21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93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18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81"/>
      <c r="BE133" s="181"/>
      <c r="BF133" s="21"/>
      <c r="BG133" s="21"/>
      <c r="BH133" s="20"/>
      <c r="BI133" s="23"/>
      <c r="BJ133" s="23"/>
      <c r="BK133" s="21"/>
      <c r="BL133" s="21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239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00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0"/>
      <c r="BE134" s="21"/>
      <c r="BF134" s="20"/>
      <c r="BG134" s="20"/>
      <c r="BH134" s="20"/>
      <c r="BI134" s="23"/>
      <c r="BJ134" s="23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239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00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0"/>
      <c r="BE135" s="21"/>
      <c r="BF135" s="20"/>
      <c r="BG135" s="20"/>
      <c r="BH135" s="20"/>
      <c r="BI135" s="23"/>
      <c r="BJ135" s="23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409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0"/>
      <c r="Q136" s="21"/>
      <c r="R136" s="21"/>
      <c r="S136" s="20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00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00"/>
      <c r="BE136" s="21"/>
      <c r="BF136" s="21"/>
      <c r="BG136" s="20"/>
      <c r="BH136" s="20"/>
      <c r="BI136" s="23"/>
      <c r="BJ136" s="23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229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00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00"/>
      <c r="BE137" s="21"/>
      <c r="BF137" s="20"/>
      <c r="BG137" s="20"/>
      <c r="BH137" s="20"/>
      <c r="BI137" s="23"/>
      <c r="BJ137" s="23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229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00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00"/>
      <c r="BE138" s="21"/>
      <c r="BF138" s="20"/>
      <c r="BG138" s="20"/>
      <c r="BH138" s="20"/>
      <c r="BI138" s="23"/>
      <c r="BJ138" s="23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229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00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0"/>
      <c r="BE139" s="21"/>
      <c r="BF139" s="20"/>
      <c r="BG139" s="20"/>
      <c r="BH139" s="20"/>
      <c r="BI139" s="23"/>
      <c r="BJ139" s="23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229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00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0"/>
      <c r="BE140" s="21"/>
      <c r="BF140" s="20"/>
      <c r="BG140" s="20"/>
      <c r="BH140" s="20"/>
      <c r="BI140" s="23"/>
      <c r="BJ140" s="23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94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00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0"/>
      <c r="BE141" s="21"/>
      <c r="BF141" s="20"/>
      <c r="BG141" s="20"/>
      <c r="BH141" s="20"/>
      <c r="BI141" s="23"/>
      <c r="BJ141" s="23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409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0"/>
      <c r="Q142" s="21"/>
      <c r="R142" s="21"/>
      <c r="S142" s="20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00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0"/>
      <c r="BE142" s="23"/>
      <c r="BF142" s="23"/>
      <c r="BG142" s="20"/>
      <c r="BH142" s="20"/>
      <c r="BI142" s="23"/>
      <c r="BJ142" s="23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409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00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0"/>
      <c r="BE143" s="21"/>
      <c r="BF143" s="20"/>
      <c r="BG143" s="20"/>
      <c r="BH143" s="20"/>
      <c r="BI143" s="23"/>
      <c r="BJ143" s="23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409.6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00"/>
      <c r="AM144" s="20"/>
      <c r="AN144" s="20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0"/>
      <c r="BE144" s="21"/>
      <c r="BF144" s="20"/>
      <c r="BG144" s="20"/>
      <c r="BH144" s="20"/>
      <c r="BI144" s="23"/>
      <c r="BJ144" s="23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84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00"/>
      <c r="AM145" s="20"/>
      <c r="AN145" s="20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0"/>
      <c r="BE145" s="23"/>
      <c r="BF145" s="23"/>
      <c r="BG145" s="20"/>
      <c r="BH145" s="20"/>
      <c r="BI145" s="23"/>
      <c r="BJ145" s="23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221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00"/>
      <c r="AM146" s="20"/>
      <c r="AN146" s="20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0"/>
      <c r="BC146" s="20"/>
      <c r="BD146" s="200"/>
      <c r="BE146" s="21"/>
      <c r="BF146" s="20"/>
      <c r="BG146" s="20"/>
      <c r="BH146" s="20"/>
      <c r="BI146" s="23"/>
      <c r="BJ146" s="23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56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0"/>
      <c r="Q147" s="21"/>
      <c r="R147" s="21"/>
      <c r="S147" s="20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00"/>
      <c r="AM147" s="20"/>
      <c r="AN147" s="20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0"/>
      <c r="BC147" s="20"/>
      <c r="BD147" s="200"/>
      <c r="BE147" s="23"/>
      <c r="BF147" s="23"/>
      <c r="BG147" s="20"/>
      <c r="BH147" s="20"/>
      <c r="BI147" s="23"/>
      <c r="BJ147" s="23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216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00"/>
      <c r="AM148" s="20"/>
      <c r="AN148" s="20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00"/>
      <c r="BE148" s="21"/>
      <c r="BF148" s="20"/>
      <c r="BG148" s="20"/>
      <c r="BH148" s="20"/>
      <c r="BI148" s="23"/>
      <c r="BJ148" s="23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216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0"/>
      <c r="Q149" s="21"/>
      <c r="R149" s="21"/>
      <c r="S149" s="20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00"/>
      <c r="AM149" s="20"/>
      <c r="AN149" s="20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00"/>
      <c r="BE149" s="21"/>
      <c r="BF149" s="20"/>
      <c r="BG149" s="20"/>
      <c r="BH149" s="20"/>
      <c r="BI149" s="23"/>
      <c r="BJ149" s="23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71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00"/>
      <c r="AM150" s="20"/>
      <c r="AN150" s="20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0"/>
      <c r="BE150" s="21"/>
      <c r="BF150" s="20"/>
      <c r="BG150" s="20"/>
      <c r="BH150" s="20"/>
      <c r="BI150" s="23"/>
      <c r="BJ150" s="23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71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0"/>
      <c r="Q151" s="21"/>
      <c r="R151" s="21"/>
      <c r="S151" s="20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0"/>
      <c r="AJ151" s="20"/>
      <c r="AK151" s="21"/>
      <c r="AL151" s="200"/>
      <c r="AM151" s="20"/>
      <c r="AN151" s="20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00"/>
      <c r="BE151" s="23"/>
      <c r="BF151" s="23"/>
      <c r="BG151" s="20"/>
      <c r="BH151" s="20"/>
      <c r="BI151" s="23"/>
      <c r="BJ151" s="23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71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0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00"/>
      <c r="AM152" s="20"/>
      <c r="AN152" s="20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00"/>
      <c r="BE152" s="23"/>
      <c r="BF152" s="23"/>
      <c r="BG152" s="20"/>
      <c r="BH152" s="20"/>
      <c r="BI152" s="23"/>
      <c r="BJ152" s="23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227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1"/>
      <c r="R153" s="21"/>
      <c r="S153" s="21"/>
      <c r="T153" s="21"/>
      <c r="U153" s="20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00"/>
      <c r="AM153" s="20"/>
      <c r="AN153" s="20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0"/>
      <c r="BE153" s="20"/>
      <c r="BF153" s="20"/>
      <c r="BG153" s="20"/>
      <c r="BH153" s="20"/>
      <c r="BI153" s="23"/>
      <c r="BJ153" s="23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54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1"/>
      <c r="R154" s="21"/>
      <c r="S154" s="21"/>
      <c r="T154" s="21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00"/>
      <c r="AM154" s="20"/>
      <c r="AN154" s="20"/>
      <c r="AO154" s="21"/>
      <c r="AP154" s="21"/>
      <c r="AQ154" s="21"/>
      <c r="AR154" s="21"/>
      <c r="AS154" s="21"/>
      <c r="AT154" s="18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00"/>
      <c r="BE154" s="23"/>
      <c r="BF154" s="23"/>
      <c r="BG154" s="20"/>
      <c r="BH154" s="20"/>
      <c r="BI154" s="23"/>
      <c r="BJ154" s="23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69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1"/>
      <c r="R155" s="21"/>
      <c r="S155" s="21"/>
      <c r="T155" s="21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200"/>
      <c r="AM155" s="21"/>
      <c r="AN155" s="20"/>
      <c r="AO155" s="21"/>
      <c r="AP155" s="21"/>
      <c r="AQ155" s="21"/>
      <c r="AR155" s="21"/>
      <c r="AS155" s="21"/>
      <c r="AT155" s="200"/>
      <c r="AU155" s="21"/>
      <c r="AV155" s="21"/>
      <c r="AW155" s="21"/>
      <c r="AX155" s="21"/>
      <c r="AY155" s="21"/>
      <c r="AZ155" s="21"/>
      <c r="BA155" s="21"/>
      <c r="BB155" s="20"/>
      <c r="BC155" s="20"/>
      <c r="BD155" s="200"/>
      <c r="BE155" s="20"/>
      <c r="BF155" s="20"/>
      <c r="BG155" s="20"/>
      <c r="BH155" s="20"/>
      <c r="BI155" s="23"/>
      <c r="BJ155" s="23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71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1"/>
      <c r="R156" s="21"/>
      <c r="S156" s="21"/>
      <c r="T156" s="21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200"/>
      <c r="AM156" s="20"/>
      <c r="AN156" s="20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0"/>
      <c r="BC156" s="20"/>
      <c r="BD156" s="200"/>
      <c r="BE156" s="23"/>
      <c r="BF156" s="23"/>
      <c r="BG156" s="20"/>
      <c r="BH156" s="20"/>
      <c r="BI156" s="23"/>
      <c r="BJ156" s="23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71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200"/>
      <c r="AM157" s="20"/>
      <c r="AN157" s="20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0"/>
      <c r="BC157" s="20"/>
      <c r="BD157" s="200"/>
      <c r="BE157" s="23"/>
      <c r="BF157" s="23"/>
      <c r="BG157" s="20"/>
      <c r="BH157" s="20"/>
      <c r="BI157" s="23"/>
      <c r="BJ157" s="23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71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0"/>
      <c r="AJ158" s="20"/>
      <c r="AK158" s="21"/>
      <c r="AL158" s="200"/>
      <c r="AM158" s="20"/>
      <c r="AN158" s="20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0"/>
      <c r="BC158" s="20"/>
      <c r="BD158" s="200"/>
      <c r="BE158" s="23"/>
      <c r="BF158" s="23"/>
      <c r="BG158" s="20"/>
      <c r="BH158" s="20"/>
      <c r="BI158" s="23"/>
      <c r="BJ158" s="23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71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0"/>
      <c r="AJ159" s="20"/>
      <c r="AK159" s="21"/>
      <c r="AL159" s="200"/>
      <c r="AM159" s="20"/>
      <c r="AN159" s="20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0"/>
      <c r="BC159" s="20"/>
      <c r="BD159" s="200"/>
      <c r="BE159" s="23"/>
      <c r="BF159" s="23"/>
      <c r="BG159" s="20"/>
      <c r="BH159" s="20"/>
      <c r="BI159" s="23"/>
      <c r="BJ159" s="23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71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0"/>
      <c r="AJ160" s="20"/>
      <c r="AK160" s="21"/>
      <c r="AL160" s="200"/>
      <c r="AM160" s="20"/>
      <c r="AN160" s="20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0"/>
      <c r="BC160" s="20"/>
      <c r="BD160" s="200"/>
      <c r="BE160" s="23"/>
      <c r="BF160" s="23"/>
      <c r="BG160" s="20"/>
      <c r="BH160" s="20"/>
      <c r="BI160" s="23"/>
      <c r="BJ160" s="23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71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0"/>
      <c r="AJ161" s="20"/>
      <c r="AK161" s="21"/>
      <c r="AL161" s="200"/>
      <c r="AM161" s="20"/>
      <c r="AN161" s="20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0"/>
      <c r="BE161" s="21"/>
      <c r="BF161" s="21"/>
      <c r="BG161" s="20"/>
      <c r="BH161" s="20"/>
      <c r="BI161" s="23"/>
      <c r="BJ161" s="23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71.7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0"/>
      <c r="AJ162" s="20"/>
      <c r="AK162" s="21"/>
      <c r="AL162" s="200"/>
      <c r="AM162" s="20"/>
      <c r="AN162" s="20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0"/>
      <c r="BE162" s="23"/>
      <c r="BF162" s="23"/>
      <c r="BG162" s="20"/>
      <c r="BH162" s="20"/>
      <c r="BI162" s="23"/>
      <c r="BJ162" s="23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71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75"/>
      <c r="K163" s="18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0"/>
      <c r="AJ163" s="20"/>
      <c r="AK163" s="21"/>
      <c r="AL163" s="200"/>
      <c r="AM163" s="20"/>
      <c r="AN163" s="20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0"/>
      <c r="BC163" s="21"/>
      <c r="BD163" s="20"/>
      <c r="BE163" s="23"/>
      <c r="BF163" s="23"/>
      <c r="BG163" s="20"/>
      <c r="BH163" s="20"/>
      <c r="BI163" s="23"/>
      <c r="BJ163" s="23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97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0"/>
      <c r="AJ164" s="20"/>
      <c r="AK164" s="21"/>
      <c r="AL164" s="200"/>
      <c r="AM164" s="20"/>
      <c r="AN164" s="20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0"/>
      <c r="BE164" s="21"/>
      <c r="BF164" s="21"/>
      <c r="BG164" s="20"/>
      <c r="BH164" s="20"/>
      <c r="BI164" s="23"/>
      <c r="BJ164" s="20"/>
      <c r="BK164" s="23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97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0"/>
      <c r="AJ165" s="20"/>
      <c r="AK165" s="21"/>
      <c r="AL165" s="200"/>
      <c r="AM165" s="20"/>
      <c r="AN165" s="20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0"/>
      <c r="BE165" s="182"/>
      <c r="BF165" s="23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97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0"/>
      <c r="O166" s="21"/>
      <c r="P166" s="20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0"/>
      <c r="AJ166" s="20"/>
      <c r="AK166" s="21"/>
      <c r="AL166" s="200"/>
      <c r="AM166" s="20"/>
      <c r="AN166" s="20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00"/>
      <c r="BE166" s="182"/>
      <c r="BF166" s="23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97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0"/>
      <c r="O167" s="23"/>
      <c r="P167" s="20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0"/>
      <c r="AJ167" s="20"/>
      <c r="AK167" s="21"/>
      <c r="AL167" s="200"/>
      <c r="AM167" s="20"/>
      <c r="AN167" s="20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0"/>
      <c r="BE167" s="182"/>
      <c r="BF167" s="23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71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0"/>
      <c r="AJ168" s="20"/>
      <c r="AK168" s="21"/>
      <c r="AL168" s="200"/>
      <c r="AM168" s="20"/>
      <c r="AN168" s="20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0"/>
      <c r="BC168" s="21"/>
      <c r="BD168" s="20"/>
      <c r="BE168" s="23"/>
      <c r="BF168" s="23"/>
      <c r="BG168" s="20"/>
      <c r="BH168" s="20"/>
      <c r="BI168" s="23"/>
      <c r="BJ168" s="23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97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0"/>
      <c r="AJ169" s="20"/>
      <c r="AK169" s="21"/>
      <c r="AL169" s="200"/>
      <c r="AM169" s="20"/>
      <c r="AN169" s="20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0"/>
      <c r="BE169" s="21"/>
      <c r="BF169" s="21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97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0"/>
      <c r="AJ170" s="20"/>
      <c r="AK170" s="21"/>
      <c r="AL170" s="200"/>
      <c r="AM170" s="20"/>
      <c r="AN170" s="20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00"/>
      <c r="BE170" s="182"/>
      <c r="BF170" s="23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97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0"/>
      <c r="AJ171" s="20"/>
      <c r="AK171" s="21"/>
      <c r="AL171" s="200"/>
      <c r="AM171" s="20"/>
      <c r="AN171" s="20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00"/>
      <c r="BE171" s="21"/>
      <c r="BF171" s="21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97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0"/>
      <c r="AJ172" s="20"/>
      <c r="AK172" s="21"/>
      <c r="AL172" s="200"/>
      <c r="AM172" s="20"/>
      <c r="AN172" s="20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0"/>
      <c r="BE172" s="181"/>
      <c r="BF172" s="21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97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0"/>
      <c r="AJ173" s="20"/>
      <c r="AK173" s="21"/>
      <c r="AL173" s="200"/>
      <c r="AM173" s="20"/>
      <c r="AN173" s="20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00"/>
      <c r="BE173" s="21"/>
      <c r="BF173" s="21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97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0"/>
      <c r="AJ174" s="20"/>
      <c r="AK174" s="21"/>
      <c r="AL174" s="200"/>
      <c r="AM174" s="20"/>
      <c r="AN174" s="20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0"/>
      <c r="BE174" s="182"/>
      <c r="BF174" s="23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25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3"/>
      <c r="AK175" s="21"/>
      <c r="AL175" s="200"/>
      <c r="AM175" s="23"/>
      <c r="AN175" s="23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00"/>
      <c r="BE175" s="21"/>
      <c r="BF175" s="20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25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200"/>
      <c r="AM176" s="23"/>
      <c r="AN176" s="23"/>
      <c r="AO176" s="21"/>
      <c r="AP176" s="21"/>
      <c r="AQ176" s="21"/>
      <c r="AR176" s="21"/>
      <c r="AS176" s="21"/>
      <c r="AT176" s="18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0"/>
      <c r="BE176" s="181"/>
      <c r="BF176" s="21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2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3"/>
      <c r="AK177" s="21"/>
      <c r="AL177" s="200"/>
      <c r="AM177" s="23"/>
      <c r="AN177" s="23"/>
      <c r="AO177" s="21"/>
      <c r="AP177" s="21"/>
      <c r="AQ177" s="21"/>
      <c r="AR177" s="21"/>
      <c r="AS177" s="21"/>
      <c r="AT177" s="18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0"/>
      <c r="BE177" s="200"/>
      <c r="BF177" s="20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209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0"/>
      <c r="AK178" s="21"/>
      <c r="AL178" s="200"/>
      <c r="AM178" s="23"/>
      <c r="AN178" s="20"/>
      <c r="AO178" s="21"/>
      <c r="AP178" s="20"/>
      <c r="AQ178" s="23"/>
      <c r="AR178" s="20"/>
      <c r="AS178" s="21"/>
      <c r="AT178" s="200"/>
      <c r="AU178" s="23"/>
      <c r="AV178" s="21"/>
      <c r="AW178" s="21"/>
      <c r="AX178" s="21"/>
      <c r="AY178" s="21"/>
      <c r="AZ178" s="21"/>
      <c r="BA178" s="21"/>
      <c r="BB178" s="21"/>
      <c r="BC178" s="21"/>
      <c r="BD178" s="20"/>
      <c r="BE178" s="21"/>
      <c r="BF178" s="21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36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0"/>
      <c r="AJ179" s="20"/>
      <c r="AK179" s="21"/>
      <c r="AL179" s="200"/>
      <c r="AM179" s="20"/>
      <c r="AN179" s="20"/>
      <c r="AO179" s="21"/>
      <c r="AP179" s="21"/>
      <c r="AQ179" s="21"/>
      <c r="AR179" s="21"/>
      <c r="AS179" s="21"/>
      <c r="AT179" s="18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00"/>
      <c r="BE179" s="181"/>
      <c r="BF179" s="21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36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0"/>
      <c r="AJ180" s="20"/>
      <c r="AK180" s="21"/>
      <c r="AL180" s="200"/>
      <c r="AM180" s="20"/>
      <c r="AN180" s="20"/>
      <c r="AO180" s="21"/>
      <c r="AP180" s="21"/>
      <c r="AQ180" s="21"/>
      <c r="AR180" s="21"/>
      <c r="AS180" s="21"/>
      <c r="AT180" s="18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00"/>
      <c r="BE180" s="181"/>
      <c r="BF180" s="21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36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0"/>
      <c r="R181" s="20"/>
      <c r="S181" s="20"/>
      <c r="T181" s="20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0"/>
      <c r="AJ181" s="20"/>
      <c r="AK181" s="21"/>
      <c r="AL181" s="200"/>
      <c r="AM181" s="20"/>
      <c r="AN181" s="20"/>
      <c r="AO181" s="21"/>
      <c r="AP181" s="21"/>
      <c r="AQ181" s="21"/>
      <c r="AR181" s="21"/>
      <c r="AS181" s="21"/>
      <c r="AT181" s="18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0"/>
      <c r="BE181" s="181"/>
      <c r="BF181" s="21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36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0"/>
      <c r="N182" s="20"/>
      <c r="O182" s="23"/>
      <c r="P182" s="20"/>
      <c r="Q182" s="20"/>
      <c r="R182" s="20"/>
      <c r="S182" s="20"/>
      <c r="T182" s="20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0"/>
      <c r="AJ182" s="20"/>
      <c r="AK182" s="21"/>
      <c r="AL182" s="200"/>
      <c r="AM182" s="20"/>
      <c r="AN182" s="20"/>
      <c r="AO182" s="21"/>
      <c r="AP182" s="21"/>
      <c r="AQ182" s="21"/>
      <c r="AR182" s="21"/>
      <c r="AS182" s="21"/>
      <c r="AT182" s="18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0"/>
      <c r="BE182" s="181"/>
      <c r="BF182" s="21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209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0"/>
      <c r="AJ183" s="20"/>
      <c r="AK183" s="21"/>
      <c r="AL183" s="200"/>
      <c r="AM183" s="20"/>
      <c r="AN183" s="20"/>
      <c r="AO183" s="21"/>
      <c r="AP183" s="21"/>
      <c r="AQ183" s="21"/>
      <c r="AR183" s="21"/>
      <c r="AS183" s="21"/>
      <c r="AT183" s="18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0"/>
      <c r="BE183" s="21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54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0"/>
      <c r="AJ184" s="20"/>
      <c r="AK184" s="21"/>
      <c r="AL184" s="200"/>
      <c r="AM184" s="20"/>
      <c r="AN184" s="20"/>
      <c r="AO184" s="21"/>
      <c r="AP184" s="21"/>
      <c r="AQ184" s="21"/>
      <c r="AR184" s="21"/>
      <c r="AS184" s="21"/>
      <c r="AT184" s="18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0"/>
      <c r="BE184" s="200"/>
      <c r="BF184" s="20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249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0"/>
      <c r="AJ185" s="20"/>
      <c r="AK185" s="21"/>
      <c r="AL185" s="200"/>
      <c r="AM185" s="20"/>
      <c r="AN185" s="20"/>
      <c r="AO185" s="21"/>
      <c r="AP185" s="21"/>
      <c r="AQ185" s="21"/>
      <c r="AR185" s="21"/>
      <c r="AS185" s="21"/>
      <c r="AT185" s="18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00"/>
      <c r="BE185" s="23"/>
      <c r="BF185" s="23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52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0"/>
      <c r="AJ186" s="20"/>
      <c r="AK186" s="21"/>
      <c r="AL186" s="200"/>
      <c r="AM186" s="20"/>
      <c r="AN186" s="20"/>
      <c r="AO186" s="21"/>
      <c r="AP186" s="21"/>
      <c r="AQ186" s="21"/>
      <c r="AR186" s="21"/>
      <c r="AS186" s="21"/>
      <c r="AT186" s="18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0"/>
      <c r="BE186" s="21"/>
      <c r="BF186" s="21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52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0"/>
      <c r="AJ187" s="20"/>
      <c r="AK187" s="21"/>
      <c r="AL187" s="200"/>
      <c r="AM187" s="20"/>
      <c r="AN187" s="20"/>
      <c r="AO187" s="21"/>
      <c r="AP187" s="21"/>
      <c r="AQ187" s="21"/>
      <c r="AR187" s="21"/>
      <c r="AS187" s="21"/>
      <c r="AT187" s="18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0"/>
      <c r="BE187" s="200"/>
      <c r="BF187" s="20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9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1"/>
      <c r="AJ188" s="20"/>
      <c r="AK188" s="21"/>
      <c r="AL188" s="200"/>
      <c r="AM188" s="21"/>
      <c r="AN188" s="20"/>
      <c r="AO188" s="21"/>
      <c r="AP188" s="21"/>
      <c r="AQ188" s="21"/>
      <c r="AR188" s="21"/>
      <c r="AS188" s="21"/>
      <c r="AT188" s="200"/>
      <c r="AU188" s="21"/>
      <c r="AV188" s="21"/>
      <c r="AW188" s="21"/>
      <c r="AX188" s="21"/>
      <c r="AY188" s="21"/>
      <c r="AZ188" s="21"/>
      <c r="BA188" s="21"/>
      <c r="BB188" s="20"/>
      <c r="BC188" s="21"/>
      <c r="BD188" s="20"/>
      <c r="BE188" s="21"/>
      <c r="BF188" s="21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29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0"/>
      <c r="P189" s="20"/>
      <c r="Q189" s="20"/>
      <c r="R189" s="20"/>
      <c r="S189" s="20"/>
      <c r="T189" s="20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1"/>
      <c r="AJ189" s="20"/>
      <c r="AK189" s="21"/>
      <c r="AL189" s="200"/>
      <c r="AM189" s="21"/>
      <c r="AN189" s="20"/>
      <c r="AO189" s="21"/>
      <c r="AP189" s="21"/>
      <c r="AQ189" s="21"/>
      <c r="AR189" s="21"/>
      <c r="AS189" s="21"/>
      <c r="AT189" s="200"/>
      <c r="AU189" s="21"/>
      <c r="AV189" s="21"/>
      <c r="AW189" s="21"/>
      <c r="AX189" s="21"/>
      <c r="AY189" s="21"/>
      <c r="AZ189" s="21"/>
      <c r="BA189" s="21"/>
      <c r="BB189" s="21"/>
      <c r="BC189" s="21"/>
      <c r="BD189" s="200"/>
      <c r="BE189" s="21"/>
      <c r="BF189" s="21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54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3"/>
      <c r="AK190" s="21"/>
      <c r="AL190" s="200"/>
      <c r="AM190" s="20"/>
      <c r="AN190" s="20"/>
      <c r="AO190" s="21"/>
      <c r="AP190" s="21"/>
      <c r="AQ190" s="21"/>
      <c r="AR190" s="21"/>
      <c r="AS190" s="21"/>
      <c r="AT190" s="200"/>
      <c r="AU190" s="20"/>
      <c r="AV190" s="21"/>
      <c r="AW190" s="21"/>
      <c r="AX190" s="21"/>
      <c r="AY190" s="21"/>
      <c r="AZ190" s="21"/>
      <c r="BA190" s="21"/>
      <c r="BB190" s="21"/>
      <c r="BC190" s="21"/>
      <c r="BD190" s="200"/>
      <c r="BE190" s="23"/>
      <c r="BF190" s="23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54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3"/>
      <c r="AK191" s="21"/>
      <c r="AL191" s="200"/>
      <c r="AM191" s="20"/>
      <c r="AN191" s="20"/>
      <c r="AO191" s="21"/>
      <c r="AP191" s="21"/>
      <c r="AQ191" s="21"/>
      <c r="AR191" s="21"/>
      <c r="AS191" s="21"/>
      <c r="AT191" s="200"/>
      <c r="AU191" s="20"/>
      <c r="AV191" s="21"/>
      <c r="AW191" s="21"/>
      <c r="AX191" s="21"/>
      <c r="AY191" s="21"/>
      <c r="AZ191" s="21"/>
      <c r="BA191" s="21"/>
      <c r="BB191" s="21"/>
      <c r="BC191" s="21"/>
      <c r="BD191" s="200"/>
      <c r="BE191" s="21"/>
      <c r="BF191" s="20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54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3"/>
      <c r="AK192" s="21"/>
      <c r="AL192" s="200"/>
      <c r="AM192" s="20"/>
      <c r="AN192" s="20"/>
      <c r="AO192" s="21"/>
      <c r="AP192" s="21"/>
      <c r="AQ192" s="21"/>
      <c r="AR192" s="21"/>
      <c r="AS192" s="21"/>
      <c r="AT192" s="200"/>
      <c r="AU192" s="20"/>
      <c r="AV192" s="21"/>
      <c r="AW192" s="21"/>
      <c r="AX192" s="21"/>
      <c r="AY192" s="21"/>
      <c r="AZ192" s="21"/>
      <c r="BA192" s="21"/>
      <c r="BB192" s="21"/>
      <c r="BC192" s="21"/>
      <c r="BD192" s="200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54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3"/>
      <c r="AK193" s="21"/>
      <c r="AL193" s="200"/>
      <c r="AM193" s="20"/>
      <c r="AN193" s="20"/>
      <c r="AO193" s="21"/>
      <c r="AP193" s="21"/>
      <c r="AQ193" s="21"/>
      <c r="AR193" s="21"/>
      <c r="AS193" s="21"/>
      <c r="AT193" s="200"/>
      <c r="AU193" s="20"/>
      <c r="AV193" s="21"/>
      <c r="AW193" s="21"/>
      <c r="AX193" s="21"/>
      <c r="AY193" s="21"/>
      <c r="AZ193" s="21"/>
      <c r="BA193" s="21"/>
      <c r="BB193" s="21"/>
      <c r="BC193" s="21"/>
      <c r="BD193" s="200"/>
      <c r="BE193" s="21"/>
      <c r="BF193" s="20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54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3"/>
      <c r="AK194" s="21"/>
      <c r="AL194" s="200"/>
      <c r="AM194" s="20"/>
      <c r="AN194" s="20"/>
      <c r="AO194" s="21"/>
      <c r="AP194" s="21"/>
      <c r="AQ194" s="21"/>
      <c r="AR194" s="21"/>
      <c r="AS194" s="21"/>
      <c r="AT194" s="200"/>
      <c r="AU194" s="20"/>
      <c r="AV194" s="21"/>
      <c r="AW194" s="21"/>
      <c r="AX194" s="21"/>
      <c r="AY194" s="21"/>
      <c r="AZ194" s="21"/>
      <c r="BA194" s="21"/>
      <c r="BB194" s="21"/>
      <c r="BC194" s="21"/>
      <c r="BD194" s="200"/>
      <c r="BE194" s="23"/>
      <c r="BF194" s="23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54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3"/>
      <c r="AK195" s="21"/>
      <c r="AL195" s="200"/>
      <c r="AM195" s="20"/>
      <c r="AN195" s="20"/>
      <c r="AO195" s="21"/>
      <c r="AP195" s="21"/>
      <c r="AQ195" s="21"/>
      <c r="AR195" s="21"/>
      <c r="AS195" s="21"/>
      <c r="AT195" s="200"/>
      <c r="AU195" s="20"/>
      <c r="AV195" s="21"/>
      <c r="AW195" s="21"/>
      <c r="AX195" s="21"/>
      <c r="AY195" s="21"/>
      <c r="AZ195" s="21"/>
      <c r="BA195" s="21"/>
      <c r="BB195" s="21"/>
      <c r="BC195" s="21"/>
      <c r="BD195" s="200"/>
      <c r="BE195" s="21"/>
      <c r="BF195" s="21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54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3"/>
      <c r="AK196" s="21"/>
      <c r="AL196" s="200"/>
      <c r="AM196" s="20"/>
      <c r="AN196" s="20"/>
      <c r="AO196" s="21"/>
      <c r="AP196" s="21"/>
      <c r="AQ196" s="21"/>
      <c r="AR196" s="21"/>
      <c r="AS196" s="21"/>
      <c r="AT196" s="200"/>
      <c r="AU196" s="20"/>
      <c r="AV196" s="21"/>
      <c r="AW196" s="21"/>
      <c r="AX196" s="21"/>
      <c r="AY196" s="21"/>
      <c r="AZ196" s="21"/>
      <c r="BA196" s="21"/>
      <c r="BB196" s="21"/>
      <c r="BC196" s="21"/>
      <c r="BD196" s="200"/>
      <c r="BE196" s="23"/>
      <c r="BF196" s="23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249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3"/>
      <c r="AJ197" s="23"/>
      <c r="AK197" s="21"/>
      <c r="AL197" s="200"/>
      <c r="AM197" s="23"/>
      <c r="AN197" s="23"/>
      <c r="AO197" s="21"/>
      <c r="AP197" s="21"/>
      <c r="AQ197" s="21"/>
      <c r="AR197" s="21"/>
      <c r="AS197" s="21"/>
      <c r="AT197" s="200"/>
      <c r="AU197" s="23"/>
      <c r="AV197" s="21"/>
      <c r="AW197" s="21"/>
      <c r="AX197" s="21"/>
      <c r="AY197" s="21"/>
      <c r="AZ197" s="21"/>
      <c r="BA197" s="21"/>
      <c r="BB197" s="21"/>
      <c r="BC197" s="21"/>
      <c r="BD197" s="200"/>
      <c r="BE197" s="21"/>
      <c r="BF197" s="20"/>
      <c r="BG197" s="21"/>
      <c r="BH197" s="21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24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3"/>
      <c r="AK198" s="21"/>
      <c r="AL198" s="200"/>
      <c r="AM198" s="20"/>
      <c r="AN198" s="20"/>
      <c r="AO198" s="21"/>
      <c r="AP198" s="21"/>
      <c r="AQ198" s="21"/>
      <c r="AR198" s="21"/>
      <c r="AS198" s="21"/>
      <c r="AT198" s="200"/>
      <c r="AU198" s="20"/>
      <c r="AV198" s="21"/>
      <c r="AW198" s="21"/>
      <c r="AX198" s="21"/>
      <c r="AY198" s="21"/>
      <c r="AZ198" s="21"/>
      <c r="BA198" s="21"/>
      <c r="BB198" s="21"/>
      <c r="BC198" s="21"/>
      <c r="BD198" s="200"/>
      <c r="BE198" s="21"/>
      <c r="BF198" s="21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24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3"/>
      <c r="AK199" s="21"/>
      <c r="AL199" s="200"/>
      <c r="AM199" s="20"/>
      <c r="AN199" s="20"/>
      <c r="AO199" s="21"/>
      <c r="AP199" s="21"/>
      <c r="AQ199" s="21"/>
      <c r="AR199" s="21"/>
      <c r="AS199" s="21"/>
      <c r="AT199" s="200"/>
      <c r="AU199" s="20"/>
      <c r="AV199" s="21"/>
      <c r="AW199" s="21"/>
      <c r="AX199" s="21"/>
      <c r="AY199" s="21"/>
      <c r="AZ199" s="21"/>
      <c r="BA199" s="21"/>
      <c r="BB199" s="21"/>
      <c r="BC199" s="21"/>
      <c r="BD199" s="200"/>
      <c r="BE199" s="21"/>
      <c r="BF199" s="21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24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3"/>
      <c r="AJ200" s="23"/>
      <c r="AK200" s="21"/>
      <c r="AL200" s="200"/>
      <c r="AM200" s="20"/>
      <c r="AN200" s="20"/>
      <c r="AO200" s="21"/>
      <c r="AP200" s="21"/>
      <c r="AQ200" s="21"/>
      <c r="AR200" s="21"/>
      <c r="AS200" s="21"/>
      <c r="AT200" s="200"/>
      <c r="AU200" s="20"/>
      <c r="AV200" s="21"/>
      <c r="AW200" s="21"/>
      <c r="AX200" s="21"/>
      <c r="AY200" s="21"/>
      <c r="AZ200" s="21"/>
      <c r="BA200" s="21"/>
      <c r="BB200" s="21"/>
      <c r="BC200" s="21"/>
      <c r="BD200" s="200"/>
      <c r="BE200" s="21"/>
      <c r="BF200" s="21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24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3"/>
      <c r="AJ201" s="23"/>
      <c r="AK201" s="21"/>
      <c r="AL201" s="200"/>
      <c r="AM201" s="20"/>
      <c r="AN201" s="20"/>
      <c r="AO201" s="21"/>
      <c r="AP201" s="21"/>
      <c r="AQ201" s="21"/>
      <c r="AR201" s="21"/>
      <c r="AS201" s="21"/>
      <c r="AT201" s="200"/>
      <c r="AU201" s="20"/>
      <c r="AV201" s="21"/>
      <c r="AW201" s="21"/>
      <c r="AX201" s="21"/>
      <c r="AY201" s="21"/>
      <c r="AZ201" s="21"/>
      <c r="BA201" s="21"/>
      <c r="BB201" s="21"/>
      <c r="BC201" s="21"/>
      <c r="BD201" s="200"/>
      <c r="BE201" s="21"/>
      <c r="BF201" s="21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24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3"/>
      <c r="AK202" s="21"/>
      <c r="AL202" s="200"/>
      <c r="AM202" s="20"/>
      <c r="AN202" s="20"/>
      <c r="AO202" s="21"/>
      <c r="AP202" s="21"/>
      <c r="AQ202" s="21"/>
      <c r="AR202" s="21"/>
      <c r="AS202" s="21"/>
      <c r="AT202" s="200"/>
      <c r="AU202" s="20"/>
      <c r="AV202" s="21"/>
      <c r="AW202" s="21"/>
      <c r="AX202" s="21"/>
      <c r="AY202" s="21"/>
      <c r="AZ202" s="21"/>
      <c r="BA202" s="21"/>
      <c r="BB202" s="21"/>
      <c r="BC202" s="21"/>
      <c r="BD202" s="200"/>
      <c r="BE202" s="21"/>
      <c r="BF202" s="21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409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3"/>
      <c r="AK203" s="21"/>
      <c r="AL203" s="200"/>
      <c r="AM203" s="20"/>
      <c r="AN203" s="20"/>
      <c r="AO203" s="21"/>
      <c r="AP203" s="21"/>
      <c r="AQ203" s="21"/>
      <c r="AR203" s="21"/>
      <c r="AS203" s="21"/>
      <c r="AT203" s="200"/>
      <c r="AU203" s="20"/>
      <c r="AV203" s="21"/>
      <c r="AW203" s="21"/>
      <c r="AX203" s="21"/>
      <c r="AY203" s="21"/>
      <c r="AZ203" s="21"/>
      <c r="BA203" s="21"/>
      <c r="BB203" s="21"/>
      <c r="BC203" s="21"/>
      <c r="BD203" s="200"/>
      <c r="BE203" s="23"/>
      <c r="BF203" s="23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237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0"/>
      <c r="BE204" s="21"/>
      <c r="BF204" s="20"/>
      <c r="BG204" s="20"/>
      <c r="BH204" s="20"/>
      <c r="BI204" s="23"/>
      <c r="BJ204" s="20"/>
      <c r="BK204" s="21"/>
      <c r="BL204" s="20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39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0"/>
      <c r="BE205" s="23"/>
      <c r="BF205" s="23"/>
      <c r="BG205" s="20"/>
      <c r="BH205" s="20"/>
      <c r="BI205" s="23"/>
      <c r="BJ205" s="20"/>
      <c r="BK205" s="21"/>
      <c r="BL205" s="20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237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3"/>
      <c r="AK206" s="21"/>
      <c r="AL206" s="200"/>
      <c r="AM206" s="23"/>
      <c r="AN206" s="23"/>
      <c r="AO206" s="21"/>
      <c r="AP206" s="21"/>
      <c r="AQ206" s="21"/>
      <c r="AR206" s="21"/>
      <c r="AS206" s="21"/>
      <c r="AT206" s="200"/>
      <c r="AU206" s="23"/>
      <c r="AV206" s="21"/>
      <c r="AW206" s="21"/>
      <c r="AX206" s="21"/>
      <c r="AY206" s="21"/>
      <c r="AZ206" s="21"/>
      <c r="BA206" s="21"/>
      <c r="BB206" s="21"/>
      <c r="BC206" s="21"/>
      <c r="BD206" s="200"/>
      <c r="BE206" s="23"/>
      <c r="BF206" s="20"/>
      <c r="BG206" s="21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22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0"/>
      <c r="BE207" s="23"/>
      <c r="BF207" s="23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22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0"/>
      <c r="BE208" s="23"/>
      <c r="BF208" s="23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2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0"/>
      <c r="BE209" s="23"/>
      <c r="BF209" s="23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22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0"/>
      <c r="BE210" s="23"/>
      <c r="BF210" s="23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22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00"/>
      <c r="BE211" s="23"/>
      <c r="BF211" s="23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25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0"/>
      <c r="BE212" s="21"/>
      <c r="BF212" s="21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55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0"/>
      <c r="BE213" s="23"/>
      <c r="BF213" s="23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25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1"/>
      <c r="R214" s="21"/>
      <c r="S214" s="21"/>
      <c r="T214" s="21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1"/>
      <c r="BD214" s="200"/>
      <c r="BE214" s="21"/>
      <c r="BF214" s="21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162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0"/>
      <c r="BE215" s="23"/>
      <c r="BF215" s="23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62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0"/>
      <c r="BE216" s="23"/>
      <c r="BF216" s="23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294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3"/>
      <c r="AJ217" s="23"/>
      <c r="AK217" s="21"/>
      <c r="AL217" s="200"/>
      <c r="AM217" s="23"/>
      <c r="AN217" s="23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0"/>
      <c r="BE217" s="23"/>
      <c r="BF217" s="23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142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0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0"/>
      <c r="BE218" s="23"/>
      <c r="BF218" s="23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142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0"/>
      <c r="BE219" s="23"/>
      <c r="BF219" s="23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87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0"/>
      <c r="AQ220" s="23"/>
      <c r="AR220" s="20"/>
      <c r="AS220" s="21"/>
      <c r="AT220" s="21"/>
      <c r="AU220" s="21"/>
      <c r="AV220" s="21"/>
      <c r="AW220" s="21"/>
      <c r="AX220" s="21"/>
      <c r="AY220" s="21"/>
      <c r="AZ220" s="21"/>
      <c r="BA220" s="21"/>
      <c r="BB220" s="20"/>
      <c r="BC220" s="23"/>
      <c r="BD220" s="20"/>
      <c r="BE220" s="23"/>
      <c r="BF220" s="20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87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0"/>
      <c r="BC221" s="20"/>
      <c r="BD221" s="200"/>
      <c r="BE221" s="182"/>
      <c r="BF221" s="20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87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0"/>
      <c r="R222" s="20"/>
      <c r="S222" s="20"/>
      <c r="T222" s="20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200"/>
      <c r="BE222" s="182"/>
      <c r="BF222" s="20"/>
      <c r="BG222" s="20"/>
      <c r="BH222" s="20"/>
      <c r="BI222" s="23"/>
      <c r="BJ222" s="20"/>
      <c r="BK222" s="20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187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0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00"/>
      <c r="BE223" s="23"/>
      <c r="BF223" s="23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187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0"/>
      <c r="BE224" s="200"/>
      <c r="BF224" s="20"/>
      <c r="BG224" s="20"/>
      <c r="BH224" s="20"/>
      <c r="BI224" s="23"/>
      <c r="BJ224" s="20"/>
      <c r="BK224" s="20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349.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0"/>
      <c r="BE225" s="200"/>
      <c r="BF225" s="20"/>
      <c r="BG225" s="20"/>
      <c r="BH225" s="20"/>
      <c r="BI225" s="23"/>
      <c r="BJ225" s="23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167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18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0"/>
      <c r="BE226" s="200"/>
      <c r="BF226" s="20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409.6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3"/>
      <c r="AJ227" s="20"/>
      <c r="AK227" s="21"/>
      <c r="AL227" s="200"/>
      <c r="AM227" s="23"/>
      <c r="AN227" s="20"/>
      <c r="AO227" s="23"/>
      <c r="AP227" s="20"/>
      <c r="AQ227" s="21"/>
      <c r="AR227" s="21"/>
      <c r="AS227" s="21"/>
      <c r="AT227" s="200"/>
      <c r="AU227" s="23"/>
      <c r="AV227" s="21"/>
      <c r="AW227" s="21"/>
      <c r="AX227" s="21"/>
      <c r="AY227" s="21"/>
      <c r="AZ227" s="21"/>
      <c r="BA227" s="21"/>
      <c r="BB227" s="21"/>
      <c r="BC227" s="21"/>
      <c r="BD227" s="200"/>
      <c r="BE227" s="23"/>
      <c r="BF227" s="20"/>
      <c r="BG227" s="23"/>
      <c r="BH227" s="20"/>
      <c r="BI227" s="23"/>
      <c r="BJ227" s="20"/>
      <c r="BK227" s="23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134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0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0"/>
      <c r="AK228" s="21"/>
      <c r="AL228" s="200"/>
      <c r="AM228" s="20"/>
      <c r="AN228" s="20"/>
      <c r="AO228" s="21"/>
      <c r="AP228" s="21"/>
      <c r="AQ228" s="21"/>
      <c r="AR228" s="21"/>
      <c r="AS228" s="21"/>
      <c r="AT228" s="200"/>
      <c r="AU228" s="20"/>
      <c r="AV228" s="21"/>
      <c r="AW228" s="21"/>
      <c r="AX228" s="21"/>
      <c r="AY228" s="21"/>
      <c r="AZ228" s="21"/>
      <c r="BA228" s="21"/>
      <c r="BB228" s="21"/>
      <c r="BC228" s="21"/>
      <c r="BD228" s="200"/>
      <c r="BE228" s="23"/>
      <c r="BF228" s="20"/>
      <c r="BG228" s="23"/>
      <c r="BH228" s="20"/>
      <c r="BI228" s="23"/>
      <c r="BJ228" s="20"/>
      <c r="BK228" s="23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134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3"/>
      <c r="AJ229" s="20"/>
      <c r="AK229" s="21"/>
      <c r="AL229" s="200"/>
      <c r="AM229" s="20"/>
      <c r="AN229" s="20"/>
      <c r="AO229" s="21"/>
      <c r="AP229" s="21"/>
      <c r="AQ229" s="21"/>
      <c r="AR229" s="21"/>
      <c r="AS229" s="21"/>
      <c r="AT229" s="200"/>
      <c r="AU229" s="20"/>
      <c r="AV229" s="21"/>
      <c r="AW229" s="21"/>
      <c r="AX229" s="21"/>
      <c r="AY229" s="21"/>
      <c r="AZ229" s="21"/>
      <c r="BA229" s="21"/>
      <c r="BB229" s="21"/>
      <c r="BC229" s="21"/>
      <c r="BD229" s="200"/>
      <c r="BE229" s="23"/>
      <c r="BF229" s="20"/>
      <c r="BG229" s="23"/>
      <c r="BH229" s="20"/>
      <c r="BI229" s="23"/>
      <c r="BJ229" s="20"/>
      <c r="BK229" s="23"/>
      <c r="BL229" s="23"/>
      <c r="BM229" s="21"/>
      <c r="BN229" s="181"/>
      <c r="BO229" s="24"/>
      <c r="BP229" s="21"/>
      <c r="BQ229" s="21"/>
      <c r="BR229" s="23"/>
      <c r="BS229" s="23"/>
      <c r="BT229" s="24"/>
      <c r="BU229" s="25"/>
    </row>
    <row r="230" spans="1:73" s="22" customFormat="1" ht="134.2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3"/>
      <c r="AJ230" s="20"/>
      <c r="AK230" s="21"/>
      <c r="AL230" s="200"/>
      <c r="AM230" s="20"/>
      <c r="AN230" s="20"/>
      <c r="AO230" s="21"/>
      <c r="AP230" s="21"/>
      <c r="AQ230" s="21"/>
      <c r="AR230" s="21"/>
      <c r="AS230" s="21"/>
      <c r="AT230" s="200"/>
      <c r="AU230" s="20"/>
      <c r="AV230" s="21"/>
      <c r="AW230" s="21"/>
      <c r="AX230" s="21"/>
      <c r="AY230" s="21"/>
      <c r="AZ230" s="21"/>
      <c r="BA230" s="21"/>
      <c r="BB230" s="21"/>
      <c r="BC230" s="21"/>
      <c r="BD230" s="200"/>
      <c r="BE230" s="23"/>
      <c r="BF230" s="20"/>
      <c r="BG230" s="23"/>
      <c r="BH230" s="20"/>
      <c r="BI230" s="23"/>
      <c r="BJ230" s="20"/>
      <c r="BK230" s="23"/>
      <c r="BL230" s="23"/>
      <c r="BM230" s="21"/>
      <c r="BN230" s="181"/>
      <c r="BO230" s="24"/>
      <c r="BP230" s="21"/>
      <c r="BQ230" s="21"/>
      <c r="BR230" s="23"/>
      <c r="BS230" s="23"/>
      <c r="BT230" s="24"/>
      <c r="BU230" s="25"/>
    </row>
    <row r="231" spans="1:73" s="22" customFormat="1" ht="134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0"/>
      <c r="Q231" s="20"/>
      <c r="R231" s="20"/>
      <c r="S231" s="20"/>
      <c r="T231" s="20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3"/>
      <c r="AJ231" s="20"/>
      <c r="AK231" s="21"/>
      <c r="AL231" s="200"/>
      <c r="AM231" s="20"/>
      <c r="AN231" s="20"/>
      <c r="AO231" s="21"/>
      <c r="AP231" s="21"/>
      <c r="AQ231" s="21"/>
      <c r="AR231" s="21"/>
      <c r="AS231" s="21"/>
      <c r="AT231" s="200"/>
      <c r="AU231" s="20"/>
      <c r="AV231" s="21"/>
      <c r="AW231" s="21"/>
      <c r="AX231" s="21"/>
      <c r="AY231" s="21"/>
      <c r="AZ231" s="21"/>
      <c r="BA231" s="21"/>
      <c r="BB231" s="21"/>
      <c r="BC231" s="21"/>
      <c r="BD231" s="200"/>
      <c r="BE231" s="23"/>
      <c r="BF231" s="20"/>
      <c r="BG231" s="23"/>
      <c r="BH231" s="20"/>
      <c r="BI231" s="23"/>
      <c r="BJ231" s="20"/>
      <c r="BK231" s="23"/>
      <c r="BL231" s="23"/>
      <c r="BM231" s="21"/>
      <c r="BN231" s="181"/>
      <c r="BO231" s="24"/>
      <c r="BP231" s="21"/>
      <c r="BQ231" s="21"/>
      <c r="BR231" s="23"/>
      <c r="BS231" s="23"/>
      <c r="BT231" s="24"/>
      <c r="BU231" s="25"/>
    </row>
    <row r="232" spans="1:73" s="22" customFormat="1" ht="134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3"/>
      <c r="AJ232" s="20"/>
      <c r="AK232" s="21"/>
      <c r="AL232" s="200"/>
      <c r="AM232" s="20"/>
      <c r="AN232" s="20"/>
      <c r="AO232" s="21"/>
      <c r="AP232" s="21"/>
      <c r="AQ232" s="21"/>
      <c r="AR232" s="21"/>
      <c r="AS232" s="21"/>
      <c r="AT232" s="200"/>
      <c r="AU232" s="20"/>
      <c r="AV232" s="21"/>
      <c r="AW232" s="21"/>
      <c r="AX232" s="21"/>
      <c r="AY232" s="21"/>
      <c r="AZ232" s="21"/>
      <c r="BA232" s="21"/>
      <c r="BB232" s="21"/>
      <c r="BC232" s="21"/>
      <c r="BD232" s="200"/>
      <c r="BE232" s="23"/>
      <c r="BF232" s="20"/>
      <c r="BG232" s="23"/>
      <c r="BH232" s="20"/>
      <c r="BI232" s="23"/>
      <c r="BJ232" s="20"/>
      <c r="BK232" s="23"/>
      <c r="BL232" s="23"/>
      <c r="BM232" s="21"/>
      <c r="BN232" s="181"/>
      <c r="BO232" s="24"/>
      <c r="BP232" s="21"/>
      <c r="BQ232" s="21"/>
      <c r="BR232" s="23"/>
      <c r="BS232" s="23"/>
      <c r="BT232" s="24"/>
      <c r="BU232" s="25"/>
    </row>
    <row r="233" spans="1:73" s="22" customFormat="1" ht="409.6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0"/>
      <c r="AI233" s="23"/>
      <c r="AJ233" s="23"/>
      <c r="AK233" s="21"/>
      <c r="AL233" s="200"/>
      <c r="AM233" s="23"/>
      <c r="AN233" s="23"/>
      <c r="AO233" s="21"/>
      <c r="AP233" s="21"/>
      <c r="AQ233" s="21"/>
      <c r="AR233" s="21"/>
      <c r="AS233" s="21"/>
      <c r="AT233" s="200"/>
      <c r="AU233" s="23"/>
      <c r="AV233" s="21"/>
      <c r="AW233" s="21"/>
      <c r="AX233" s="21"/>
      <c r="AY233" s="21"/>
      <c r="AZ233" s="21"/>
      <c r="BA233" s="21"/>
      <c r="BB233" s="21"/>
      <c r="BC233" s="21"/>
      <c r="BD233" s="200"/>
      <c r="BE233" s="23"/>
      <c r="BF233" s="23"/>
      <c r="BG233" s="20"/>
      <c r="BH233" s="20"/>
      <c r="BI233" s="23"/>
      <c r="BJ233" s="20"/>
      <c r="BK233" s="20"/>
      <c r="BL233" s="23"/>
      <c r="BM233" s="21"/>
      <c r="BN233" s="181"/>
      <c r="BO233" s="24"/>
      <c r="BP233" s="21"/>
      <c r="BQ233" s="21"/>
      <c r="BR233" s="23"/>
      <c r="BS233" s="23"/>
      <c r="BT233" s="24"/>
      <c r="BU233" s="25"/>
    </row>
    <row r="234" spans="1:73" s="22" customFormat="1" ht="134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0"/>
      <c r="BE234" s="200"/>
      <c r="BF234" s="20"/>
      <c r="BG234" s="20"/>
      <c r="BH234" s="20"/>
      <c r="BI234" s="23"/>
      <c r="BJ234" s="20"/>
      <c r="BK234" s="20"/>
      <c r="BL234" s="23"/>
      <c r="BM234" s="21"/>
      <c r="BN234" s="181"/>
      <c r="BO234" s="24"/>
      <c r="BP234" s="21"/>
      <c r="BQ234" s="21"/>
      <c r="BR234" s="23"/>
      <c r="BS234" s="23"/>
      <c r="BT234" s="24"/>
      <c r="BU234" s="25"/>
    </row>
    <row r="235" spans="1:73" s="22" customFormat="1" ht="134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0"/>
      <c r="BE235" s="200"/>
      <c r="BF235" s="20"/>
      <c r="BG235" s="20"/>
      <c r="BH235" s="20"/>
      <c r="BI235" s="23"/>
      <c r="BJ235" s="20"/>
      <c r="BK235" s="20"/>
      <c r="BL235" s="23"/>
      <c r="BM235" s="21"/>
      <c r="BN235" s="181"/>
      <c r="BO235" s="24"/>
      <c r="BP235" s="21"/>
      <c r="BQ235" s="21"/>
      <c r="BR235" s="23"/>
      <c r="BS235" s="23"/>
      <c r="BT235" s="24"/>
      <c r="BU235" s="25"/>
    </row>
    <row r="236" spans="1:73" s="22" customFormat="1" ht="134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0"/>
      <c r="R236" s="20"/>
      <c r="S236" s="20"/>
      <c r="T236" s="20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0"/>
      <c r="BE236" s="200"/>
      <c r="BF236" s="20"/>
      <c r="BG236" s="20"/>
      <c r="BH236" s="20"/>
      <c r="BI236" s="23"/>
      <c r="BJ236" s="20"/>
      <c r="BK236" s="20"/>
      <c r="BL236" s="23"/>
      <c r="BM236" s="21"/>
      <c r="BN236" s="181"/>
      <c r="BO236" s="24"/>
      <c r="BP236" s="21"/>
      <c r="BQ236" s="21"/>
      <c r="BR236" s="23"/>
      <c r="BS236" s="23"/>
      <c r="BT236" s="24"/>
      <c r="BU236" s="25"/>
    </row>
    <row r="237" spans="1:73" s="22" customFormat="1" ht="134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0"/>
      <c r="BE237" s="200"/>
      <c r="BF237" s="20"/>
      <c r="BG237" s="20"/>
      <c r="BH237" s="20"/>
      <c r="BI237" s="23"/>
      <c r="BJ237" s="20"/>
      <c r="BK237" s="20"/>
      <c r="BL237" s="23"/>
      <c r="BM237" s="21"/>
      <c r="BN237" s="181"/>
      <c r="BO237" s="24"/>
      <c r="BP237" s="21"/>
      <c r="BQ237" s="21"/>
      <c r="BR237" s="23"/>
      <c r="BS237" s="23"/>
      <c r="BT237" s="24"/>
      <c r="BU237" s="25"/>
    </row>
    <row r="238" spans="1:73" s="22" customFormat="1" ht="409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0"/>
      <c r="AK238" s="23"/>
      <c r="AL238" s="20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0"/>
      <c r="BE238" s="23"/>
      <c r="BF238" s="23"/>
      <c r="BG238" s="20"/>
      <c r="BH238" s="20"/>
      <c r="BI238" s="23"/>
      <c r="BJ238" s="20"/>
      <c r="BK238" s="20"/>
      <c r="BL238" s="23"/>
      <c r="BM238" s="21"/>
      <c r="BN238" s="181"/>
      <c r="BO238" s="24"/>
      <c r="BP238" s="21"/>
      <c r="BQ238" s="21"/>
      <c r="BR238" s="23"/>
      <c r="BS238" s="23"/>
      <c r="BT238" s="24"/>
      <c r="BU238" s="25"/>
    </row>
    <row r="239" spans="1:73" s="22" customFormat="1" ht="13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0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0"/>
      <c r="BE239" s="200"/>
      <c r="BF239" s="20"/>
      <c r="BG239" s="20"/>
      <c r="BH239" s="20"/>
      <c r="BI239" s="23"/>
      <c r="BJ239" s="20"/>
      <c r="BK239" s="20"/>
      <c r="BL239" s="23"/>
      <c r="BM239" s="21"/>
      <c r="BN239" s="181"/>
      <c r="BO239" s="24"/>
      <c r="BP239" s="21"/>
      <c r="BQ239" s="21"/>
      <c r="BR239" s="23"/>
      <c r="BS239" s="23"/>
      <c r="BT239" s="24"/>
      <c r="BU239" s="25"/>
    </row>
    <row r="240" spans="1:73" s="22" customFormat="1" ht="132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0"/>
      <c r="BE240" s="200"/>
      <c r="BF240" s="20"/>
      <c r="BG240" s="20"/>
      <c r="BH240" s="20"/>
      <c r="BI240" s="23"/>
      <c r="BJ240" s="20"/>
      <c r="BK240" s="20"/>
      <c r="BL240" s="23"/>
      <c r="BM240" s="21"/>
      <c r="BN240" s="181"/>
      <c r="BO240" s="24"/>
      <c r="BP240" s="21"/>
      <c r="BQ240" s="21"/>
      <c r="BR240" s="23"/>
      <c r="BS240" s="23"/>
      <c r="BT240" s="24"/>
      <c r="BU240" s="25"/>
    </row>
    <row r="241" spans="1:73" s="22" customFormat="1" ht="409.6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0"/>
      <c r="BE241" s="23"/>
      <c r="BF241" s="23"/>
      <c r="BG241" s="20"/>
      <c r="BH241" s="20"/>
      <c r="BI241" s="23"/>
      <c r="BJ241" s="20"/>
      <c r="BK241" s="20"/>
      <c r="BL241" s="23"/>
      <c r="BM241" s="21"/>
      <c r="BN241" s="181"/>
      <c r="BO241" s="24"/>
      <c r="BP241" s="21"/>
      <c r="BQ241" s="21"/>
      <c r="BR241" s="23"/>
      <c r="BS241" s="23"/>
      <c r="BT241" s="24"/>
      <c r="BU241" s="25"/>
    </row>
    <row r="242" spans="1:73" s="22" customFormat="1" ht="169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0"/>
      <c r="BE242" s="200"/>
      <c r="BF242" s="20"/>
      <c r="BG242" s="20"/>
      <c r="BH242" s="20"/>
      <c r="BI242" s="23"/>
      <c r="BJ242" s="20"/>
      <c r="BK242" s="20"/>
      <c r="BL242" s="23"/>
      <c r="BM242" s="21"/>
      <c r="BN242" s="181"/>
      <c r="BO242" s="24"/>
      <c r="BP242" s="21"/>
      <c r="BQ242" s="21"/>
      <c r="BR242" s="23"/>
      <c r="BS242" s="23"/>
      <c r="BT242" s="24"/>
      <c r="BU242" s="25"/>
    </row>
    <row r="243" spans="1:73" s="22" customFormat="1" ht="162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0"/>
      <c r="BE243" s="200"/>
      <c r="BF243" s="20"/>
      <c r="BG243" s="20"/>
      <c r="BH243" s="20"/>
      <c r="BI243" s="23"/>
      <c r="BJ243" s="20"/>
      <c r="BK243" s="23"/>
      <c r="BL243" s="23"/>
      <c r="BM243" s="21"/>
      <c r="BN243" s="181"/>
      <c r="BO243" s="24"/>
      <c r="BP243" s="21"/>
      <c r="BQ243" s="21"/>
      <c r="BR243" s="23"/>
      <c r="BS243" s="23"/>
      <c r="BT243" s="24"/>
      <c r="BU243" s="25"/>
    </row>
    <row r="244" spans="1:73" s="22" customFormat="1" ht="16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00"/>
      <c r="BE244" s="200"/>
      <c r="BF244" s="20"/>
      <c r="BG244" s="20"/>
      <c r="BH244" s="20"/>
      <c r="BI244" s="23"/>
      <c r="BJ244" s="20"/>
      <c r="BK244" s="20"/>
      <c r="BL244" s="23"/>
      <c r="BM244" s="21"/>
      <c r="BN244" s="181"/>
      <c r="BO244" s="24"/>
      <c r="BP244" s="21"/>
      <c r="BQ244" s="21"/>
      <c r="BR244" s="23"/>
      <c r="BS244" s="23"/>
      <c r="BT244" s="24"/>
      <c r="BU244" s="25"/>
    </row>
    <row r="245" spans="1:73" s="22" customFormat="1" ht="409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0"/>
      <c r="BE245" s="23"/>
      <c r="BF245" s="23"/>
      <c r="BG245" s="20"/>
      <c r="BH245" s="20"/>
      <c r="BI245" s="23"/>
      <c r="BJ245" s="20"/>
      <c r="BK245" s="20"/>
      <c r="BL245" s="23"/>
      <c r="BM245" s="21"/>
      <c r="BN245" s="181"/>
      <c r="BO245" s="24"/>
      <c r="BP245" s="21"/>
      <c r="BQ245" s="21"/>
      <c r="BR245" s="23"/>
      <c r="BS245" s="23"/>
      <c r="BT245" s="24"/>
      <c r="BU245" s="25"/>
    </row>
    <row r="246" spans="1:73" s="22" customFormat="1" ht="154.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00"/>
      <c r="BE246" s="200"/>
      <c r="BF246" s="20"/>
      <c r="BG246" s="20"/>
      <c r="BH246" s="20"/>
      <c r="BI246" s="23"/>
      <c r="BJ246" s="20"/>
      <c r="BK246" s="20"/>
      <c r="BL246" s="23"/>
      <c r="BM246" s="21"/>
      <c r="BN246" s="181"/>
      <c r="BO246" s="24"/>
      <c r="BP246" s="21"/>
      <c r="BQ246" s="21"/>
      <c r="BR246" s="23"/>
      <c r="BS246" s="23"/>
      <c r="BT246" s="24"/>
      <c r="BU246" s="25"/>
    </row>
    <row r="247" spans="1:73" s="22" customFormat="1" ht="186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0"/>
      <c r="BE247" s="200"/>
      <c r="BF247" s="20"/>
      <c r="BG247" s="20"/>
      <c r="BH247" s="20"/>
      <c r="BI247" s="23"/>
      <c r="BJ247" s="20"/>
      <c r="BK247" s="20"/>
      <c r="BL247" s="23"/>
      <c r="BM247" s="21"/>
      <c r="BN247" s="181"/>
      <c r="BO247" s="24"/>
      <c r="BP247" s="21"/>
      <c r="BQ247" s="21"/>
      <c r="BR247" s="23"/>
      <c r="BS247" s="23"/>
      <c r="BT247" s="24"/>
      <c r="BU247" s="25"/>
    </row>
    <row r="248" spans="1:73" s="22" customFormat="1" ht="177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0"/>
      <c r="BE248" s="23"/>
      <c r="BF248" s="23"/>
      <c r="BG248" s="20"/>
      <c r="BH248" s="20"/>
      <c r="BI248" s="23"/>
      <c r="BJ248" s="20"/>
      <c r="BK248" s="20"/>
      <c r="BL248" s="23"/>
      <c r="BM248" s="21"/>
      <c r="BN248" s="181"/>
      <c r="BO248" s="24"/>
      <c r="BP248" s="21"/>
      <c r="BQ248" s="21"/>
      <c r="BR248" s="23"/>
      <c r="BS248" s="23"/>
      <c r="BT248" s="24"/>
      <c r="BU248" s="25"/>
    </row>
    <row r="249" spans="1:73" s="22" customFormat="1" ht="177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3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0"/>
      <c r="BE249" s="182"/>
      <c r="BF249" s="23"/>
      <c r="BG249" s="20"/>
      <c r="BH249" s="20"/>
      <c r="BI249" s="23"/>
      <c r="BJ249" s="20"/>
      <c r="BK249" s="20"/>
      <c r="BL249" s="23"/>
      <c r="BM249" s="21"/>
      <c r="BN249" s="181"/>
      <c r="BO249" s="24"/>
      <c r="BP249" s="21"/>
      <c r="BQ249" s="21"/>
      <c r="BR249" s="23"/>
      <c r="BS249" s="23"/>
      <c r="BT249" s="24"/>
      <c r="BU249" s="25"/>
    </row>
    <row r="250" spans="1:73" s="22" customFormat="1" ht="244.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83"/>
      <c r="BE250" s="23"/>
      <c r="BF250" s="23"/>
      <c r="BG250" s="20"/>
      <c r="BH250" s="20"/>
      <c r="BI250" s="23"/>
      <c r="BJ250" s="20"/>
      <c r="BK250" s="20"/>
      <c r="BL250" s="23"/>
      <c r="BM250" s="21"/>
      <c r="BN250" s="181"/>
      <c r="BO250" s="24"/>
      <c r="BP250" s="21"/>
      <c r="BQ250" s="21"/>
      <c r="BR250" s="23"/>
      <c r="BS250" s="23"/>
      <c r="BT250" s="24"/>
      <c r="BU250" s="25"/>
    </row>
    <row r="251" spans="1:73" s="22" customFormat="1" ht="244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0"/>
      <c r="BE251" s="182"/>
      <c r="BF251" s="23"/>
      <c r="BG251" s="20"/>
      <c r="BH251" s="20"/>
      <c r="BI251" s="23"/>
      <c r="BJ251" s="20"/>
      <c r="BK251" s="20"/>
      <c r="BL251" s="23"/>
      <c r="BM251" s="21"/>
      <c r="BN251" s="181"/>
      <c r="BO251" s="24"/>
      <c r="BP251" s="21"/>
      <c r="BQ251" s="21"/>
      <c r="BR251" s="23"/>
      <c r="BS251" s="23"/>
      <c r="BT251" s="24"/>
      <c r="BU251" s="25"/>
    </row>
    <row r="252" spans="1:73" s="22" customFormat="1" ht="231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0"/>
      <c r="BE252" s="23"/>
      <c r="BF252" s="23"/>
      <c r="BG252" s="20"/>
      <c r="BH252" s="20"/>
      <c r="BI252" s="23"/>
      <c r="BJ252" s="20"/>
      <c r="BK252" s="20"/>
      <c r="BL252" s="23"/>
      <c r="BM252" s="21"/>
      <c r="BN252" s="181"/>
      <c r="BO252" s="24"/>
      <c r="BP252" s="21"/>
      <c r="BQ252" s="21"/>
      <c r="BR252" s="23"/>
      <c r="BS252" s="23"/>
      <c r="BT252" s="24"/>
      <c r="BU252" s="25"/>
    </row>
    <row r="253" spans="1:73" s="22" customFormat="1" ht="231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0"/>
      <c r="R253" s="21"/>
      <c r="S253" s="20"/>
      <c r="T253" s="21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0"/>
      <c r="AQ253" s="20"/>
      <c r="AR253" s="20"/>
      <c r="AS253" s="21"/>
      <c r="AT253" s="21"/>
      <c r="AU253" s="21"/>
      <c r="AV253" s="21"/>
      <c r="AW253" s="21"/>
      <c r="AX253" s="21"/>
      <c r="AY253" s="21"/>
      <c r="AZ253" s="21"/>
      <c r="BA253" s="21"/>
      <c r="BB253" s="20"/>
      <c r="BC253" s="20"/>
      <c r="BD253" s="20"/>
      <c r="BE253" s="200"/>
      <c r="BF253" s="20"/>
      <c r="BG253" s="20"/>
      <c r="BH253" s="20"/>
      <c r="BI253" s="23"/>
      <c r="BJ253" s="20"/>
      <c r="BK253" s="20"/>
      <c r="BL253" s="23"/>
      <c r="BM253" s="21"/>
      <c r="BN253" s="181"/>
      <c r="BO253" s="24"/>
      <c r="BP253" s="21"/>
      <c r="BQ253" s="21"/>
      <c r="BR253" s="23"/>
      <c r="BS253" s="23"/>
      <c r="BT253" s="24"/>
      <c r="BU253" s="25"/>
    </row>
    <row r="254" spans="1:73" s="22" customFormat="1" ht="159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0"/>
      <c r="P254" s="20"/>
      <c r="Q254" s="20"/>
      <c r="R254" s="21"/>
      <c r="S254" s="20"/>
      <c r="T254" s="21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0"/>
      <c r="BE254" s="200"/>
      <c r="BF254" s="20"/>
      <c r="BG254" s="20"/>
      <c r="BH254" s="20"/>
      <c r="BI254" s="23"/>
      <c r="BJ254" s="20"/>
      <c r="BK254" s="20"/>
      <c r="BL254" s="23"/>
      <c r="BM254" s="21"/>
      <c r="BN254" s="181"/>
      <c r="BO254" s="24"/>
      <c r="BP254" s="21"/>
      <c r="BQ254" s="21"/>
      <c r="BR254" s="23"/>
      <c r="BS254" s="23"/>
      <c r="BT254" s="24"/>
      <c r="BU254" s="25"/>
    </row>
    <row r="255" spans="1:73" s="22" customFormat="1" ht="159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0"/>
      <c r="BE255" s="200"/>
      <c r="BF255" s="20"/>
      <c r="BG255" s="20"/>
      <c r="BH255" s="20"/>
      <c r="BI255" s="23"/>
      <c r="BJ255" s="20"/>
      <c r="BK255" s="20"/>
      <c r="BL255" s="23"/>
      <c r="BM255" s="21"/>
      <c r="BN255" s="181"/>
      <c r="BO255" s="24"/>
      <c r="BP255" s="21"/>
      <c r="BQ255" s="21"/>
      <c r="BR255" s="23"/>
      <c r="BS255" s="23"/>
      <c r="BT255" s="24"/>
      <c r="BU255" s="25"/>
    </row>
    <row r="256" spans="1:73" s="22" customFormat="1" ht="408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0"/>
      <c r="AJ256" s="20"/>
      <c r="AK256" s="21"/>
      <c r="AL256" s="200"/>
      <c r="AM256" s="21"/>
      <c r="AN256" s="20"/>
      <c r="AO256" s="21"/>
      <c r="AP256" s="20"/>
      <c r="AQ256" s="21"/>
      <c r="AR256" s="21"/>
      <c r="AS256" s="21"/>
      <c r="AT256" s="200"/>
      <c r="AU256" s="21"/>
      <c r="AV256" s="21"/>
      <c r="AW256" s="21"/>
      <c r="AX256" s="21"/>
      <c r="AY256" s="21"/>
      <c r="AZ256" s="21"/>
      <c r="BA256" s="21"/>
      <c r="BB256" s="21"/>
      <c r="BC256" s="21"/>
      <c r="BD256" s="200"/>
      <c r="BE256" s="21"/>
      <c r="BF256" s="20"/>
      <c r="BG256" s="20"/>
      <c r="BH256" s="20"/>
      <c r="BI256" s="23"/>
      <c r="BJ256" s="20"/>
      <c r="BK256" s="20"/>
      <c r="BL256" s="23"/>
      <c r="BM256" s="21"/>
      <c r="BN256" s="181"/>
      <c r="BO256" s="24"/>
      <c r="BP256" s="21"/>
      <c r="BQ256" s="21"/>
      <c r="BR256" s="23"/>
      <c r="BS256" s="23"/>
      <c r="BT256" s="24"/>
      <c r="BU256" s="25"/>
    </row>
    <row r="257" spans="1:73" s="22" customFormat="1" ht="138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1"/>
      <c r="R257" s="21"/>
      <c r="S257" s="21"/>
      <c r="T257" s="21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0"/>
      <c r="BE257" s="200"/>
      <c r="BF257" s="20"/>
      <c r="BG257" s="20"/>
      <c r="BH257" s="20"/>
      <c r="BI257" s="23"/>
      <c r="BJ257" s="20"/>
      <c r="BK257" s="20"/>
      <c r="BL257" s="23"/>
      <c r="BM257" s="21"/>
      <c r="BN257" s="181"/>
      <c r="BO257" s="24"/>
      <c r="BP257" s="21"/>
      <c r="BQ257" s="21"/>
      <c r="BR257" s="23"/>
      <c r="BS257" s="23"/>
      <c r="BT257" s="24"/>
      <c r="BU257" s="25"/>
    </row>
    <row r="258" spans="1:73" s="22" customFormat="1" ht="138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0"/>
      <c r="BE258" s="200"/>
      <c r="BF258" s="20"/>
      <c r="BG258" s="20"/>
      <c r="BH258" s="20"/>
      <c r="BI258" s="23"/>
      <c r="BJ258" s="20"/>
      <c r="BK258" s="20"/>
      <c r="BL258" s="23"/>
      <c r="BM258" s="21"/>
      <c r="BN258" s="181"/>
      <c r="BO258" s="24"/>
      <c r="BP258" s="21"/>
      <c r="BQ258" s="21"/>
      <c r="BR258" s="23"/>
      <c r="BS258" s="23"/>
      <c r="BT258" s="24"/>
      <c r="BU258" s="25"/>
    </row>
    <row r="259" spans="1:73" s="22" customFormat="1" ht="138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0"/>
      <c r="BE259" s="200"/>
      <c r="BF259" s="20"/>
      <c r="BG259" s="20"/>
      <c r="BH259" s="20"/>
      <c r="BI259" s="23"/>
      <c r="BJ259" s="20"/>
      <c r="BK259" s="20"/>
      <c r="BL259" s="23"/>
      <c r="BM259" s="21"/>
      <c r="BN259" s="181"/>
      <c r="BO259" s="24"/>
      <c r="BP259" s="21"/>
      <c r="BQ259" s="21"/>
      <c r="BR259" s="23"/>
      <c r="BS259" s="23"/>
      <c r="BT259" s="24"/>
      <c r="BU259" s="25"/>
    </row>
    <row r="260" spans="1:73" s="22" customFormat="1" ht="138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0"/>
      <c r="BE260" s="200"/>
      <c r="BF260" s="20"/>
      <c r="BG260" s="20"/>
      <c r="BH260" s="20"/>
      <c r="BI260" s="23"/>
      <c r="BJ260" s="20"/>
      <c r="BK260" s="20"/>
      <c r="BL260" s="23"/>
      <c r="BM260" s="21"/>
      <c r="BN260" s="181"/>
      <c r="BO260" s="24"/>
      <c r="BP260" s="21"/>
      <c r="BQ260" s="21"/>
      <c r="BR260" s="23"/>
      <c r="BS260" s="23"/>
      <c r="BT260" s="24"/>
      <c r="BU260" s="25"/>
    </row>
    <row r="261" spans="1:73" s="22" customFormat="1" ht="138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0"/>
      <c r="BE261" s="200"/>
      <c r="BF261" s="20"/>
      <c r="BG261" s="20"/>
      <c r="BH261" s="20"/>
      <c r="BI261" s="23"/>
      <c r="BJ261" s="20"/>
      <c r="BK261" s="20"/>
      <c r="BL261" s="23"/>
      <c r="BM261" s="21"/>
      <c r="BN261" s="181"/>
      <c r="BO261" s="24"/>
      <c r="BP261" s="21"/>
      <c r="BQ261" s="21"/>
      <c r="BR261" s="23"/>
      <c r="BS261" s="23"/>
      <c r="BT261" s="24"/>
      <c r="BU261" s="25"/>
    </row>
    <row r="262" spans="1:73" s="22" customFormat="1" ht="28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1"/>
      <c r="AJ262" s="20"/>
      <c r="AK262" s="21"/>
      <c r="AL262" s="200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0"/>
      <c r="BC262" s="20"/>
      <c r="BD262" s="20"/>
      <c r="BE262" s="23"/>
      <c r="BF262" s="23"/>
      <c r="BG262" s="20"/>
      <c r="BH262" s="20"/>
      <c r="BI262" s="21"/>
      <c r="BJ262" s="20"/>
      <c r="BK262" s="23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37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0"/>
      <c r="BE263" s="23"/>
      <c r="BF263" s="23"/>
      <c r="BG263" s="20"/>
      <c r="BH263" s="20"/>
      <c r="BI263" s="23"/>
      <c r="BJ263" s="20"/>
      <c r="BK263" s="23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22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0"/>
      <c r="BE264" s="23"/>
      <c r="BF264" s="23"/>
      <c r="BG264" s="20"/>
      <c r="BH264" s="20"/>
      <c r="BI264" s="23"/>
      <c r="BJ264" s="20"/>
      <c r="BK264" s="23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22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199"/>
      <c r="N265" s="20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0"/>
      <c r="BE265" s="23"/>
      <c r="BF265" s="23"/>
      <c r="BG265" s="20"/>
      <c r="BH265" s="20"/>
      <c r="BI265" s="23"/>
      <c r="BJ265" s="20"/>
      <c r="BK265" s="23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22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0"/>
      <c r="BE266" s="23"/>
      <c r="BF266" s="23"/>
      <c r="BG266" s="20"/>
      <c r="BH266" s="20"/>
      <c r="BI266" s="23"/>
      <c r="BJ266" s="20"/>
      <c r="BK266" s="23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84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0"/>
      <c r="BE267" s="21"/>
      <c r="BF267" s="21"/>
      <c r="BG267" s="20"/>
      <c r="BH267" s="20"/>
      <c r="BI267" s="23"/>
      <c r="BJ267" s="20"/>
      <c r="BK267" s="23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84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0"/>
      <c r="BE268" s="23"/>
      <c r="BF268" s="23"/>
      <c r="BG268" s="20"/>
      <c r="BH268" s="20"/>
      <c r="BI268" s="23"/>
      <c r="BJ268" s="20"/>
      <c r="BK268" s="23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9.6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0"/>
      <c r="BE269" s="2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04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00"/>
      <c r="BE270" s="20"/>
      <c r="BF270" s="20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01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181"/>
      <c r="AU271" s="21"/>
      <c r="AV271" s="181"/>
      <c r="AW271" s="21"/>
      <c r="AX271" s="21"/>
      <c r="AY271" s="21"/>
      <c r="AZ271" s="21"/>
      <c r="BA271" s="21"/>
      <c r="BB271" s="21"/>
      <c r="BC271" s="21"/>
      <c r="BD271" s="200"/>
      <c r="BE271" s="2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409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1"/>
      <c r="AJ272" s="21"/>
      <c r="AK272" s="21"/>
      <c r="AL272" s="200"/>
      <c r="AM272" s="21"/>
      <c r="AN272" s="20"/>
      <c r="AO272" s="21"/>
      <c r="AP272" s="21"/>
      <c r="AQ272" s="21"/>
      <c r="AR272" s="21"/>
      <c r="AS272" s="21"/>
      <c r="AT272" s="200"/>
      <c r="AU272" s="21"/>
      <c r="AV272" s="181"/>
      <c r="AW272" s="21"/>
      <c r="AX272" s="21"/>
      <c r="AY272" s="21"/>
      <c r="AZ272" s="21"/>
      <c r="BA272" s="21"/>
      <c r="BB272" s="21"/>
      <c r="BC272" s="21"/>
      <c r="BD272" s="200"/>
      <c r="BE272" s="21"/>
      <c r="BF272" s="21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52.2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1"/>
      <c r="AM273" s="21"/>
      <c r="AN273" s="21"/>
      <c r="AO273" s="21"/>
      <c r="AP273" s="21"/>
      <c r="AQ273" s="21"/>
      <c r="AR273" s="21"/>
      <c r="AS273" s="21"/>
      <c r="AT273" s="181"/>
      <c r="AU273" s="21"/>
      <c r="AV273" s="181"/>
      <c r="AW273" s="21"/>
      <c r="AX273" s="21"/>
      <c r="AY273" s="21"/>
      <c r="AZ273" s="21"/>
      <c r="BA273" s="21"/>
      <c r="BB273" s="21"/>
      <c r="BC273" s="21"/>
      <c r="BD273" s="200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52.2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1"/>
      <c r="AM274" s="21"/>
      <c r="AN274" s="21"/>
      <c r="AO274" s="21"/>
      <c r="AP274" s="21"/>
      <c r="AQ274" s="21"/>
      <c r="AR274" s="21"/>
      <c r="AS274" s="21"/>
      <c r="AT274" s="181"/>
      <c r="AU274" s="21"/>
      <c r="AV274" s="181"/>
      <c r="AW274" s="21"/>
      <c r="AX274" s="21"/>
      <c r="AY274" s="21"/>
      <c r="AZ274" s="21"/>
      <c r="BA274" s="21"/>
      <c r="BB274" s="21"/>
      <c r="BC274" s="21"/>
      <c r="BD274" s="200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52.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181"/>
      <c r="AW275" s="21"/>
      <c r="AX275" s="21"/>
      <c r="AY275" s="21"/>
      <c r="AZ275" s="21"/>
      <c r="BA275" s="21"/>
      <c r="BB275" s="21"/>
      <c r="BC275" s="21"/>
      <c r="BD275" s="200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52.2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181"/>
      <c r="AU276" s="21"/>
      <c r="AV276" s="181"/>
      <c r="AW276" s="21"/>
      <c r="AX276" s="21"/>
      <c r="AY276" s="21"/>
      <c r="AZ276" s="21"/>
      <c r="BA276" s="21"/>
      <c r="BB276" s="21"/>
      <c r="BC276" s="21"/>
      <c r="BD276" s="200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52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181"/>
      <c r="AW277" s="21"/>
      <c r="AX277" s="21"/>
      <c r="AY277" s="21"/>
      <c r="AZ277" s="21"/>
      <c r="BA277" s="21"/>
      <c r="BB277" s="21"/>
      <c r="BC277" s="21"/>
      <c r="BD277" s="200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409.6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0"/>
      <c r="AI278" s="21"/>
      <c r="AJ278" s="21"/>
      <c r="AK278" s="21"/>
      <c r="AL278" s="200"/>
      <c r="AM278" s="21"/>
      <c r="AN278" s="21"/>
      <c r="AO278" s="21"/>
      <c r="AP278" s="21"/>
      <c r="AQ278" s="21"/>
      <c r="AR278" s="21"/>
      <c r="AS278" s="21"/>
      <c r="AT278" s="200"/>
      <c r="AU278" s="21"/>
      <c r="AV278" s="200"/>
      <c r="AW278" s="23"/>
      <c r="AX278" s="21"/>
      <c r="AY278" s="21"/>
      <c r="AZ278" s="21"/>
      <c r="BA278" s="21"/>
      <c r="BB278" s="21"/>
      <c r="BC278" s="21"/>
      <c r="BD278" s="200"/>
      <c r="BE278" s="21"/>
      <c r="BF278" s="21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52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0"/>
      <c r="AI279" s="23"/>
      <c r="AJ279" s="20"/>
      <c r="AK279" s="21"/>
      <c r="AL279" s="200"/>
      <c r="AM279" s="23"/>
      <c r="AN279" s="20"/>
      <c r="AO279" s="21"/>
      <c r="AP279" s="21"/>
      <c r="AQ279" s="21"/>
      <c r="AR279" s="21"/>
      <c r="AS279" s="21"/>
      <c r="AT279" s="200"/>
      <c r="AU279" s="23"/>
      <c r="AV279" s="200"/>
      <c r="AW279" s="23"/>
      <c r="AX279" s="21"/>
      <c r="AY279" s="21"/>
      <c r="AZ279" s="21"/>
      <c r="BA279" s="21"/>
      <c r="BB279" s="21"/>
      <c r="BC279" s="21"/>
      <c r="BD279" s="200"/>
      <c r="BE279" s="2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52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0"/>
      <c r="AI280" s="23"/>
      <c r="AJ280" s="20"/>
      <c r="AK280" s="21"/>
      <c r="AL280" s="200"/>
      <c r="AM280" s="23"/>
      <c r="AN280" s="20"/>
      <c r="AO280" s="21"/>
      <c r="AP280" s="21"/>
      <c r="AQ280" s="21"/>
      <c r="AR280" s="21"/>
      <c r="AS280" s="21"/>
      <c r="AT280" s="200"/>
      <c r="AU280" s="23"/>
      <c r="AV280" s="200"/>
      <c r="AW280" s="23"/>
      <c r="AX280" s="21"/>
      <c r="AY280" s="21"/>
      <c r="AZ280" s="21"/>
      <c r="BA280" s="21"/>
      <c r="BB280" s="21"/>
      <c r="BC280" s="21"/>
      <c r="BD280" s="200"/>
      <c r="BE280" s="2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52.2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0"/>
      <c r="AI281" s="23"/>
      <c r="AJ281" s="20"/>
      <c r="AK281" s="21"/>
      <c r="AL281" s="200"/>
      <c r="AM281" s="23"/>
      <c r="AN281" s="20"/>
      <c r="AO281" s="21"/>
      <c r="AP281" s="21"/>
      <c r="AQ281" s="21"/>
      <c r="AR281" s="21"/>
      <c r="AS281" s="21"/>
      <c r="AT281" s="200"/>
      <c r="AU281" s="23"/>
      <c r="AV281" s="200"/>
      <c r="AW281" s="23"/>
      <c r="AX281" s="21"/>
      <c r="AY281" s="21"/>
      <c r="AZ281" s="21"/>
      <c r="BA281" s="21"/>
      <c r="BB281" s="21"/>
      <c r="BC281" s="21"/>
      <c r="BD281" s="200"/>
      <c r="BE281" s="2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52.2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0"/>
      <c r="AI282" s="23"/>
      <c r="AJ282" s="20"/>
      <c r="AK282" s="21"/>
      <c r="AL282" s="200"/>
      <c r="AM282" s="23"/>
      <c r="AN282" s="20"/>
      <c r="AO282" s="21"/>
      <c r="AP282" s="21"/>
      <c r="AQ282" s="21"/>
      <c r="AR282" s="21"/>
      <c r="AS282" s="21"/>
      <c r="AT282" s="200"/>
      <c r="AU282" s="23"/>
      <c r="AV282" s="200"/>
      <c r="AW282" s="23"/>
      <c r="AX282" s="21"/>
      <c r="AY282" s="21"/>
      <c r="AZ282" s="21"/>
      <c r="BA282" s="21"/>
      <c r="BB282" s="21"/>
      <c r="BC282" s="21"/>
      <c r="BD282" s="200"/>
      <c r="BE282" s="2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349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0"/>
      <c r="AI283" s="23"/>
      <c r="AJ283" s="23"/>
      <c r="AK283" s="21"/>
      <c r="AL283" s="200"/>
      <c r="AM283" s="20"/>
      <c r="AN283" s="20"/>
      <c r="AO283" s="21"/>
      <c r="AP283" s="21"/>
      <c r="AQ283" s="21"/>
      <c r="AR283" s="21"/>
      <c r="AS283" s="21"/>
      <c r="AT283" s="200"/>
      <c r="AU283" s="23"/>
      <c r="AV283" s="200"/>
      <c r="AW283" s="20"/>
      <c r="AX283" s="21"/>
      <c r="AY283" s="21"/>
      <c r="AZ283" s="21"/>
      <c r="BA283" s="21"/>
      <c r="BB283" s="21"/>
      <c r="BC283" s="21"/>
      <c r="BD283" s="200"/>
      <c r="BE283" s="23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37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3"/>
      <c r="R284" s="23"/>
      <c r="S284" s="20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0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409.6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0"/>
      <c r="BC285" s="20"/>
      <c r="BD285" s="200"/>
      <c r="BE285" s="23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80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0"/>
      <c r="BE286" s="21"/>
      <c r="BF286" s="21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80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0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80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0"/>
      <c r="BE288" s="21"/>
      <c r="BF288" s="20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80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0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409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0"/>
      <c r="BE290" s="21"/>
      <c r="BF290" s="21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44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0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336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0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0"/>
      <c r="BC293" s="20"/>
      <c r="BD293" s="20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0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29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0"/>
      <c r="BE295" s="21"/>
      <c r="BF295" s="21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2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0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49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3"/>
      <c r="AJ297" s="23"/>
      <c r="AK297" s="21"/>
      <c r="AL297" s="200"/>
      <c r="AM297" s="23"/>
      <c r="AN297" s="20"/>
      <c r="AO297" s="21"/>
      <c r="AP297" s="21"/>
      <c r="AQ297" s="21"/>
      <c r="AR297" s="21"/>
      <c r="AS297" s="21"/>
      <c r="AT297" s="200"/>
      <c r="AU297" s="23"/>
      <c r="AV297" s="21"/>
      <c r="AW297" s="21"/>
      <c r="AX297" s="21"/>
      <c r="AY297" s="21"/>
      <c r="AZ297" s="21"/>
      <c r="BA297" s="21"/>
      <c r="BB297" s="21"/>
      <c r="BC297" s="21"/>
      <c r="BD297" s="200"/>
      <c r="BE297" s="21"/>
      <c r="BF297" s="21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49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3"/>
      <c r="AJ298" s="23"/>
      <c r="AK298" s="21"/>
      <c r="AL298" s="200"/>
      <c r="AM298" s="23"/>
      <c r="AN298" s="20"/>
      <c r="AO298" s="21"/>
      <c r="AP298" s="21"/>
      <c r="AQ298" s="21"/>
      <c r="AR298" s="21"/>
      <c r="AS298" s="21"/>
      <c r="AT298" s="200"/>
      <c r="AU298" s="23"/>
      <c r="AV298" s="21"/>
      <c r="AW298" s="21"/>
      <c r="AX298" s="21"/>
      <c r="AY298" s="21"/>
      <c r="AZ298" s="21"/>
      <c r="BA298" s="21"/>
      <c r="BB298" s="21"/>
      <c r="BC298" s="21"/>
      <c r="BD298" s="200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34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0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47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0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9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0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2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0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409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0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44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0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41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0"/>
      <c r="BE305" s="21"/>
      <c r="BF305" s="20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41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0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01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0"/>
      <c r="BC307" s="20"/>
      <c r="BD307" s="200"/>
      <c r="BE307" s="21"/>
      <c r="BF307" s="21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24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0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24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0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59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0"/>
      <c r="BE310" s="21"/>
      <c r="BF310" s="21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59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0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409.6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0"/>
      <c r="BE312" s="21"/>
      <c r="BF312" s="21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41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0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37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0"/>
      <c r="BE314" s="21"/>
      <c r="BF314" s="21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74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0"/>
      <c r="BE315" s="182"/>
      <c r="BF315" s="20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59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0"/>
      <c r="BC316" s="20"/>
      <c r="BD316" s="200"/>
      <c r="BE316" s="21"/>
      <c r="BF316" s="21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59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0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59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0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49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0"/>
      <c r="BE319" s="23"/>
      <c r="BF319" s="23"/>
      <c r="BG319" s="20"/>
      <c r="BH319" s="20"/>
      <c r="BI319" s="23"/>
      <c r="BJ319" s="20"/>
      <c r="BK319" s="23"/>
      <c r="BL319" s="20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27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0"/>
      <c r="AQ320" s="23"/>
      <c r="AR320" s="20"/>
      <c r="AS320" s="21"/>
      <c r="AT320" s="21"/>
      <c r="AU320" s="21"/>
      <c r="AV320" s="21"/>
      <c r="AW320" s="21"/>
      <c r="AX320" s="21"/>
      <c r="AY320" s="21"/>
      <c r="AZ320" s="21"/>
      <c r="BA320" s="21"/>
      <c r="BB320" s="20"/>
      <c r="BC320" s="21"/>
      <c r="BD320" s="200"/>
      <c r="BE320" s="21"/>
      <c r="BF320" s="21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50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0"/>
      <c r="AQ321" s="23"/>
      <c r="AR321" s="20"/>
      <c r="AS321" s="21"/>
      <c r="AT321" s="21"/>
      <c r="AU321" s="21"/>
      <c r="AV321" s="21"/>
      <c r="AW321" s="21"/>
      <c r="AX321" s="21"/>
      <c r="AY321" s="21"/>
      <c r="AZ321" s="21"/>
      <c r="BA321" s="21"/>
      <c r="BB321" s="20"/>
      <c r="BC321" s="20"/>
      <c r="BD321" s="200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42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0"/>
      <c r="AQ322" s="23"/>
      <c r="AR322" s="20"/>
      <c r="AS322" s="21"/>
      <c r="AT322" s="21"/>
      <c r="AU322" s="21"/>
      <c r="AV322" s="21"/>
      <c r="AW322" s="21"/>
      <c r="AX322" s="21"/>
      <c r="AY322" s="21"/>
      <c r="AZ322" s="21"/>
      <c r="BA322" s="21"/>
      <c r="BB322" s="20"/>
      <c r="BC322" s="20"/>
      <c r="BD322" s="200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59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00"/>
      <c r="AU323" s="20"/>
      <c r="AV323" s="21"/>
      <c r="AW323" s="21"/>
      <c r="AX323" s="21"/>
      <c r="AY323" s="21"/>
      <c r="AZ323" s="21"/>
      <c r="BA323" s="21"/>
      <c r="BB323" s="21"/>
      <c r="BC323" s="21"/>
      <c r="BD323" s="200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59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5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0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59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6"/>
      <c r="N325" s="20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0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9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0"/>
      <c r="BE326" s="21"/>
      <c r="BF326" s="21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56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0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9.6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0"/>
      <c r="BE328" s="21"/>
      <c r="BF328" s="21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52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0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09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0"/>
      <c r="BE330" s="21"/>
      <c r="BF330" s="21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09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0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89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0"/>
      <c r="AI332" s="23"/>
      <c r="AJ332" s="23"/>
      <c r="AK332" s="21"/>
      <c r="AL332" s="200"/>
      <c r="AM332" s="20"/>
      <c r="AN332" s="20"/>
      <c r="AO332" s="21"/>
      <c r="AP332" s="21"/>
      <c r="AQ332" s="21"/>
      <c r="AR332" s="21"/>
      <c r="AS332" s="21"/>
      <c r="AT332" s="200"/>
      <c r="AU332" s="23"/>
      <c r="AV332" s="21"/>
      <c r="AW332" s="21"/>
      <c r="AX332" s="21"/>
      <c r="AY332" s="21"/>
      <c r="AZ332" s="21"/>
      <c r="BA332" s="21"/>
      <c r="BB332" s="21"/>
      <c r="BC332" s="21"/>
      <c r="BD332" s="200"/>
      <c r="BE332" s="21"/>
      <c r="BF332" s="21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89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3"/>
      <c r="AJ333" s="23"/>
      <c r="AK333" s="21"/>
      <c r="AL333" s="200"/>
      <c r="AM333" s="20"/>
      <c r="AN333" s="20"/>
      <c r="AO333" s="21"/>
      <c r="AP333" s="21"/>
      <c r="AQ333" s="21"/>
      <c r="AR333" s="21"/>
      <c r="AS333" s="21"/>
      <c r="AT333" s="200"/>
      <c r="AU333" s="23"/>
      <c r="AV333" s="21"/>
      <c r="AW333" s="21"/>
      <c r="AX333" s="21"/>
      <c r="AY333" s="21"/>
      <c r="AZ333" s="21"/>
      <c r="BA333" s="21"/>
      <c r="BB333" s="21"/>
      <c r="BC333" s="21"/>
      <c r="BD333" s="200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04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0"/>
      <c r="BE334" s="21"/>
      <c r="BF334" s="21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47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0"/>
      <c r="BE335" s="182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52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00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0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9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00"/>
      <c r="BE338" s="182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9.6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1"/>
      <c r="AJ339" s="21"/>
      <c r="AK339" s="21"/>
      <c r="AL339" s="200"/>
      <c r="AM339" s="21"/>
      <c r="AN339" s="21"/>
      <c r="AO339" s="21"/>
      <c r="AP339" s="21"/>
      <c r="AQ339" s="21"/>
      <c r="AR339" s="21"/>
      <c r="AS339" s="21"/>
      <c r="AT339" s="200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0"/>
      <c r="BE339" s="21"/>
      <c r="BF339" s="21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9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0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9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0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9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00"/>
      <c r="BE342" s="182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9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0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9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0"/>
      <c r="BE344" s="21"/>
      <c r="BF344" s="21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92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00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9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0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00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2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0"/>
      <c r="BE347" s="21"/>
      <c r="BF347" s="20"/>
      <c r="BG347" s="20"/>
      <c r="BH347" s="20"/>
      <c r="BI347" s="23"/>
      <c r="BJ347" s="20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92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00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9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0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0"/>
      <c r="BE349" s="182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9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1"/>
      <c r="AJ350" s="21"/>
      <c r="AK350" s="21"/>
      <c r="AL350" s="200"/>
      <c r="AM350" s="21"/>
      <c r="AN350" s="20"/>
      <c r="AO350" s="21"/>
      <c r="AP350" s="21"/>
      <c r="AQ350" s="21"/>
      <c r="AR350" s="21"/>
      <c r="AS350" s="21"/>
      <c r="AT350" s="200"/>
      <c r="AU350" s="21"/>
      <c r="AV350" s="21"/>
      <c r="AW350" s="21"/>
      <c r="AX350" s="21"/>
      <c r="AY350" s="21"/>
      <c r="AZ350" s="21"/>
      <c r="BA350" s="21"/>
      <c r="BB350" s="21"/>
      <c r="BC350" s="21"/>
      <c r="BD350" s="200"/>
      <c r="BE350" s="21"/>
      <c r="BF350" s="21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9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0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9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00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9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00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92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00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9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0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92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00"/>
      <c r="BE356" s="182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92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00"/>
      <c r="AM357" s="21"/>
      <c r="AN357" s="20"/>
      <c r="AO357" s="21"/>
      <c r="AP357" s="21"/>
      <c r="AQ357" s="21"/>
      <c r="AR357" s="21"/>
      <c r="AS357" s="21"/>
      <c r="AT357" s="200"/>
      <c r="AU357" s="21"/>
      <c r="AV357" s="21"/>
      <c r="AW357" s="21"/>
      <c r="AX357" s="21"/>
      <c r="AY357" s="21"/>
      <c r="AZ357" s="21"/>
      <c r="BA357" s="21"/>
      <c r="BB357" s="21"/>
      <c r="BC357" s="21"/>
      <c r="BD357" s="200"/>
      <c r="BE357" s="21"/>
      <c r="BF357" s="21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92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00"/>
      <c r="BE358" s="182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92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0"/>
      <c r="R359" s="20"/>
      <c r="S359" s="20"/>
      <c r="T359" s="20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00"/>
      <c r="BE359" s="182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92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0"/>
      <c r="BE360" s="182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92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0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92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0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0"/>
      <c r="BE362" s="182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92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00"/>
      <c r="BE363" s="182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09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00"/>
      <c r="BE364" s="23"/>
      <c r="BF364" s="23"/>
      <c r="BG364" s="20"/>
      <c r="BH364" s="20"/>
      <c r="BI364" s="23"/>
      <c r="BJ364" s="20"/>
      <c r="BK364" s="23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62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00"/>
      <c r="BE365" s="2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51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00"/>
      <c r="BE366" s="2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14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00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9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0"/>
      <c r="AI368" s="23"/>
      <c r="AJ368" s="20"/>
      <c r="AK368" s="21"/>
      <c r="AL368" s="200"/>
      <c r="AM368" s="23"/>
      <c r="AN368" s="20"/>
      <c r="AO368" s="21"/>
      <c r="AP368" s="21"/>
      <c r="AQ368" s="21"/>
      <c r="AR368" s="21"/>
      <c r="AS368" s="21"/>
      <c r="AT368" s="200"/>
      <c r="AU368" s="23"/>
      <c r="AV368" s="21"/>
      <c r="AW368" s="21"/>
      <c r="AX368" s="21"/>
      <c r="AY368" s="21"/>
      <c r="AZ368" s="21"/>
      <c r="BA368" s="21"/>
      <c r="BB368" s="21"/>
      <c r="BC368" s="21"/>
      <c r="BD368" s="200"/>
      <c r="BE368" s="2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26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00"/>
      <c r="BE369" s="182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26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00"/>
      <c r="BE370" s="182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26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66"/>
      <c r="M371" s="66"/>
      <c r="N371" s="66"/>
      <c r="O371" s="28"/>
      <c r="P371" s="66"/>
      <c r="Q371" s="66"/>
      <c r="R371" s="66"/>
      <c r="S371" s="66"/>
      <c r="T371" s="66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00"/>
      <c r="BE371" s="182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26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00"/>
      <c r="BE372" s="182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39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00"/>
      <c r="BE373" s="23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54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00"/>
      <c r="BE374" s="182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19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0"/>
      <c r="AI375" s="23"/>
      <c r="AJ375" s="23"/>
      <c r="AK375" s="21"/>
      <c r="AL375" s="200"/>
      <c r="AM375" s="20"/>
      <c r="AN375" s="20"/>
      <c r="AO375" s="21"/>
      <c r="AP375" s="21"/>
      <c r="AQ375" s="21"/>
      <c r="AR375" s="21"/>
      <c r="AS375" s="21"/>
      <c r="AT375" s="200"/>
      <c r="AU375" s="23"/>
      <c r="AV375" s="21"/>
      <c r="AW375" s="21"/>
      <c r="AX375" s="21"/>
      <c r="AY375" s="21"/>
      <c r="AZ375" s="21"/>
      <c r="BA375" s="21"/>
      <c r="BB375" s="21"/>
      <c r="BC375" s="21"/>
      <c r="BD375" s="200"/>
      <c r="BE375" s="23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409.6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1"/>
      <c r="AJ376" s="21"/>
      <c r="AK376" s="21"/>
      <c r="AL376" s="200"/>
      <c r="AM376" s="21"/>
      <c r="AN376" s="21"/>
      <c r="AO376" s="21"/>
      <c r="AP376" s="21"/>
      <c r="AQ376" s="21"/>
      <c r="AR376" s="21"/>
      <c r="AS376" s="21"/>
      <c r="AT376" s="200"/>
      <c r="AU376" s="21"/>
      <c r="AV376" s="21"/>
      <c r="AW376" s="21"/>
      <c r="AX376" s="21"/>
      <c r="AY376" s="21"/>
      <c r="AZ376" s="21"/>
      <c r="BA376" s="21"/>
      <c r="BB376" s="21"/>
      <c r="BC376" s="21"/>
      <c r="BD376" s="200"/>
      <c r="BE376" s="21"/>
      <c r="BF376" s="21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62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00"/>
      <c r="BE377" s="2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51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00"/>
      <c r="BE378" s="182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36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00"/>
      <c r="BE379" s="23"/>
      <c r="BF379" s="23"/>
      <c r="BG379" s="20"/>
      <c r="BH379" s="20"/>
      <c r="BI379" s="23"/>
      <c r="BJ379" s="20"/>
      <c r="BK379" s="23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49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00"/>
      <c r="BE380" s="182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11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00"/>
      <c r="BE381" s="182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14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00"/>
      <c r="BE382" s="182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89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0"/>
      <c r="BC383" s="20"/>
      <c r="BD383" s="200"/>
      <c r="BE383" s="2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94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00"/>
      <c r="AU384" s="20"/>
      <c r="AV384" s="21"/>
      <c r="AW384" s="21"/>
      <c r="AX384" s="21"/>
      <c r="AY384" s="21"/>
      <c r="AZ384" s="21"/>
      <c r="BA384" s="21"/>
      <c r="BB384" s="21"/>
      <c r="BC384" s="21"/>
      <c r="BD384" s="200"/>
      <c r="BE384" s="182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94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00"/>
      <c r="AU385" s="20"/>
      <c r="AV385" s="21"/>
      <c r="AW385" s="21"/>
      <c r="AX385" s="21"/>
      <c r="AY385" s="21"/>
      <c r="AZ385" s="21"/>
      <c r="BA385" s="21"/>
      <c r="BB385" s="21"/>
      <c r="BC385" s="21"/>
      <c r="BD385" s="200"/>
      <c r="BE385" s="182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64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00"/>
      <c r="BE386" s="182"/>
      <c r="BF386" s="23"/>
      <c r="BG386" s="20"/>
      <c r="BH386" s="20"/>
      <c r="BI386" s="23"/>
      <c r="BJ386" s="20"/>
      <c r="BK386" s="21"/>
      <c r="BL386" s="20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94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00"/>
      <c r="AU387" s="20"/>
      <c r="AV387" s="21"/>
      <c r="AW387" s="21"/>
      <c r="AX387" s="21"/>
      <c r="AY387" s="21"/>
      <c r="AZ387" s="21"/>
      <c r="BA387" s="21"/>
      <c r="BB387" s="21"/>
      <c r="BC387" s="21"/>
      <c r="BD387" s="200"/>
      <c r="BE387" s="182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94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00"/>
      <c r="BE388" s="182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31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0"/>
      <c r="BC389" s="20"/>
      <c r="BD389" s="20"/>
      <c r="BE389" s="182"/>
      <c r="BF389" s="23"/>
      <c r="BG389" s="20"/>
      <c r="BH389" s="20"/>
      <c r="BI389" s="29"/>
      <c r="BJ389" s="20"/>
      <c r="BK389" s="29"/>
      <c r="BL389" s="20"/>
      <c r="BM389" s="20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3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00"/>
      <c r="BE390" s="182"/>
      <c r="BF390" s="23"/>
      <c r="BG390" s="20"/>
      <c r="BH390" s="20"/>
      <c r="BI390" s="29"/>
      <c r="BJ390" s="20"/>
      <c r="BK390" s="29"/>
      <c r="BL390" s="20"/>
      <c r="BM390" s="20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82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0"/>
      <c r="BC391" s="20"/>
      <c r="BD391" s="200"/>
      <c r="BE391" s="23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82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0"/>
      <c r="BC392" s="20"/>
      <c r="BD392" s="200"/>
      <c r="BE392" s="182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77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0"/>
      <c r="BC393" s="20"/>
      <c r="BD393" s="200"/>
      <c r="BE393" s="23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77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00"/>
      <c r="BE394" s="182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77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00"/>
      <c r="BE395" s="182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67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0"/>
      <c r="BC396" s="20"/>
      <c r="BD396" s="200"/>
      <c r="BE396" s="23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67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00"/>
      <c r="BE397" s="182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67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00"/>
      <c r="BE398" s="182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408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0"/>
      <c r="AI399" s="20"/>
      <c r="AJ399" s="20"/>
      <c r="AK399" s="21"/>
      <c r="AL399" s="200"/>
      <c r="AM399" s="20"/>
      <c r="AN399" s="20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00"/>
      <c r="BE399" s="23"/>
      <c r="BF399" s="20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38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181"/>
      <c r="AE400" s="21"/>
      <c r="AF400" s="21"/>
      <c r="AG400" s="21"/>
      <c r="AH400" s="20"/>
      <c r="AI400" s="20"/>
      <c r="AJ400" s="20"/>
      <c r="AK400" s="21"/>
      <c r="AL400" s="200"/>
      <c r="AM400" s="20"/>
      <c r="AN400" s="20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00"/>
      <c r="BE400" s="2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53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181"/>
      <c r="AE401" s="21"/>
      <c r="AF401" s="21"/>
      <c r="AG401" s="21"/>
      <c r="AH401" s="20"/>
      <c r="AI401" s="20"/>
      <c r="AJ401" s="20"/>
      <c r="AK401" s="21"/>
      <c r="AL401" s="200"/>
      <c r="AM401" s="20"/>
      <c r="AN401" s="20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00"/>
      <c r="BE401" s="182"/>
      <c r="BF401" s="23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8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0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18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00"/>
      <c r="BE402" s="182"/>
      <c r="BF402" s="23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408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00"/>
      <c r="AE403" s="23"/>
      <c r="AF403" s="23"/>
      <c r="AG403" s="23"/>
      <c r="AH403" s="20"/>
      <c r="AI403" s="21"/>
      <c r="AJ403" s="21"/>
      <c r="AK403" s="21"/>
      <c r="AL403" s="200"/>
      <c r="AM403" s="20"/>
      <c r="AN403" s="20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00"/>
      <c r="BE403" s="182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8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0"/>
      <c r="BC404" s="20"/>
      <c r="BD404" s="200"/>
      <c r="BE404" s="23"/>
      <c r="BF404" s="23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59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00"/>
      <c r="BE405" s="182"/>
      <c r="BF405" s="23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59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3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00"/>
      <c r="BE406" s="182"/>
      <c r="BF406" s="23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41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00"/>
      <c r="BE407" s="182"/>
      <c r="BF407" s="23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408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00"/>
      <c r="AE408" s="23"/>
      <c r="AF408" s="23"/>
      <c r="AG408" s="23"/>
      <c r="AH408" s="23"/>
      <c r="AI408" s="21"/>
      <c r="AJ408" s="21"/>
      <c r="AK408" s="21"/>
      <c r="AL408" s="200"/>
      <c r="AM408" s="20"/>
      <c r="AN408" s="20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00"/>
      <c r="BE408" s="23"/>
      <c r="BF408" s="23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63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00"/>
      <c r="AE409" s="23"/>
      <c r="AF409" s="23"/>
      <c r="AG409" s="23"/>
      <c r="AH409" s="23"/>
      <c r="AI409" s="21"/>
      <c r="AJ409" s="21"/>
      <c r="AK409" s="21"/>
      <c r="AL409" s="200"/>
      <c r="AM409" s="20"/>
      <c r="AN409" s="20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00"/>
      <c r="BE409" s="20"/>
      <c r="BF409" s="20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409.6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3"/>
      <c r="AJ410" s="23"/>
      <c r="AK410" s="21"/>
      <c r="AL410" s="200"/>
      <c r="AM410" s="23"/>
      <c r="AN410" s="23"/>
      <c r="AO410" s="21"/>
      <c r="AP410" s="21"/>
      <c r="AQ410" s="21"/>
      <c r="AR410" s="21"/>
      <c r="AS410" s="21"/>
      <c r="AT410" s="200"/>
      <c r="AU410" s="23"/>
      <c r="AV410" s="21"/>
      <c r="AW410" s="21"/>
      <c r="AX410" s="21"/>
      <c r="AY410" s="21"/>
      <c r="AZ410" s="21"/>
      <c r="BA410" s="21"/>
      <c r="BB410" s="21"/>
      <c r="BC410" s="21"/>
      <c r="BD410" s="200"/>
      <c r="BE410" s="20"/>
      <c r="BF410" s="23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32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00"/>
      <c r="BE411" s="20"/>
      <c r="BF411" s="20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32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3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00"/>
      <c r="BE412" s="20"/>
      <c r="BF412" s="20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32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3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00"/>
      <c r="BE413" s="20"/>
      <c r="BF413" s="20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32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3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00"/>
      <c r="BE414" s="20"/>
      <c r="BF414" s="20"/>
      <c r="BG414" s="20"/>
      <c r="BH414" s="20"/>
      <c r="BI414" s="23"/>
      <c r="BJ414" s="20"/>
      <c r="BK414" s="20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54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00"/>
      <c r="BE415" s="23"/>
      <c r="BF415" s="23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19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00"/>
      <c r="BE416" s="20"/>
      <c r="BF416" s="20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31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3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00"/>
      <c r="BE417" s="23"/>
      <c r="BF417" s="23"/>
      <c r="BG417" s="20"/>
      <c r="BH417" s="20"/>
      <c r="BI417" s="23"/>
      <c r="BJ417" s="20"/>
      <c r="BK417" s="20"/>
      <c r="BL417" s="23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49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00"/>
      <c r="BE418" s="23"/>
      <c r="BF418" s="23"/>
      <c r="BG418" s="20"/>
      <c r="BH418" s="20"/>
      <c r="BI418" s="23"/>
      <c r="BJ418" s="20"/>
      <c r="BK418" s="20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52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3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00"/>
      <c r="BE419" s="23"/>
      <c r="BF419" s="23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7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00"/>
      <c r="BE420" s="20"/>
      <c r="BF420" s="20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409.6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3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00"/>
      <c r="BE421" s="23"/>
      <c r="BF421" s="23"/>
      <c r="BG421" s="20"/>
      <c r="BH421" s="20"/>
      <c r="BI421" s="23"/>
      <c r="BJ421" s="20"/>
      <c r="BK421" s="20"/>
      <c r="BL421" s="23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69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1"/>
      <c r="BC422" s="21"/>
      <c r="BD422" s="200"/>
      <c r="BE422" s="182"/>
      <c r="BF422" s="23"/>
      <c r="BG422" s="20"/>
      <c r="BH422" s="20"/>
      <c r="BI422" s="23"/>
      <c r="BJ422" s="20"/>
      <c r="BK422" s="20"/>
      <c r="BL422" s="23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34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3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1"/>
      <c r="BC423" s="21"/>
      <c r="BD423" s="200"/>
      <c r="BE423" s="23"/>
      <c r="BF423" s="23"/>
      <c r="BG423" s="20"/>
      <c r="BH423" s="20"/>
      <c r="BI423" s="23"/>
      <c r="BJ423" s="20"/>
      <c r="BK423" s="20"/>
      <c r="BL423" s="23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82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1"/>
      <c r="BC424" s="21"/>
      <c r="BD424" s="200"/>
      <c r="BE424" s="200"/>
      <c r="BF424" s="20"/>
      <c r="BG424" s="20"/>
      <c r="BH424" s="20"/>
      <c r="BI424" s="23"/>
      <c r="BJ424" s="20"/>
      <c r="BK424" s="20"/>
      <c r="BL424" s="23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57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3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0"/>
      <c r="BD425" s="200"/>
      <c r="BE425" s="23"/>
      <c r="BF425" s="23"/>
      <c r="BG425" s="20"/>
      <c r="BH425" s="20"/>
      <c r="BI425" s="23"/>
      <c r="BJ425" s="20"/>
      <c r="BK425" s="20"/>
      <c r="BL425" s="23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44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0"/>
      <c r="BD426" s="200"/>
      <c r="BE426" s="200"/>
      <c r="BF426" s="20"/>
      <c r="BG426" s="20"/>
      <c r="BH426" s="20"/>
      <c r="BI426" s="23"/>
      <c r="BJ426" s="20"/>
      <c r="BK426" s="20"/>
      <c r="BL426" s="23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52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3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1"/>
      <c r="BC427" s="21"/>
      <c r="BD427" s="200"/>
      <c r="BE427" s="23"/>
      <c r="BF427" s="23"/>
      <c r="BG427" s="20"/>
      <c r="BH427" s="20"/>
      <c r="BI427" s="23"/>
      <c r="BJ427" s="20"/>
      <c r="BK427" s="20"/>
      <c r="BL427" s="23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62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1"/>
      <c r="BC428" s="21"/>
      <c r="BD428" s="200"/>
      <c r="BE428" s="182"/>
      <c r="BF428" s="23"/>
      <c r="BG428" s="20"/>
      <c r="BH428" s="20"/>
      <c r="BI428" s="23"/>
      <c r="BJ428" s="20"/>
      <c r="BK428" s="20"/>
      <c r="BL428" s="23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54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3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1"/>
      <c r="BC429" s="21"/>
      <c r="BD429" s="200"/>
      <c r="BE429" s="23"/>
      <c r="BF429" s="20"/>
      <c r="BG429" s="20"/>
      <c r="BH429" s="20"/>
      <c r="BI429" s="23"/>
      <c r="BJ429" s="20"/>
      <c r="BK429" s="20"/>
      <c r="BL429" s="23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66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1"/>
      <c r="BC430" s="21"/>
      <c r="BD430" s="200"/>
      <c r="BE430" s="182"/>
      <c r="BF430" s="23"/>
      <c r="BG430" s="20"/>
      <c r="BH430" s="20"/>
      <c r="BI430" s="23"/>
      <c r="BJ430" s="20"/>
      <c r="BK430" s="20"/>
      <c r="BL430" s="23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81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3"/>
      <c r="R431" s="23"/>
      <c r="S431" s="20"/>
      <c r="T431" s="20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1"/>
      <c r="BC431" s="21"/>
      <c r="BD431" s="200"/>
      <c r="BE431" s="182"/>
      <c r="BF431" s="23"/>
      <c r="BG431" s="20"/>
      <c r="BH431" s="20"/>
      <c r="BI431" s="23"/>
      <c r="BJ431" s="20"/>
      <c r="BK431" s="20"/>
      <c r="BL431" s="23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71" customFormat="1" ht="197.25" customHeight="1" x14ac:dyDescent="0.25">
      <c r="A432" s="17"/>
      <c r="B432" s="18"/>
      <c r="C432" s="18"/>
      <c r="D432" s="19"/>
      <c r="E432" s="19"/>
      <c r="F432" s="66"/>
      <c r="G432" s="18"/>
      <c r="H432" s="18"/>
      <c r="I432" s="18"/>
      <c r="J432" s="18"/>
      <c r="K432" s="18"/>
      <c r="L432" s="66"/>
      <c r="M432" s="66"/>
      <c r="N432" s="66"/>
      <c r="O432" s="19"/>
      <c r="P432" s="19"/>
      <c r="Q432" s="19"/>
      <c r="R432" s="19"/>
      <c r="S432" s="19"/>
      <c r="T432" s="19"/>
      <c r="U432" s="19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27"/>
      <c r="AH432" s="27"/>
      <c r="AI432" s="27"/>
      <c r="AJ432" s="27"/>
      <c r="AK432" s="27"/>
      <c r="AL432" s="27"/>
      <c r="AM432" s="27"/>
      <c r="AN432" s="27"/>
      <c r="AO432" s="27"/>
      <c r="AP432" s="27"/>
      <c r="AQ432" s="27"/>
      <c r="AR432" s="27"/>
      <c r="AS432" s="27"/>
      <c r="AT432" s="27"/>
      <c r="AU432" s="27"/>
      <c r="AV432" s="27"/>
      <c r="AW432" s="27"/>
      <c r="AX432" s="27"/>
      <c r="AY432" s="27"/>
      <c r="AZ432" s="27"/>
      <c r="BA432" s="27"/>
      <c r="BB432" s="27"/>
      <c r="BC432" s="27"/>
      <c r="BD432" s="183"/>
      <c r="BE432" s="183"/>
      <c r="BF432" s="66"/>
      <c r="BG432" s="66"/>
      <c r="BH432" s="66"/>
      <c r="BI432" s="28"/>
      <c r="BJ432" s="66"/>
      <c r="BK432" s="66"/>
      <c r="BL432" s="28"/>
      <c r="BM432" s="27"/>
      <c r="BN432" s="27"/>
      <c r="BO432" s="17"/>
      <c r="BP432" s="27"/>
      <c r="BQ432" s="27"/>
      <c r="BR432" s="28"/>
      <c r="BS432" s="28"/>
      <c r="BT432" s="17"/>
      <c r="BU432" s="70"/>
    </row>
    <row r="433" spans="1:73" s="22" customFormat="1" ht="136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3"/>
      <c r="R433" s="23"/>
      <c r="S433" s="23"/>
      <c r="T433" s="23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00"/>
      <c r="BE433" s="200"/>
      <c r="BF433" s="20"/>
      <c r="BG433" s="20"/>
      <c r="BH433" s="20"/>
      <c r="BI433" s="23"/>
      <c r="BJ433" s="20"/>
      <c r="BK433" s="20"/>
      <c r="BL433" s="23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43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3"/>
      <c r="R434" s="23"/>
      <c r="S434" s="23"/>
      <c r="T434" s="23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00"/>
      <c r="BE434" s="20"/>
      <c r="BF434" s="20"/>
      <c r="BG434" s="20"/>
      <c r="BH434" s="20"/>
      <c r="BI434" s="23"/>
      <c r="BJ434" s="20"/>
      <c r="BK434" s="20"/>
      <c r="BL434" s="23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43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3"/>
      <c r="R435" s="23"/>
      <c r="S435" s="23"/>
      <c r="T435" s="23"/>
      <c r="U435" s="20"/>
      <c r="V435" s="21"/>
      <c r="W435" s="21"/>
      <c r="X435" s="21"/>
      <c r="Y435" s="21"/>
      <c r="Z435" s="21"/>
      <c r="AA435" s="21"/>
      <c r="AB435" s="21"/>
      <c r="AC435" s="21"/>
      <c r="AD435" s="18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1"/>
      <c r="BC435" s="21"/>
      <c r="BD435" s="200"/>
      <c r="BE435" s="200"/>
      <c r="BF435" s="20"/>
      <c r="BG435" s="20"/>
      <c r="BH435" s="20"/>
      <c r="BI435" s="23"/>
      <c r="BJ435" s="20"/>
      <c r="BK435" s="20"/>
      <c r="BL435" s="23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79.2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0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181"/>
      <c r="AE436" s="21"/>
      <c r="AF436" s="21"/>
      <c r="AG436" s="21"/>
      <c r="AH436" s="20"/>
      <c r="AI436" s="29"/>
      <c r="AJ436" s="29"/>
      <c r="AK436" s="21"/>
      <c r="AL436" s="200"/>
      <c r="AM436" s="29"/>
      <c r="AN436" s="29"/>
      <c r="AO436" s="21"/>
      <c r="AP436" s="21"/>
      <c r="AQ436" s="21"/>
      <c r="AR436" s="21"/>
      <c r="AS436" s="21"/>
      <c r="AT436" s="200"/>
      <c r="AU436" s="29"/>
      <c r="AV436" s="200"/>
      <c r="AW436" s="29"/>
      <c r="AX436" s="21"/>
      <c r="AY436" s="21"/>
      <c r="AZ436" s="21"/>
      <c r="BA436" s="21"/>
      <c r="BB436" s="20"/>
      <c r="BC436" s="23"/>
      <c r="BD436" s="200"/>
      <c r="BE436" s="29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64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00"/>
      <c r="BE437" s="200"/>
      <c r="BF437" s="20"/>
      <c r="BG437" s="20"/>
      <c r="BH437" s="20"/>
      <c r="BI437" s="23"/>
      <c r="BJ437" s="20"/>
      <c r="BK437" s="20"/>
      <c r="BL437" s="23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49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00"/>
      <c r="BE438" s="182"/>
      <c r="BF438" s="23"/>
      <c r="BG438" s="20"/>
      <c r="BH438" s="20"/>
      <c r="BI438" s="23"/>
      <c r="BJ438" s="20"/>
      <c r="BK438" s="20"/>
      <c r="BL438" s="23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46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9"/>
      <c r="BD439" s="29"/>
      <c r="BE439" s="29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92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0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0"/>
      <c r="AE440" s="23"/>
      <c r="AF440" s="23"/>
      <c r="AG440" s="23"/>
      <c r="AH440" s="23"/>
      <c r="AI440" s="29"/>
      <c r="AJ440" s="29"/>
      <c r="AK440" s="21"/>
      <c r="AL440" s="200"/>
      <c r="AM440" s="23"/>
      <c r="AN440" s="23"/>
      <c r="AO440" s="21"/>
      <c r="AP440" s="21"/>
      <c r="AQ440" s="21"/>
      <c r="AR440" s="21"/>
      <c r="AS440" s="21"/>
      <c r="AT440" s="200"/>
      <c r="AU440" s="23"/>
      <c r="AV440" s="200"/>
      <c r="AW440" s="23"/>
      <c r="AX440" s="21"/>
      <c r="AY440" s="21"/>
      <c r="AZ440" s="21"/>
      <c r="BA440" s="21"/>
      <c r="BB440" s="20"/>
      <c r="BC440" s="23"/>
      <c r="BD440" s="200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23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0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181"/>
      <c r="AE441" s="21"/>
      <c r="AF441" s="21"/>
      <c r="AG441" s="21"/>
      <c r="AH441" s="20"/>
      <c r="AI441" s="29"/>
      <c r="AJ441" s="29"/>
      <c r="AK441" s="21"/>
      <c r="AL441" s="200"/>
      <c r="AM441" s="29"/>
      <c r="AN441" s="29"/>
      <c r="AO441" s="21"/>
      <c r="AP441" s="21"/>
      <c r="AQ441" s="21"/>
      <c r="AR441" s="21"/>
      <c r="AS441" s="21"/>
      <c r="AT441" s="200"/>
      <c r="AU441" s="29"/>
      <c r="AV441" s="200"/>
      <c r="AW441" s="29"/>
      <c r="AX441" s="21"/>
      <c r="AY441" s="21"/>
      <c r="AZ441" s="21"/>
      <c r="BA441" s="21"/>
      <c r="BB441" s="20"/>
      <c r="BC441" s="23"/>
      <c r="BD441" s="200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23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0"/>
      <c r="O442" s="23"/>
      <c r="P442" s="20"/>
      <c r="Q442" s="23"/>
      <c r="R442" s="23"/>
      <c r="S442" s="23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181"/>
      <c r="AE442" s="21"/>
      <c r="AF442" s="21"/>
      <c r="AG442" s="21"/>
      <c r="AH442" s="20"/>
      <c r="AI442" s="29"/>
      <c r="AJ442" s="29"/>
      <c r="AK442" s="21"/>
      <c r="AL442" s="200"/>
      <c r="AM442" s="29"/>
      <c r="AN442" s="29"/>
      <c r="AO442" s="21"/>
      <c r="AP442" s="21"/>
      <c r="AQ442" s="21"/>
      <c r="AR442" s="21"/>
      <c r="AS442" s="21"/>
      <c r="AT442" s="200"/>
      <c r="AU442" s="29"/>
      <c r="AV442" s="200"/>
      <c r="AW442" s="29"/>
      <c r="AX442" s="21"/>
      <c r="AY442" s="21"/>
      <c r="AZ442" s="21"/>
      <c r="BA442" s="21"/>
      <c r="BB442" s="20"/>
      <c r="BC442" s="23"/>
      <c r="BD442" s="200"/>
      <c r="BE442" s="29"/>
      <c r="BF442" s="29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408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3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181"/>
      <c r="AE443" s="21"/>
      <c r="AF443" s="21"/>
      <c r="AG443" s="21"/>
      <c r="AH443" s="20"/>
      <c r="AI443" s="29"/>
      <c r="AJ443" s="29"/>
      <c r="AK443" s="21"/>
      <c r="AL443" s="200"/>
      <c r="AM443" s="29"/>
      <c r="AN443" s="29"/>
      <c r="AO443" s="21"/>
      <c r="AP443" s="21"/>
      <c r="AQ443" s="21"/>
      <c r="AR443" s="21"/>
      <c r="AS443" s="21"/>
      <c r="AT443" s="200"/>
      <c r="AU443" s="29"/>
      <c r="AV443" s="200"/>
      <c r="AW443" s="29"/>
      <c r="AX443" s="21"/>
      <c r="AY443" s="21"/>
      <c r="AZ443" s="21"/>
      <c r="BA443" s="21"/>
      <c r="BB443" s="20"/>
      <c r="BC443" s="23"/>
      <c r="BD443" s="200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86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0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181"/>
      <c r="AE444" s="21"/>
      <c r="AF444" s="21"/>
      <c r="AG444" s="21"/>
      <c r="AH444" s="20"/>
      <c r="AI444" s="29"/>
      <c r="AJ444" s="29"/>
      <c r="AK444" s="21"/>
      <c r="AL444" s="200"/>
      <c r="AM444" s="29"/>
      <c r="AN444" s="29"/>
      <c r="AO444" s="21"/>
      <c r="AP444" s="21"/>
      <c r="AQ444" s="21"/>
      <c r="AR444" s="21"/>
      <c r="AS444" s="21"/>
      <c r="AT444" s="200"/>
      <c r="AU444" s="29"/>
      <c r="AV444" s="200"/>
      <c r="AW444" s="29"/>
      <c r="AX444" s="21"/>
      <c r="AY444" s="21"/>
      <c r="AZ444" s="21"/>
      <c r="BA444" s="21"/>
      <c r="BB444" s="20"/>
      <c r="BC444" s="23"/>
      <c r="BD444" s="200"/>
      <c r="BE444" s="29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409.6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0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181"/>
      <c r="AE445" s="21"/>
      <c r="AF445" s="21"/>
      <c r="AG445" s="21"/>
      <c r="AH445" s="20"/>
      <c r="AI445" s="29"/>
      <c r="AJ445" s="29"/>
      <c r="AK445" s="21"/>
      <c r="AL445" s="200"/>
      <c r="AM445" s="29"/>
      <c r="AN445" s="29"/>
      <c r="AO445" s="21"/>
      <c r="AP445" s="21"/>
      <c r="AQ445" s="21"/>
      <c r="AR445" s="21"/>
      <c r="AS445" s="21"/>
      <c r="AT445" s="200"/>
      <c r="AU445" s="29"/>
      <c r="AV445" s="200"/>
      <c r="AW445" s="29"/>
      <c r="AX445" s="21"/>
      <c r="AY445" s="21"/>
      <c r="AZ445" s="21"/>
      <c r="BA445" s="21"/>
      <c r="BB445" s="20"/>
      <c r="BC445" s="23"/>
      <c r="BD445" s="200"/>
      <c r="BE445" s="29"/>
      <c r="BF445" s="29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16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0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181"/>
      <c r="AE446" s="21"/>
      <c r="AF446" s="21"/>
      <c r="AG446" s="21"/>
      <c r="AH446" s="20"/>
      <c r="AI446" s="29"/>
      <c r="AJ446" s="29"/>
      <c r="AK446" s="21"/>
      <c r="AL446" s="200"/>
      <c r="AM446" s="29"/>
      <c r="AN446" s="29"/>
      <c r="AO446" s="21"/>
      <c r="AP446" s="21"/>
      <c r="AQ446" s="21"/>
      <c r="AR446" s="21"/>
      <c r="AS446" s="21"/>
      <c r="AT446" s="200"/>
      <c r="AU446" s="29"/>
      <c r="AV446" s="200"/>
      <c r="AW446" s="29"/>
      <c r="AX446" s="21"/>
      <c r="AY446" s="21"/>
      <c r="AZ446" s="21"/>
      <c r="BA446" s="21"/>
      <c r="BB446" s="20"/>
      <c r="BC446" s="23"/>
      <c r="BD446" s="200"/>
      <c r="BE446" s="29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54.2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0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00"/>
      <c r="AE447" s="29"/>
      <c r="AF447" s="29"/>
      <c r="AG447" s="29"/>
      <c r="AH447" s="29"/>
      <c r="AI447" s="21"/>
      <c r="AJ447" s="21"/>
      <c r="AK447" s="21"/>
      <c r="AL447" s="200"/>
      <c r="AM447" s="29"/>
      <c r="AN447" s="29"/>
      <c r="AO447" s="21"/>
      <c r="AP447" s="21"/>
      <c r="AQ447" s="21"/>
      <c r="AR447" s="21"/>
      <c r="AS447" s="21"/>
      <c r="AT447" s="200"/>
      <c r="AU447" s="29"/>
      <c r="AV447" s="200"/>
      <c r="AW447" s="29"/>
      <c r="AX447" s="21"/>
      <c r="AY447" s="21"/>
      <c r="AZ447" s="21"/>
      <c r="BA447" s="21"/>
      <c r="BB447" s="20"/>
      <c r="BC447" s="23"/>
      <c r="BD447" s="200"/>
      <c r="BE447" s="23"/>
      <c r="BF447" s="23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47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0"/>
      <c r="O448" s="23"/>
      <c r="P448" s="23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200"/>
      <c r="AE448" s="29"/>
      <c r="AF448" s="29"/>
      <c r="AG448" s="29"/>
      <c r="AH448" s="29"/>
      <c r="AI448" s="21"/>
      <c r="AJ448" s="21"/>
      <c r="AK448" s="21"/>
      <c r="AL448" s="200"/>
      <c r="AM448" s="29"/>
      <c r="AN448" s="29"/>
      <c r="AO448" s="21"/>
      <c r="AP448" s="21"/>
      <c r="AQ448" s="21"/>
      <c r="AR448" s="21"/>
      <c r="AS448" s="21"/>
      <c r="AT448" s="200"/>
      <c r="AU448" s="29"/>
      <c r="AV448" s="200"/>
      <c r="AW448" s="29"/>
      <c r="AX448" s="21"/>
      <c r="AY448" s="21"/>
      <c r="AZ448" s="21"/>
      <c r="BA448" s="21"/>
      <c r="BB448" s="20"/>
      <c r="BC448" s="23"/>
      <c r="BD448" s="200"/>
      <c r="BE448" s="29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44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3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00"/>
      <c r="AE449" s="63"/>
      <c r="AF449" s="63"/>
      <c r="AG449" s="63"/>
      <c r="AH449" s="63"/>
      <c r="AI449" s="21"/>
      <c r="AJ449" s="21"/>
      <c r="AK449" s="21"/>
      <c r="AL449" s="200"/>
      <c r="AM449" s="63"/>
      <c r="AN449" s="63"/>
      <c r="AO449" s="21"/>
      <c r="AP449" s="21"/>
      <c r="AQ449" s="21"/>
      <c r="AR449" s="21"/>
      <c r="AS449" s="21"/>
      <c r="AT449" s="200"/>
      <c r="AU449" s="29"/>
      <c r="AV449" s="200"/>
      <c r="AW449" s="23"/>
      <c r="AX449" s="21"/>
      <c r="AY449" s="21"/>
      <c r="AZ449" s="21"/>
      <c r="BA449" s="21"/>
      <c r="BB449" s="20"/>
      <c r="BC449" s="23"/>
      <c r="BD449" s="200"/>
      <c r="BE449" s="23"/>
      <c r="BF449" s="23"/>
      <c r="BG449" s="21"/>
      <c r="BH449" s="20"/>
      <c r="BI449" s="23"/>
      <c r="BJ449" s="20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44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0"/>
      <c r="Q450" s="23"/>
      <c r="R450" s="23"/>
      <c r="S450" s="20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00"/>
      <c r="AE450" s="63"/>
      <c r="AF450" s="63"/>
      <c r="AG450" s="63"/>
      <c r="AH450" s="63"/>
      <c r="AI450" s="21"/>
      <c r="AJ450" s="21"/>
      <c r="AK450" s="21"/>
      <c r="AL450" s="200"/>
      <c r="AM450" s="63"/>
      <c r="AN450" s="63"/>
      <c r="AO450" s="21"/>
      <c r="AP450" s="21"/>
      <c r="AQ450" s="21"/>
      <c r="AR450" s="21"/>
      <c r="AS450" s="21"/>
      <c r="AT450" s="200"/>
      <c r="AU450" s="29"/>
      <c r="AV450" s="200"/>
      <c r="AW450" s="23"/>
      <c r="AX450" s="21"/>
      <c r="AY450" s="21"/>
      <c r="AZ450" s="21"/>
      <c r="BA450" s="21"/>
      <c r="BB450" s="20"/>
      <c r="BC450" s="23"/>
      <c r="BD450" s="200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44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00"/>
      <c r="AE451" s="63"/>
      <c r="AF451" s="63"/>
      <c r="AG451" s="63"/>
      <c r="AH451" s="63"/>
      <c r="AI451" s="21"/>
      <c r="AJ451" s="21"/>
      <c r="AK451" s="21"/>
      <c r="AL451" s="200"/>
      <c r="AM451" s="63"/>
      <c r="AN451" s="63"/>
      <c r="AO451" s="21"/>
      <c r="AP451" s="21"/>
      <c r="AQ451" s="21"/>
      <c r="AR451" s="21"/>
      <c r="AS451" s="21"/>
      <c r="AT451" s="200"/>
      <c r="AU451" s="29"/>
      <c r="AV451" s="200"/>
      <c r="AW451" s="23"/>
      <c r="AX451" s="21"/>
      <c r="AY451" s="21"/>
      <c r="AZ451" s="21"/>
      <c r="BA451" s="21"/>
      <c r="BB451" s="20"/>
      <c r="BC451" s="23"/>
      <c r="BD451" s="200"/>
      <c r="BE451" s="23"/>
      <c r="BF451" s="23"/>
      <c r="BG451" s="21"/>
      <c r="BH451" s="20"/>
      <c r="BI451" s="23"/>
      <c r="BJ451" s="23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44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0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00"/>
      <c r="AE452" s="63"/>
      <c r="AF452" s="63"/>
      <c r="AG452" s="63"/>
      <c r="AH452" s="63"/>
      <c r="AI452" s="21"/>
      <c r="AJ452" s="21"/>
      <c r="AK452" s="21"/>
      <c r="AL452" s="200"/>
      <c r="AM452" s="63"/>
      <c r="AN452" s="63"/>
      <c r="AO452" s="21"/>
      <c r="AP452" s="21"/>
      <c r="AQ452" s="21"/>
      <c r="AR452" s="21"/>
      <c r="AS452" s="21"/>
      <c r="AT452" s="200"/>
      <c r="AU452" s="29"/>
      <c r="AV452" s="200"/>
      <c r="AW452" s="23"/>
      <c r="AX452" s="21"/>
      <c r="AY452" s="21"/>
      <c r="AZ452" s="21"/>
      <c r="BA452" s="21"/>
      <c r="BB452" s="20"/>
      <c r="BC452" s="23"/>
      <c r="BD452" s="200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408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0"/>
      <c r="Q453" s="20"/>
      <c r="R453" s="20"/>
      <c r="S453" s="20"/>
      <c r="T453" s="20"/>
      <c r="U453" s="23"/>
      <c r="V453" s="21"/>
      <c r="W453" s="21"/>
      <c r="X453" s="21"/>
      <c r="Y453" s="21"/>
      <c r="Z453" s="21"/>
      <c r="AA453" s="21"/>
      <c r="AB453" s="21"/>
      <c r="AC453" s="21"/>
      <c r="AD453" s="200"/>
      <c r="AE453" s="63"/>
      <c r="AF453" s="63"/>
      <c r="AG453" s="63"/>
      <c r="AH453" s="63"/>
      <c r="AI453" s="21"/>
      <c r="AJ453" s="21"/>
      <c r="AK453" s="21"/>
      <c r="AL453" s="200"/>
      <c r="AM453" s="63"/>
      <c r="AN453" s="63"/>
      <c r="AO453" s="21"/>
      <c r="AP453" s="21"/>
      <c r="AQ453" s="21"/>
      <c r="AR453" s="21"/>
      <c r="AS453" s="21"/>
      <c r="AT453" s="200"/>
      <c r="AU453" s="29"/>
      <c r="AV453" s="200"/>
      <c r="AW453" s="23"/>
      <c r="AX453" s="21"/>
      <c r="AY453" s="21"/>
      <c r="AZ453" s="21"/>
      <c r="BA453" s="21"/>
      <c r="BB453" s="20"/>
      <c r="BC453" s="23"/>
      <c r="BD453" s="200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46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00"/>
      <c r="AE454" s="63"/>
      <c r="AF454" s="63"/>
      <c r="AG454" s="63"/>
      <c r="AH454" s="63"/>
      <c r="AI454" s="21"/>
      <c r="AJ454" s="21"/>
      <c r="AK454" s="21"/>
      <c r="AL454" s="200"/>
      <c r="AM454" s="63"/>
      <c r="AN454" s="63"/>
      <c r="AO454" s="21"/>
      <c r="AP454" s="21"/>
      <c r="AQ454" s="21"/>
      <c r="AR454" s="21"/>
      <c r="AS454" s="21"/>
      <c r="AT454" s="200"/>
      <c r="AU454" s="29"/>
      <c r="AV454" s="200"/>
      <c r="AW454" s="23"/>
      <c r="AX454" s="21"/>
      <c r="AY454" s="21"/>
      <c r="AZ454" s="21"/>
      <c r="BA454" s="21"/>
      <c r="BB454" s="20"/>
      <c r="BC454" s="23"/>
      <c r="BD454" s="200"/>
      <c r="BE454" s="23"/>
      <c r="BF454" s="20"/>
      <c r="BG454" s="21"/>
      <c r="BH454" s="20"/>
      <c r="BI454" s="23"/>
      <c r="BJ454" s="23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58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00"/>
      <c r="AE455" s="63"/>
      <c r="AF455" s="63"/>
      <c r="AG455" s="63"/>
      <c r="AH455" s="20"/>
      <c r="AI455" s="21"/>
      <c r="AJ455" s="21"/>
      <c r="AK455" s="21"/>
      <c r="AL455" s="200"/>
      <c r="AM455" s="63"/>
      <c r="AN455" s="20"/>
      <c r="AO455" s="21"/>
      <c r="AP455" s="21"/>
      <c r="AQ455" s="21"/>
      <c r="AR455" s="21"/>
      <c r="AS455" s="21"/>
      <c r="AT455" s="200"/>
      <c r="AU455" s="23"/>
      <c r="AV455" s="200"/>
      <c r="AW455" s="23"/>
      <c r="AX455" s="21"/>
      <c r="AY455" s="21"/>
      <c r="AZ455" s="21"/>
      <c r="BA455" s="21"/>
      <c r="BB455" s="20"/>
      <c r="BC455" s="23"/>
      <c r="BD455" s="200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01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00"/>
      <c r="AE456" s="63"/>
      <c r="AF456" s="63"/>
      <c r="AG456" s="63"/>
      <c r="AH456" s="20"/>
      <c r="AI456" s="21"/>
      <c r="AJ456" s="21"/>
      <c r="AK456" s="21"/>
      <c r="AL456" s="200"/>
      <c r="AM456" s="63"/>
      <c r="AN456" s="20"/>
      <c r="AO456" s="21"/>
      <c r="AP456" s="21"/>
      <c r="AQ456" s="21"/>
      <c r="AR456" s="21"/>
      <c r="AS456" s="21"/>
      <c r="AT456" s="200"/>
      <c r="AU456" s="23"/>
      <c r="AV456" s="200"/>
      <c r="AW456" s="23"/>
      <c r="AX456" s="21"/>
      <c r="AY456" s="21"/>
      <c r="AZ456" s="21"/>
      <c r="BA456" s="21"/>
      <c r="BB456" s="20"/>
      <c r="BC456" s="23"/>
      <c r="BD456" s="200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91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0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00"/>
      <c r="AE457" s="63"/>
      <c r="AF457" s="63"/>
      <c r="AG457" s="63"/>
      <c r="AH457" s="20"/>
      <c r="AI457" s="21"/>
      <c r="AJ457" s="21"/>
      <c r="AK457" s="21"/>
      <c r="AL457" s="200"/>
      <c r="AM457" s="63"/>
      <c r="AN457" s="20"/>
      <c r="AO457" s="21"/>
      <c r="AP457" s="21"/>
      <c r="AQ457" s="21"/>
      <c r="AR457" s="21"/>
      <c r="AS457" s="21"/>
      <c r="AT457" s="200"/>
      <c r="AU457" s="23"/>
      <c r="AV457" s="200"/>
      <c r="AW457" s="23"/>
      <c r="AX457" s="21"/>
      <c r="AY457" s="21"/>
      <c r="AZ457" s="21"/>
      <c r="BA457" s="21"/>
      <c r="BB457" s="20"/>
      <c r="BC457" s="23"/>
      <c r="BD457" s="200"/>
      <c r="BE457" s="23"/>
      <c r="BF457" s="23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91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0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00"/>
      <c r="AE458" s="63"/>
      <c r="AF458" s="63"/>
      <c r="AG458" s="63"/>
      <c r="AH458" s="20"/>
      <c r="AI458" s="21"/>
      <c r="AJ458" s="21"/>
      <c r="AK458" s="21"/>
      <c r="AL458" s="200"/>
      <c r="AM458" s="63"/>
      <c r="AN458" s="20"/>
      <c r="AO458" s="21"/>
      <c r="AP458" s="21"/>
      <c r="AQ458" s="21"/>
      <c r="AR458" s="21"/>
      <c r="AS458" s="21"/>
      <c r="AT458" s="200"/>
      <c r="AU458" s="23"/>
      <c r="AV458" s="200"/>
      <c r="AW458" s="23"/>
      <c r="AX458" s="21"/>
      <c r="AY458" s="21"/>
      <c r="AZ458" s="21"/>
      <c r="BA458" s="21"/>
      <c r="BB458" s="20"/>
      <c r="BC458" s="23"/>
      <c r="BD458" s="200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47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0"/>
      <c r="O459" s="23"/>
      <c r="P459" s="23"/>
      <c r="Q459" s="23"/>
      <c r="R459" s="23"/>
      <c r="S459" s="23"/>
      <c r="T459" s="23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200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271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0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200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261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0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200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04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200"/>
      <c r="BE462" s="20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04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0"/>
      <c r="O463" s="20"/>
      <c r="P463" s="20"/>
      <c r="Q463" s="20"/>
      <c r="R463" s="20"/>
      <c r="S463" s="20"/>
      <c r="T463" s="20"/>
      <c r="U463" s="20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200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04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0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200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83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200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409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0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0"/>
      <c r="AI466" s="23"/>
      <c r="AJ466" s="23"/>
      <c r="AK466" s="21"/>
      <c r="AL466" s="200"/>
      <c r="AM466" s="23"/>
      <c r="AN466" s="23"/>
      <c r="AO466" s="21"/>
      <c r="AP466" s="21"/>
      <c r="AQ466" s="21"/>
      <c r="AR466" s="21"/>
      <c r="AS466" s="21"/>
      <c r="AT466" s="200"/>
      <c r="AU466" s="23"/>
      <c r="AV466" s="200"/>
      <c r="AW466" s="23"/>
      <c r="AX466" s="21"/>
      <c r="AY466" s="21"/>
      <c r="AZ466" s="21"/>
      <c r="BA466" s="21"/>
      <c r="BB466" s="20"/>
      <c r="BC466" s="23"/>
      <c r="BD466" s="200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14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200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14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0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200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14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0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200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14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0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200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14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0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200"/>
      <c r="BE471" s="23"/>
      <c r="BF471" s="20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04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200"/>
      <c r="BE472" s="23"/>
      <c r="BF472" s="20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04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0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1"/>
      <c r="AM473" s="21"/>
      <c r="AN473" s="21"/>
      <c r="AO473" s="21"/>
      <c r="AP473" s="21"/>
      <c r="AQ473" s="21"/>
      <c r="AR473" s="21"/>
      <c r="AS473" s="21"/>
      <c r="AT473" s="181"/>
      <c r="AU473" s="21"/>
      <c r="AV473" s="181"/>
      <c r="AW473" s="21"/>
      <c r="AX473" s="21"/>
      <c r="AY473" s="21"/>
      <c r="AZ473" s="21"/>
      <c r="BA473" s="21"/>
      <c r="BB473" s="20"/>
      <c r="BC473" s="23"/>
      <c r="BD473" s="200"/>
      <c r="BE473" s="23"/>
      <c r="BF473" s="20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16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0"/>
      <c r="AK474" s="63"/>
      <c r="AL474" s="181"/>
      <c r="AM474" s="21"/>
      <c r="AN474" s="21"/>
      <c r="AO474" s="21"/>
      <c r="AP474" s="21"/>
      <c r="AQ474" s="21"/>
      <c r="AR474" s="21"/>
      <c r="AS474" s="21"/>
      <c r="AT474" s="181"/>
      <c r="AU474" s="21"/>
      <c r="AV474" s="181"/>
      <c r="AW474" s="21"/>
      <c r="AX474" s="21"/>
      <c r="AY474" s="21"/>
      <c r="AZ474" s="21"/>
      <c r="BA474" s="21"/>
      <c r="BB474" s="20"/>
      <c r="BC474" s="63"/>
      <c r="BD474" s="200"/>
      <c r="BE474" s="63"/>
      <c r="BF474" s="20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58.2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63"/>
      <c r="P475" s="63"/>
      <c r="Q475" s="63"/>
      <c r="R475" s="63"/>
      <c r="S475" s="63"/>
      <c r="T475" s="63"/>
      <c r="U475" s="6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1"/>
      <c r="AM475" s="21"/>
      <c r="AN475" s="21"/>
      <c r="AO475" s="21"/>
      <c r="AP475" s="21"/>
      <c r="AQ475" s="21"/>
      <c r="AR475" s="21"/>
      <c r="AS475" s="21"/>
      <c r="AT475" s="181"/>
      <c r="AU475" s="21"/>
      <c r="AV475" s="181"/>
      <c r="AW475" s="21"/>
      <c r="AX475" s="21"/>
      <c r="AY475" s="21"/>
      <c r="AZ475" s="21"/>
      <c r="BA475" s="21"/>
      <c r="BB475" s="20"/>
      <c r="BC475" s="23"/>
      <c r="BD475" s="200"/>
      <c r="BE475" s="23"/>
      <c r="BF475" s="20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1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63"/>
      <c r="P476" s="63"/>
      <c r="Q476" s="63"/>
      <c r="R476" s="63"/>
      <c r="S476" s="63"/>
      <c r="T476" s="63"/>
      <c r="U476" s="6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200"/>
      <c r="BE476" s="23"/>
      <c r="BF476" s="20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56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0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0"/>
      <c r="AI477" s="23"/>
      <c r="AJ477" s="23"/>
      <c r="AK477" s="21"/>
      <c r="AL477" s="200"/>
      <c r="AM477" s="23"/>
      <c r="AN477" s="23"/>
      <c r="AO477" s="21"/>
      <c r="AP477" s="21"/>
      <c r="AQ477" s="21"/>
      <c r="AR477" s="21"/>
      <c r="AS477" s="21"/>
      <c r="AT477" s="200"/>
      <c r="AU477" s="29"/>
      <c r="AV477" s="200"/>
      <c r="AW477" s="23"/>
      <c r="AX477" s="21"/>
      <c r="AY477" s="21"/>
      <c r="AZ477" s="21"/>
      <c r="BA477" s="21"/>
      <c r="BB477" s="20"/>
      <c r="BC477" s="23"/>
      <c r="BD477" s="200"/>
      <c r="BE477" s="23"/>
      <c r="BF477" s="23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53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3"/>
      <c r="Q478" s="23"/>
      <c r="R478" s="23"/>
      <c r="S478" s="23"/>
      <c r="T478" s="23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0"/>
      <c r="AI478" s="23"/>
      <c r="AJ478" s="23"/>
      <c r="AK478" s="21"/>
      <c r="AL478" s="200"/>
      <c r="AM478" s="23"/>
      <c r="AN478" s="23"/>
      <c r="AO478" s="21"/>
      <c r="AP478" s="21"/>
      <c r="AQ478" s="21"/>
      <c r="AR478" s="21"/>
      <c r="AS478" s="21"/>
      <c r="AT478" s="200"/>
      <c r="AU478" s="29"/>
      <c r="AV478" s="200"/>
      <c r="AW478" s="23"/>
      <c r="AX478" s="21"/>
      <c r="AY478" s="21"/>
      <c r="AZ478" s="21"/>
      <c r="BA478" s="21"/>
      <c r="BB478" s="20"/>
      <c r="BC478" s="23"/>
      <c r="BD478" s="200"/>
      <c r="BE478" s="23"/>
      <c r="BF478" s="20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64.2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0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0"/>
      <c r="AI479" s="23"/>
      <c r="AJ479" s="23"/>
      <c r="AK479" s="21"/>
      <c r="AL479" s="200"/>
      <c r="AM479" s="23"/>
      <c r="AN479" s="23"/>
      <c r="AO479" s="21"/>
      <c r="AP479" s="21"/>
      <c r="AQ479" s="21"/>
      <c r="AR479" s="21"/>
      <c r="AS479" s="21"/>
      <c r="AT479" s="200"/>
      <c r="AU479" s="29"/>
      <c r="AV479" s="200"/>
      <c r="AW479" s="23"/>
      <c r="AX479" s="21"/>
      <c r="AY479" s="21"/>
      <c r="AZ479" s="21"/>
      <c r="BA479" s="21"/>
      <c r="BB479" s="20"/>
      <c r="BC479" s="23"/>
      <c r="BD479" s="200"/>
      <c r="BE479" s="23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389.2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0"/>
      <c r="AI480" s="29"/>
      <c r="AJ480" s="29"/>
      <c r="AK480" s="21"/>
      <c r="AL480" s="200"/>
      <c r="AM480" s="29"/>
      <c r="AN480" s="29"/>
      <c r="AO480" s="21"/>
      <c r="AP480" s="21"/>
      <c r="AQ480" s="21"/>
      <c r="AR480" s="21"/>
      <c r="AS480" s="21"/>
      <c r="AT480" s="200"/>
      <c r="AU480" s="29"/>
      <c r="AV480" s="200"/>
      <c r="AW480" s="29"/>
      <c r="AX480" s="21"/>
      <c r="AY480" s="21"/>
      <c r="AZ480" s="21"/>
      <c r="BA480" s="21"/>
      <c r="BB480" s="20"/>
      <c r="BC480" s="23"/>
      <c r="BD480" s="200"/>
      <c r="BE480" s="29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21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0"/>
      <c r="AI481" s="23"/>
      <c r="AJ481" s="23"/>
      <c r="AK481" s="21"/>
      <c r="AL481" s="200"/>
      <c r="AM481" s="23"/>
      <c r="AN481" s="23"/>
      <c r="AO481" s="21"/>
      <c r="AP481" s="21"/>
      <c r="AQ481" s="21"/>
      <c r="AR481" s="21"/>
      <c r="AS481" s="21"/>
      <c r="AT481" s="200"/>
      <c r="AU481" s="23"/>
      <c r="AV481" s="200"/>
      <c r="AW481" s="23"/>
      <c r="AX481" s="21"/>
      <c r="AY481" s="21"/>
      <c r="AZ481" s="21"/>
      <c r="BA481" s="21"/>
      <c r="BB481" s="20"/>
      <c r="BC481" s="23"/>
      <c r="BD481" s="200"/>
      <c r="BE481" s="23"/>
      <c r="BF481" s="23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21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0"/>
      <c r="AI482" s="23"/>
      <c r="AJ482" s="23"/>
      <c r="AK482" s="21"/>
      <c r="AL482" s="200"/>
      <c r="AM482" s="23"/>
      <c r="AN482" s="23"/>
      <c r="AO482" s="21"/>
      <c r="AP482" s="21"/>
      <c r="AQ482" s="21"/>
      <c r="AR482" s="21"/>
      <c r="AS482" s="21"/>
      <c r="AT482" s="200"/>
      <c r="AU482" s="23"/>
      <c r="AV482" s="200"/>
      <c r="AW482" s="23"/>
      <c r="AX482" s="21"/>
      <c r="AY482" s="21"/>
      <c r="AZ482" s="21"/>
      <c r="BA482" s="21"/>
      <c r="BB482" s="20"/>
      <c r="BC482" s="23"/>
      <c r="BD482" s="200"/>
      <c r="BE482" s="23"/>
      <c r="BF482" s="23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21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0"/>
      <c r="AI483" s="23"/>
      <c r="AJ483" s="23"/>
      <c r="AK483" s="21"/>
      <c r="AL483" s="200"/>
      <c r="AM483" s="23"/>
      <c r="AN483" s="23"/>
      <c r="AO483" s="21"/>
      <c r="AP483" s="21"/>
      <c r="AQ483" s="21"/>
      <c r="AR483" s="21"/>
      <c r="AS483" s="21"/>
      <c r="AT483" s="200"/>
      <c r="AU483" s="23"/>
      <c r="AV483" s="200"/>
      <c r="AW483" s="23"/>
      <c r="AX483" s="21"/>
      <c r="AY483" s="21"/>
      <c r="AZ483" s="21"/>
      <c r="BA483" s="21"/>
      <c r="BB483" s="20"/>
      <c r="BC483" s="23"/>
      <c r="BD483" s="200"/>
      <c r="BE483" s="23"/>
      <c r="BF483" s="2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21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0"/>
      <c r="AI484" s="23"/>
      <c r="AJ484" s="23"/>
      <c r="AK484" s="21"/>
      <c r="AL484" s="200"/>
      <c r="AM484" s="23"/>
      <c r="AN484" s="23"/>
      <c r="AO484" s="21"/>
      <c r="AP484" s="21"/>
      <c r="AQ484" s="21"/>
      <c r="AR484" s="21"/>
      <c r="AS484" s="21"/>
      <c r="AT484" s="200"/>
      <c r="AU484" s="23"/>
      <c r="AV484" s="200"/>
      <c r="AW484" s="23"/>
      <c r="AX484" s="21"/>
      <c r="AY484" s="21"/>
      <c r="AZ484" s="21"/>
      <c r="BA484" s="21"/>
      <c r="BB484" s="20"/>
      <c r="BC484" s="23"/>
      <c r="BD484" s="200"/>
      <c r="BE484" s="23"/>
      <c r="BF484" s="23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21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0"/>
      <c r="AI485" s="23"/>
      <c r="AJ485" s="23"/>
      <c r="AK485" s="21"/>
      <c r="AL485" s="200"/>
      <c r="AM485" s="23"/>
      <c r="AN485" s="23"/>
      <c r="AO485" s="21"/>
      <c r="AP485" s="21"/>
      <c r="AQ485" s="21"/>
      <c r="AR485" s="21"/>
      <c r="AS485" s="21"/>
      <c r="AT485" s="200"/>
      <c r="AU485" s="23"/>
      <c r="AV485" s="200"/>
      <c r="AW485" s="23"/>
      <c r="AX485" s="21"/>
      <c r="AY485" s="21"/>
      <c r="AZ485" s="21"/>
      <c r="BA485" s="21"/>
      <c r="BB485" s="20"/>
      <c r="BC485" s="23"/>
      <c r="BD485" s="200"/>
      <c r="BE485" s="23"/>
      <c r="BF485" s="23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409.6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0"/>
      <c r="Q486" s="23"/>
      <c r="R486" s="23"/>
      <c r="S486" s="23"/>
      <c r="T486" s="23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200"/>
      <c r="BE486" s="23"/>
      <c r="BF486" s="20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409.6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0"/>
      <c r="O487" s="63"/>
      <c r="P487" s="63"/>
      <c r="Q487" s="63"/>
      <c r="R487" s="63"/>
      <c r="S487" s="63"/>
      <c r="T487" s="63"/>
      <c r="U487" s="63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200"/>
      <c r="BE487" s="23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409.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200"/>
      <c r="BE488" s="29"/>
      <c r="BF488" s="29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409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00"/>
      <c r="BE489" s="20"/>
      <c r="BF489" s="20"/>
      <c r="BG489" s="20"/>
      <c r="BH489" s="20"/>
      <c r="BI489" s="23"/>
      <c r="BJ489" s="20"/>
      <c r="BK489" s="20"/>
      <c r="BL489" s="23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71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00"/>
      <c r="BE490" s="200"/>
      <c r="BF490" s="20"/>
      <c r="BG490" s="20"/>
      <c r="BH490" s="20"/>
      <c r="BI490" s="23"/>
      <c r="BJ490" s="20"/>
      <c r="BK490" s="20"/>
      <c r="BL490" s="23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51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0"/>
      <c r="O491" s="28"/>
      <c r="P491" s="18"/>
      <c r="Q491" s="28"/>
      <c r="R491" s="28"/>
      <c r="S491" s="28"/>
      <c r="T491" s="28"/>
      <c r="U491" s="28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0"/>
      <c r="AI491" s="23"/>
      <c r="AJ491" s="23"/>
      <c r="AK491" s="21"/>
      <c r="AL491" s="200"/>
      <c r="AM491" s="23"/>
      <c r="AN491" s="23"/>
      <c r="AO491" s="21"/>
      <c r="AP491" s="21"/>
      <c r="AQ491" s="21"/>
      <c r="AR491" s="21"/>
      <c r="AS491" s="21"/>
      <c r="AT491" s="200"/>
      <c r="AU491" s="23"/>
      <c r="AV491" s="200"/>
      <c r="AW491" s="23"/>
      <c r="AX491" s="21"/>
      <c r="AY491" s="21"/>
      <c r="AZ491" s="21"/>
      <c r="BA491" s="21"/>
      <c r="BB491" s="20"/>
      <c r="BC491" s="23"/>
      <c r="BD491" s="200"/>
      <c r="BE491" s="23"/>
      <c r="BF491" s="23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409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0"/>
      <c r="Q492" s="23"/>
      <c r="R492" s="23"/>
      <c r="S492" s="23"/>
      <c r="T492" s="23"/>
      <c r="U492" s="23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0"/>
      <c r="AI492" s="23"/>
      <c r="AJ492" s="23"/>
      <c r="AK492" s="21"/>
      <c r="AL492" s="200"/>
      <c r="AM492" s="23"/>
      <c r="AN492" s="23"/>
      <c r="AO492" s="21"/>
      <c r="AP492" s="21"/>
      <c r="AQ492" s="21"/>
      <c r="AR492" s="21"/>
      <c r="AS492" s="21"/>
      <c r="AT492" s="200"/>
      <c r="AU492" s="23"/>
      <c r="AV492" s="200"/>
      <c r="AW492" s="23"/>
      <c r="AX492" s="21"/>
      <c r="AY492" s="21"/>
      <c r="AZ492" s="21"/>
      <c r="BA492" s="21"/>
      <c r="BB492" s="20"/>
      <c r="BC492" s="23"/>
      <c r="BD492" s="200"/>
      <c r="BE492" s="23"/>
      <c r="BF492" s="23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09.2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0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0"/>
      <c r="AI493" s="23"/>
      <c r="AJ493" s="23"/>
      <c r="AK493" s="21"/>
      <c r="AL493" s="200"/>
      <c r="AM493" s="23"/>
      <c r="AN493" s="23"/>
      <c r="AO493" s="21"/>
      <c r="AP493" s="21"/>
      <c r="AQ493" s="21"/>
      <c r="AR493" s="21"/>
      <c r="AS493" s="21"/>
      <c r="AT493" s="200"/>
      <c r="AU493" s="23"/>
      <c r="AV493" s="200"/>
      <c r="AW493" s="23"/>
      <c r="AX493" s="21"/>
      <c r="AY493" s="21"/>
      <c r="AZ493" s="21"/>
      <c r="BA493" s="21"/>
      <c r="BB493" s="20"/>
      <c r="BC493" s="23"/>
      <c r="BD493" s="200"/>
      <c r="BE493" s="23"/>
      <c r="BF493" s="23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98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0"/>
      <c r="O494" s="28"/>
      <c r="P494" s="18"/>
      <c r="Q494" s="28"/>
      <c r="R494" s="28"/>
      <c r="S494" s="28"/>
      <c r="T494" s="28"/>
      <c r="U494" s="28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200"/>
      <c r="BE494" s="23"/>
      <c r="BF494" s="20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408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0"/>
      <c r="O495" s="28"/>
      <c r="P495" s="18"/>
      <c r="Q495" s="28"/>
      <c r="R495" s="28"/>
      <c r="S495" s="28"/>
      <c r="T495" s="28"/>
      <c r="U495" s="28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200"/>
      <c r="BE495" s="23"/>
      <c r="BF495" s="20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254.2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0"/>
      <c r="O496" s="28"/>
      <c r="P496" s="18"/>
      <c r="Q496" s="28"/>
      <c r="R496" s="28"/>
      <c r="S496" s="28"/>
      <c r="T496" s="28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3"/>
      <c r="BD496" s="200"/>
      <c r="BE496" s="23"/>
      <c r="BF496" s="20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61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3"/>
      <c r="BD497" s="200"/>
      <c r="BE497" s="23"/>
      <c r="BF497" s="20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49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3"/>
      <c r="BD498" s="200"/>
      <c r="BE498" s="23"/>
      <c r="BF498" s="20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149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0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1"/>
      <c r="AM499" s="21"/>
      <c r="AN499" s="21"/>
      <c r="AO499" s="21"/>
      <c r="AP499" s="21"/>
      <c r="AQ499" s="21"/>
      <c r="AR499" s="21"/>
      <c r="AS499" s="21"/>
      <c r="AT499" s="181"/>
      <c r="AU499" s="21"/>
      <c r="AV499" s="181"/>
      <c r="AW499" s="21"/>
      <c r="AX499" s="21"/>
      <c r="AY499" s="21"/>
      <c r="AZ499" s="21"/>
      <c r="BA499" s="21"/>
      <c r="BB499" s="20"/>
      <c r="BC499" s="23"/>
      <c r="BD499" s="200"/>
      <c r="BE499" s="23"/>
      <c r="BF499" s="20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149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0"/>
      <c r="O500" s="23"/>
      <c r="P500" s="23"/>
      <c r="Q500" s="23"/>
      <c r="R500" s="23"/>
      <c r="S500" s="23"/>
      <c r="T500" s="23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1"/>
      <c r="AM500" s="21"/>
      <c r="AN500" s="21"/>
      <c r="AO500" s="21"/>
      <c r="AP500" s="21"/>
      <c r="AQ500" s="21"/>
      <c r="AR500" s="21"/>
      <c r="AS500" s="21"/>
      <c r="AT500" s="181"/>
      <c r="AU500" s="21"/>
      <c r="AV500" s="181"/>
      <c r="AW500" s="21"/>
      <c r="AX500" s="21"/>
      <c r="AY500" s="21"/>
      <c r="AZ500" s="21"/>
      <c r="BA500" s="21"/>
      <c r="BB500" s="20"/>
      <c r="BC500" s="23"/>
      <c r="BD500" s="200"/>
      <c r="BE500" s="23"/>
      <c r="BF500" s="20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149.2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0"/>
      <c r="O501" s="28"/>
      <c r="P501" s="1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1"/>
      <c r="AM501" s="21"/>
      <c r="AN501" s="21"/>
      <c r="AO501" s="21"/>
      <c r="AP501" s="21"/>
      <c r="AQ501" s="21"/>
      <c r="AR501" s="21"/>
      <c r="AS501" s="21"/>
      <c r="AT501" s="181"/>
      <c r="AU501" s="21"/>
      <c r="AV501" s="181"/>
      <c r="AW501" s="21"/>
      <c r="AX501" s="21"/>
      <c r="AY501" s="21"/>
      <c r="AZ501" s="21"/>
      <c r="BA501" s="21"/>
      <c r="BB501" s="20"/>
      <c r="BC501" s="23"/>
      <c r="BD501" s="200"/>
      <c r="BE501" s="23"/>
      <c r="BF501" s="20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49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0"/>
      <c r="O502" s="28"/>
      <c r="P502" s="18"/>
      <c r="Q502" s="28"/>
      <c r="R502" s="28"/>
      <c r="S502" s="28"/>
      <c r="T502" s="28"/>
      <c r="U502" s="2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1"/>
      <c r="AM502" s="21"/>
      <c r="AN502" s="21"/>
      <c r="AO502" s="21"/>
      <c r="AP502" s="21"/>
      <c r="AQ502" s="21"/>
      <c r="AR502" s="21"/>
      <c r="AS502" s="21"/>
      <c r="AT502" s="181"/>
      <c r="AU502" s="21"/>
      <c r="AV502" s="181"/>
      <c r="AW502" s="21"/>
      <c r="AX502" s="21"/>
      <c r="AY502" s="21"/>
      <c r="AZ502" s="21"/>
      <c r="BA502" s="21"/>
      <c r="BB502" s="20"/>
      <c r="BC502" s="23"/>
      <c r="BD502" s="200"/>
      <c r="BE502" s="23"/>
      <c r="BF502" s="20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67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1"/>
      <c r="AM503" s="21"/>
      <c r="AN503" s="21"/>
      <c r="AO503" s="21"/>
      <c r="AP503" s="21"/>
      <c r="AQ503" s="21"/>
      <c r="AR503" s="21"/>
      <c r="AS503" s="21"/>
      <c r="AT503" s="181"/>
      <c r="AU503" s="21"/>
      <c r="AV503" s="181"/>
      <c r="AW503" s="21"/>
      <c r="AX503" s="21"/>
      <c r="AY503" s="21"/>
      <c r="AZ503" s="21"/>
      <c r="BA503" s="21"/>
      <c r="BB503" s="20"/>
      <c r="BC503" s="23"/>
      <c r="BD503" s="200"/>
      <c r="BE503" s="23"/>
      <c r="BF503" s="23"/>
      <c r="BG503" s="21"/>
      <c r="BH503" s="21"/>
      <c r="BI503" s="21"/>
      <c r="BJ503" s="20"/>
      <c r="BK503" s="23"/>
      <c r="BL503" s="23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54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1"/>
      <c r="AM504" s="21"/>
      <c r="AN504" s="21"/>
      <c r="AO504" s="21"/>
      <c r="AP504" s="21"/>
      <c r="AQ504" s="21"/>
      <c r="AR504" s="21"/>
      <c r="AS504" s="21"/>
      <c r="AT504" s="181"/>
      <c r="AU504" s="21"/>
      <c r="AV504" s="181"/>
      <c r="AW504" s="21"/>
      <c r="AX504" s="21"/>
      <c r="AY504" s="21"/>
      <c r="AZ504" s="21"/>
      <c r="BA504" s="21"/>
      <c r="BB504" s="20"/>
      <c r="BC504" s="23"/>
      <c r="BD504" s="200"/>
      <c r="BE504" s="63"/>
      <c r="BF504" s="29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44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181"/>
      <c r="AM505" s="21"/>
      <c r="AN505" s="21"/>
      <c r="AO505" s="21"/>
      <c r="AP505" s="21"/>
      <c r="AQ505" s="21"/>
      <c r="AR505" s="21"/>
      <c r="AS505" s="21"/>
      <c r="AT505" s="181"/>
      <c r="AU505" s="21"/>
      <c r="AV505" s="181"/>
      <c r="AW505" s="21"/>
      <c r="AX505" s="21"/>
      <c r="AY505" s="21"/>
      <c r="AZ505" s="21"/>
      <c r="BA505" s="21"/>
      <c r="BB505" s="20"/>
      <c r="BC505" s="23"/>
      <c r="BD505" s="200"/>
      <c r="BE505" s="63"/>
      <c r="BF505" s="29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409.6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181"/>
      <c r="AM506" s="21"/>
      <c r="AN506" s="21"/>
      <c r="AO506" s="21"/>
      <c r="AP506" s="21"/>
      <c r="AQ506" s="21"/>
      <c r="AR506" s="21"/>
      <c r="AS506" s="21"/>
      <c r="AT506" s="181"/>
      <c r="AU506" s="21"/>
      <c r="AV506" s="181"/>
      <c r="AW506" s="21"/>
      <c r="AX506" s="21"/>
      <c r="AY506" s="21"/>
      <c r="AZ506" s="21"/>
      <c r="BA506" s="21"/>
      <c r="BB506" s="20"/>
      <c r="BC506" s="20"/>
      <c r="BD506" s="20"/>
      <c r="BE506" s="23"/>
      <c r="BF506" s="20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252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1"/>
      <c r="AM507" s="21"/>
      <c r="AN507" s="21"/>
      <c r="AO507" s="21"/>
      <c r="AP507" s="21"/>
      <c r="AQ507" s="21"/>
      <c r="AR507" s="21"/>
      <c r="AS507" s="21"/>
      <c r="AT507" s="181"/>
      <c r="AU507" s="21"/>
      <c r="AV507" s="181"/>
      <c r="AW507" s="21"/>
      <c r="AX507" s="21"/>
      <c r="AY507" s="21"/>
      <c r="AZ507" s="21"/>
      <c r="BA507" s="21"/>
      <c r="BB507" s="20"/>
      <c r="BC507" s="23"/>
      <c r="BD507" s="200"/>
      <c r="BE507" s="23"/>
      <c r="BF507" s="20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220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1"/>
      <c r="AM508" s="21"/>
      <c r="AN508" s="21"/>
      <c r="AO508" s="21"/>
      <c r="AP508" s="21"/>
      <c r="AQ508" s="21"/>
      <c r="AR508" s="21"/>
      <c r="AS508" s="21"/>
      <c r="AT508" s="181"/>
      <c r="AU508" s="21"/>
      <c r="AV508" s="181"/>
      <c r="AW508" s="21"/>
      <c r="AX508" s="21"/>
      <c r="AY508" s="21"/>
      <c r="AZ508" s="21"/>
      <c r="BA508" s="21"/>
      <c r="BB508" s="20"/>
      <c r="BC508" s="23"/>
      <c r="BD508" s="200"/>
      <c r="BE508" s="29"/>
      <c r="BF508" s="29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20.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181"/>
      <c r="AM509" s="21"/>
      <c r="AN509" s="21"/>
      <c r="AO509" s="21"/>
      <c r="AP509" s="21"/>
      <c r="AQ509" s="21"/>
      <c r="AR509" s="21"/>
      <c r="AS509" s="21"/>
      <c r="AT509" s="181"/>
      <c r="AU509" s="21"/>
      <c r="AV509" s="181"/>
      <c r="AW509" s="21"/>
      <c r="AX509" s="21"/>
      <c r="AY509" s="21"/>
      <c r="AZ509" s="21"/>
      <c r="BA509" s="21"/>
      <c r="BB509" s="20"/>
      <c r="BC509" s="23"/>
      <c r="BD509" s="200"/>
      <c r="BE509" s="20"/>
      <c r="BF509" s="20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220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181"/>
      <c r="AM510" s="21"/>
      <c r="AN510" s="21"/>
      <c r="AO510" s="21"/>
      <c r="AP510" s="21"/>
      <c r="AQ510" s="21"/>
      <c r="AR510" s="21"/>
      <c r="AS510" s="21"/>
      <c r="AT510" s="181"/>
      <c r="AU510" s="21"/>
      <c r="AV510" s="181"/>
      <c r="AW510" s="21"/>
      <c r="AX510" s="21"/>
      <c r="AY510" s="21"/>
      <c r="AZ510" s="21"/>
      <c r="BA510" s="21"/>
      <c r="BB510" s="20"/>
      <c r="BC510" s="23"/>
      <c r="BD510" s="200"/>
      <c r="BE510" s="23"/>
      <c r="BF510" s="20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409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9"/>
      <c r="P511" s="29"/>
      <c r="Q511" s="29"/>
      <c r="R511" s="29"/>
      <c r="S511" s="29"/>
      <c r="T511" s="29"/>
      <c r="U511" s="29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0"/>
      <c r="AI511" s="29"/>
      <c r="AJ511" s="29"/>
      <c r="AK511" s="21"/>
      <c r="AL511" s="200"/>
      <c r="AM511" s="29"/>
      <c r="AN511" s="29"/>
      <c r="AO511" s="21"/>
      <c r="AP511" s="21"/>
      <c r="AQ511" s="21"/>
      <c r="AR511" s="21"/>
      <c r="AS511" s="21"/>
      <c r="AT511" s="200"/>
      <c r="AU511" s="29"/>
      <c r="AV511" s="200"/>
      <c r="AW511" s="29"/>
      <c r="AX511" s="21"/>
      <c r="AY511" s="21"/>
      <c r="AZ511" s="21"/>
      <c r="BA511" s="21"/>
      <c r="BB511" s="20"/>
      <c r="BC511" s="23"/>
      <c r="BD511" s="200"/>
      <c r="BE511" s="29"/>
      <c r="BF511" s="29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144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9"/>
      <c r="P512" s="29"/>
      <c r="Q512" s="29"/>
      <c r="R512" s="29"/>
      <c r="S512" s="29"/>
      <c r="T512" s="29"/>
      <c r="U512" s="29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0"/>
      <c r="AI512" s="29"/>
      <c r="AJ512" s="29"/>
      <c r="AK512" s="21"/>
      <c r="AL512" s="200"/>
      <c r="AM512" s="29"/>
      <c r="AN512" s="29"/>
      <c r="AO512" s="21"/>
      <c r="AP512" s="21"/>
      <c r="AQ512" s="21"/>
      <c r="AR512" s="21"/>
      <c r="AS512" s="21"/>
      <c r="AT512" s="200"/>
      <c r="AU512" s="29"/>
      <c r="AV512" s="200"/>
      <c r="AW512" s="29"/>
      <c r="AX512" s="21"/>
      <c r="AY512" s="21"/>
      <c r="AZ512" s="21"/>
      <c r="BA512" s="21"/>
      <c r="BB512" s="20"/>
      <c r="BC512" s="23"/>
      <c r="BD512" s="200"/>
      <c r="BE512" s="29"/>
      <c r="BF512" s="29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44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0"/>
      <c r="AI513" s="29"/>
      <c r="AJ513" s="29"/>
      <c r="AK513" s="21"/>
      <c r="AL513" s="200"/>
      <c r="AM513" s="29"/>
      <c r="AN513" s="29"/>
      <c r="AO513" s="21"/>
      <c r="AP513" s="21"/>
      <c r="AQ513" s="21"/>
      <c r="AR513" s="21"/>
      <c r="AS513" s="21"/>
      <c r="AT513" s="200"/>
      <c r="AU513" s="29"/>
      <c r="AV513" s="200"/>
      <c r="AW513" s="29"/>
      <c r="AX513" s="21"/>
      <c r="AY513" s="21"/>
      <c r="AZ513" s="21"/>
      <c r="BA513" s="21"/>
      <c r="BB513" s="20"/>
      <c r="BC513" s="23"/>
      <c r="BD513" s="200"/>
      <c r="BE513" s="29"/>
      <c r="BF513" s="29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144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9"/>
      <c r="P514" s="29"/>
      <c r="Q514" s="29"/>
      <c r="R514" s="29"/>
      <c r="S514" s="29"/>
      <c r="T514" s="29"/>
      <c r="U514" s="29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0"/>
      <c r="AI514" s="29"/>
      <c r="AJ514" s="29"/>
      <c r="AK514" s="21"/>
      <c r="AL514" s="200"/>
      <c r="AM514" s="29"/>
      <c r="AN514" s="29"/>
      <c r="AO514" s="21"/>
      <c r="AP514" s="21"/>
      <c r="AQ514" s="21"/>
      <c r="AR514" s="21"/>
      <c r="AS514" s="21"/>
      <c r="AT514" s="200"/>
      <c r="AU514" s="29"/>
      <c r="AV514" s="200"/>
      <c r="AW514" s="29"/>
      <c r="AX514" s="21"/>
      <c r="AY514" s="21"/>
      <c r="AZ514" s="21"/>
      <c r="BA514" s="21"/>
      <c r="BB514" s="20"/>
      <c r="BC514" s="23"/>
      <c r="BD514" s="200"/>
      <c r="BE514" s="29"/>
      <c r="BF514" s="29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144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9"/>
      <c r="P515" s="29"/>
      <c r="Q515" s="29"/>
      <c r="R515" s="29"/>
      <c r="S515" s="29"/>
      <c r="T515" s="29"/>
      <c r="U515" s="29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0"/>
      <c r="AI515" s="29"/>
      <c r="AJ515" s="29"/>
      <c r="AK515" s="21"/>
      <c r="AL515" s="200"/>
      <c r="AM515" s="29"/>
      <c r="AN515" s="29"/>
      <c r="AO515" s="21"/>
      <c r="AP515" s="21"/>
      <c r="AQ515" s="21"/>
      <c r="AR515" s="21"/>
      <c r="AS515" s="21"/>
      <c r="AT515" s="200"/>
      <c r="AU515" s="29"/>
      <c r="AV515" s="200"/>
      <c r="AW515" s="29"/>
      <c r="AX515" s="21"/>
      <c r="AY515" s="21"/>
      <c r="AZ515" s="21"/>
      <c r="BA515" s="21"/>
      <c r="BB515" s="20"/>
      <c r="BC515" s="23"/>
      <c r="BD515" s="200"/>
      <c r="BE515" s="29"/>
      <c r="BF515" s="29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44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9"/>
      <c r="P516" s="29"/>
      <c r="Q516" s="29"/>
      <c r="R516" s="29"/>
      <c r="S516" s="29"/>
      <c r="T516" s="29"/>
      <c r="U516" s="29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0"/>
      <c r="AI516" s="29"/>
      <c r="AJ516" s="29"/>
      <c r="AK516" s="21"/>
      <c r="AL516" s="200"/>
      <c r="AM516" s="29"/>
      <c r="AN516" s="29"/>
      <c r="AO516" s="21"/>
      <c r="AP516" s="21"/>
      <c r="AQ516" s="21"/>
      <c r="AR516" s="21"/>
      <c r="AS516" s="21"/>
      <c r="AT516" s="200"/>
      <c r="AU516" s="29"/>
      <c r="AV516" s="200"/>
      <c r="AW516" s="29"/>
      <c r="AX516" s="21"/>
      <c r="AY516" s="21"/>
      <c r="AZ516" s="21"/>
      <c r="BA516" s="21"/>
      <c r="BB516" s="20"/>
      <c r="BC516" s="23"/>
      <c r="BD516" s="200"/>
      <c r="BE516" s="29"/>
      <c r="BF516" s="29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409.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9"/>
      <c r="P517" s="29"/>
      <c r="Q517" s="29"/>
      <c r="R517" s="29"/>
      <c r="S517" s="29"/>
      <c r="T517" s="29"/>
      <c r="U517" s="29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181"/>
      <c r="AM517" s="21"/>
      <c r="AN517" s="21"/>
      <c r="AO517" s="21"/>
      <c r="AP517" s="21"/>
      <c r="AQ517" s="21"/>
      <c r="AR517" s="21"/>
      <c r="AS517" s="21"/>
      <c r="AT517" s="181"/>
      <c r="AU517" s="21"/>
      <c r="AV517" s="181"/>
      <c r="AW517" s="21"/>
      <c r="AX517" s="21"/>
      <c r="AY517" s="21"/>
      <c r="AZ517" s="21"/>
      <c r="BA517" s="21"/>
      <c r="BB517" s="20"/>
      <c r="BC517" s="23"/>
      <c r="BD517" s="200"/>
      <c r="BE517" s="63"/>
      <c r="BF517" s="29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408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181"/>
      <c r="AM518" s="21"/>
      <c r="AN518" s="21"/>
      <c r="AO518" s="21"/>
      <c r="AP518" s="21"/>
      <c r="AQ518" s="21"/>
      <c r="AR518" s="21"/>
      <c r="AS518" s="21"/>
      <c r="AT518" s="181"/>
      <c r="AU518" s="21"/>
      <c r="AV518" s="181"/>
      <c r="AW518" s="21"/>
      <c r="AX518" s="21"/>
      <c r="AY518" s="21"/>
      <c r="AZ518" s="21"/>
      <c r="BA518" s="21"/>
      <c r="BB518" s="20"/>
      <c r="BC518" s="23"/>
      <c r="BD518" s="200"/>
      <c r="BE518" s="20"/>
      <c r="BF518" s="20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146.2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181"/>
      <c r="AM519" s="21"/>
      <c r="AN519" s="21"/>
      <c r="AO519" s="21"/>
      <c r="AP519" s="21"/>
      <c r="AQ519" s="21"/>
      <c r="AR519" s="21"/>
      <c r="AS519" s="21"/>
      <c r="AT519" s="181"/>
      <c r="AU519" s="21"/>
      <c r="AV519" s="181"/>
      <c r="AW519" s="21"/>
      <c r="AX519" s="21"/>
      <c r="AY519" s="21"/>
      <c r="AZ519" s="21"/>
      <c r="BA519" s="21"/>
      <c r="BB519" s="20"/>
      <c r="BC519" s="23"/>
      <c r="BD519" s="200"/>
      <c r="BE519" s="63"/>
      <c r="BF519" s="29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408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181"/>
      <c r="AM520" s="21"/>
      <c r="AN520" s="21"/>
      <c r="AO520" s="21"/>
      <c r="AP520" s="21"/>
      <c r="AQ520" s="21"/>
      <c r="AR520" s="21"/>
      <c r="AS520" s="21"/>
      <c r="AT520" s="181"/>
      <c r="AU520" s="21"/>
      <c r="AV520" s="181"/>
      <c r="AW520" s="21"/>
      <c r="AX520" s="21"/>
      <c r="AY520" s="21"/>
      <c r="AZ520" s="21"/>
      <c r="BA520" s="21"/>
      <c r="BB520" s="20"/>
      <c r="BC520" s="23"/>
      <c r="BD520" s="200"/>
      <c r="BE520" s="20"/>
      <c r="BF520" s="20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156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181"/>
      <c r="AM521" s="21"/>
      <c r="AN521" s="21"/>
      <c r="AO521" s="21"/>
      <c r="AP521" s="21"/>
      <c r="AQ521" s="21"/>
      <c r="AR521" s="21"/>
      <c r="AS521" s="21"/>
      <c r="AT521" s="181"/>
      <c r="AU521" s="21"/>
      <c r="AV521" s="181"/>
      <c r="AW521" s="21"/>
      <c r="AX521" s="21"/>
      <c r="AY521" s="21"/>
      <c r="AZ521" s="21"/>
      <c r="BA521" s="21"/>
      <c r="BB521" s="20"/>
      <c r="BC521" s="23"/>
      <c r="BD521" s="200"/>
      <c r="BE521" s="63"/>
      <c r="BF521" s="29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132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9"/>
      <c r="P522" s="29"/>
      <c r="Q522" s="29"/>
      <c r="R522" s="29"/>
      <c r="S522" s="29"/>
      <c r="T522" s="29"/>
      <c r="U522" s="29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181"/>
      <c r="AM522" s="21"/>
      <c r="AN522" s="21"/>
      <c r="AO522" s="21"/>
      <c r="AP522" s="21"/>
      <c r="AQ522" s="21"/>
      <c r="AR522" s="21"/>
      <c r="AS522" s="21"/>
      <c r="AT522" s="181"/>
      <c r="AU522" s="21"/>
      <c r="AV522" s="181"/>
      <c r="AW522" s="21"/>
      <c r="AX522" s="21"/>
      <c r="AY522" s="21"/>
      <c r="AZ522" s="21"/>
      <c r="BA522" s="21"/>
      <c r="BB522" s="20"/>
      <c r="BC522" s="23"/>
      <c r="BD522" s="200"/>
      <c r="BE522" s="29"/>
      <c r="BF522" s="29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132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9"/>
      <c r="P523" s="29"/>
      <c r="Q523" s="29"/>
      <c r="R523" s="29"/>
      <c r="S523" s="29"/>
      <c r="T523" s="29"/>
      <c r="U523" s="29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181"/>
      <c r="AM523" s="21"/>
      <c r="AN523" s="21"/>
      <c r="AO523" s="21"/>
      <c r="AP523" s="21"/>
      <c r="AQ523" s="21"/>
      <c r="AR523" s="21"/>
      <c r="AS523" s="21"/>
      <c r="AT523" s="181"/>
      <c r="AU523" s="21"/>
      <c r="AV523" s="181"/>
      <c r="AW523" s="21"/>
      <c r="AX523" s="21"/>
      <c r="AY523" s="21"/>
      <c r="AZ523" s="21"/>
      <c r="BA523" s="21"/>
      <c r="BB523" s="20"/>
      <c r="BC523" s="23"/>
      <c r="BD523" s="200"/>
      <c r="BE523" s="63"/>
      <c r="BF523" s="29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246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3"/>
      <c r="P524" s="20"/>
      <c r="Q524" s="23"/>
      <c r="R524" s="23"/>
      <c r="S524" s="23"/>
      <c r="T524" s="23"/>
      <c r="U524" s="2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181"/>
      <c r="AM524" s="21"/>
      <c r="AN524" s="21"/>
      <c r="AO524" s="21"/>
      <c r="AP524" s="21"/>
      <c r="AQ524" s="21"/>
      <c r="AR524" s="21"/>
      <c r="AS524" s="21"/>
      <c r="AT524" s="181"/>
      <c r="AU524" s="21"/>
      <c r="AV524" s="181"/>
      <c r="AW524" s="21"/>
      <c r="AX524" s="21"/>
      <c r="AY524" s="21"/>
      <c r="AZ524" s="21"/>
      <c r="BA524" s="21"/>
      <c r="BB524" s="20"/>
      <c r="BC524" s="23"/>
      <c r="BD524" s="200"/>
      <c r="BE524" s="23"/>
      <c r="BF524" s="23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184.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3"/>
      <c r="P525" s="23"/>
      <c r="Q525" s="23"/>
      <c r="R525" s="23"/>
      <c r="S525" s="23"/>
      <c r="T525" s="23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181"/>
      <c r="AM525" s="21"/>
      <c r="AN525" s="21"/>
      <c r="AO525" s="21"/>
      <c r="AP525" s="21"/>
      <c r="AQ525" s="21"/>
      <c r="AR525" s="21"/>
      <c r="AS525" s="21"/>
      <c r="AT525" s="181"/>
      <c r="AU525" s="21"/>
      <c r="AV525" s="181"/>
      <c r="AW525" s="21"/>
      <c r="AX525" s="21"/>
      <c r="AY525" s="21"/>
      <c r="AZ525" s="21"/>
      <c r="BA525" s="21"/>
      <c r="BB525" s="20"/>
      <c r="BC525" s="23"/>
      <c r="BD525" s="184"/>
      <c r="BE525" s="185"/>
      <c r="BF525" s="29"/>
      <c r="BG525" s="21"/>
      <c r="BH525" s="21"/>
      <c r="BI525" s="21"/>
      <c r="BJ525" s="21"/>
      <c r="BK525" s="21"/>
      <c r="BL525" s="21"/>
      <c r="BM525" s="21"/>
      <c r="BN525" s="196"/>
      <c r="BO525" s="24"/>
      <c r="BP525" s="21"/>
      <c r="BQ525" s="21"/>
      <c r="BR525" s="23"/>
      <c r="BS525" s="23"/>
      <c r="BT525" s="24"/>
      <c r="BU525" s="25"/>
    </row>
    <row r="526" spans="1:73" s="22" customFormat="1" ht="184.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0"/>
      <c r="O526" s="28"/>
      <c r="P526" s="18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181"/>
      <c r="AM526" s="21"/>
      <c r="AN526" s="21"/>
      <c r="AO526" s="21"/>
      <c r="AP526" s="21"/>
      <c r="AQ526" s="21"/>
      <c r="AR526" s="21"/>
      <c r="AS526" s="21"/>
      <c r="AT526" s="181"/>
      <c r="AU526" s="21"/>
      <c r="AV526" s="181"/>
      <c r="AW526" s="21"/>
      <c r="AX526" s="21"/>
      <c r="AY526" s="21"/>
      <c r="AZ526" s="21"/>
      <c r="BA526" s="21"/>
      <c r="BB526" s="20"/>
      <c r="BC526" s="23"/>
      <c r="BD526" s="184"/>
      <c r="BE526" s="185"/>
      <c r="BF526" s="29"/>
      <c r="BG526" s="21"/>
      <c r="BH526" s="21"/>
      <c r="BI526" s="21"/>
      <c r="BJ526" s="21"/>
      <c r="BK526" s="21"/>
      <c r="BL526" s="21"/>
      <c r="BM526" s="21"/>
      <c r="BN526" s="196"/>
      <c r="BO526" s="24"/>
      <c r="BP526" s="21"/>
      <c r="BQ526" s="21"/>
      <c r="BR526" s="23"/>
      <c r="BS526" s="23"/>
      <c r="BT526" s="24"/>
      <c r="BU526" s="25"/>
    </row>
    <row r="527" spans="1:73" s="22" customFormat="1" ht="184.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181"/>
      <c r="AM527" s="21"/>
      <c r="AN527" s="21"/>
      <c r="AO527" s="21"/>
      <c r="AP527" s="21"/>
      <c r="AQ527" s="21"/>
      <c r="AR527" s="21"/>
      <c r="AS527" s="21"/>
      <c r="AT527" s="181"/>
      <c r="AU527" s="21"/>
      <c r="AV527" s="181"/>
      <c r="AW527" s="21"/>
      <c r="AX527" s="21"/>
      <c r="AY527" s="21"/>
      <c r="AZ527" s="21"/>
      <c r="BA527" s="21"/>
      <c r="BB527" s="20"/>
      <c r="BC527" s="23"/>
      <c r="BD527" s="200"/>
      <c r="BE527" s="20"/>
      <c r="BF527" s="20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184.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181"/>
      <c r="AM528" s="21"/>
      <c r="AN528" s="21"/>
      <c r="AO528" s="21"/>
      <c r="AP528" s="21"/>
      <c r="AQ528" s="21"/>
      <c r="AR528" s="21"/>
      <c r="AS528" s="21"/>
      <c r="AT528" s="181"/>
      <c r="AU528" s="21"/>
      <c r="AV528" s="181"/>
      <c r="AW528" s="21"/>
      <c r="AX528" s="21"/>
      <c r="AY528" s="21"/>
      <c r="AZ528" s="21"/>
      <c r="BA528" s="21"/>
      <c r="BB528" s="20"/>
      <c r="BC528" s="23"/>
      <c r="BD528" s="184"/>
      <c r="BE528" s="185"/>
      <c r="BF528" s="20"/>
      <c r="BG528" s="21"/>
      <c r="BH528" s="21"/>
      <c r="BI528" s="21"/>
      <c r="BJ528" s="21"/>
      <c r="BK528" s="21"/>
      <c r="BL528" s="21"/>
      <c r="BM528" s="21"/>
      <c r="BN528" s="196"/>
      <c r="BO528" s="24"/>
      <c r="BP528" s="21"/>
      <c r="BQ528" s="21"/>
      <c r="BR528" s="23"/>
      <c r="BS528" s="23"/>
      <c r="BT528" s="24"/>
      <c r="BU528" s="25"/>
    </row>
    <row r="529" spans="1:73" s="22" customFormat="1" ht="189.7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63"/>
      <c r="P529" s="63"/>
      <c r="Q529" s="63"/>
      <c r="R529" s="63"/>
      <c r="S529" s="63"/>
      <c r="T529" s="63"/>
      <c r="U529" s="63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181"/>
      <c r="AM529" s="21"/>
      <c r="AN529" s="21"/>
      <c r="AO529" s="21"/>
      <c r="AP529" s="21"/>
      <c r="AQ529" s="21"/>
      <c r="AR529" s="21"/>
      <c r="AS529" s="21"/>
      <c r="AT529" s="181"/>
      <c r="AU529" s="21"/>
      <c r="AV529" s="181"/>
      <c r="AW529" s="21"/>
      <c r="AX529" s="21"/>
      <c r="AY529" s="21"/>
      <c r="AZ529" s="21"/>
      <c r="BA529" s="21"/>
      <c r="BB529" s="20"/>
      <c r="BC529" s="23"/>
      <c r="BD529" s="184"/>
      <c r="BE529" s="185"/>
      <c r="BF529" s="20"/>
      <c r="BG529" s="21"/>
      <c r="BH529" s="21"/>
      <c r="BI529" s="21"/>
      <c r="BJ529" s="21"/>
      <c r="BK529" s="21"/>
      <c r="BL529" s="21"/>
      <c r="BM529" s="21"/>
      <c r="BN529" s="196"/>
      <c r="BO529" s="24"/>
      <c r="BP529" s="21"/>
      <c r="BQ529" s="21"/>
      <c r="BR529" s="23"/>
      <c r="BS529" s="23"/>
      <c r="BT529" s="24"/>
      <c r="BU529" s="25"/>
    </row>
    <row r="530" spans="1:73" s="22" customFormat="1" ht="184.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181"/>
      <c r="AM530" s="21"/>
      <c r="AN530" s="21"/>
      <c r="AO530" s="21"/>
      <c r="AP530" s="21"/>
      <c r="AQ530" s="21"/>
      <c r="AR530" s="21"/>
      <c r="AS530" s="21"/>
      <c r="AT530" s="181"/>
      <c r="AU530" s="21"/>
      <c r="AV530" s="181"/>
      <c r="AW530" s="21"/>
      <c r="AX530" s="21"/>
      <c r="AY530" s="21"/>
      <c r="AZ530" s="21"/>
      <c r="BA530" s="21"/>
      <c r="BB530" s="20"/>
      <c r="BC530" s="23"/>
      <c r="BD530" s="200"/>
      <c r="BE530" s="20"/>
      <c r="BF530" s="20"/>
      <c r="BG530" s="21"/>
      <c r="BH530" s="21"/>
      <c r="BI530" s="21"/>
      <c r="BJ530" s="20"/>
      <c r="BK530" s="23"/>
      <c r="BL530" s="23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184.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181"/>
      <c r="AM531" s="21"/>
      <c r="AN531" s="21"/>
      <c r="AO531" s="21"/>
      <c r="AP531" s="21"/>
      <c r="AQ531" s="21"/>
      <c r="AR531" s="21"/>
      <c r="AS531" s="21"/>
      <c r="AT531" s="181"/>
      <c r="AU531" s="21"/>
      <c r="AV531" s="181"/>
      <c r="AW531" s="21"/>
      <c r="AX531" s="21"/>
      <c r="AY531" s="21"/>
      <c r="AZ531" s="21"/>
      <c r="BA531" s="21"/>
      <c r="BB531" s="20"/>
      <c r="BC531" s="23"/>
      <c r="BD531" s="186"/>
      <c r="BE531" s="185"/>
      <c r="BF531" s="20"/>
      <c r="BG531" s="21"/>
      <c r="BH531" s="21"/>
      <c r="BI531" s="21"/>
      <c r="BJ531" s="20"/>
      <c r="BK531" s="23"/>
      <c r="BL531" s="23"/>
      <c r="BM531" s="21"/>
      <c r="BN531" s="196"/>
      <c r="BO531" s="24"/>
      <c r="BP531" s="21"/>
      <c r="BQ531" s="21"/>
      <c r="BR531" s="23"/>
      <c r="BS531" s="23"/>
      <c r="BT531" s="24"/>
      <c r="BU531" s="25"/>
    </row>
    <row r="532" spans="1:73" s="22" customFormat="1" ht="184.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181"/>
      <c r="AM532" s="21"/>
      <c r="AN532" s="21"/>
      <c r="AO532" s="21"/>
      <c r="AP532" s="21"/>
      <c r="AQ532" s="21"/>
      <c r="AR532" s="21"/>
      <c r="AS532" s="21"/>
      <c r="AT532" s="181"/>
      <c r="AU532" s="21"/>
      <c r="AV532" s="181"/>
      <c r="AW532" s="21"/>
      <c r="AX532" s="21"/>
      <c r="AY532" s="21"/>
      <c r="AZ532" s="21"/>
      <c r="BA532" s="21"/>
      <c r="BB532" s="20"/>
      <c r="BC532" s="23"/>
      <c r="BD532" s="200"/>
      <c r="BE532" s="29"/>
      <c r="BF532" s="29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184.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9"/>
      <c r="P533" s="29"/>
      <c r="Q533" s="29"/>
      <c r="R533" s="29"/>
      <c r="S533" s="29"/>
      <c r="T533" s="29"/>
      <c r="U533" s="29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181"/>
      <c r="AM533" s="21"/>
      <c r="AN533" s="21"/>
      <c r="AO533" s="21"/>
      <c r="AP533" s="21"/>
      <c r="AQ533" s="21"/>
      <c r="AR533" s="21"/>
      <c r="AS533" s="21"/>
      <c r="AT533" s="181"/>
      <c r="AU533" s="21"/>
      <c r="AV533" s="181"/>
      <c r="AW533" s="21"/>
      <c r="AX533" s="21"/>
      <c r="AY533" s="21"/>
      <c r="AZ533" s="21"/>
      <c r="BA533" s="21"/>
      <c r="BB533" s="20"/>
      <c r="BC533" s="23"/>
      <c r="BD533" s="200"/>
      <c r="BE533" s="23"/>
      <c r="BF533" s="20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184.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181"/>
      <c r="AM534" s="21"/>
      <c r="AN534" s="21"/>
      <c r="AO534" s="21"/>
      <c r="AP534" s="21"/>
      <c r="AQ534" s="21"/>
      <c r="AR534" s="21"/>
      <c r="AS534" s="21"/>
      <c r="AT534" s="181"/>
      <c r="AU534" s="21"/>
      <c r="AV534" s="181"/>
      <c r="AW534" s="21"/>
      <c r="AX534" s="21"/>
      <c r="AY534" s="21"/>
      <c r="AZ534" s="21"/>
      <c r="BA534" s="21"/>
      <c r="BB534" s="20"/>
      <c r="BC534" s="23"/>
      <c r="BD534" s="200"/>
      <c r="BE534" s="29"/>
      <c r="BF534" s="29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184.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9"/>
      <c r="P535" s="29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181"/>
      <c r="AM535" s="21"/>
      <c r="AN535" s="21"/>
      <c r="AO535" s="21"/>
      <c r="AP535" s="21"/>
      <c r="AQ535" s="21"/>
      <c r="AR535" s="21"/>
      <c r="AS535" s="21"/>
      <c r="AT535" s="181"/>
      <c r="AU535" s="21"/>
      <c r="AV535" s="181"/>
      <c r="AW535" s="21"/>
      <c r="AX535" s="21"/>
      <c r="AY535" s="21"/>
      <c r="AZ535" s="21"/>
      <c r="BA535" s="21"/>
      <c r="BB535" s="20"/>
      <c r="BC535" s="23"/>
      <c r="BD535" s="200"/>
      <c r="BE535" s="23"/>
      <c r="BF535" s="20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212.2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3"/>
      <c r="P536" s="23"/>
      <c r="Q536" s="23"/>
      <c r="R536" s="23"/>
      <c r="S536" s="23"/>
      <c r="T536" s="23"/>
      <c r="U536" s="2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00"/>
      <c r="BE536" s="23"/>
      <c r="BF536" s="23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409.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3"/>
      <c r="P537" s="20"/>
      <c r="Q537" s="23"/>
      <c r="R537" s="23"/>
      <c r="S537" s="23"/>
      <c r="T537" s="23"/>
      <c r="U537" s="23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00"/>
      <c r="BE537" s="23"/>
      <c r="BF537" s="23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186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0"/>
      <c r="O538" s="28"/>
      <c r="P538" s="18"/>
      <c r="Q538" s="28"/>
      <c r="R538" s="28"/>
      <c r="S538" s="28"/>
      <c r="T538" s="28"/>
      <c r="U538" s="28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81"/>
      <c r="BE538" s="21"/>
      <c r="BF538" s="21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222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00"/>
      <c r="BE539" s="23"/>
      <c r="BF539" s="23"/>
      <c r="BG539" s="21"/>
      <c r="BH539" s="21"/>
      <c r="BI539" s="21"/>
      <c r="BJ539" s="21"/>
      <c r="BK539" s="21"/>
      <c r="BL539" s="20"/>
      <c r="BM539" s="23"/>
      <c r="BN539" s="21"/>
      <c r="BO539" s="24"/>
      <c r="BP539" s="21"/>
      <c r="BQ539" s="21"/>
      <c r="BR539" s="23"/>
      <c r="BS539" s="23"/>
      <c r="BT539" s="24"/>
      <c r="BU539" s="25"/>
    </row>
    <row r="540" spans="1:73" s="22" customFormat="1" ht="222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0"/>
      <c r="P540" s="20"/>
      <c r="Q540" s="23"/>
      <c r="R540" s="23"/>
      <c r="S540" s="23"/>
      <c r="T540" s="23"/>
      <c r="U540" s="23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181"/>
      <c r="BE540" s="21"/>
      <c r="BF540" s="21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222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0"/>
      <c r="P541" s="20"/>
      <c r="Q541" s="23"/>
      <c r="R541" s="23"/>
      <c r="S541" s="23"/>
      <c r="T541" s="23"/>
      <c r="U541" s="23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181"/>
      <c r="BE541" s="21"/>
      <c r="BF541" s="21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257.2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3"/>
      <c r="P542" s="20"/>
      <c r="Q542" s="23"/>
      <c r="R542" s="23"/>
      <c r="S542" s="23"/>
      <c r="T542" s="23"/>
      <c r="U542" s="23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00"/>
      <c r="BE542" s="23"/>
      <c r="BF542" s="23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182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0"/>
      <c r="O543" s="28"/>
      <c r="P543" s="18"/>
      <c r="Q543" s="28"/>
      <c r="R543" s="28"/>
      <c r="S543" s="28"/>
      <c r="T543" s="28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81"/>
      <c r="BE543" s="21"/>
      <c r="BF543" s="21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3"/>
      <c r="BS543" s="23"/>
      <c r="BT543" s="24"/>
      <c r="BU543" s="25"/>
    </row>
    <row r="544" spans="1:73" s="22" customFormat="1" ht="229.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9"/>
      <c r="P544" s="29"/>
      <c r="Q544" s="29"/>
      <c r="R544" s="29"/>
      <c r="S544" s="29"/>
      <c r="T544" s="29"/>
      <c r="U544" s="29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1"/>
      <c r="BE544" s="21"/>
      <c r="BF544" s="21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3"/>
      <c r="BS544" s="23"/>
      <c r="BT544" s="24"/>
      <c r="BU544" s="25"/>
    </row>
    <row r="545" spans="1:73" s="22" customFormat="1" ht="409.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3"/>
      <c r="P545" s="20"/>
      <c r="Q545" s="23"/>
      <c r="R545" s="23"/>
      <c r="S545" s="23"/>
      <c r="T545" s="23"/>
      <c r="U545" s="23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0"/>
      <c r="AI545" s="23"/>
      <c r="AJ545" s="23"/>
      <c r="AK545" s="23"/>
      <c r="AL545" s="200"/>
      <c r="AM545" s="23"/>
      <c r="AN545" s="23"/>
      <c r="AO545" s="21"/>
      <c r="AP545" s="21"/>
      <c r="AQ545" s="21"/>
      <c r="AR545" s="21"/>
      <c r="AS545" s="21"/>
      <c r="AT545" s="200"/>
      <c r="AU545" s="23"/>
      <c r="AV545" s="200"/>
      <c r="AW545" s="23"/>
      <c r="AX545" s="21"/>
      <c r="AY545" s="21"/>
      <c r="AZ545" s="21"/>
      <c r="BA545" s="21"/>
      <c r="BB545" s="20"/>
      <c r="BC545" s="23"/>
      <c r="BD545" s="200"/>
      <c r="BE545" s="23"/>
      <c r="BF545" s="23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3" s="22" customFormat="1" ht="141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8"/>
      <c r="P546" s="18"/>
      <c r="Q546" s="28"/>
      <c r="R546" s="28"/>
      <c r="S546" s="28"/>
      <c r="T546" s="28"/>
      <c r="U546" s="28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0"/>
      <c r="AK546" s="23"/>
      <c r="AL546" s="23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0"/>
      <c r="BC546" s="23"/>
      <c r="BD546" s="200"/>
      <c r="BE546" s="23"/>
      <c r="BF546" s="23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3" s="22" customFormat="1" ht="141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0"/>
      <c r="O547" s="28"/>
      <c r="P547" s="18"/>
      <c r="Q547" s="28"/>
      <c r="R547" s="28"/>
      <c r="S547" s="28"/>
      <c r="T547" s="28"/>
      <c r="U547" s="28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0"/>
      <c r="AK547" s="23"/>
      <c r="AL547" s="23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0"/>
      <c r="BC547" s="23"/>
      <c r="BD547" s="200"/>
      <c r="BE547" s="23"/>
      <c r="BF547" s="23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3" s="22" customFormat="1" ht="141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0"/>
      <c r="O548" s="23"/>
      <c r="P548" s="23"/>
      <c r="Q548" s="23"/>
      <c r="R548" s="23"/>
      <c r="S548" s="23"/>
      <c r="T548" s="23"/>
      <c r="U548" s="28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0"/>
      <c r="AK548" s="23"/>
      <c r="AL548" s="23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0"/>
      <c r="BC548" s="23"/>
      <c r="BD548" s="200"/>
      <c r="BE548" s="23"/>
      <c r="BF548" s="23"/>
      <c r="BG548" s="21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3"/>
      <c r="BS548" s="23"/>
      <c r="BT548" s="24"/>
      <c r="BU548" s="25"/>
    </row>
    <row r="549" spans="1:73" s="22" customFormat="1" ht="141.7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0"/>
      <c r="O549" s="28"/>
      <c r="P549" s="18"/>
      <c r="Q549" s="28"/>
      <c r="R549" s="28"/>
      <c r="S549" s="28"/>
      <c r="T549" s="28"/>
      <c r="U549" s="2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0"/>
      <c r="AK549" s="23"/>
      <c r="AL549" s="23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0"/>
      <c r="BC549" s="23"/>
      <c r="BD549" s="200"/>
      <c r="BE549" s="23"/>
      <c r="BF549" s="23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3"/>
      <c r="BS549" s="23"/>
      <c r="BT549" s="24"/>
      <c r="BU549" s="25"/>
    </row>
    <row r="550" spans="1:73" s="22" customFormat="1" ht="141.7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0"/>
      <c r="O550" s="28"/>
      <c r="P550" s="18"/>
      <c r="Q550" s="28"/>
      <c r="R550" s="28"/>
      <c r="S550" s="28"/>
      <c r="T550" s="28"/>
      <c r="U550" s="28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0"/>
      <c r="AK550" s="23"/>
      <c r="AL550" s="23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0"/>
      <c r="BC550" s="23"/>
      <c r="BD550" s="200"/>
      <c r="BE550" s="23"/>
      <c r="BF550" s="23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3"/>
      <c r="BS550" s="23"/>
      <c r="BT550" s="24"/>
      <c r="BU550" s="25"/>
    </row>
    <row r="551" spans="1:73" s="22" customFormat="1" ht="201.7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3"/>
      <c r="P551" s="20"/>
      <c r="Q551" s="23"/>
      <c r="R551" s="23"/>
      <c r="S551" s="23"/>
      <c r="T551" s="23"/>
      <c r="U551" s="23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00"/>
      <c r="BE551" s="23"/>
      <c r="BF551" s="23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3" s="22" customFormat="1" ht="201.7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0"/>
      <c r="O552" s="28"/>
      <c r="P552" s="18"/>
      <c r="Q552" s="28"/>
      <c r="R552" s="28"/>
      <c r="S552" s="28"/>
      <c r="T552" s="28"/>
      <c r="U552" s="28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18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3"/>
      <c r="BS552" s="23"/>
      <c r="BT552" s="24"/>
      <c r="BU552" s="25"/>
    </row>
    <row r="553" spans="1:73" s="22" customFormat="1" ht="201.7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3"/>
      <c r="P553" s="20"/>
      <c r="Q553" s="23"/>
      <c r="R553" s="23"/>
      <c r="S553" s="23"/>
      <c r="T553" s="23"/>
      <c r="U553" s="23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00"/>
      <c r="BE553" s="23"/>
      <c r="BF553" s="23"/>
      <c r="BG553" s="21"/>
      <c r="BH553" s="21"/>
      <c r="BI553" s="21"/>
      <c r="BJ553" s="21"/>
      <c r="BK553" s="21"/>
      <c r="BL553" s="21"/>
      <c r="BM553" s="21"/>
      <c r="BN553" s="21"/>
      <c r="BO553" s="24"/>
      <c r="BP553" s="21"/>
      <c r="BQ553" s="21"/>
      <c r="BR553" s="23"/>
      <c r="BS553" s="23"/>
      <c r="BT553" s="24"/>
      <c r="BU553" s="25"/>
    </row>
    <row r="554" spans="1:73" s="22" customFormat="1" ht="201.7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0"/>
      <c r="O554" s="28"/>
      <c r="P554" s="18"/>
      <c r="Q554" s="28"/>
      <c r="R554" s="28"/>
      <c r="S554" s="28"/>
      <c r="T554" s="28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18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1"/>
      <c r="BO554" s="24"/>
      <c r="BP554" s="21"/>
      <c r="BQ554" s="21"/>
      <c r="BR554" s="23"/>
      <c r="BS554" s="23"/>
      <c r="BT554" s="24"/>
      <c r="BU554" s="25"/>
    </row>
    <row r="555" spans="1:73" s="22" customFormat="1" ht="409.6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23"/>
      <c r="P555" s="20"/>
      <c r="Q555" s="20"/>
      <c r="R555" s="20"/>
      <c r="S555" s="20"/>
      <c r="T555" s="20"/>
      <c r="U555" s="23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18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1"/>
      <c r="BO555" s="24"/>
      <c r="BP555" s="21"/>
      <c r="BQ555" s="21"/>
      <c r="BR555" s="23"/>
      <c r="BS555" s="23"/>
      <c r="BT555" s="24"/>
      <c r="BU555" s="25"/>
    </row>
    <row r="556" spans="1:73" s="22" customFormat="1" ht="201.7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3"/>
      <c r="P556" s="20"/>
      <c r="Q556" s="20"/>
      <c r="R556" s="20"/>
      <c r="S556" s="20"/>
      <c r="T556" s="20"/>
      <c r="U556" s="23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181"/>
      <c r="BE556" s="21"/>
      <c r="BF556" s="21"/>
      <c r="BG556" s="21"/>
      <c r="BH556" s="21"/>
      <c r="BI556" s="21"/>
      <c r="BJ556" s="21"/>
      <c r="BK556" s="21"/>
      <c r="BL556" s="21"/>
      <c r="BM556" s="21"/>
      <c r="BN556" s="21"/>
      <c r="BO556" s="24"/>
      <c r="BP556" s="21"/>
      <c r="BQ556" s="21"/>
      <c r="BR556" s="23"/>
      <c r="BS556" s="23"/>
      <c r="BT556" s="24"/>
      <c r="BU556" s="25"/>
    </row>
    <row r="557" spans="1:73" s="22" customFormat="1" ht="201.7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3"/>
      <c r="P557" s="20"/>
      <c r="Q557" s="23"/>
      <c r="R557" s="23"/>
      <c r="S557" s="23"/>
      <c r="T557" s="23"/>
      <c r="U557" s="23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0"/>
      <c r="AK557" s="23"/>
      <c r="AL557" s="23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0"/>
      <c r="BC557" s="23"/>
      <c r="BD557" s="200"/>
      <c r="BE557" s="23"/>
      <c r="BF557" s="23"/>
      <c r="BG557" s="21"/>
      <c r="BH557" s="21"/>
      <c r="BI557" s="21"/>
      <c r="BJ557" s="21"/>
      <c r="BK557" s="21"/>
      <c r="BL557" s="21"/>
      <c r="BM557" s="21"/>
      <c r="BN557" s="21"/>
      <c r="BO557" s="24"/>
      <c r="BP557" s="21"/>
      <c r="BQ557" s="21"/>
      <c r="BR557" s="23"/>
      <c r="BS557" s="23"/>
      <c r="BT557" s="24"/>
      <c r="BU557" s="25"/>
    </row>
    <row r="558" spans="1:73" s="22" customFormat="1" ht="201.7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"/>
      <c r="O558" s="23"/>
      <c r="P558" s="20"/>
      <c r="Q558" s="28"/>
      <c r="R558" s="28"/>
      <c r="S558" s="28"/>
      <c r="T558" s="28"/>
      <c r="U558" s="2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181"/>
      <c r="BE558" s="21"/>
      <c r="BF558" s="21"/>
      <c r="BG558" s="21"/>
      <c r="BH558" s="21"/>
      <c r="BI558" s="21"/>
      <c r="BJ558" s="21"/>
      <c r="BK558" s="21"/>
      <c r="BL558" s="21"/>
      <c r="BM558" s="21"/>
      <c r="BN558" s="21"/>
      <c r="BO558" s="24"/>
      <c r="BP558" s="21"/>
      <c r="BQ558" s="21"/>
      <c r="BR558" s="23"/>
      <c r="BS558" s="23"/>
      <c r="BT558" s="24"/>
      <c r="BU558" s="25"/>
    </row>
    <row r="559" spans="1:73" s="22" customFormat="1" ht="201.7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"/>
      <c r="O559" s="23"/>
      <c r="P559" s="20"/>
      <c r="Q559" s="20"/>
      <c r="R559" s="20"/>
      <c r="S559" s="20"/>
      <c r="T559" s="20"/>
      <c r="U559" s="23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181"/>
      <c r="BE559" s="21"/>
      <c r="BF559" s="21"/>
      <c r="BG559" s="21"/>
      <c r="BH559" s="21"/>
      <c r="BI559" s="21"/>
      <c r="BJ559" s="21"/>
      <c r="BK559" s="21"/>
      <c r="BL559" s="21"/>
      <c r="BM559" s="21"/>
      <c r="BN559" s="21"/>
      <c r="BO559" s="24"/>
      <c r="BP559" s="21"/>
      <c r="BQ559" s="21"/>
      <c r="BR559" s="23"/>
      <c r="BS559" s="23"/>
      <c r="BT559" s="24"/>
      <c r="BU559" s="25"/>
    </row>
    <row r="560" spans="1:73" s="22" customFormat="1" ht="201.7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0"/>
      <c r="O560" s="28"/>
      <c r="P560" s="18"/>
      <c r="Q560" s="28"/>
      <c r="R560" s="28"/>
      <c r="S560" s="28"/>
      <c r="T560" s="28"/>
      <c r="U560" s="28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181"/>
      <c r="BE560" s="21"/>
      <c r="BF560" s="21"/>
      <c r="BG560" s="21"/>
      <c r="BH560" s="21"/>
      <c r="BI560" s="21"/>
      <c r="BJ560" s="21"/>
      <c r="BK560" s="21"/>
      <c r="BL560" s="21"/>
      <c r="BM560" s="21"/>
      <c r="BN560" s="21"/>
      <c r="BO560" s="24"/>
      <c r="BP560" s="21"/>
      <c r="BQ560" s="21"/>
      <c r="BR560" s="23"/>
      <c r="BS560" s="23"/>
      <c r="BT560" s="24"/>
      <c r="BU560" s="25"/>
    </row>
    <row r="561" spans="1:73" s="22" customFormat="1" ht="259.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20"/>
      <c r="O561" s="29"/>
      <c r="P561" s="29"/>
      <c r="Q561" s="29"/>
      <c r="R561" s="29"/>
      <c r="S561" s="29"/>
      <c r="T561" s="29"/>
      <c r="U561" s="29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00"/>
      <c r="BE561" s="29"/>
      <c r="BF561" s="29"/>
      <c r="BG561" s="21"/>
      <c r="BH561" s="21"/>
      <c r="BI561" s="21"/>
      <c r="BJ561" s="20"/>
      <c r="BK561" s="63"/>
      <c r="BL561" s="29"/>
      <c r="BM561" s="21"/>
      <c r="BN561" s="196"/>
      <c r="BO561" s="24"/>
      <c r="BP561" s="21"/>
      <c r="BQ561" s="21"/>
      <c r="BR561" s="23"/>
      <c r="BS561" s="23"/>
      <c r="BT561" s="24"/>
      <c r="BU561" s="25"/>
    </row>
    <row r="562" spans="1:73" s="22" customFormat="1" ht="244.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20"/>
      <c r="O562" s="20"/>
      <c r="P562" s="20"/>
      <c r="Q562" s="29"/>
      <c r="R562" s="29"/>
      <c r="S562" s="29"/>
      <c r="T562" s="29"/>
      <c r="U562" s="29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00"/>
      <c r="BE562" s="187"/>
      <c r="BF562" s="29"/>
      <c r="BG562" s="21"/>
      <c r="BH562" s="21"/>
      <c r="BI562" s="21"/>
      <c r="BJ562" s="20"/>
      <c r="BK562" s="63"/>
      <c r="BL562" s="29"/>
      <c r="BM562" s="21"/>
      <c r="BN562" s="196"/>
      <c r="BO562" s="24"/>
      <c r="BP562" s="21"/>
      <c r="BQ562" s="21"/>
      <c r="BR562" s="23"/>
      <c r="BS562" s="23"/>
      <c r="BT562" s="24"/>
      <c r="BU562" s="25"/>
    </row>
    <row r="563" spans="1:73" s="22" customFormat="1" ht="219.7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20"/>
      <c r="M563" s="20"/>
      <c r="N563" s="20"/>
      <c r="O563" s="63"/>
      <c r="P563" s="63"/>
      <c r="Q563" s="63"/>
      <c r="R563" s="63"/>
      <c r="S563" s="63"/>
      <c r="T563" s="63"/>
      <c r="U563" s="63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186"/>
      <c r="BE563" s="188"/>
      <c r="BF563" s="189"/>
      <c r="BG563" s="21"/>
      <c r="BH563" s="21"/>
      <c r="BI563" s="21"/>
      <c r="BJ563" s="21"/>
      <c r="BK563" s="21"/>
      <c r="BL563" s="21"/>
      <c r="BM563" s="21"/>
      <c r="BN563" s="196"/>
      <c r="BO563" s="24"/>
      <c r="BP563" s="21"/>
      <c r="BQ563" s="21"/>
      <c r="BR563" s="23"/>
      <c r="BS563" s="23"/>
      <c r="BT563" s="24"/>
      <c r="BU563" s="25"/>
    </row>
    <row r="564" spans="1:73" s="22" customFormat="1" ht="219.7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20"/>
      <c r="M564" s="20"/>
      <c r="N564" s="20"/>
      <c r="O564" s="29"/>
      <c r="P564" s="29"/>
      <c r="Q564" s="29"/>
      <c r="R564" s="29"/>
      <c r="S564" s="29"/>
      <c r="T564" s="29"/>
      <c r="U564" s="29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00"/>
      <c r="BE564" s="29"/>
      <c r="BF564" s="29"/>
      <c r="BG564" s="21"/>
      <c r="BH564" s="21"/>
      <c r="BI564" s="21"/>
      <c r="BJ564" s="21"/>
      <c r="BK564" s="21"/>
      <c r="BL564" s="21"/>
      <c r="BM564" s="21"/>
      <c r="BN564" s="196"/>
      <c r="BO564" s="24"/>
      <c r="BP564" s="21"/>
      <c r="BQ564" s="21"/>
      <c r="BR564" s="23"/>
      <c r="BS564" s="23"/>
      <c r="BT564" s="24"/>
      <c r="BU564" s="25"/>
    </row>
    <row r="565" spans="1:73" s="22" customFormat="1" ht="219.7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20"/>
      <c r="M565" s="20"/>
      <c r="N565" s="20"/>
      <c r="O565" s="29"/>
      <c r="P565" s="29"/>
      <c r="Q565" s="29"/>
      <c r="R565" s="29"/>
      <c r="S565" s="29"/>
      <c r="T565" s="29"/>
      <c r="U565" s="29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186"/>
      <c r="BE565" s="188"/>
      <c r="BF565" s="189"/>
      <c r="BG565" s="21"/>
      <c r="BH565" s="21"/>
      <c r="BI565" s="21"/>
      <c r="BJ565" s="21"/>
      <c r="BK565" s="21"/>
      <c r="BL565" s="21"/>
      <c r="BM565" s="21"/>
      <c r="BN565" s="196"/>
      <c r="BO565" s="24"/>
      <c r="BP565" s="21"/>
      <c r="BQ565" s="21"/>
      <c r="BR565" s="23"/>
      <c r="BS565" s="23"/>
      <c r="BT565" s="24"/>
      <c r="BU565" s="25"/>
    </row>
    <row r="566" spans="1:73" s="22" customFormat="1" ht="409.6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20"/>
      <c r="M566" s="20"/>
      <c r="N566" s="20"/>
      <c r="O566" s="29"/>
      <c r="P566" s="29"/>
      <c r="Q566" s="29"/>
      <c r="R566" s="29"/>
      <c r="S566" s="29"/>
      <c r="T566" s="29"/>
      <c r="U566" s="29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00"/>
      <c r="BE566" s="29"/>
      <c r="BF566" s="20"/>
      <c r="BG566" s="21"/>
      <c r="BH566" s="21"/>
      <c r="BI566" s="21"/>
      <c r="BJ566" s="21"/>
      <c r="BK566" s="21"/>
      <c r="BL566" s="21"/>
      <c r="BM566" s="21"/>
      <c r="BN566" s="196"/>
      <c r="BO566" s="24"/>
      <c r="BP566" s="21"/>
      <c r="BQ566" s="21"/>
      <c r="BR566" s="23"/>
      <c r="BS566" s="23"/>
      <c r="BT566" s="24"/>
      <c r="BU566" s="25"/>
    </row>
    <row r="567" spans="1:73" s="22" customFormat="1" ht="409.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20"/>
      <c r="M567" s="20"/>
      <c r="N567" s="20"/>
      <c r="O567" s="29"/>
      <c r="P567" s="29"/>
      <c r="Q567" s="29"/>
      <c r="R567" s="29"/>
      <c r="S567" s="29"/>
      <c r="T567" s="29"/>
      <c r="U567" s="29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0"/>
      <c r="AI567" s="29"/>
      <c r="AJ567" s="29"/>
      <c r="AK567" s="21"/>
      <c r="AL567" s="200"/>
      <c r="AM567" s="29"/>
      <c r="AN567" s="29"/>
      <c r="AO567" s="21"/>
      <c r="AP567" s="21"/>
      <c r="AQ567" s="21"/>
      <c r="AR567" s="21"/>
      <c r="AS567" s="21"/>
      <c r="AT567" s="200"/>
      <c r="AU567" s="29"/>
      <c r="AV567" s="200"/>
      <c r="AW567" s="29"/>
      <c r="AX567" s="21"/>
      <c r="AY567" s="21"/>
      <c r="AZ567" s="21"/>
      <c r="BA567" s="21"/>
      <c r="BB567" s="21"/>
      <c r="BC567" s="21"/>
      <c r="BD567" s="200"/>
      <c r="BE567" s="29"/>
      <c r="BF567" s="29"/>
      <c r="BG567" s="21"/>
      <c r="BH567" s="21"/>
      <c r="BI567" s="21"/>
      <c r="BJ567" s="21"/>
      <c r="BK567" s="21"/>
      <c r="BL567" s="21"/>
      <c r="BM567" s="21"/>
      <c r="BN567" s="196"/>
      <c r="BO567" s="24"/>
      <c r="BP567" s="21"/>
      <c r="BQ567" s="21"/>
      <c r="BR567" s="23"/>
      <c r="BS567" s="23"/>
      <c r="BT567" s="24"/>
      <c r="BU567" s="25"/>
    </row>
    <row r="568" spans="1:73" s="22" customFormat="1" ht="137.2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20"/>
      <c r="M568" s="20"/>
      <c r="N568" s="20"/>
      <c r="O568" s="29"/>
      <c r="P568" s="29"/>
      <c r="Q568" s="29"/>
      <c r="R568" s="29"/>
      <c r="S568" s="29"/>
      <c r="T568" s="29"/>
      <c r="U568" s="29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186"/>
      <c r="BE568" s="188"/>
      <c r="BF568" s="189"/>
      <c r="BG568" s="21"/>
      <c r="BH568" s="21"/>
      <c r="BI568" s="21"/>
      <c r="BJ568" s="21"/>
      <c r="BK568" s="21"/>
      <c r="BL568" s="21"/>
      <c r="BM568" s="21"/>
      <c r="BN568" s="196"/>
      <c r="BO568" s="24"/>
      <c r="BP568" s="21"/>
      <c r="BQ568" s="21"/>
      <c r="BR568" s="23"/>
      <c r="BS568" s="23"/>
      <c r="BT568" s="24"/>
      <c r="BU568" s="25"/>
    </row>
    <row r="569" spans="1:73" s="22" customFormat="1" ht="137.2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20"/>
      <c r="M569" s="20"/>
      <c r="N569" s="20"/>
      <c r="O569" s="29"/>
      <c r="P569" s="29"/>
      <c r="Q569" s="29"/>
      <c r="R569" s="29"/>
      <c r="S569" s="29"/>
      <c r="T569" s="29"/>
      <c r="U569" s="29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186"/>
      <c r="BE569" s="188"/>
      <c r="BF569" s="189"/>
      <c r="BG569" s="21"/>
      <c r="BH569" s="21"/>
      <c r="BI569" s="21"/>
      <c r="BJ569" s="21"/>
      <c r="BK569" s="21"/>
      <c r="BL569" s="21"/>
      <c r="BM569" s="21"/>
      <c r="BN569" s="196"/>
      <c r="BO569" s="24"/>
      <c r="BP569" s="21"/>
      <c r="BQ569" s="21"/>
      <c r="BR569" s="23"/>
      <c r="BS569" s="23"/>
      <c r="BT569" s="24"/>
      <c r="BU569" s="25"/>
    </row>
    <row r="570" spans="1:73" s="22" customFormat="1" ht="137.2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20"/>
      <c r="M570" s="20"/>
      <c r="N570" s="20"/>
      <c r="O570" s="29"/>
      <c r="P570" s="29"/>
      <c r="Q570" s="29"/>
      <c r="R570" s="29"/>
      <c r="S570" s="29"/>
      <c r="T570" s="29"/>
      <c r="U570" s="29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186"/>
      <c r="BE570" s="188"/>
      <c r="BF570" s="189"/>
      <c r="BG570" s="21"/>
      <c r="BH570" s="21"/>
      <c r="BI570" s="21"/>
      <c r="BJ570" s="21"/>
      <c r="BK570" s="21"/>
      <c r="BL570" s="21"/>
      <c r="BM570" s="21"/>
      <c r="BN570" s="196"/>
      <c r="BO570" s="24"/>
      <c r="BP570" s="21"/>
      <c r="BQ570" s="21"/>
      <c r="BR570" s="23"/>
      <c r="BS570" s="23"/>
      <c r="BT570" s="24"/>
      <c r="BU570" s="25"/>
    </row>
    <row r="571" spans="1:73" s="22" customFormat="1" ht="137.2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20"/>
      <c r="M571" s="20"/>
      <c r="N571" s="20"/>
      <c r="O571" s="29"/>
      <c r="P571" s="29"/>
      <c r="Q571" s="29"/>
      <c r="R571" s="29"/>
      <c r="S571" s="29"/>
      <c r="T571" s="29"/>
      <c r="U571" s="29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186"/>
      <c r="BE571" s="188"/>
      <c r="BF571" s="189"/>
      <c r="BG571" s="21"/>
      <c r="BH571" s="21"/>
      <c r="BI571" s="21"/>
      <c r="BJ571" s="21"/>
      <c r="BK571" s="21"/>
      <c r="BL571" s="21"/>
      <c r="BM571" s="21"/>
      <c r="BN571" s="196"/>
      <c r="BO571" s="24"/>
      <c r="BP571" s="21"/>
      <c r="BQ571" s="21"/>
      <c r="BR571" s="23"/>
      <c r="BS571" s="23"/>
      <c r="BT571" s="24"/>
      <c r="BU571" s="25"/>
    </row>
    <row r="572" spans="1:73" s="22" customFormat="1" ht="137.2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20"/>
      <c r="M572" s="20"/>
      <c r="N572" s="20"/>
      <c r="O572" s="29"/>
      <c r="P572" s="29"/>
      <c r="Q572" s="29"/>
      <c r="R572" s="29"/>
      <c r="S572" s="29"/>
      <c r="T572" s="29"/>
      <c r="U572" s="29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186"/>
      <c r="BE572" s="188"/>
      <c r="BF572" s="189"/>
      <c r="BG572" s="21"/>
      <c r="BH572" s="21"/>
      <c r="BI572" s="21"/>
      <c r="BJ572" s="21"/>
      <c r="BK572" s="21"/>
      <c r="BL572" s="21"/>
      <c r="BM572" s="21"/>
      <c r="BN572" s="196"/>
      <c r="BO572" s="24"/>
      <c r="BP572" s="21"/>
      <c r="BQ572" s="21"/>
      <c r="BR572" s="23"/>
      <c r="BS572" s="23"/>
      <c r="BT572" s="24"/>
      <c r="BU572" s="25"/>
    </row>
    <row r="573" spans="1:73" s="22" customFormat="1" ht="291.75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20"/>
      <c r="M573" s="20"/>
      <c r="N573" s="20"/>
      <c r="O573" s="29"/>
      <c r="P573" s="29"/>
      <c r="Q573" s="29"/>
      <c r="R573" s="29"/>
      <c r="S573" s="29"/>
      <c r="T573" s="29"/>
      <c r="U573" s="29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0"/>
      <c r="BC573" s="21"/>
      <c r="BD573" s="200"/>
      <c r="BE573" s="29"/>
      <c r="BF573" s="20"/>
      <c r="BG573" s="23"/>
      <c r="BH573" s="21"/>
      <c r="BI573" s="21"/>
      <c r="BJ573" s="21"/>
      <c r="BK573" s="21"/>
      <c r="BL573" s="21"/>
      <c r="BM573" s="21"/>
      <c r="BN573" s="21"/>
      <c r="BO573" s="24"/>
      <c r="BP573" s="21"/>
      <c r="BQ573" s="21"/>
      <c r="BR573" s="23"/>
      <c r="BS573" s="23"/>
      <c r="BT573" s="24"/>
      <c r="BU573" s="25"/>
    </row>
    <row r="574" spans="1:73" s="22" customFormat="1" ht="291.7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20"/>
      <c r="M574" s="20"/>
      <c r="N574" s="20"/>
      <c r="O574" s="29"/>
      <c r="P574" s="29"/>
      <c r="Q574" s="29"/>
      <c r="R574" s="29"/>
      <c r="S574" s="29"/>
      <c r="T574" s="29"/>
      <c r="U574" s="29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0"/>
      <c r="BC574" s="21"/>
      <c r="BD574" s="200"/>
      <c r="BE574" s="182"/>
      <c r="BF574" s="20"/>
      <c r="BG574" s="23"/>
      <c r="BH574" s="21"/>
      <c r="BI574" s="21"/>
      <c r="BJ574" s="21"/>
      <c r="BK574" s="21"/>
      <c r="BL574" s="21"/>
      <c r="BM574" s="21"/>
      <c r="BN574" s="21"/>
      <c r="BO574" s="24"/>
      <c r="BP574" s="21"/>
      <c r="BQ574" s="21"/>
      <c r="BR574" s="23"/>
      <c r="BS574" s="23"/>
      <c r="BT574" s="24"/>
      <c r="BU574" s="25"/>
    </row>
    <row r="575" spans="1:73" s="22" customFormat="1" ht="197.2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20"/>
      <c r="M575" s="20"/>
      <c r="N575" s="20"/>
      <c r="O575" s="23"/>
      <c r="P575" s="23"/>
      <c r="Q575" s="23"/>
      <c r="R575" s="23"/>
      <c r="S575" s="23"/>
      <c r="T575" s="23"/>
      <c r="U575" s="20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00"/>
      <c r="BE575" s="20"/>
      <c r="BF575" s="20"/>
      <c r="BG575" s="21"/>
      <c r="BH575" s="21"/>
      <c r="BI575" s="21"/>
      <c r="BJ575" s="21"/>
      <c r="BK575" s="21"/>
      <c r="BL575" s="21"/>
      <c r="BM575" s="21"/>
      <c r="BN575" s="196"/>
      <c r="BO575" s="24"/>
      <c r="BP575" s="21"/>
      <c r="BQ575" s="21"/>
      <c r="BR575" s="23"/>
      <c r="BS575" s="23"/>
      <c r="BT575" s="24"/>
      <c r="BU575" s="25"/>
    </row>
    <row r="576" spans="1:73" s="22" customFormat="1" ht="197.25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20"/>
      <c r="M576" s="20"/>
      <c r="N576" s="20"/>
      <c r="O576" s="23"/>
      <c r="P576" s="23"/>
      <c r="Q576" s="23"/>
      <c r="R576" s="23"/>
      <c r="S576" s="23"/>
      <c r="T576" s="23"/>
      <c r="U576" s="20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184"/>
      <c r="BE576" s="189"/>
      <c r="BF576" s="189"/>
      <c r="BG576" s="21"/>
      <c r="BH576" s="21"/>
      <c r="BI576" s="21"/>
      <c r="BJ576" s="21"/>
      <c r="BK576" s="21"/>
      <c r="BL576" s="21"/>
      <c r="BM576" s="21"/>
      <c r="BN576" s="196"/>
      <c r="BO576" s="24"/>
      <c r="BP576" s="21"/>
      <c r="BQ576" s="21"/>
      <c r="BR576" s="23"/>
      <c r="BS576" s="23"/>
      <c r="BT576" s="24"/>
      <c r="BU576" s="25"/>
    </row>
    <row r="577" spans="1:75" s="22" customFormat="1" ht="279.75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20"/>
      <c r="M577" s="20"/>
      <c r="N577" s="20"/>
      <c r="O577" s="190"/>
      <c r="P577" s="190"/>
      <c r="Q577" s="190"/>
      <c r="R577" s="190"/>
      <c r="S577" s="190"/>
      <c r="T577" s="190"/>
      <c r="U577" s="190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00"/>
      <c r="BE577" s="63"/>
      <c r="BF577" s="63"/>
      <c r="BG577" s="21"/>
      <c r="BH577" s="21"/>
      <c r="BI577" s="21"/>
      <c r="BJ577" s="21"/>
      <c r="BK577" s="21"/>
      <c r="BL577" s="21"/>
      <c r="BM577" s="21"/>
      <c r="BN577" s="21"/>
      <c r="BO577" s="24"/>
      <c r="BP577" s="21"/>
      <c r="BQ577" s="21"/>
      <c r="BR577" s="23"/>
      <c r="BS577" s="23"/>
      <c r="BT577" s="24"/>
      <c r="BU577" s="25"/>
    </row>
    <row r="578" spans="1:75" s="22" customFormat="1" ht="171.75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20"/>
      <c r="M578" s="20"/>
      <c r="N578" s="20"/>
      <c r="O578" s="23"/>
      <c r="P578" s="23"/>
      <c r="Q578" s="23"/>
      <c r="R578" s="23"/>
      <c r="S578" s="23"/>
      <c r="T578" s="23"/>
      <c r="U578" s="23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00"/>
      <c r="BE578" s="23"/>
      <c r="BF578" s="23"/>
      <c r="BG578" s="21"/>
      <c r="BH578" s="21"/>
      <c r="BI578" s="21"/>
      <c r="BJ578" s="21"/>
      <c r="BK578" s="21"/>
      <c r="BL578" s="21"/>
      <c r="BM578" s="21"/>
      <c r="BN578" s="21"/>
      <c r="BO578" s="24"/>
      <c r="BP578" s="21"/>
      <c r="BQ578" s="21"/>
      <c r="BR578" s="23"/>
      <c r="BS578" s="23"/>
      <c r="BT578" s="24"/>
      <c r="BU578" s="25"/>
    </row>
    <row r="579" spans="1:75" s="22" customFormat="1" ht="129.75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20"/>
      <c r="M579" s="20"/>
      <c r="N579" s="20"/>
      <c r="O579" s="23"/>
      <c r="P579" s="23"/>
      <c r="Q579" s="23"/>
      <c r="R579" s="23"/>
      <c r="S579" s="23"/>
      <c r="T579" s="23"/>
      <c r="U579" s="23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191"/>
      <c r="BE579" s="29"/>
      <c r="BF579" s="29"/>
      <c r="BG579" s="21"/>
      <c r="BH579" s="21"/>
      <c r="BI579" s="21"/>
      <c r="BJ579" s="21"/>
      <c r="BK579" s="21"/>
      <c r="BL579" s="21"/>
      <c r="BM579" s="21"/>
      <c r="BN579" s="196"/>
      <c r="BO579" s="24"/>
      <c r="BP579" s="21"/>
      <c r="BQ579" s="21"/>
      <c r="BR579" s="23"/>
      <c r="BS579" s="23"/>
      <c r="BT579" s="24"/>
      <c r="BU579" s="25"/>
    </row>
    <row r="580" spans="1:75" s="22" customFormat="1" ht="187.5" customHeight="1" x14ac:dyDescent="0.25">
      <c r="A580" s="17"/>
      <c r="B580" s="18"/>
      <c r="C580" s="18"/>
      <c r="D580" s="19"/>
      <c r="E580" s="19"/>
      <c r="F580" s="20"/>
      <c r="G580" s="18"/>
      <c r="H580" s="18"/>
      <c r="I580" s="18"/>
      <c r="J580" s="18"/>
      <c r="K580" s="18"/>
      <c r="L580" s="20"/>
      <c r="M580" s="20"/>
      <c r="N580" s="29"/>
      <c r="O580" s="29"/>
      <c r="P580" s="29"/>
      <c r="Q580" s="29"/>
      <c r="R580" s="29"/>
      <c r="S580" s="29"/>
      <c r="T580" s="29"/>
      <c r="U580" s="29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00"/>
      <c r="BE580" s="23"/>
      <c r="BF580" s="23"/>
      <c r="BG580" s="21"/>
      <c r="BH580" s="21"/>
      <c r="BI580" s="21"/>
      <c r="BJ580" s="21"/>
      <c r="BK580" s="21"/>
      <c r="BL580" s="21"/>
      <c r="BM580" s="23"/>
      <c r="BN580" s="21"/>
      <c r="BO580" s="24"/>
      <c r="BP580" s="21"/>
      <c r="BQ580" s="21"/>
      <c r="BR580" s="21"/>
      <c r="BS580" s="21"/>
      <c r="BT580" s="23"/>
      <c r="BU580" s="24"/>
      <c r="BV580" s="25"/>
      <c r="BW580" s="30"/>
    </row>
    <row r="581" spans="1:75" s="22" customFormat="1" ht="187.5" customHeight="1" x14ac:dyDescent="0.25">
      <c r="A581" s="17"/>
      <c r="B581" s="18"/>
      <c r="C581" s="18"/>
      <c r="D581" s="19"/>
      <c r="E581" s="19"/>
      <c r="F581" s="20"/>
      <c r="G581" s="18"/>
      <c r="H581" s="18"/>
      <c r="I581" s="18"/>
      <c r="J581" s="18"/>
      <c r="K581" s="18"/>
      <c r="L581" s="20"/>
      <c r="M581" s="20"/>
      <c r="N581" s="200"/>
      <c r="O581" s="28"/>
      <c r="P581" s="18"/>
      <c r="Q581" s="28"/>
      <c r="R581" s="28"/>
      <c r="S581" s="28"/>
      <c r="T581" s="28"/>
      <c r="U581" s="28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3"/>
      <c r="BN581" s="21"/>
      <c r="BO581" s="24"/>
      <c r="BP581" s="25"/>
      <c r="BQ581" s="21"/>
      <c r="BR581" s="21"/>
      <c r="BS581" s="21"/>
      <c r="BT581" s="23"/>
      <c r="BU581" s="24"/>
      <c r="BV581" s="25"/>
      <c r="BW581" s="30"/>
    </row>
    <row r="582" spans="1:75" s="22" customFormat="1" ht="409.6" customHeight="1" x14ac:dyDescent="0.25">
      <c r="A582" s="17"/>
      <c r="B582" s="18"/>
      <c r="C582" s="18"/>
      <c r="D582" s="19"/>
      <c r="E582" s="19"/>
      <c r="F582" s="20"/>
      <c r="G582" s="18"/>
      <c r="H582" s="18"/>
      <c r="I582" s="18"/>
      <c r="J582" s="18"/>
      <c r="K582" s="18"/>
      <c r="L582" s="20"/>
      <c r="M582" s="20"/>
      <c r="N582" s="20"/>
      <c r="O582" s="23"/>
      <c r="P582" s="23"/>
      <c r="Q582" s="23"/>
      <c r="R582" s="23"/>
      <c r="S582" s="23"/>
      <c r="T582" s="23"/>
      <c r="U582" s="23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3"/>
      <c r="AV582" s="21"/>
      <c r="AW582" s="23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3"/>
      <c r="BN582" s="21"/>
      <c r="BO582" s="24"/>
      <c r="BP582" s="25"/>
      <c r="BQ582" s="21"/>
      <c r="BR582" s="21"/>
      <c r="BS582" s="21"/>
      <c r="BT582" s="23"/>
      <c r="BU582" s="24"/>
      <c r="BV582" s="25"/>
      <c r="BW582" s="30"/>
    </row>
    <row r="583" spans="1:75" s="22" customFormat="1" ht="409.5" customHeight="1" x14ac:dyDescent="0.25">
      <c r="A583" s="17"/>
      <c r="B583" s="18"/>
      <c r="C583" s="18"/>
      <c r="D583" s="19"/>
      <c r="E583" s="19"/>
      <c r="F583" s="20"/>
      <c r="G583" s="18"/>
      <c r="H583" s="18"/>
      <c r="I583" s="18"/>
      <c r="J583" s="18"/>
      <c r="K583" s="18"/>
      <c r="L583" s="20"/>
      <c r="M583" s="20"/>
      <c r="N583" s="20"/>
      <c r="O583" s="23"/>
      <c r="P583" s="23"/>
      <c r="Q583" s="23"/>
      <c r="R583" s="23"/>
      <c r="S583" s="23"/>
      <c r="T583" s="23"/>
      <c r="U583" s="23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00"/>
      <c r="BE583" s="23"/>
      <c r="BF583" s="23"/>
      <c r="BG583" s="21"/>
      <c r="BH583" s="21"/>
      <c r="BI583" s="21"/>
      <c r="BJ583" s="21"/>
      <c r="BK583" s="21"/>
      <c r="BL583" s="21"/>
      <c r="BM583" s="23"/>
      <c r="BN583" s="21"/>
      <c r="BO583" s="24"/>
      <c r="BP583" s="25"/>
      <c r="BQ583" s="21"/>
      <c r="BR583" s="21"/>
      <c r="BS583" s="21"/>
      <c r="BT583" s="23"/>
      <c r="BU583" s="24"/>
      <c r="BV583" s="25"/>
      <c r="BW583" s="30"/>
    </row>
    <row r="584" spans="1:75" s="22" customFormat="1" ht="194.25" customHeight="1" x14ac:dyDescent="0.25">
      <c r="A584" s="17"/>
      <c r="B584" s="18"/>
      <c r="C584" s="18"/>
      <c r="D584" s="19"/>
      <c r="E584" s="19"/>
      <c r="F584" s="20"/>
      <c r="G584" s="18"/>
      <c r="H584" s="18"/>
      <c r="I584" s="18"/>
      <c r="J584" s="18"/>
      <c r="K584" s="18"/>
      <c r="L584" s="20"/>
      <c r="M584" s="20"/>
      <c r="N584" s="200"/>
      <c r="O584" s="28"/>
      <c r="P584" s="18"/>
      <c r="Q584" s="28"/>
      <c r="R584" s="28"/>
      <c r="S584" s="28"/>
      <c r="T584" s="28"/>
      <c r="U584" s="28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1"/>
      <c r="BL584" s="21"/>
      <c r="BM584" s="23"/>
      <c r="BN584" s="21"/>
      <c r="BO584" s="24"/>
      <c r="BP584" s="25"/>
      <c r="BQ584" s="36"/>
      <c r="BR584" s="36"/>
      <c r="BS584" s="36"/>
      <c r="BT584" s="40"/>
      <c r="BU584" s="26"/>
      <c r="BV584" s="36"/>
      <c r="BW584" s="30"/>
    </row>
    <row r="585" spans="1:75" s="22" customFormat="1" ht="219.75" customHeight="1" x14ac:dyDescent="0.25">
      <c r="A585" s="17"/>
      <c r="B585" s="18"/>
      <c r="C585" s="18"/>
      <c r="D585" s="19"/>
      <c r="E585" s="19"/>
      <c r="F585" s="20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  <c r="BJ585" s="21"/>
      <c r="BK585" s="21"/>
      <c r="BL585" s="21"/>
      <c r="BM585" s="21"/>
      <c r="BN585" s="21"/>
      <c r="BO585" s="24"/>
      <c r="BP585" s="25"/>
      <c r="BQ585" s="36"/>
      <c r="BR585" s="36"/>
      <c r="BS585" s="36"/>
      <c r="BT585" s="40"/>
      <c r="BU585" s="26"/>
      <c r="BV585" s="36"/>
      <c r="BW585" s="30"/>
    </row>
    <row r="586" spans="1:75" s="22" customFormat="1" ht="198.75" customHeight="1" x14ac:dyDescent="0.25">
      <c r="A586" s="17"/>
      <c r="B586" s="18"/>
      <c r="C586" s="18"/>
      <c r="D586" s="19"/>
      <c r="E586" s="19"/>
      <c r="F586" s="20"/>
      <c r="G586" s="18"/>
      <c r="H586" s="18"/>
      <c r="I586" s="18"/>
      <c r="J586" s="18"/>
      <c r="K586" s="18"/>
      <c r="L586" s="18"/>
      <c r="M586" s="20"/>
      <c r="N586" s="21"/>
      <c r="O586" s="182"/>
      <c r="P586" s="182"/>
      <c r="Q586" s="182"/>
      <c r="R586" s="182"/>
      <c r="S586" s="182"/>
      <c r="T586" s="182"/>
      <c r="U586" s="182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1"/>
      <c r="BK586" s="21"/>
      <c r="BL586" s="21"/>
      <c r="BM586" s="23"/>
      <c r="BN586" s="21"/>
      <c r="BO586" s="24"/>
      <c r="BP586" s="25"/>
      <c r="BQ586" s="21"/>
      <c r="BR586" s="21"/>
      <c r="BS586" s="21"/>
      <c r="BT586" s="23"/>
      <c r="BU586" s="24"/>
      <c r="BV586" s="25"/>
      <c r="BW586" s="30"/>
    </row>
    <row r="587" spans="1:75" s="22" customFormat="1" ht="198.75" customHeight="1" x14ac:dyDescent="0.25">
      <c r="A587" s="17"/>
      <c r="B587" s="18"/>
      <c r="C587" s="18"/>
      <c r="D587" s="19"/>
      <c r="E587" s="19"/>
      <c r="F587" s="20"/>
      <c r="G587" s="18"/>
      <c r="H587" s="18"/>
      <c r="I587" s="18"/>
      <c r="J587" s="18"/>
      <c r="K587" s="18"/>
      <c r="L587" s="18"/>
      <c r="M587" s="20"/>
      <c r="N587" s="21"/>
      <c r="O587" s="23"/>
      <c r="P587" s="23"/>
      <c r="Q587" s="23"/>
      <c r="R587" s="23"/>
      <c r="S587" s="23"/>
      <c r="T587" s="23"/>
      <c r="U587" s="23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  <c r="BJ587" s="21"/>
      <c r="BK587" s="21"/>
      <c r="BL587" s="21"/>
      <c r="BM587" s="23"/>
      <c r="BN587" s="21"/>
      <c r="BO587" s="24"/>
      <c r="BP587" s="25"/>
      <c r="BQ587" s="21"/>
      <c r="BR587" s="21"/>
      <c r="BS587" s="21"/>
      <c r="BT587" s="23"/>
      <c r="BU587" s="24"/>
      <c r="BV587" s="25"/>
      <c r="BW587" s="30"/>
    </row>
    <row r="588" spans="1:75" s="22" customFormat="1" ht="198.75" customHeight="1" x14ac:dyDescent="0.25">
      <c r="A588" s="17"/>
      <c r="B588" s="18"/>
      <c r="C588" s="18"/>
      <c r="D588" s="19"/>
      <c r="E588" s="19"/>
      <c r="F588" s="20"/>
      <c r="G588" s="18"/>
      <c r="H588" s="18"/>
      <c r="I588" s="18"/>
      <c r="J588" s="18"/>
      <c r="K588" s="18"/>
      <c r="L588" s="18"/>
      <c r="M588" s="20"/>
      <c r="N588" s="21"/>
      <c r="O588" s="28"/>
      <c r="P588" s="18"/>
      <c r="Q588" s="28"/>
      <c r="R588" s="28"/>
      <c r="S588" s="28"/>
      <c r="T588" s="28"/>
      <c r="U588" s="28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1"/>
      <c r="BH588" s="21"/>
      <c r="BI588" s="21"/>
      <c r="BJ588" s="21"/>
      <c r="BK588" s="21"/>
      <c r="BL588" s="21"/>
      <c r="BM588" s="23"/>
      <c r="BN588" s="21"/>
      <c r="BO588" s="24"/>
      <c r="BP588" s="25"/>
      <c r="BQ588" s="21"/>
      <c r="BR588" s="21"/>
      <c r="BS588" s="21"/>
      <c r="BT588" s="23"/>
      <c r="BU588" s="24"/>
      <c r="BV588" s="25"/>
      <c r="BW588" s="30"/>
    </row>
    <row r="589" spans="1:75" s="22" customFormat="1" ht="146.25" customHeight="1" x14ac:dyDescent="0.25">
      <c r="A589" s="17"/>
      <c r="B589" s="18"/>
      <c r="C589" s="18"/>
      <c r="D589" s="19"/>
      <c r="E589" s="19"/>
      <c r="F589" s="20"/>
      <c r="G589" s="18"/>
      <c r="H589" s="18"/>
      <c r="I589" s="18"/>
      <c r="J589" s="18"/>
      <c r="K589" s="18"/>
      <c r="L589" s="18"/>
      <c r="M589" s="20"/>
      <c r="N589" s="21"/>
      <c r="O589" s="28"/>
      <c r="P589" s="18"/>
      <c r="Q589" s="28"/>
      <c r="R589" s="28"/>
      <c r="S589" s="28"/>
      <c r="T589" s="28"/>
      <c r="U589" s="28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  <c r="BJ589" s="21"/>
      <c r="BK589" s="21"/>
      <c r="BL589" s="21"/>
      <c r="BM589" s="23"/>
      <c r="BN589" s="21"/>
      <c r="BO589" s="24"/>
      <c r="BP589" s="25"/>
      <c r="BQ589" s="21"/>
      <c r="BR589" s="21"/>
      <c r="BS589" s="21"/>
      <c r="BT589" s="23"/>
      <c r="BU589" s="24"/>
      <c r="BV589" s="25"/>
      <c r="BW589" s="30"/>
    </row>
    <row r="590" spans="1:75" s="22" customFormat="1" ht="227.25" customHeight="1" x14ac:dyDescent="0.25">
      <c r="A590" s="17"/>
      <c r="B590" s="18"/>
      <c r="C590" s="18"/>
      <c r="D590" s="19"/>
      <c r="E590" s="19"/>
      <c r="F590" s="20"/>
      <c r="G590" s="18"/>
      <c r="H590" s="18"/>
      <c r="I590" s="18"/>
      <c r="J590" s="18"/>
      <c r="K590" s="18"/>
      <c r="L590" s="18"/>
      <c r="M590" s="20"/>
      <c r="N590" s="21"/>
      <c r="O590" s="28"/>
      <c r="P590" s="18"/>
      <c r="Q590" s="28"/>
      <c r="R590" s="28"/>
      <c r="S590" s="28"/>
      <c r="T590" s="28"/>
      <c r="U590" s="28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  <c r="BJ590" s="21"/>
      <c r="BK590" s="21"/>
      <c r="BL590" s="21"/>
      <c r="BM590" s="23"/>
      <c r="BN590" s="21"/>
      <c r="BO590" s="24"/>
      <c r="BP590" s="25"/>
      <c r="BQ590" s="21"/>
      <c r="BR590" s="21"/>
      <c r="BS590" s="21"/>
      <c r="BT590" s="23"/>
      <c r="BU590" s="24"/>
      <c r="BV590" s="25"/>
      <c r="BW590" s="30"/>
    </row>
    <row r="591" spans="1:75" s="22" customFormat="1" ht="154.5" customHeight="1" x14ac:dyDescent="0.25">
      <c r="A591" s="17"/>
      <c r="B591" s="18"/>
      <c r="C591" s="18"/>
      <c r="D591" s="19"/>
      <c r="E591" s="19"/>
      <c r="F591" s="20"/>
      <c r="G591" s="18"/>
      <c r="H591" s="18"/>
      <c r="I591" s="18"/>
      <c r="J591" s="18"/>
      <c r="K591" s="18"/>
      <c r="L591" s="18"/>
      <c r="M591" s="20"/>
      <c r="N591" s="21"/>
      <c r="O591" s="28"/>
      <c r="P591" s="28"/>
      <c r="Q591" s="28"/>
      <c r="R591" s="28"/>
      <c r="S591" s="28"/>
      <c r="T591" s="28"/>
      <c r="U591" s="28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1"/>
      <c r="BK591" s="21"/>
      <c r="BL591" s="21"/>
      <c r="BM591" s="23"/>
      <c r="BN591" s="21"/>
      <c r="BO591" s="24"/>
      <c r="BP591" s="25"/>
      <c r="BQ591" s="21"/>
      <c r="BR591" s="21"/>
      <c r="BS591" s="21"/>
      <c r="BT591" s="23"/>
      <c r="BU591" s="24"/>
      <c r="BV591" s="25"/>
      <c r="BW591" s="30"/>
    </row>
    <row r="592" spans="1:75" s="22" customFormat="1" ht="154.5" customHeight="1" x14ac:dyDescent="0.25">
      <c r="A592" s="17"/>
      <c r="B592" s="18"/>
      <c r="C592" s="18"/>
      <c r="D592" s="19"/>
      <c r="E592" s="19"/>
      <c r="F592" s="20"/>
      <c r="G592" s="18"/>
      <c r="H592" s="18"/>
      <c r="I592" s="18"/>
      <c r="J592" s="18"/>
      <c r="K592" s="18"/>
      <c r="L592" s="18"/>
      <c r="M592" s="20"/>
      <c r="N592" s="21"/>
      <c r="O592" s="28"/>
      <c r="P592" s="18"/>
      <c r="Q592" s="28"/>
      <c r="R592" s="28"/>
      <c r="S592" s="28"/>
      <c r="T592" s="28"/>
      <c r="U592" s="28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1"/>
      <c r="BM592" s="23"/>
      <c r="BN592" s="21"/>
      <c r="BO592" s="24"/>
      <c r="BP592" s="25"/>
      <c r="BQ592" s="36"/>
      <c r="BR592" s="36"/>
      <c r="BS592" s="36"/>
      <c r="BT592" s="40"/>
      <c r="BU592" s="26"/>
      <c r="BV592" s="36"/>
      <c r="BW592" s="30"/>
    </row>
    <row r="593" spans="1:75" s="22" customFormat="1" ht="182.25" customHeight="1" x14ac:dyDescent="0.25">
      <c r="A593" s="17"/>
      <c r="B593" s="18"/>
      <c r="C593" s="18"/>
      <c r="D593" s="19"/>
      <c r="E593" s="19"/>
      <c r="F593" s="20"/>
      <c r="G593" s="18"/>
      <c r="H593" s="18"/>
      <c r="I593" s="18"/>
      <c r="J593" s="18"/>
      <c r="K593" s="18"/>
      <c r="L593" s="18"/>
      <c r="M593" s="20"/>
      <c r="N593" s="21"/>
      <c r="O593" s="23"/>
      <c r="P593" s="23"/>
      <c r="Q593" s="23"/>
      <c r="R593" s="23"/>
      <c r="S593" s="23"/>
      <c r="T593" s="23"/>
      <c r="U593" s="23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3"/>
      <c r="BM593" s="21"/>
      <c r="BN593" s="21"/>
      <c r="BO593" s="24"/>
      <c r="BP593" s="25"/>
      <c r="BQ593" s="36"/>
      <c r="BR593" s="36"/>
      <c r="BS593" s="36"/>
      <c r="BT593" s="40"/>
      <c r="BU593" s="26"/>
      <c r="BV593" s="36"/>
      <c r="BW593" s="30"/>
    </row>
    <row r="594" spans="1:75" s="22" customFormat="1" ht="182.25" customHeight="1" x14ac:dyDescent="0.25">
      <c r="A594" s="17"/>
      <c r="B594" s="18"/>
      <c r="C594" s="18"/>
      <c r="D594" s="19"/>
      <c r="E594" s="19"/>
      <c r="F594" s="20"/>
      <c r="G594" s="18"/>
      <c r="H594" s="18"/>
      <c r="I594" s="18"/>
      <c r="J594" s="18"/>
      <c r="K594" s="18"/>
      <c r="L594" s="18"/>
      <c r="M594" s="20"/>
      <c r="N594" s="21"/>
      <c r="O594" s="23"/>
      <c r="P594" s="23"/>
      <c r="Q594" s="23"/>
      <c r="R594" s="23"/>
      <c r="S594" s="23"/>
      <c r="T594" s="23"/>
      <c r="U594" s="28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1"/>
      <c r="BO594" s="24"/>
      <c r="BP594" s="25"/>
      <c r="BQ594" s="36"/>
      <c r="BR594" s="36"/>
      <c r="BS594" s="36"/>
      <c r="BT594" s="40"/>
      <c r="BU594" s="26"/>
      <c r="BV594" s="36"/>
      <c r="BW594" s="30"/>
    </row>
    <row r="595" spans="1:75" s="22" customFormat="1" ht="312" customHeight="1" x14ac:dyDescent="0.25">
      <c r="A595" s="17"/>
      <c r="B595" s="18"/>
      <c r="C595" s="18"/>
      <c r="D595" s="19"/>
      <c r="E595" s="19"/>
      <c r="F595" s="20"/>
      <c r="G595" s="18"/>
      <c r="H595" s="18"/>
      <c r="I595" s="18"/>
      <c r="J595" s="18"/>
      <c r="K595" s="18"/>
      <c r="L595" s="18"/>
      <c r="M595" s="20"/>
      <c r="N595" s="21"/>
      <c r="O595" s="28"/>
      <c r="P595" s="28"/>
      <c r="Q595" s="28"/>
      <c r="R595" s="28"/>
      <c r="S595" s="28"/>
      <c r="T595" s="28"/>
      <c r="U595" s="28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181"/>
      <c r="BE595" s="21"/>
      <c r="BF595" s="21"/>
      <c r="BG595" s="23"/>
      <c r="BH595" s="21"/>
      <c r="BI595" s="21"/>
      <c r="BJ595" s="21"/>
      <c r="BK595" s="21"/>
      <c r="BL595" s="23"/>
      <c r="BM595" s="21"/>
      <c r="BN595" s="21"/>
      <c r="BO595" s="24"/>
      <c r="BP595" s="25"/>
      <c r="BQ595" s="26"/>
    </row>
    <row r="596" spans="1:75" s="22" customFormat="1" ht="174.75" customHeight="1" x14ac:dyDescent="0.25">
      <c r="A596" s="17"/>
      <c r="B596" s="18"/>
      <c r="C596" s="18"/>
      <c r="D596" s="19"/>
      <c r="E596" s="19"/>
      <c r="F596" s="20"/>
      <c r="G596" s="18"/>
      <c r="H596" s="18"/>
      <c r="I596" s="18"/>
      <c r="J596" s="18"/>
      <c r="K596" s="18"/>
      <c r="L596" s="18"/>
      <c r="M596" s="20"/>
      <c r="N596" s="21"/>
      <c r="O596" s="28"/>
      <c r="P596" s="18"/>
      <c r="Q596" s="28"/>
      <c r="R596" s="28"/>
      <c r="S596" s="28"/>
      <c r="T596" s="28"/>
      <c r="U596" s="28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3"/>
      <c r="BH596" s="21"/>
      <c r="BI596" s="21"/>
      <c r="BJ596" s="21"/>
      <c r="BK596" s="21"/>
      <c r="BL596" s="23"/>
      <c r="BM596" s="21"/>
      <c r="BN596" s="21"/>
      <c r="BO596" s="24"/>
      <c r="BP596" s="25"/>
      <c r="BQ596" s="26"/>
    </row>
    <row r="597" spans="1:75" s="22" customFormat="1" ht="167.25" customHeight="1" x14ac:dyDescent="0.25">
      <c r="A597" s="17"/>
      <c r="B597" s="18"/>
      <c r="C597" s="18"/>
      <c r="D597" s="19"/>
      <c r="E597" s="19"/>
      <c r="F597" s="20"/>
      <c r="G597" s="18"/>
      <c r="H597" s="18"/>
      <c r="I597" s="18"/>
      <c r="J597" s="18"/>
      <c r="K597" s="18"/>
      <c r="L597" s="18"/>
      <c r="M597" s="20"/>
      <c r="N597" s="21"/>
      <c r="O597" s="23"/>
      <c r="P597" s="23"/>
      <c r="Q597" s="23"/>
      <c r="R597" s="23"/>
      <c r="S597" s="23"/>
      <c r="T597" s="23"/>
      <c r="U597" s="23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181"/>
      <c r="BE597" s="21"/>
      <c r="BF597" s="21"/>
      <c r="BG597" s="23"/>
      <c r="BH597" s="21"/>
      <c r="BI597" s="21"/>
      <c r="BJ597" s="21"/>
      <c r="BK597" s="21"/>
      <c r="BL597" s="23"/>
      <c r="BM597" s="21"/>
      <c r="BN597" s="21"/>
      <c r="BO597" s="24"/>
      <c r="BP597" s="25"/>
      <c r="BQ597" s="26"/>
    </row>
    <row r="598" spans="1:75" s="22" customFormat="1" ht="167.25" customHeight="1" x14ac:dyDescent="0.25">
      <c r="A598" s="17"/>
      <c r="B598" s="18"/>
      <c r="C598" s="18"/>
      <c r="D598" s="19"/>
      <c r="E598" s="19"/>
      <c r="F598" s="20"/>
      <c r="G598" s="18"/>
      <c r="H598" s="18"/>
      <c r="I598" s="18"/>
      <c r="J598" s="18"/>
      <c r="K598" s="18"/>
      <c r="L598" s="18"/>
      <c r="M598" s="20"/>
      <c r="N598" s="21"/>
      <c r="O598" s="23"/>
      <c r="P598" s="23"/>
      <c r="Q598" s="23"/>
      <c r="R598" s="23"/>
      <c r="S598" s="23"/>
      <c r="T598" s="23"/>
      <c r="U598" s="23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3"/>
      <c r="BH598" s="21"/>
      <c r="BI598" s="21"/>
      <c r="BJ598" s="21"/>
      <c r="BK598" s="21"/>
      <c r="BL598" s="23"/>
      <c r="BM598" s="21"/>
      <c r="BN598" s="21"/>
      <c r="BO598" s="24"/>
      <c r="BP598" s="25"/>
      <c r="BQ598" s="26"/>
    </row>
    <row r="599" spans="1:75" s="22" customFormat="1" ht="167.25" customHeight="1" x14ac:dyDescent="0.25">
      <c r="A599" s="17"/>
      <c r="B599" s="18"/>
      <c r="C599" s="18"/>
      <c r="D599" s="19"/>
      <c r="E599" s="19"/>
      <c r="F599" s="20"/>
      <c r="G599" s="18"/>
      <c r="H599" s="18"/>
      <c r="I599" s="18"/>
      <c r="J599" s="18"/>
      <c r="K599" s="18"/>
      <c r="L599" s="18"/>
      <c r="M599" s="20"/>
      <c r="N599" s="21"/>
      <c r="O599" s="23"/>
      <c r="P599" s="23"/>
      <c r="Q599" s="28"/>
      <c r="R599" s="28"/>
      <c r="S599" s="28"/>
      <c r="T599" s="28"/>
      <c r="U599" s="28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3"/>
      <c r="BH599" s="21"/>
      <c r="BI599" s="21"/>
      <c r="BJ599" s="21"/>
      <c r="BK599" s="21"/>
      <c r="BL599" s="23"/>
      <c r="BM599" s="21"/>
      <c r="BN599" s="21"/>
      <c r="BO599" s="24"/>
      <c r="BP599" s="25"/>
      <c r="BQ599" s="26"/>
    </row>
    <row r="600" spans="1:75" s="22" customFormat="1" ht="372" customHeight="1" x14ac:dyDescent="0.25">
      <c r="A600" s="17"/>
      <c r="B600" s="18"/>
      <c r="C600" s="18"/>
      <c r="D600" s="19"/>
      <c r="E600" s="19"/>
      <c r="F600" s="20"/>
      <c r="G600" s="18"/>
      <c r="H600" s="18"/>
      <c r="I600" s="18"/>
      <c r="J600" s="18"/>
      <c r="K600" s="18"/>
      <c r="L600" s="18"/>
      <c r="M600" s="20"/>
      <c r="N600" s="21"/>
      <c r="O600" s="18"/>
      <c r="P600" s="18"/>
      <c r="Q600" s="18"/>
      <c r="R600" s="18"/>
      <c r="S600" s="18"/>
      <c r="T600" s="18"/>
      <c r="U600" s="18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1"/>
      <c r="BM600" s="21"/>
      <c r="BN600" s="21"/>
      <c r="BO600" s="24"/>
      <c r="BP600" s="21"/>
      <c r="BQ600" s="21"/>
      <c r="BR600" s="21"/>
      <c r="BS600" s="21"/>
    </row>
    <row r="601" spans="1:75" s="22" customFormat="1" ht="257.25" customHeight="1" x14ac:dyDescent="0.25">
      <c r="A601" s="17"/>
      <c r="B601" s="18"/>
      <c r="C601" s="18"/>
      <c r="D601" s="19"/>
      <c r="E601" s="19"/>
      <c r="F601" s="20"/>
      <c r="G601" s="18"/>
      <c r="H601" s="18"/>
      <c r="I601" s="18"/>
      <c r="J601" s="18"/>
      <c r="K601" s="18"/>
      <c r="L601" s="18"/>
      <c r="M601" s="20"/>
      <c r="N601" s="21"/>
      <c r="O601" s="18"/>
      <c r="P601" s="18"/>
      <c r="Q601" s="27"/>
      <c r="R601" s="27"/>
      <c r="S601" s="27"/>
      <c r="T601" s="27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1"/>
      <c r="BM601" s="21"/>
      <c r="BN601" s="21"/>
      <c r="BO601" s="24"/>
      <c r="BP601" s="21"/>
      <c r="BQ601" s="21"/>
      <c r="BR601" s="21"/>
      <c r="BS601" s="21"/>
    </row>
    <row r="602" spans="1:75" s="22" customFormat="1" ht="254.25" customHeight="1" x14ac:dyDescent="0.25">
      <c r="A602" s="17"/>
      <c r="B602" s="18"/>
      <c r="C602" s="18"/>
      <c r="D602" s="19"/>
      <c r="E602" s="19"/>
      <c r="F602" s="20"/>
      <c r="G602" s="18"/>
      <c r="H602" s="18"/>
      <c r="I602" s="18"/>
      <c r="J602" s="18"/>
      <c r="K602" s="18"/>
      <c r="L602" s="18"/>
      <c r="M602" s="20"/>
      <c r="N602" s="21"/>
      <c r="O602" s="18"/>
      <c r="P602" s="18"/>
      <c r="Q602" s="27"/>
      <c r="R602" s="27"/>
      <c r="S602" s="27"/>
      <c r="T602" s="27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1"/>
      <c r="BM602" s="21"/>
      <c r="BN602" s="21"/>
      <c r="BO602" s="24"/>
      <c r="BP602" s="21"/>
      <c r="BQ602" s="21"/>
      <c r="BR602" s="21"/>
      <c r="BS602" s="21"/>
    </row>
    <row r="603" spans="1:75" s="22" customFormat="1" ht="319.5" customHeight="1" x14ac:dyDescent="0.25">
      <c r="A603" s="17"/>
      <c r="B603" s="18"/>
      <c r="C603" s="18"/>
      <c r="D603" s="19"/>
      <c r="E603" s="19"/>
      <c r="F603" s="20"/>
      <c r="G603" s="18"/>
      <c r="H603" s="18"/>
      <c r="I603" s="18"/>
      <c r="J603" s="18"/>
      <c r="K603" s="18"/>
      <c r="L603" s="18"/>
      <c r="M603" s="20"/>
      <c r="N603" s="21"/>
      <c r="O603" s="23"/>
      <c r="P603" s="23"/>
      <c r="Q603" s="23"/>
      <c r="R603" s="23"/>
      <c r="S603" s="23"/>
      <c r="T603" s="23"/>
      <c r="U603" s="28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1"/>
      <c r="BM603" s="21"/>
      <c r="BN603" s="21"/>
      <c r="BO603" s="24"/>
      <c r="BP603" s="21"/>
      <c r="BQ603" s="21"/>
      <c r="BR603" s="21"/>
      <c r="BS603" s="21"/>
    </row>
    <row r="604" spans="1:75" s="22" customFormat="1" ht="409.6" customHeight="1" x14ac:dyDescent="0.25">
      <c r="A604" s="17"/>
      <c r="B604" s="18"/>
      <c r="C604" s="18"/>
      <c r="D604" s="19"/>
      <c r="E604" s="19"/>
      <c r="F604" s="20"/>
      <c r="G604" s="18"/>
      <c r="H604" s="18"/>
      <c r="I604" s="18"/>
      <c r="J604" s="18"/>
      <c r="K604" s="18"/>
      <c r="L604" s="18"/>
      <c r="M604" s="18"/>
      <c r="N604" s="18"/>
      <c r="O604" s="28"/>
      <c r="P604" s="18"/>
      <c r="Q604" s="28"/>
      <c r="R604" s="28"/>
      <c r="S604" s="28"/>
      <c r="T604" s="28"/>
      <c r="U604" s="28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1"/>
      <c r="BM604" s="21"/>
      <c r="BN604" s="21"/>
      <c r="BO604" s="24"/>
      <c r="BP604" s="21"/>
      <c r="BQ604" s="21"/>
      <c r="BR604" s="21"/>
      <c r="BS604" s="21"/>
    </row>
    <row r="605" spans="1:75" s="22" customFormat="1" ht="141.75" customHeight="1" x14ac:dyDescent="0.25">
      <c r="A605" s="17"/>
      <c r="B605" s="18"/>
      <c r="C605" s="18"/>
      <c r="D605" s="19"/>
      <c r="E605" s="19"/>
      <c r="F605" s="20"/>
      <c r="G605" s="18"/>
      <c r="H605" s="18"/>
      <c r="I605" s="18"/>
      <c r="J605" s="18"/>
      <c r="K605" s="18"/>
      <c r="L605" s="18"/>
      <c r="M605" s="20"/>
      <c r="N605" s="21"/>
      <c r="O605" s="23"/>
      <c r="P605" s="23"/>
      <c r="Q605" s="23"/>
      <c r="R605" s="23"/>
      <c r="S605" s="23"/>
      <c r="T605" s="23"/>
      <c r="U605" s="28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1"/>
      <c r="BO605" s="24"/>
      <c r="BP605" s="21"/>
      <c r="BQ605" s="21"/>
      <c r="BR605" s="21"/>
      <c r="BS605" s="21"/>
    </row>
    <row r="606" spans="1:75" s="22" customFormat="1" ht="141.75" customHeight="1" x14ac:dyDescent="0.25">
      <c r="A606" s="17"/>
      <c r="B606" s="18"/>
      <c r="C606" s="18"/>
      <c r="D606" s="19"/>
      <c r="E606" s="19"/>
      <c r="F606" s="20"/>
      <c r="G606" s="18"/>
      <c r="H606" s="18"/>
      <c r="I606" s="18"/>
      <c r="J606" s="18"/>
      <c r="K606" s="18"/>
      <c r="L606" s="18"/>
      <c r="M606" s="20"/>
      <c r="N606" s="18"/>
      <c r="O606" s="23"/>
      <c r="P606" s="23"/>
      <c r="Q606" s="23"/>
      <c r="R606" s="23"/>
      <c r="S606" s="23"/>
      <c r="T606" s="23"/>
      <c r="U606" s="23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1"/>
      <c r="BG606" s="21"/>
      <c r="BH606" s="21"/>
      <c r="BI606" s="21"/>
      <c r="BJ606" s="21"/>
      <c r="BK606" s="21"/>
      <c r="BL606" s="21"/>
      <c r="BM606" s="21"/>
      <c r="BN606" s="21"/>
      <c r="BO606" s="24"/>
      <c r="BP606" s="21"/>
      <c r="BQ606" s="21"/>
      <c r="BR606" s="21"/>
      <c r="BS606" s="21"/>
    </row>
    <row r="607" spans="1:75" s="22" customFormat="1" ht="292.5" customHeight="1" x14ac:dyDescent="0.45">
      <c r="A607" s="17"/>
      <c r="B607" s="18"/>
      <c r="C607" s="176"/>
      <c r="D607" s="19"/>
      <c r="E607" s="19"/>
      <c r="F607" s="20"/>
      <c r="G607" s="18"/>
      <c r="H607" s="18"/>
      <c r="I607" s="18"/>
      <c r="J607" s="18"/>
      <c r="K607" s="18"/>
      <c r="L607" s="18"/>
      <c r="M607" s="20"/>
      <c r="N607" s="21"/>
      <c r="O607" s="27"/>
      <c r="P607" s="18"/>
      <c r="Q607" s="27"/>
      <c r="R607" s="27"/>
      <c r="S607" s="27"/>
      <c r="T607" s="27"/>
      <c r="U607" s="27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1"/>
      <c r="BG607" s="21"/>
      <c r="BH607" s="21"/>
      <c r="BI607" s="21"/>
      <c r="BJ607" s="21"/>
      <c r="BK607" s="21"/>
      <c r="BL607" s="21"/>
      <c r="BM607" s="21"/>
      <c r="BN607" s="21"/>
      <c r="BO607" s="24"/>
      <c r="BP607" s="21"/>
      <c r="BQ607" s="21"/>
      <c r="BR607" s="21"/>
      <c r="BS607" s="24"/>
      <c r="BT607" s="25"/>
      <c r="BU607" s="26"/>
    </row>
    <row r="608" spans="1:75" s="22" customFormat="1" ht="177" customHeight="1" x14ac:dyDescent="0.45">
      <c r="A608" s="17"/>
      <c r="B608" s="18"/>
      <c r="C608" s="176"/>
      <c r="D608" s="19"/>
      <c r="E608" s="19"/>
      <c r="F608" s="20"/>
      <c r="G608" s="18"/>
      <c r="H608" s="18"/>
      <c r="I608" s="18"/>
      <c r="J608" s="18"/>
      <c r="K608" s="18"/>
      <c r="L608" s="18"/>
      <c r="M608" s="20"/>
      <c r="N608" s="21"/>
      <c r="O608" s="18"/>
      <c r="P608" s="18"/>
      <c r="Q608" s="27"/>
      <c r="R608" s="27"/>
      <c r="S608" s="27"/>
      <c r="T608" s="27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21"/>
      <c r="BE608" s="21"/>
      <c r="BF608" s="21"/>
      <c r="BG608" s="21"/>
      <c r="BH608" s="21"/>
      <c r="BI608" s="21"/>
      <c r="BJ608" s="21"/>
      <c r="BK608" s="21"/>
      <c r="BL608" s="21"/>
      <c r="BM608" s="21"/>
      <c r="BN608" s="21"/>
      <c r="BO608" s="21"/>
      <c r="BP608" s="21"/>
      <c r="BQ608" s="21"/>
      <c r="BR608" s="21"/>
      <c r="BS608" s="24"/>
      <c r="BT608" s="25"/>
      <c r="BU608" s="26"/>
    </row>
  </sheetData>
  <autoFilter ref="A2:BW50"/>
  <mergeCells count="44">
    <mergeCell ref="J43:J44"/>
    <mergeCell ref="K43:K44"/>
    <mergeCell ref="J45:J46"/>
    <mergeCell ref="K45:K46"/>
    <mergeCell ref="A1:BT1"/>
    <mergeCell ref="J37:J38"/>
    <mergeCell ref="K37:K38"/>
    <mergeCell ref="J39:J40"/>
    <mergeCell ref="K39:K40"/>
    <mergeCell ref="J41:J42"/>
    <mergeCell ref="K41:K42"/>
    <mergeCell ref="J31:J32"/>
    <mergeCell ref="K31:K32"/>
    <mergeCell ref="J33:J34"/>
    <mergeCell ref="K33:K34"/>
    <mergeCell ref="J35:J36"/>
    <mergeCell ref="K35:K36"/>
    <mergeCell ref="J25:J26"/>
    <mergeCell ref="K25:K26"/>
    <mergeCell ref="J27:J28"/>
    <mergeCell ref="K27:K28"/>
    <mergeCell ref="J29:J30"/>
    <mergeCell ref="K29:K30"/>
    <mergeCell ref="K19:K20"/>
    <mergeCell ref="J21:J22"/>
    <mergeCell ref="K21:K22"/>
    <mergeCell ref="J23:J24"/>
    <mergeCell ref="K23:K24"/>
    <mergeCell ref="M75:M76"/>
    <mergeCell ref="M324:M325"/>
    <mergeCell ref="J3:J7"/>
    <mergeCell ref="K3:K7"/>
    <mergeCell ref="G3:G4"/>
    <mergeCell ref="J9:J10"/>
    <mergeCell ref="K9:K10"/>
    <mergeCell ref="J11:J12"/>
    <mergeCell ref="K11:K12"/>
    <mergeCell ref="J13:J14"/>
    <mergeCell ref="K13:K14"/>
    <mergeCell ref="J15:J16"/>
    <mergeCell ref="K15:K16"/>
    <mergeCell ref="J17:J18"/>
    <mergeCell ref="K17:K18"/>
    <mergeCell ref="J19:J20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2018-07-13T11:50:33Z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