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шаблон!$A$2:$BW$59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шаблон!$A$1:$BO$37</definedName>
  </definedNames>
  <calcPr calcId="145621"/>
</workbook>
</file>

<file path=xl/calcChain.xml><?xml version="1.0" encoding="utf-8"?>
<calcChain xmlns="http://schemas.openxmlformats.org/spreadsheetml/2006/main">
  <c r="P32" i="4" l="1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I32" i="4"/>
  <c r="AJ32" i="4"/>
  <c r="AK32" i="4"/>
  <c r="AM32" i="4"/>
  <c r="AN32" i="4"/>
  <c r="AO32" i="4"/>
  <c r="AQ32" i="4"/>
  <c r="AR32" i="4"/>
  <c r="AS32" i="4"/>
  <c r="AU32" i="4"/>
  <c r="AV32" i="4"/>
  <c r="AW32" i="4"/>
  <c r="AX32" i="4"/>
  <c r="AY32" i="4"/>
  <c r="AZ32" i="4"/>
  <c r="BA32" i="4"/>
  <c r="BC32" i="4"/>
  <c r="BE32" i="4"/>
  <c r="BG32" i="4"/>
  <c r="BH32" i="4"/>
  <c r="BI32" i="4"/>
  <c r="BJ32" i="4"/>
  <c r="BK32" i="4"/>
  <c r="BL32" i="4"/>
  <c r="BM32" i="4"/>
  <c r="BN32" i="4"/>
  <c r="O32" i="4"/>
  <c r="P30" i="4" l="1"/>
  <c r="S30" i="4"/>
  <c r="N31" i="4"/>
  <c r="O31" i="4" s="1"/>
  <c r="T31" i="4" l="1"/>
  <c r="T30" i="4" s="1"/>
  <c r="O30" i="4"/>
  <c r="R31" i="4"/>
  <c r="R30" i="4" s="1"/>
  <c r="Q31" i="4"/>
  <c r="Q30" i="4" s="1"/>
  <c r="U31" i="4" l="1"/>
  <c r="BE30" i="4" l="1"/>
  <c r="BN30" i="4" s="1"/>
  <c r="U30" i="4"/>
  <c r="N29" i="4" l="1"/>
  <c r="O29" i="4" s="1"/>
  <c r="S28" i="4"/>
  <c r="P28" i="4"/>
  <c r="N20" i="4"/>
  <c r="O20" i="4" s="1"/>
  <c r="S19" i="4"/>
  <c r="P19" i="4"/>
  <c r="N18" i="4"/>
  <c r="O18" i="4" s="1"/>
  <c r="S17" i="4"/>
  <c r="P17" i="4"/>
  <c r="N16" i="4"/>
  <c r="O16" i="4" s="1"/>
  <c r="S15" i="4"/>
  <c r="P15" i="4"/>
  <c r="N14" i="4"/>
  <c r="O14" i="4" s="1"/>
  <c r="S13" i="4"/>
  <c r="P13" i="4"/>
  <c r="O25" i="4"/>
  <c r="T25" i="4" s="1"/>
  <c r="P24" i="4"/>
  <c r="S24" i="4"/>
  <c r="N27" i="4"/>
  <c r="O27" i="4" s="1"/>
  <c r="N26" i="4"/>
  <c r="N25" i="4"/>
  <c r="U26" i="4"/>
  <c r="O26" i="4" s="1"/>
  <c r="N23" i="4"/>
  <c r="O23" i="4" s="1"/>
  <c r="U22" i="4"/>
  <c r="O22" i="4" s="1"/>
  <c r="N22" i="4"/>
  <c r="S21" i="4"/>
  <c r="P21" i="4"/>
  <c r="N12" i="4"/>
  <c r="O12" i="4" s="1"/>
  <c r="S11" i="4"/>
  <c r="P11" i="4"/>
  <c r="N9" i="4"/>
  <c r="O9" i="4" s="1"/>
  <c r="S8" i="4"/>
  <c r="P8" i="4"/>
  <c r="BC21" i="4" l="1"/>
  <c r="O24" i="4"/>
  <c r="BC24" i="4"/>
  <c r="T14" i="4"/>
  <c r="T13" i="4" s="1"/>
  <c r="O13" i="4"/>
  <c r="T18" i="4"/>
  <c r="T17" i="4" s="1"/>
  <c r="O17" i="4"/>
  <c r="T20" i="4"/>
  <c r="T19" i="4" s="1"/>
  <c r="O19" i="4"/>
  <c r="T9" i="4"/>
  <c r="T8" i="4" s="1"/>
  <c r="O8" i="4"/>
  <c r="T29" i="4"/>
  <c r="T28" i="4" s="1"/>
  <c r="Q29" i="4"/>
  <c r="R29" i="4"/>
  <c r="R28" i="4" s="1"/>
  <c r="O28" i="4"/>
  <c r="R20" i="4"/>
  <c r="R19" i="4" s="1"/>
  <c r="Q20" i="4"/>
  <c r="R18" i="4"/>
  <c r="R17" i="4" s="1"/>
  <c r="Q18" i="4"/>
  <c r="T16" i="4"/>
  <c r="T15" i="4" s="1"/>
  <c r="Q16" i="4"/>
  <c r="R16" i="4"/>
  <c r="R15" i="4" s="1"/>
  <c r="O15" i="4"/>
  <c r="R14" i="4"/>
  <c r="R13" i="4" s="1"/>
  <c r="Q14" i="4"/>
  <c r="R25" i="4"/>
  <c r="Q25" i="4"/>
  <c r="T27" i="4"/>
  <c r="T24" i="4" s="1"/>
  <c r="Q27" i="4"/>
  <c r="R27" i="4"/>
  <c r="T23" i="4"/>
  <c r="T21" i="4" s="1"/>
  <c r="Q23" i="4"/>
  <c r="R23" i="4"/>
  <c r="R21" i="4" s="1"/>
  <c r="O21" i="4"/>
  <c r="T12" i="4"/>
  <c r="T11" i="4" s="1"/>
  <c r="Q12" i="4"/>
  <c r="R12" i="4"/>
  <c r="R11" i="4" s="1"/>
  <c r="O11" i="4"/>
  <c r="R9" i="4"/>
  <c r="R8" i="4" s="1"/>
  <c r="Q9" i="4"/>
  <c r="R24" i="4" l="1"/>
  <c r="U29" i="4"/>
  <c r="Q28" i="4"/>
  <c r="U20" i="4"/>
  <c r="Q19" i="4"/>
  <c r="U18" i="4"/>
  <c r="Q17" i="4"/>
  <c r="U16" i="4"/>
  <c r="Q15" i="4"/>
  <c r="U14" i="4"/>
  <c r="Q13" i="4"/>
  <c r="U25" i="4"/>
  <c r="Q24" i="4"/>
  <c r="U27" i="4"/>
  <c r="BE24" i="4" s="1"/>
  <c r="Q21" i="4"/>
  <c r="U23" i="4"/>
  <c r="U12" i="4"/>
  <c r="Q11" i="4"/>
  <c r="U9" i="4"/>
  <c r="Q8" i="4"/>
  <c r="BE28" i="4" l="1"/>
  <c r="U28" i="4"/>
  <c r="BE19" i="4"/>
  <c r="BN19" i="4" s="1"/>
  <c r="U19" i="4"/>
  <c r="BE17" i="4"/>
  <c r="U17" i="4"/>
  <c r="BE15" i="4"/>
  <c r="U15" i="4"/>
  <c r="BE13" i="4"/>
  <c r="U13" i="4"/>
  <c r="U24" i="4"/>
  <c r="AQ24" i="4"/>
  <c r="U21" i="4"/>
  <c r="BE21" i="4"/>
  <c r="BE11" i="4"/>
  <c r="U11" i="4"/>
  <c r="BE8" i="4"/>
  <c r="U8" i="4"/>
  <c r="N7" i="4" l="1"/>
  <c r="O7" i="4" s="1"/>
  <c r="U6" i="4"/>
  <c r="O6" i="4" s="1"/>
  <c r="N6" i="4"/>
  <c r="U5" i="4"/>
  <c r="AM3" i="4" s="1"/>
  <c r="N5" i="4"/>
  <c r="N4" i="4"/>
  <c r="O4" i="4" s="1"/>
  <c r="T4" i="4" s="1"/>
  <c r="S3" i="4"/>
  <c r="P3" i="4"/>
  <c r="O5" i="4" l="1"/>
  <c r="O3" i="4" s="1"/>
  <c r="AU3" i="4"/>
  <c r="T7" i="4"/>
  <c r="T3" i="4" s="1"/>
  <c r="Q7" i="4"/>
  <c r="R7" i="4"/>
  <c r="R4" i="4"/>
  <c r="Q4" i="4"/>
  <c r="R3" i="4" l="1"/>
  <c r="U4" i="4"/>
  <c r="AI3" i="4" s="1"/>
  <c r="Q3" i="4"/>
  <c r="U7" i="4"/>
  <c r="BE3" i="4" s="1"/>
  <c r="U3" i="4" l="1"/>
  <c r="BS3" i="4" l="1"/>
  <c r="BT3" i="4" s="1"/>
  <c r="BS8" i="4"/>
  <c r="BT8" i="4" s="1"/>
  <c r="BS10" i="4"/>
  <c r="BT10" i="4" s="1"/>
  <c r="BS11" i="4"/>
  <c r="BT11" i="4" s="1"/>
  <c r="BS13" i="4"/>
  <c r="BT13" i="4" s="1"/>
  <c r="BS15" i="4"/>
  <c r="BT15" i="4" s="1"/>
  <c r="BS17" i="4"/>
  <c r="BT17" i="4" s="1"/>
  <c r="BS19" i="4"/>
  <c r="BT19" i="4" s="1"/>
  <c r="BS21" i="4"/>
  <c r="BT21" i="4" s="1"/>
  <c r="BS24" i="4"/>
  <c r="BT24" i="4" s="1"/>
  <c r="BS28" i="4"/>
  <c r="BT28" i="4" s="1"/>
  <c r="BN38" i="4" l="1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S32" i="4"/>
  <c r="BT32" i="4" s="1"/>
  <c r="BS33" i="4"/>
  <c r="BT33" i="4" s="1"/>
  <c r="BS34" i="4"/>
  <c r="BT34" i="4" s="1"/>
  <c r="BS35" i="4"/>
  <c r="BT35" i="4" s="1"/>
  <c r="BS36" i="4"/>
  <c r="BT36" i="4" s="1"/>
  <c r="BS37" i="4"/>
  <c r="BT37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BS44" i="4"/>
  <c r="BT44" i="4" s="1"/>
  <c r="BS45" i="4"/>
  <c r="BT45" i="4" s="1"/>
  <c r="BS46" i="4"/>
  <c r="BT46" i="4" s="1"/>
  <c r="BS47" i="4"/>
  <c r="BT47" i="4" s="1"/>
  <c r="BS48" i="4"/>
  <c r="BT48" i="4" s="1"/>
  <c r="BS49" i="4"/>
  <c r="BT49" i="4" s="1"/>
  <c r="BS50" i="4"/>
  <c r="BT50" i="4" s="1"/>
  <c r="BS51" i="4"/>
  <c r="BT51" i="4" s="1"/>
  <c r="BS52" i="4"/>
  <c r="BT52" i="4" s="1"/>
  <c r="BS53" i="4"/>
  <c r="BT53" i="4" s="1"/>
  <c r="BS54" i="4"/>
  <c r="BT54" i="4" s="1"/>
  <c r="BS55" i="4"/>
  <c r="BT55" i="4" s="1"/>
  <c r="BS56" i="4"/>
  <c r="BT56" i="4" s="1"/>
  <c r="BS57" i="4"/>
  <c r="BT57" i="4" s="1"/>
  <c r="BS58" i="4"/>
  <c r="BT58" i="4" s="1"/>
  <c r="BS59" i="4"/>
  <c r="BT59" i="4" s="1"/>
  <c r="BN8" i="4" l="1"/>
  <c r="BN11" i="4" l="1"/>
  <c r="BN10" i="4" l="1"/>
  <c r="BN3" i="4"/>
  <c r="BN13" i="4"/>
  <c r="BN15" i="4"/>
  <c r="BN17" i="4"/>
  <c r="BN21" i="4"/>
  <c r="BN24" i="4"/>
  <c r="BN28" i="4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T42" i="2" s="1"/>
  <c r="P72" i="2"/>
  <c r="Q72" i="2"/>
  <c r="Q70" i="2"/>
  <c r="S72" i="2"/>
  <c r="S70" i="2"/>
  <c r="N55" i="2"/>
  <c r="Q56" i="2"/>
  <c r="S56" i="2"/>
  <c r="P56" i="2"/>
  <c r="S59" i="2"/>
  <c r="Q59" i="2"/>
  <c r="P59" i="2"/>
  <c r="T59" i="2" s="1"/>
  <c r="P40" i="2"/>
  <c r="P48" i="2"/>
  <c r="T48" i="2"/>
  <c r="BF46" i="2" s="1"/>
  <c r="N62" i="2"/>
  <c r="P63" i="2"/>
  <c r="P62" i="2" s="1"/>
  <c r="Q63" i="2"/>
  <c r="Q62" i="2" s="1"/>
  <c r="P37" i="2"/>
  <c r="Q37" i="2"/>
  <c r="P41" i="2"/>
  <c r="T72" i="2"/>
  <c r="P70" i="2"/>
  <c r="T40" i="2"/>
  <c r="P38" i="2"/>
  <c r="P55" i="2"/>
  <c r="T56" i="2"/>
  <c r="S55" i="2"/>
  <c r="Q55" i="2"/>
  <c r="T37" i="2"/>
  <c r="BJ35" i="2" s="1"/>
  <c r="BB70" i="2"/>
  <c r="BK70" i="2" s="1"/>
  <c r="T70" i="2"/>
  <c r="AF55" i="2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Q22" i="2"/>
  <c r="Q21" i="2" s="1"/>
  <c r="N23" i="2"/>
  <c r="S24" i="2"/>
  <c r="S23" i="2" s="1"/>
  <c r="S26" i="2"/>
  <c r="S25" i="2" s="1"/>
  <c r="N25" i="2"/>
  <c r="S28" i="2"/>
  <c r="S27" i="2" s="1"/>
  <c r="N27" i="2"/>
  <c r="S30" i="2"/>
  <c r="Q30" i="2"/>
  <c r="P30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M44" i="2"/>
  <c r="N44" i="2" s="1"/>
  <c r="R43" i="2"/>
  <c r="O43" i="2"/>
  <c r="T22" i="2"/>
  <c r="P21" i="2"/>
  <c r="T30" i="2"/>
  <c r="T28" i="2"/>
  <c r="T26" i="2"/>
  <c r="T24" i="2"/>
  <c r="BB23" i="2"/>
  <c r="BK23" i="2" s="1"/>
  <c r="T23" i="2"/>
  <c r="BB25" i="2"/>
  <c r="BK25" i="2" s="1"/>
  <c r="T25" i="2"/>
  <c r="BB27" i="2"/>
  <c r="BK27" i="2" s="1"/>
  <c r="T27" i="2"/>
  <c r="AF29" i="2"/>
  <c r="BH21" i="2"/>
  <c r="BK21" i="2" s="1"/>
  <c r="T21" i="2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 s="1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/>
  <c r="N3" i="2" s="1"/>
  <c r="R3" i="2"/>
  <c r="O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P20" i="2"/>
  <c r="S20" i="2"/>
  <c r="S18" i="2" s="1"/>
  <c r="P6" i="2"/>
  <c r="Q7" i="2"/>
  <c r="Q6" i="2" s="1"/>
  <c r="P18" i="2"/>
  <c r="T7" i="2"/>
  <c r="T6" i="2" s="1"/>
  <c r="BH6" i="2"/>
  <c r="BK6" i="2" s="1"/>
  <c r="N60" i="2" l="1"/>
  <c r="Q61" i="2"/>
  <c r="Q60" i="2" s="1"/>
  <c r="S61" i="2"/>
  <c r="S60" i="2" s="1"/>
  <c r="P61" i="2"/>
  <c r="Q78" i="2"/>
  <c r="Q77" i="2" s="1"/>
  <c r="S78" i="2"/>
  <c r="S77" i="2" s="1"/>
  <c r="P78" i="2"/>
  <c r="N77" i="2"/>
  <c r="T10" i="2"/>
  <c r="BF8" i="2" s="1"/>
  <c r="S12" i="2"/>
  <c r="S11" i="2" s="1"/>
  <c r="N11" i="2"/>
  <c r="P12" i="2"/>
  <c r="Q12" i="2"/>
  <c r="Q11" i="2" s="1"/>
  <c r="S34" i="2"/>
  <c r="P34" i="2"/>
  <c r="P29" i="2" s="1"/>
  <c r="N29" i="2"/>
  <c r="Q34" i="2"/>
  <c r="Q29" i="2" s="1"/>
  <c r="S47" i="2"/>
  <c r="S46" i="2" s="1"/>
  <c r="P47" i="2"/>
  <c r="Q47" i="2"/>
  <c r="Q46" i="2" s="1"/>
  <c r="N46" i="2"/>
  <c r="Q14" i="2"/>
  <c r="P14" i="2"/>
  <c r="P13" i="2" s="1"/>
  <c r="N13" i="2"/>
  <c r="S14" i="2"/>
  <c r="S13" i="2" s="1"/>
  <c r="S44" i="2"/>
  <c r="S43" i="2" s="1"/>
  <c r="Q44" i="2"/>
  <c r="Q43" i="2" s="1"/>
  <c r="N43" i="2"/>
  <c r="P44" i="2"/>
  <c r="S17" i="2"/>
  <c r="S16" i="2" s="1"/>
  <c r="N16" i="2"/>
  <c r="P17" i="2"/>
  <c r="Q17" i="2"/>
  <c r="Q16" i="2" s="1"/>
  <c r="BB55" i="2"/>
  <c r="BK55" i="2" s="1"/>
  <c r="T55" i="2"/>
  <c r="BB41" i="2"/>
  <c r="BK41" i="2" s="1"/>
  <c r="T41" i="2"/>
  <c r="N73" i="2"/>
  <c r="Q74" i="2"/>
  <c r="Q73" i="2" s="1"/>
  <c r="S74" i="2"/>
  <c r="S73" i="2" s="1"/>
  <c r="P74" i="2"/>
  <c r="S29" i="2"/>
  <c r="Q13" i="2"/>
  <c r="T14" i="2"/>
  <c r="Q18" i="2"/>
  <c r="T20" i="2"/>
  <c r="T85" i="2"/>
  <c r="S84" i="2"/>
  <c r="P36" i="2"/>
  <c r="Q36" i="2"/>
  <c r="Q35" i="2" s="1"/>
  <c r="S36" i="2"/>
  <c r="S35" i="2" s="1"/>
  <c r="N35" i="2"/>
  <c r="T63" i="2"/>
  <c r="S62" i="2"/>
  <c r="Q65" i="2"/>
  <c r="N64" i="2"/>
  <c r="S65" i="2"/>
  <c r="P65" i="2"/>
  <c r="S54" i="2"/>
  <c r="S53" i="2" s="1"/>
  <c r="P54" i="2"/>
  <c r="Q54" i="2"/>
  <c r="Q53" i="2" s="1"/>
  <c r="N53" i="2"/>
  <c r="T86" i="2"/>
  <c r="BF84" i="2" s="1"/>
  <c r="P84" i="2"/>
  <c r="S3" i="2"/>
  <c r="T5" i="2"/>
  <c r="S9" i="2"/>
  <c r="S8" i="2" s="1"/>
  <c r="N8" i="2"/>
  <c r="P9" i="2"/>
  <c r="Q9" i="2"/>
  <c r="Q8" i="2" s="1"/>
  <c r="S68" i="2"/>
  <c r="P68" i="2"/>
  <c r="T68" i="2" s="1"/>
  <c r="BB64" i="2" s="1"/>
  <c r="Q68" i="2"/>
  <c r="N75" i="2"/>
  <c r="S76" i="2"/>
  <c r="S75" i="2" s="1"/>
  <c r="Q76" i="2"/>
  <c r="Q75" i="2" s="1"/>
  <c r="P76" i="2"/>
  <c r="P16" i="2" l="1"/>
  <c r="T17" i="2"/>
  <c r="T34" i="2"/>
  <c r="P11" i="2"/>
  <c r="T12" i="2"/>
  <c r="P60" i="2"/>
  <c r="T61" i="2"/>
  <c r="T74" i="2"/>
  <c r="P73" i="2"/>
  <c r="P43" i="2"/>
  <c r="T44" i="2"/>
  <c r="T47" i="2"/>
  <c r="P46" i="2"/>
  <c r="P77" i="2"/>
  <c r="T78" i="2"/>
  <c r="T76" i="2"/>
  <c r="P75" i="2"/>
  <c r="T3" i="2"/>
  <c r="BB3" i="2"/>
  <c r="BK3" i="2" s="1"/>
  <c r="T54" i="2"/>
  <c r="P53" i="2"/>
  <c r="T65" i="2"/>
  <c r="P64" i="2"/>
  <c r="T18" i="2"/>
  <c r="BB18" i="2"/>
  <c r="BK18" i="2" s="1"/>
  <c r="BB13" i="2"/>
  <c r="BK13" i="2" s="1"/>
  <c r="T13" i="2"/>
  <c r="T9" i="2"/>
  <c r="P8" i="2"/>
  <c r="S64" i="2"/>
  <c r="Q64" i="2"/>
  <c r="BB62" i="2"/>
  <c r="BK62" i="2" s="1"/>
  <c r="T62" i="2"/>
  <c r="T36" i="2"/>
  <c r="P35" i="2"/>
  <c r="BB84" i="2"/>
  <c r="BK84" i="2" s="1"/>
  <c r="T84" i="2"/>
  <c r="BB46" i="2" l="1"/>
  <c r="BK46" i="2" s="1"/>
  <c r="T46" i="2"/>
  <c r="BB73" i="2"/>
  <c r="BK73" i="2" s="1"/>
  <c r="T73" i="2"/>
  <c r="BB16" i="2"/>
  <c r="BK16" i="2" s="1"/>
  <c r="T16" i="2"/>
  <c r="BB77" i="2"/>
  <c r="BK77" i="2" s="1"/>
  <c r="T77" i="2"/>
  <c r="BB43" i="2"/>
  <c r="BK43" i="2" s="1"/>
  <c r="T43" i="2"/>
  <c r="BB60" i="2"/>
  <c r="BK60" i="2" s="1"/>
  <c r="T60" i="2"/>
  <c r="BB11" i="2"/>
  <c r="BK11" i="2" s="1"/>
  <c r="T11" i="2"/>
  <c r="T29" i="2"/>
  <c r="BB29" i="2"/>
  <c r="BK29" i="2" s="1"/>
  <c r="BB35" i="2"/>
  <c r="BK35" i="2" s="1"/>
  <c r="T35" i="2"/>
  <c r="BB8" i="2"/>
  <c r="BK8" i="2" s="1"/>
  <c r="T8" i="2"/>
  <c r="AF64" i="2"/>
  <c r="BK64" i="2" s="1"/>
  <c r="T64" i="2"/>
  <c r="T53" i="2"/>
  <c r="BB53" i="2"/>
  <c r="BK53" i="2" s="1"/>
  <c r="BB75" i="2"/>
  <c r="BK75" i="2" s="1"/>
  <c r="T75" i="2"/>
</calcChain>
</file>

<file path=xl/sharedStrings.xml><?xml version="1.0" encoding="utf-8"?>
<sst xmlns="http://schemas.openxmlformats.org/spreadsheetml/2006/main" count="577" uniqueCount="412">
  <si>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</si>
  <si>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</si>
  <si>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</si>
  <si>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</si>
  <si>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</si>
  <si>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</si>
  <si>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</si>
  <si>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</si>
  <si>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</si>
  <si>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</si>
  <si>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</si>
  <si>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</si>
  <si>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</si>
  <si>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</si>
  <si>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</si>
  <si>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</si>
  <si>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</si>
  <si>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</si>
  <si>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</si>
  <si>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</si>
  <si>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</si>
  <si>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</si>
  <si>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</si>
  <si>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</si>
  <si>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</si>
  <si>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</si>
  <si>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</si>
  <si>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</si>
  <si>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</si>
  <si>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</si>
  <si>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</si>
  <si>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</si>
  <si>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</si>
  <si>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</si>
  <si>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</si>
  <si>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</si>
  <si>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</si>
  <si>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</si>
  <si>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</si>
  <si>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</si>
  <si>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</si>
  <si>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</si>
  <si>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</si>
  <si>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</si>
  <si>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</si>
  <si>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</si>
  <si>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</si>
  <si>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</si>
  <si>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</si>
  <si>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</si>
  <si>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</si>
  <si>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</si>
  <si>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</si>
  <si>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</si>
  <si>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</si>
  <si>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</si>
  <si>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</si>
  <si>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</si>
  <si>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</si>
  <si>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</si>
  <si>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</si>
  <si>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</si>
  <si>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</si>
  <si>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</si>
  <si>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</si>
  <si>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</si>
  <si>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</si>
  <si>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</si>
  <si>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</si>
  <si>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</si>
  <si>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</si>
  <si>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</si>
  <si>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</si>
  <si>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</si>
  <si>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</si>
  <si>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</si>
  <si>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</si>
  <si>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</si>
  <si>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</si>
  <si>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</si>
  <si>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</si>
  <si>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</si>
  <si>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</si>
  <si>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</si>
  <si>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</si>
  <si>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</si>
  <si>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</si>
  <si>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</si>
  <si>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</si>
  <si>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</si>
  <si>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</si>
  <si>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</si>
  <si>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</si>
  <si>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</si>
  <si>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</si>
  <si>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</si>
  <si>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</si>
  <si>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</si>
  <si>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</si>
  <si>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</si>
  <si>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</si>
  <si>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</si>
  <si>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</si>
  <si>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</si>
  <si>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</si>
  <si>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</si>
  <si>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</si>
  <si>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</si>
  <si>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</si>
  <si>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</si>
  <si>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</si>
  <si>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</si>
  <si>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</si>
  <si>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</si>
  <si>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</si>
  <si>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</si>
  <si>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</si>
  <si>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</si>
  <si>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</si>
  <si>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</si>
  <si>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</si>
  <si>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</si>
  <si>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</si>
  <si>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</si>
  <si>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</si>
  <si>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</si>
  <si>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</si>
  <si>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</si>
  <si>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</si>
  <si>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</si>
  <si>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</si>
  <si>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</si>
  <si>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</si>
  <si>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</si>
  <si>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</si>
  <si>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</si>
  <si>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</si>
  <si>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</si>
  <si>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</si>
  <si>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</si>
  <si>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</si>
  <si>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</si>
  <si>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</si>
  <si>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</si>
  <si>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</si>
  <si>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</si>
  <si>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</si>
  <si>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</si>
  <si>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</si>
  <si>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</si>
  <si>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</si>
  <si>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</si>
  <si>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</si>
  <si>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</si>
  <si>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</si>
  <si>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</si>
  <si>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</si>
  <si>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</si>
  <si>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</si>
  <si>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</si>
  <si>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</si>
  <si>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</si>
  <si>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</si>
  <si>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</si>
  <si>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</si>
  <si>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</si>
  <si>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</si>
  <si>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</si>
  <si>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</si>
  <si>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</si>
  <si>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</si>
  <si>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</si>
  <si>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</si>
  <si>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</si>
  <si>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</si>
  <si>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</si>
  <si>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</si>
  <si>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</si>
  <si>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</si>
  <si>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</si>
  <si>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</si>
  <si>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</si>
  <si>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</si>
  <si>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</si>
  <si>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</si>
  <si>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</si>
  <si>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</si>
  <si>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</si>
  <si>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</si>
  <si>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</si>
  <si>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</si>
  <si>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</si>
  <si>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</si>
  <si>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</si>
  <si>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</si>
  <si>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</si>
  <si>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</si>
  <si>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</si>
  <si>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</si>
  <si>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</si>
  <si>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</si>
  <si>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</si>
  <si>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</si>
  <si>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</si>
  <si>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</si>
  <si>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</si>
  <si>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</si>
  <si>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</si>
  <si>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</si>
  <si>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</si>
  <si>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</si>
  <si>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</si>
  <si>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</si>
  <si>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</si>
  <si>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</si>
  <si>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</si>
  <si>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</si>
  <si>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</si>
  <si>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</si>
  <si>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</si>
  <si>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</si>
  <si>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</si>
  <si>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</si>
  <si>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</si>
  <si>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</si>
  <si>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</si>
  <si>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</si>
  <si>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</si>
  <si>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</si>
  <si>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</si>
  <si>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</si>
  <si>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</si>
  <si>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</si>
  <si>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</si>
  <si>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</si>
  <si>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</si>
  <si>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</si>
  <si>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</si>
  <si>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</si>
  <si>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</si>
  <si>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</si>
  <si>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</si>
  <si>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</si>
  <si>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</si>
  <si>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</si>
  <si>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</si>
  <si>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</si>
  <si>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</si>
  <si>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</si>
  <si>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</si>
  <si>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</si>
  <si>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</si>
  <si>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</si>
  <si>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</si>
  <si>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</si>
  <si>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</si>
  <si>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</si>
  <si>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</si>
  <si>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</si>
  <si>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</si>
  <si>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</si>
  <si>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</si>
  <si>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</si>
  <si>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</si>
  <si>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</si>
  <si>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</si>
  <si>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</si>
  <si>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</si>
  <si>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</si>
  <si>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</si>
  <si>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</si>
  <si>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</si>
  <si>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</si>
  <si>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</si>
  <si>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</si>
  <si>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</si>
  <si>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</si>
  <si>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</si>
  <si>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</si>
  <si>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</si>
  <si>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</si>
  <si>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</si>
  <si>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</si>
  <si>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</si>
  <si>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</si>
  <si>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</si>
  <si>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</si>
  <si>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</si>
  <si>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</si>
  <si>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</si>
  <si>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</si>
  <si>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</si>
  <si>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</si>
  <si>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</si>
  <si>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</si>
  <si>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</si>
  <si>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</si>
  <si>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</si>
  <si>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</si>
  <si>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</si>
  <si>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</si>
  <si>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</si>
  <si>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</si>
  <si>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</si>
  <si>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</si>
  <si>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</si>
  <si>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</si>
  <si>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</si>
  <si>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</si>
  <si>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</si>
  <si>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</si>
  <si>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</si>
  <si>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</si>
  <si>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</si>
  <si>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</si>
  <si>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</si>
  <si>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</si>
  <si>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</si>
  <si>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</si>
  <si>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</si>
  <si>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</si>
  <si>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</si>
  <si>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</si>
  <si>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</si>
  <si>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</si>
  <si>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</si>
  <si>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</si>
  <si>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</si>
  <si>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</si>
  <si>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</si>
  <si>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</si>
  <si>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</si>
  <si>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проектировании).</t>
  </si>
  <si>
    <t>41708706 (ВЭС-3870/2018)</t>
  </si>
  <si>
    <t>41704210 (СЭС-3884/2018)</t>
  </si>
  <si>
    <t>41708107 (СЭС-3889/2018)</t>
  </si>
  <si>
    <t>41709013 (СЭС-3895/2018)</t>
  </si>
  <si>
    <t>41679290 (ЦЭС-16440/2018)</t>
  </si>
  <si>
    <t>41699025 (ЦЭС-16642/2018)</t>
  </si>
  <si>
    <t>41699601 (ЦЭС-16661/2018)</t>
  </si>
  <si>
    <t>41699642 (ЦЭС-16664/2018)</t>
  </si>
  <si>
    <t>41701548 (ЦЭС-16672/2018)</t>
  </si>
  <si>
    <t>41702133 (ЦЭС-16675/2018)</t>
  </si>
  <si>
    <t>41702183 (ЦЭС-16685/2018)</t>
  </si>
  <si>
    <t>Молчанов Александр Геннадиевич</t>
  </si>
  <si>
    <t>Хатюхина Олеся Владимировна</t>
  </si>
  <si>
    <t>Дуплина Елена Николаевна</t>
  </si>
  <si>
    <t>Ротов Михаил Владимирович</t>
  </si>
  <si>
    <t>Дроздов Александр Михайлович</t>
  </si>
  <si>
    <t>Митькина Елена Александровна</t>
  </si>
  <si>
    <t>Алехин Сергей Евгеньевич</t>
  </si>
  <si>
    <t>Паньков Владимир Александрович</t>
  </si>
  <si>
    <t>Шаповалова Ольга Владимировна</t>
  </si>
  <si>
    <t>Турубаров Юрий Геннадьевич</t>
  </si>
  <si>
    <t>Маркова Елена Евгеньевна</t>
  </si>
  <si>
    <t>Курская обл., Горшеченский р-н, Солдатский сельсовет</t>
  </si>
  <si>
    <t>Курская обл.,г.Железногорск,снт Горняк зона Рясник-1, уч.99А</t>
  </si>
  <si>
    <t>Курская обл., Железногорский р-н,с/о Шахтер, уч.505/4,</t>
  </si>
  <si>
    <t>Курская обл., г.Железногорск,с/о Родничок уч.9</t>
  </si>
  <si>
    <t>Курская обл., г.Курск, Центральный округ, уч.46:29:10259:109</t>
  </si>
  <si>
    <t>Курская обл., г. Курск, тсн "Курск", уч. 1460</t>
  </si>
  <si>
    <t>Курский р-н, д. Долгое, ул. 46:11:071002:1020</t>
  </si>
  <si>
    <t>Курская обл., Золотухинский р-н, д. Тишино, кад. №46:07:100501:180</t>
  </si>
  <si>
    <t>г. Курск, ул. Тургенева, 43</t>
  </si>
  <si>
    <t>г. Курск, ул. Ягодная, д. 72</t>
  </si>
  <si>
    <t>г. Курск, снт "Курск", уч. 931</t>
  </si>
  <si>
    <t>строительство ВЛ-10 кВ защищенным проводом - ответвления протяженностью 0,04 км от опоры  существующей  ВЛ-10 кВ № 03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03 (тип и технические характеристики уточнить при проектировании);
- строительство ВЛ-0,4 кВ самонесущим изолированным проводом протяженностью  0,15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</si>
  <si>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03 в части монтажа ответвительной арматуры к опоре ВЛ-10 кВ в точке врезки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</si>
  <si>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0,07 км от опоры №2-5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</si>
  <si>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ТП-6/0,4 кВ №014 в части монтажа дополнительного линейного коммутационного аппарата (объем реконструкции уточнить при проектировании), в том числе  по ТУ С-3776.</t>
  </si>
  <si>
    <t>реконструкция существующей ТП-10/0,4 кВ № 083 в части адаптации шин 0,4 кВ, для стыковки с проектируемым коммутационным аппаратом (объем реконструкции уточнить при проектировании) (в том числе по техническим условиям Ц-16066).</t>
  </si>
  <si>
    <t>строительство воздушной линии электропередачи 0,4 кВ самонесущим изолированным проводом – ответвления протяженностью 0,16 км от опоры № 9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0,12 км по техническим условиям Ц-16294).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</si>
  <si>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 (в том числе по техническим условиям Ц-16294).</t>
  </si>
  <si>
    <t>реконструкция существующей ВЛ-10 кВ № 129.12 в части монтажа ответвительной арматуры в точке врезки (объем реконструкции уточнить при проектировании) (в том числе по техническим условиям Ц-15775).</t>
  </si>
  <si>
    <t>строительство воздушной линии электропередачи 0,4 кВ самонесущим изолированным проводом – ответвления протяженностью 0,23км от опоры № 1-5 существующей ВЛ-0,4 кВ № 2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</si>
  <si>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</t>
  </si>
  <si>
    <t>Строительство воздушной линии электропередачи 0,4 кВ самонесущим изолированным проводом ВЛИ-0,4 кВ протяженностью 0,41 км от ТП-10/0,4 кВ № 082 до границы земельного участка заявителя (марку и сечение провода, протяженность уточнить при проектировании).</t>
  </si>
  <si>
    <t>монтаж дополнительного коммутационного аппарата проектируемой ВЛ-0,4 кВ отходящей от ТП-10/0,4 кВ        № 082 (тип и технические характеристики коммутационного аппарата уточнить при проектировании).</t>
  </si>
  <si>
    <t>строительство КВЛ-0,4 кВ протяженностью 0,1 км от РТП-10/0,4 кВ № 018 до границы земельного участка заявителя (марку и сечение провода, протяженность уточнить при проектировании)    в том числе:
- строительство кабельной линии электропередачи 0,4 кВ методом прокладки в траншее протяженностью 0,04 км.
- строительство воздушной линии электропередачи 0,4 кВ самонесущим изолированным проводом (ВЛИ-0,4 кВ) протяженностью 0,06 км.</t>
  </si>
  <si>
    <t>реконструкция существующей РТП-10/0,4 кВ № 018 в части монтажа дополнительного коммутационного аппарата проектируемой КВЛ-0,4 кВ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</si>
  <si>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0,09 км от опоры № 1-8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0,03 км по техническим условиям Ц-16558).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</si>
  <si>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 (в том числе по техническим условиям Ц-16558).</t>
  </si>
  <si>
    <t>Объем строительства в С-3776 (Очередь 114 Северо-восток-2)</t>
  </si>
  <si>
    <t>реконструкция существующей ВЛ-0,4 кВ № 2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</si>
  <si>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строительство ВЛ-0,4 кВ самонесущим изолированным проводом - строительство ответвления протяженностью 0,22 км от опоры № 19  ВЛ-0,4 кВ № 2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</si>
  <si>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Остальной объем строительства в Ц-16066 (Очередь 113 хоз.способ)</t>
  </si>
  <si>
    <t>Остальной объем строительства в Ц-16294 (Очередь 114)</t>
  </si>
  <si>
    <t>Остальной объем строительства в Ц-15325 (Очередь 105 Северо-восток), Ц-15775 (Очередь 111 Льготники)</t>
  </si>
  <si>
    <t>ВЛ-0,4 кВ № 2 (инв. № 5999)</t>
  </si>
  <si>
    <t>0,04 (в траншее)</t>
  </si>
  <si>
    <t>Остальной объем строительства в Ц-16558 (Очередь 117)</t>
  </si>
  <si>
    <t>ИТОГО:</t>
  </si>
  <si>
    <t>41710846 (ЦЭС-16743/2018)</t>
  </si>
  <si>
    <t>Самсонова Надежда Андреевна</t>
  </si>
  <si>
    <t>Курская обл., Курский р-н, снт "Курск", уч. 1213</t>
  </si>
  <si>
    <t>строительство воздушной линии электропередачи 0,4 кВ самонесущим изолированным проводом – ответвления протяженностью 0,06 км от опоры №4-9 существующей ВЛ-0,4 кВ № 3 до границы земельного участка заявителя (марку и сечение провода, протяженность уточнить при проектировании).</t>
  </si>
  <si>
    <t>строительство ЛЭП-0,4 кВ протяженностью 0,29 км от ТП-6/0,4 кВ № 014, в том числе:строительство КЛ 0,4 кВ методом прокладки в траншее, протяженностью 0,13 км, в том числе 0,13 км по ТУ С-3776;строительство воздушной линии электропередачи 0,4 кВ самонесущим изолированным проводом (ВЛИ-0,4 кВ) протяженностью 0,16 км, в том числе 0,06 км по ТУ С-3776;</t>
  </si>
  <si>
    <t>строительство воздушной линии электропередачи 0,4 кВ самонесущим изолированным проводом ВЛИ-0,4 кВ протяженностью 0,205 км от ТП-10/0,4 кВ № 083 до границы земельного участка заявителя(в том числе 0,105 км по техническим условиям Ц-16066).	
10.2.	Строительство новых подстанций:                                                                              нет.
10.3.	Увеличение сечения проводов и кабелей:	нет.
10.4.	Замена или увеличение мощности трансформаторов:	нет.
10.5.	Расширение распределительных устройств: монтаж дополнительного коммутационного аппарата проектируемой ВЛИ-0,4 кВ отходящей от ТП-10/0,4 кВ № 083 (объем реконструкции уточнить при проектировании), (в том числе по техническим условиям Ц-16066).</t>
  </si>
  <si>
    <t>строительство воздушной линии электропередачи 10 кВ защищенным проводом – ответвления протяженностью 0,07 км от опоры существующей ВЛ-10 кВ № 129.12 до проектируемой ТП-10/0,4 кВ  (в том числе 0,07 км по ТУ Ц-15775).
- монтаж линейного разъединителя 10 кВ на концевой опоре проектируемого ответвления от ВЛ-10 кВ № 129.12 (в том числе по ТУ Ц-15775).
- строительство воздушной линии электропередачи 0,4 кВ самонесущим изолированным проводом (ВЛИ-0,4 кВ) протяженностью 0,86 км от проектируемой ТП-10/0,4 кВ до границы земельного участка заявителя (в том числе 0,2 км по ТУ Ц-15775). 
строительство трансформаторной подстанции 10/0,4 кВ столбового типа с одним силовым трансформатором мощностью до 63 кВА (в том числе по техническим условиям Ц-15775).</t>
  </si>
  <si>
    <t>СТП 63 кВА - 1 шт.</t>
  </si>
  <si>
    <t>Монтаж АВ-0,4 кВ - 2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</si>
  <si>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</si>
  <si>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</si>
  <si>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</si>
  <si>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</si>
  <si>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</si>
  <si>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</si>
  <si>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</si>
  <si>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</si>
  <si>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</si>
  <si>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118 льготники») </t>
  </si>
  <si>
    <t>Строительство КЛ-0,4 кВ,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</si>
</sst>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11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99"/>
  <sheetViews>
    <sheetView tabSelected="1" view="pageBreakPreview" zoomScale="30" zoomScaleNormal="30" zoomScaleSheetLayoutView="30" workbookViewId="0">
      <pane ySplit="2" topLeftCell="A21" activePane="bottomLeft" state="frozen"/>
      <selection pane="bottomLeft" activeCell="H23" sqref="H23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0.7109375" style="176" customWidth="1"/>
    <col min="6" max="6" width="19.28515625" style="176" customWidth="1"/>
    <col min="7" max="7" width="26.7109375" style="176" customWidth="1"/>
    <col min="8" max="8" width="23" style="176" customWidth="1"/>
    <col min="9" max="9" width="38.85546875" style="176" customWidth="1"/>
    <col min="10" max="10" width="100.140625" style="176" customWidth="1"/>
    <col min="11" max="11" width="66" style="176" customWidth="1"/>
    <col min="12" max="12" width="20.8554687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7.140625" style="176" customWidth="1"/>
    <col min="19" max="19" width="31.28515625" style="176" customWidth="1"/>
    <col min="20" max="20" width="33.140625" style="176" customWidth="1"/>
    <col min="21" max="21" width="36.5703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45.28515625" style="176" customWidth="1"/>
    <col min="47" max="47" width="33.425781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3.85546875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5.85546875" style="176" customWidth="1"/>
    <col min="58" max="58" width="44.71093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43.1406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49.14062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67.25" customHeight="1" x14ac:dyDescent="0.95">
      <c r="A1" s="222" t="s">
        <v>410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</row>
    <row r="2" spans="1:72" s="22" customFormat="1" ht="31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411</v>
      </c>
      <c r="AQ2" s="20" t="s">
        <v>313</v>
      </c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248.25" customHeight="1" x14ac:dyDescent="0.25">
      <c r="A3" s="20" t="s">
        <v>333</v>
      </c>
      <c r="B3" s="197">
        <v>41708706</v>
      </c>
      <c r="C3" s="24">
        <v>43348</v>
      </c>
      <c r="D3" s="29">
        <v>466.1</v>
      </c>
      <c r="E3" s="29"/>
      <c r="F3" s="20">
        <v>15</v>
      </c>
      <c r="G3" s="20" t="s">
        <v>344</v>
      </c>
      <c r="H3" s="20" t="s">
        <v>131</v>
      </c>
      <c r="I3" s="20" t="s">
        <v>355</v>
      </c>
      <c r="J3" s="207" t="s">
        <v>366</v>
      </c>
      <c r="K3" s="207" t="s">
        <v>367</v>
      </c>
      <c r="L3" s="20"/>
      <c r="M3" s="20"/>
      <c r="N3" s="21"/>
      <c r="O3" s="21">
        <f>SUM(O4:O7)</f>
        <v>581.45000000000005</v>
      </c>
      <c r="P3" s="21">
        <f t="shared" ref="P3:U3" si="0">SUM(P4:P7)</f>
        <v>0</v>
      </c>
      <c r="Q3" s="21">
        <f t="shared" si="0"/>
        <v>38.738</v>
      </c>
      <c r="R3" s="21">
        <f t="shared" si="0"/>
        <v>241.85599999999999</v>
      </c>
      <c r="S3" s="21">
        <f t="shared" si="0"/>
        <v>281.54000000000002</v>
      </c>
      <c r="T3" s="21">
        <f t="shared" si="0"/>
        <v>19.316000000000003</v>
      </c>
      <c r="U3" s="21">
        <f t="shared" si="0"/>
        <v>581.45000000000005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>
        <v>0.04</v>
      </c>
      <c r="AI3" s="21">
        <f>U4</f>
        <v>51.2</v>
      </c>
      <c r="AJ3" s="20"/>
      <c r="AK3" s="20"/>
      <c r="AL3" s="202">
        <v>1</v>
      </c>
      <c r="AM3" s="21">
        <f>U5</f>
        <v>59.09</v>
      </c>
      <c r="AN3" s="20"/>
      <c r="AO3" s="20"/>
      <c r="AP3" s="20"/>
      <c r="AQ3" s="20"/>
      <c r="AR3" s="20"/>
      <c r="AS3" s="20"/>
      <c r="AT3" s="202" t="s">
        <v>272</v>
      </c>
      <c r="AU3" s="21">
        <f>U6</f>
        <v>302.56</v>
      </c>
      <c r="AV3" s="20"/>
      <c r="AW3" s="20"/>
      <c r="AX3" s="20"/>
      <c r="AY3" s="20"/>
      <c r="AZ3" s="20"/>
      <c r="BA3" s="20"/>
      <c r="BB3" s="20"/>
      <c r="BC3" s="20"/>
      <c r="BD3" s="202">
        <v>0.15</v>
      </c>
      <c r="BE3" s="21">
        <f>U7</f>
        <v>168.59999999999997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:BN28" si="1">W3+Y3+AA3+AC3+AE3+AG3+AI3+AM3+AO3+AQ3+AS3+AU3+AW3+AY3+BA3+BC3+BE3+BG3+BI3+BK3+BM3</f>
        <v>581.45000000000005</v>
      </c>
      <c r="BO3" s="24">
        <v>43528</v>
      </c>
      <c r="BP3" s="179" t="s">
        <v>210</v>
      </c>
      <c r="BQ3" s="24">
        <v>43348</v>
      </c>
      <c r="BR3" s="199">
        <v>6</v>
      </c>
      <c r="BS3" s="22">
        <f t="shared" ref="BS3:BS28" si="2">BR3*30</f>
        <v>180</v>
      </c>
      <c r="BT3" s="192">
        <f t="shared" ref="BT3:BT28" si="3">BQ3+BS3</f>
        <v>43528</v>
      </c>
    </row>
    <row r="4" spans="1:72" s="22" customFormat="1" ht="248.25" customHeight="1" x14ac:dyDescent="0.25">
      <c r="A4" s="20"/>
      <c r="B4" s="197"/>
      <c r="C4" s="24"/>
      <c r="D4" s="29"/>
      <c r="E4" s="29"/>
      <c r="F4" s="20"/>
      <c r="G4" s="20"/>
      <c r="H4" s="20"/>
      <c r="I4" s="20"/>
      <c r="J4" s="223"/>
      <c r="K4" s="223"/>
      <c r="L4" s="20"/>
      <c r="M4" s="20" t="s">
        <v>314</v>
      </c>
      <c r="N4" s="20">
        <f>AH3</f>
        <v>0.04</v>
      </c>
      <c r="O4" s="21">
        <f>N4*1280</f>
        <v>51.2</v>
      </c>
      <c r="P4" s="21"/>
      <c r="Q4" s="21">
        <f>O4*0.11</f>
        <v>5.6320000000000006</v>
      </c>
      <c r="R4" s="21">
        <f>O4*0.84</f>
        <v>43.008000000000003</v>
      </c>
      <c r="S4" s="21">
        <v>0</v>
      </c>
      <c r="T4" s="21">
        <f>O4*0.05</f>
        <v>2.5600000000000005</v>
      </c>
      <c r="U4" s="21">
        <f>SUM(Q4:T4)</f>
        <v>51.2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2"/>
      <c r="AM4" s="20"/>
      <c r="AN4" s="20"/>
      <c r="AO4" s="20"/>
      <c r="AP4" s="20"/>
      <c r="AQ4" s="20"/>
      <c r="AR4" s="20"/>
      <c r="AS4" s="20"/>
      <c r="AT4" s="202"/>
      <c r="AU4" s="20"/>
      <c r="AV4" s="20"/>
      <c r="AW4" s="20"/>
      <c r="AX4" s="20"/>
      <c r="AY4" s="20"/>
      <c r="AZ4" s="20"/>
      <c r="BA4" s="20"/>
      <c r="BB4" s="20"/>
      <c r="BC4" s="20"/>
      <c r="BD4" s="202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9"/>
      <c r="BT4" s="192"/>
    </row>
    <row r="5" spans="1:72" s="22" customFormat="1" ht="248.25" customHeight="1" x14ac:dyDescent="0.25">
      <c r="A5" s="20"/>
      <c r="B5" s="197"/>
      <c r="C5" s="24"/>
      <c r="D5" s="29"/>
      <c r="E5" s="29"/>
      <c r="F5" s="20"/>
      <c r="G5" s="20"/>
      <c r="H5" s="20"/>
      <c r="I5" s="20"/>
      <c r="J5" s="223"/>
      <c r="K5" s="223"/>
      <c r="L5" s="20"/>
      <c r="M5" s="20" t="s">
        <v>316</v>
      </c>
      <c r="N5" s="20">
        <f>AL3</f>
        <v>1</v>
      </c>
      <c r="O5" s="21">
        <f>U5</f>
        <v>59.09</v>
      </c>
      <c r="P5" s="21"/>
      <c r="Q5" s="21">
        <v>4.38</v>
      </c>
      <c r="R5" s="21">
        <v>7.48</v>
      </c>
      <c r="S5" s="21">
        <v>45.49</v>
      </c>
      <c r="T5" s="21">
        <v>1.74</v>
      </c>
      <c r="U5" s="21">
        <f t="shared" ref="U5:U7" si="4">SUM(Q5:T5)</f>
        <v>59.09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2"/>
      <c r="AM5" s="20"/>
      <c r="AN5" s="20"/>
      <c r="AO5" s="20"/>
      <c r="AP5" s="20"/>
      <c r="AQ5" s="20"/>
      <c r="AR5" s="20"/>
      <c r="AS5" s="20"/>
      <c r="AT5" s="202"/>
      <c r="AU5" s="20"/>
      <c r="AV5" s="20"/>
      <c r="AW5" s="20"/>
      <c r="AX5" s="20"/>
      <c r="AY5" s="20"/>
      <c r="AZ5" s="20"/>
      <c r="BA5" s="20"/>
      <c r="BB5" s="20"/>
      <c r="BC5" s="20"/>
      <c r="BD5" s="202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24"/>
      <c r="BP5" s="179"/>
      <c r="BQ5" s="24"/>
      <c r="BR5" s="199"/>
      <c r="BT5" s="192"/>
    </row>
    <row r="6" spans="1:72" s="22" customFormat="1" ht="248.25" customHeight="1" x14ac:dyDescent="0.25">
      <c r="A6" s="20"/>
      <c r="B6" s="197"/>
      <c r="C6" s="24"/>
      <c r="D6" s="29"/>
      <c r="E6" s="29"/>
      <c r="F6" s="20"/>
      <c r="G6" s="20"/>
      <c r="H6" s="20"/>
      <c r="I6" s="20"/>
      <c r="J6" s="223"/>
      <c r="K6" s="223"/>
      <c r="L6" s="20"/>
      <c r="M6" s="20" t="s">
        <v>318</v>
      </c>
      <c r="N6" s="20" t="str">
        <f>AT3</f>
        <v>СТП 63 кВА</v>
      </c>
      <c r="O6" s="21">
        <f>U6</f>
        <v>302.56</v>
      </c>
      <c r="P6" s="21"/>
      <c r="Q6" s="21">
        <v>10.18</v>
      </c>
      <c r="R6" s="21">
        <v>51.43</v>
      </c>
      <c r="S6" s="21">
        <v>236.05</v>
      </c>
      <c r="T6" s="21">
        <v>4.9000000000000004</v>
      </c>
      <c r="U6" s="21">
        <f t="shared" si="4"/>
        <v>302.56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2"/>
      <c r="AM6" s="20"/>
      <c r="AN6" s="20"/>
      <c r="AO6" s="20"/>
      <c r="AP6" s="20"/>
      <c r="AQ6" s="20"/>
      <c r="AR6" s="20"/>
      <c r="AS6" s="20"/>
      <c r="AT6" s="202"/>
      <c r="AU6" s="20"/>
      <c r="AV6" s="20"/>
      <c r="AW6" s="20"/>
      <c r="AX6" s="20"/>
      <c r="AY6" s="20"/>
      <c r="AZ6" s="20"/>
      <c r="BA6" s="20"/>
      <c r="BB6" s="20"/>
      <c r="BC6" s="20"/>
      <c r="BD6" s="202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9"/>
      <c r="BT6" s="192"/>
    </row>
    <row r="7" spans="1:72" s="22" customFormat="1" ht="248.25" customHeight="1" x14ac:dyDescent="0.25">
      <c r="A7" s="20"/>
      <c r="B7" s="197"/>
      <c r="C7" s="24"/>
      <c r="D7" s="29"/>
      <c r="E7" s="29"/>
      <c r="F7" s="20"/>
      <c r="G7" s="20"/>
      <c r="H7" s="20"/>
      <c r="I7" s="20"/>
      <c r="J7" s="208"/>
      <c r="K7" s="208"/>
      <c r="L7" s="20"/>
      <c r="M7" s="20" t="s">
        <v>310</v>
      </c>
      <c r="N7" s="20">
        <f>BD3</f>
        <v>0.15</v>
      </c>
      <c r="O7" s="21">
        <f>N7*1124</f>
        <v>168.6</v>
      </c>
      <c r="P7" s="21"/>
      <c r="Q7" s="21">
        <f>O7*0.11</f>
        <v>18.545999999999999</v>
      </c>
      <c r="R7" s="21">
        <f>O7*0.83</f>
        <v>139.93799999999999</v>
      </c>
      <c r="S7" s="21">
        <v>0</v>
      </c>
      <c r="T7" s="21">
        <f>O7*0.06</f>
        <v>10.116</v>
      </c>
      <c r="U7" s="21">
        <f t="shared" si="4"/>
        <v>168.59999999999997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2"/>
      <c r="AM7" s="20"/>
      <c r="AN7" s="20"/>
      <c r="AO7" s="20"/>
      <c r="AP7" s="20"/>
      <c r="AQ7" s="20"/>
      <c r="AR7" s="20"/>
      <c r="AS7" s="20"/>
      <c r="AT7" s="202"/>
      <c r="AU7" s="20"/>
      <c r="AV7" s="20"/>
      <c r="AW7" s="20"/>
      <c r="AX7" s="20"/>
      <c r="AY7" s="20"/>
      <c r="AZ7" s="20"/>
      <c r="BA7" s="20"/>
      <c r="BB7" s="20"/>
      <c r="BC7" s="20"/>
      <c r="BD7" s="202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79"/>
      <c r="BQ7" s="24"/>
      <c r="BR7" s="199"/>
      <c r="BT7" s="192"/>
    </row>
    <row r="8" spans="1:72" s="22" customFormat="1" ht="409.5" customHeight="1" x14ac:dyDescent="0.25">
      <c r="A8" s="20" t="s">
        <v>334</v>
      </c>
      <c r="B8" s="197">
        <v>41704210</v>
      </c>
      <c r="C8" s="24">
        <v>43353</v>
      </c>
      <c r="D8" s="29">
        <v>466.1</v>
      </c>
      <c r="E8" s="29"/>
      <c r="F8" s="20">
        <v>10</v>
      </c>
      <c r="G8" s="20" t="s">
        <v>345</v>
      </c>
      <c r="H8" s="20" t="s">
        <v>135</v>
      </c>
      <c r="I8" s="20" t="s">
        <v>356</v>
      </c>
      <c r="J8" s="201" t="s">
        <v>368</v>
      </c>
      <c r="K8" s="20" t="s">
        <v>331</v>
      </c>
      <c r="L8" s="20"/>
      <c r="M8" s="20"/>
      <c r="N8" s="20"/>
      <c r="O8" s="21">
        <f>SUM(O9)</f>
        <v>78.680000000000007</v>
      </c>
      <c r="P8" s="21">
        <f t="shared" ref="P8:U8" si="5">SUM(P9)</f>
        <v>0</v>
      </c>
      <c r="Q8" s="21">
        <f t="shared" si="5"/>
        <v>8.6548000000000016</v>
      </c>
      <c r="R8" s="21">
        <f t="shared" si="5"/>
        <v>65.304400000000001</v>
      </c>
      <c r="S8" s="21">
        <f t="shared" si="5"/>
        <v>0</v>
      </c>
      <c r="T8" s="21">
        <f t="shared" si="5"/>
        <v>4.7208000000000006</v>
      </c>
      <c r="U8" s="21">
        <f t="shared" si="5"/>
        <v>78.680000000000007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2"/>
      <c r="AM8" s="20"/>
      <c r="AN8" s="20"/>
      <c r="AO8" s="20"/>
      <c r="AP8" s="20"/>
      <c r="AQ8" s="20"/>
      <c r="AR8" s="20"/>
      <c r="AS8" s="20"/>
      <c r="AT8" s="202"/>
      <c r="AU8" s="20"/>
      <c r="AV8" s="20"/>
      <c r="AW8" s="20"/>
      <c r="AX8" s="20"/>
      <c r="AY8" s="20"/>
      <c r="AZ8" s="20"/>
      <c r="BA8" s="20"/>
      <c r="BB8" s="20"/>
      <c r="BC8" s="20"/>
      <c r="BD8" s="202">
        <v>7.0000000000000007E-2</v>
      </c>
      <c r="BE8" s="21">
        <f>U9</f>
        <v>78.680000000000007</v>
      </c>
      <c r="BF8" s="20"/>
      <c r="BG8" s="21"/>
      <c r="BH8" s="20"/>
      <c r="BI8" s="29"/>
      <c r="BJ8" s="29"/>
      <c r="BK8" s="20"/>
      <c r="BL8" s="20"/>
      <c r="BM8" s="20"/>
      <c r="BN8" s="181">
        <f t="shared" si="1"/>
        <v>78.680000000000007</v>
      </c>
      <c r="BO8" s="200">
        <v>43533</v>
      </c>
      <c r="BP8" s="179" t="s">
        <v>210</v>
      </c>
      <c r="BQ8" s="24">
        <v>43353</v>
      </c>
      <c r="BR8" s="199">
        <v>6</v>
      </c>
      <c r="BS8" s="22">
        <f t="shared" si="2"/>
        <v>180</v>
      </c>
      <c r="BT8" s="192">
        <f t="shared" si="3"/>
        <v>43533</v>
      </c>
    </row>
    <row r="9" spans="1:72" s="22" customFormat="1" ht="142.9" customHeight="1" x14ac:dyDescent="0.25">
      <c r="A9" s="20"/>
      <c r="B9" s="197"/>
      <c r="C9" s="24"/>
      <c r="D9" s="29"/>
      <c r="E9" s="29"/>
      <c r="F9" s="20"/>
      <c r="G9" s="20"/>
      <c r="H9" s="20"/>
      <c r="I9" s="20"/>
      <c r="J9" s="201"/>
      <c r="K9" s="20"/>
      <c r="L9" s="20"/>
      <c r="M9" s="20" t="s">
        <v>310</v>
      </c>
      <c r="N9" s="20">
        <f>BD8</f>
        <v>7.0000000000000007E-2</v>
      </c>
      <c r="O9" s="21">
        <f>N9*1124</f>
        <v>78.680000000000007</v>
      </c>
      <c r="P9" s="21"/>
      <c r="Q9" s="21">
        <f>O9*0.11</f>
        <v>8.6548000000000016</v>
      </c>
      <c r="R9" s="21">
        <f>O9*0.83</f>
        <v>65.304400000000001</v>
      </c>
      <c r="S9" s="21">
        <v>0</v>
      </c>
      <c r="T9" s="21">
        <f>O9*0.06</f>
        <v>4.7208000000000006</v>
      </c>
      <c r="U9" s="21">
        <f t="shared" ref="U9" si="6">SUM(Q9:T9)</f>
        <v>78.680000000000007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2"/>
      <c r="AM9" s="20"/>
      <c r="AN9" s="20"/>
      <c r="AO9" s="20"/>
      <c r="AP9" s="20"/>
      <c r="AQ9" s="20"/>
      <c r="AR9" s="20"/>
      <c r="AS9" s="20"/>
      <c r="AT9" s="202"/>
      <c r="AU9" s="20"/>
      <c r="AV9" s="20"/>
      <c r="AW9" s="20"/>
      <c r="AX9" s="20"/>
      <c r="AY9" s="20"/>
      <c r="AZ9" s="20"/>
      <c r="BA9" s="20"/>
      <c r="BB9" s="20"/>
      <c r="BC9" s="20"/>
      <c r="BD9" s="202"/>
      <c r="BE9" s="21"/>
      <c r="BF9" s="20"/>
      <c r="BG9" s="21"/>
      <c r="BH9" s="20"/>
      <c r="BI9" s="29"/>
      <c r="BJ9" s="29"/>
      <c r="BK9" s="20"/>
      <c r="BL9" s="20"/>
      <c r="BM9" s="20"/>
      <c r="BN9" s="181"/>
      <c r="BO9" s="200"/>
      <c r="BP9" s="179"/>
      <c r="BQ9" s="24"/>
      <c r="BR9" s="199"/>
      <c r="BT9" s="192"/>
    </row>
    <row r="10" spans="1:72" s="22" customFormat="1" ht="409.5" customHeight="1" x14ac:dyDescent="0.25">
      <c r="A10" s="20" t="s">
        <v>335</v>
      </c>
      <c r="B10" s="197">
        <v>41708107</v>
      </c>
      <c r="C10" s="24">
        <v>43353</v>
      </c>
      <c r="D10" s="29">
        <v>466.1</v>
      </c>
      <c r="E10" s="29"/>
      <c r="F10" s="20">
        <v>7</v>
      </c>
      <c r="G10" s="20" t="s">
        <v>346</v>
      </c>
      <c r="H10" s="20" t="s">
        <v>135</v>
      </c>
      <c r="I10" s="20" t="s">
        <v>357</v>
      </c>
      <c r="J10" s="201" t="s">
        <v>396</v>
      </c>
      <c r="K10" s="20" t="s">
        <v>369</v>
      </c>
      <c r="L10" s="20"/>
      <c r="M10" s="20"/>
      <c r="N10" s="20"/>
      <c r="O10" s="21"/>
      <c r="P10" s="21"/>
      <c r="Q10" s="21"/>
      <c r="R10" s="21"/>
      <c r="S10" s="21"/>
      <c r="T10" s="21"/>
      <c r="U10" s="21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2"/>
      <c r="AM10" s="20"/>
      <c r="AN10" s="20"/>
      <c r="AO10" s="20"/>
      <c r="AP10" s="20"/>
      <c r="AQ10" s="20"/>
      <c r="AR10" s="20"/>
      <c r="AS10" s="20"/>
      <c r="AT10" s="202"/>
      <c r="AU10" s="20"/>
      <c r="AV10" s="20"/>
      <c r="AW10" s="20"/>
      <c r="AX10" s="20"/>
      <c r="AY10" s="20"/>
      <c r="AZ10" s="20"/>
      <c r="BA10" s="20"/>
      <c r="BB10" s="20"/>
      <c r="BC10" s="20"/>
      <c r="BD10" s="202"/>
      <c r="BE10" s="21"/>
      <c r="BF10" s="20"/>
      <c r="BG10" s="21"/>
      <c r="BH10" s="20"/>
      <c r="BI10" s="29"/>
      <c r="BJ10" s="29"/>
      <c r="BK10" s="20"/>
      <c r="BL10" s="20"/>
      <c r="BM10" s="20"/>
      <c r="BN10" s="181">
        <f t="shared" si="1"/>
        <v>0</v>
      </c>
      <c r="BO10" s="200">
        <v>43533</v>
      </c>
      <c r="BP10" s="179" t="s">
        <v>382</v>
      </c>
      <c r="BQ10" s="24">
        <v>43353</v>
      </c>
      <c r="BR10" s="199">
        <v>6</v>
      </c>
      <c r="BS10" s="22">
        <f t="shared" si="2"/>
        <v>180</v>
      </c>
      <c r="BT10" s="192">
        <f t="shared" si="3"/>
        <v>43533</v>
      </c>
    </row>
    <row r="11" spans="1:72" s="22" customFormat="1" ht="285" customHeight="1" x14ac:dyDescent="0.25">
      <c r="A11" s="20" t="s">
        <v>336</v>
      </c>
      <c r="B11" s="197">
        <v>41709013</v>
      </c>
      <c r="C11" s="24">
        <v>43353</v>
      </c>
      <c r="D11" s="29">
        <v>466.1</v>
      </c>
      <c r="E11" s="29"/>
      <c r="F11" s="20">
        <v>10</v>
      </c>
      <c r="G11" s="20" t="s">
        <v>347</v>
      </c>
      <c r="H11" s="20" t="s">
        <v>135</v>
      </c>
      <c r="I11" s="20" t="s">
        <v>358</v>
      </c>
      <c r="J11" s="207" t="s">
        <v>384</v>
      </c>
      <c r="K11" s="207" t="s">
        <v>383</v>
      </c>
      <c r="L11" s="20"/>
      <c r="M11" s="20"/>
      <c r="N11" s="20"/>
      <c r="O11" s="21">
        <f>SUM(O12)</f>
        <v>247.28</v>
      </c>
      <c r="P11" s="21">
        <f t="shared" ref="P11:U19" si="7">SUM(P12)</f>
        <v>0</v>
      </c>
      <c r="Q11" s="21">
        <f t="shared" si="7"/>
        <v>27.200800000000001</v>
      </c>
      <c r="R11" s="21">
        <f t="shared" si="7"/>
        <v>205.2424</v>
      </c>
      <c r="S11" s="21">
        <f t="shared" si="7"/>
        <v>0</v>
      </c>
      <c r="T11" s="21">
        <f t="shared" si="7"/>
        <v>14.8368</v>
      </c>
      <c r="U11" s="21">
        <f t="shared" si="7"/>
        <v>247.28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2"/>
      <c r="AM11" s="20"/>
      <c r="AN11" s="20"/>
      <c r="AO11" s="20"/>
      <c r="AP11" s="20"/>
      <c r="AQ11" s="20"/>
      <c r="AR11" s="20"/>
      <c r="AS11" s="20"/>
      <c r="AT11" s="202"/>
      <c r="AU11" s="20"/>
      <c r="AV11" s="20"/>
      <c r="AW11" s="20"/>
      <c r="AX11" s="20"/>
      <c r="AY11" s="20"/>
      <c r="AZ11" s="20"/>
      <c r="BA11" s="20"/>
      <c r="BB11" s="20"/>
      <c r="BC11" s="21"/>
      <c r="BD11" s="202">
        <v>0.22</v>
      </c>
      <c r="BE11" s="21">
        <f>U12</f>
        <v>247.28</v>
      </c>
      <c r="BF11" s="20"/>
      <c r="BG11" s="21"/>
      <c r="BH11" s="20"/>
      <c r="BI11" s="29"/>
      <c r="BJ11" s="29"/>
      <c r="BK11" s="20"/>
      <c r="BL11" s="20"/>
      <c r="BM11" s="20"/>
      <c r="BN11" s="181">
        <f t="shared" si="1"/>
        <v>247.28</v>
      </c>
      <c r="BO11" s="24">
        <v>43533</v>
      </c>
      <c r="BP11" s="198" t="s">
        <v>210</v>
      </c>
      <c r="BQ11" s="24">
        <v>43353</v>
      </c>
      <c r="BR11" s="199">
        <v>6</v>
      </c>
      <c r="BS11" s="22">
        <f t="shared" si="2"/>
        <v>180</v>
      </c>
      <c r="BT11" s="192">
        <f t="shared" si="3"/>
        <v>43533</v>
      </c>
    </row>
    <row r="12" spans="1:72" s="22" customFormat="1" ht="147" customHeight="1" x14ac:dyDescent="0.25">
      <c r="A12" s="20"/>
      <c r="B12" s="197"/>
      <c r="C12" s="24"/>
      <c r="D12" s="29"/>
      <c r="E12" s="29"/>
      <c r="F12" s="20"/>
      <c r="G12" s="20"/>
      <c r="H12" s="20"/>
      <c r="I12" s="20"/>
      <c r="J12" s="208"/>
      <c r="K12" s="208"/>
      <c r="L12" s="20"/>
      <c r="M12" s="20" t="s">
        <v>310</v>
      </c>
      <c r="N12" s="20">
        <f>BD11</f>
        <v>0.22</v>
      </c>
      <c r="O12" s="21">
        <f>N12*1124</f>
        <v>247.28</v>
      </c>
      <c r="P12" s="21"/>
      <c r="Q12" s="21">
        <f>O12*0.11</f>
        <v>27.200800000000001</v>
      </c>
      <c r="R12" s="21">
        <f>O12*0.83</f>
        <v>205.2424</v>
      </c>
      <c r="S12" s="21">
        <v>0</v>
      </c>
      <c r="T12" s="21">
        <f>O12*0.06</f>
        <v>14.8368</v>
      </c>
      <c r="U12" s="21">
        <f t="shared" ref="U12" si="8">SUM(Q12:T12)</f>
        <v>247.28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2"/>
      <c r="AM12" s="20"/>
      <c r="AN12" s="20"/>
      <c r="AO12" s="20"/>
      <c r="AP12" s="20"/>
      <c r="AQ12" s="20"/>
      <c r="AR12" s="20"/>
      <c r="AS12" s="20"/>
      <c r="AT12" s="202"/>
      <c r="AU12" s="20"/>
      <c r="AV12" s="20"/>
      <c r="AW12" s="20"/>
      <c r="AX12" s="20"/>
      <c r="AY12" s="20"/>
      <c r="AZ12" s="20"/>
      <c r="BA12" s="20"/>
      <c r="BB12" s="20"/>
      <c r="BC12" s="21"/>
      <c r="BD12" s="202"/>
      <c r="BE12" s="21"/>
      <c r="BF12" s="20"/>
      <c r="BG12" s="21"/>
      <c r="BH12" s="20"/>
      <c r="BI12" s="29"/>
      <c r="BJ12" s="29"/>
      <c r="BK12" s="20"/>
      <c r="BL12" s="20"/>
      <c r="BM12" s="20"/>
      <c r="BN12" s="181"/>
      <c r="BO12" s="24"/>
      <c r="BP12" s="198"/>
      <c r="BQ12" s="24"/>
      <c r="BR12" s="199"/>
      <c r="BT12" s="192"/>
    </row>
    <row r="13" spans="1:72" s="22" customFormat="1" ht="408.75" customHeight="1" x14ac:dyDescent="0.25">
      <c r="A13" s="20" t="s">
        <v>337</v>
      </c>
      <c r="B13" s="197">
        <v>41679290</v>
      </c>
      <c r="C13" s="24">
        <v>43334</v>
      </c>
      <c r="D13" s="29">
        <v>466.1</v>
      </c>
      <c r="E13" s="29"/>
      <c r="F13" s="20">
        <v>12</v>
      </c>
      <c r="G13" s="20" t="s">
        <v>348</v>
      </c>
      <c r="H13" s="20" t="s">
        <v>141</v>
      </c>
      <c r="I13" s="20" t="s">
        <v>359</v>
      </c>
      <c r="J13" s="207" t="s">
        <v>397</v>
      </c>
      <c r="K13" s="207" t="s">
        <v>370</v>
      </c>
      <c r="L13" s="20"/>
      <c r="M13" s="20"/>
      <c r="N13" s="20"/>
      <c r="O13" s="21">
        <f>SUM(O14)</f>
        <v>230.42</v>
      </c>
      <c r="P13" s="21">
        <f t="shared" si="7"/>
        <v>0</v>
      </c>
      <c r="Q13" s="21">
        <f t="shared" si="7"/>
        <v>25.3462</v>
      </c>
      <c r="R13" s="21">
        <f t="shared" si="7"/>
        <v>191.24859999999998</v>
      </c>
      <c r="S13" s="21">
        <f t="shared" si="7"/>
        <v>0</v>
      </c>
      <c r="T13" s="21">
        <f t="shared" si="7"/>
        <v>13.825199999999999</v>
      </c>
      <c r="U13" s="21">
        <f t="shared" si="7"/>
        <v>230.42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2"/>
      <c r="AM13" s="20"/>
      <c r="AN13" s="20"/>
      <c r="AO13" s="20"/>
      <c r="AP13" s="20"/>
      <c r="AQ13" s="20"/>
      <c r="AR13" s="20"/>
      <c r="AS13" s="20"/>
      <c r="AT13" s="202"/>
      <c r="AU13" s="20"/>
      <c r="AV13" s="20"/>
      <c r="AW13" s="20"/>
      <c r="AX13" s="20"/>
      <c r="AY13" s="20"/>
      <c r="AZ13" s="20"/>
      <c r="BA13" s="20"/>
      <c r="BB13" s="20"/>
      <c r="BC13" s="20"/>
      <c r="BD13" s="202">
        <v>0.20499999999999999</v>
      </c>
      <c r="BE13" s="21">
        <f>U14</f>
        <v>230.42</v>
      </c>
      <c r="BF13" s="20"/>
      <c r="BG13" s="21"/>
      <c r="BH13" s="20"/>
      <c r="BI13" s="29"/>
      <c r="BJ13" s="29"/>
      <c r="BK13" s="20"/>
      <c r="BL13" s="20"/>
      <c r="BM13" s="20"/>
      <c r="BN13" s="181">
        <f t="shared" si="1"/>
        <v>230.42</v>
      </c>
      <c r="BO13" s="24">
        <v>43514</v>
      </c>
      <c r="BP13" s="198" t="s">
        <v>385</v>
      </c>
      <c r="BQ13" s="24">
        <v>43334</v>
      </c>
      <c r="BR13" s="199">
        <v>6</v>
      </c>
      <c r="BS13" s="22">
        <f t="shared" si="2"/>
        <v>180</v>
      </c>
      <c r="BT13" s="192">
        <f t="shared" si="3"/>
        <v>43514</v>
      </c>
    </row>
    <row r="14" spans="1:72" s="22" customFormat="1" ht="408.75" customHeight="1" x14ac:dyDescent="0.25">
      <c r="A14" s="20"/>
      <c r="B14" s="197"/>
      <c r="C14" s="24"/>
      <c r="D14" s="29"/>
      <c r="E14" s="29"/>
      <c r="F14" s="20"/>
      <c r="G14" s="20"/>
      <c r="H14" s="20"/>
      <c r="I14" s="20"/>
      <c r="J14" s="208"/>
      <c r="K14" s="208"/>
      <c r="L14" s="20"/>
      <c r="M14" s="20" t="s">
        <v>310</v>
      </c>
      <c r="N14" s="20">
        <f>BD13</f>
        <v>0.20499999999999999</v>
      </c>
      <c r="O14" s="21">
        <f>N14*1124</f>
        <v>230.42</v>
      </c>
      <c r="P14" s="21"/>
      <c r="Q14" s="21">
        <f>O14*0.11</f>
        <v>25.3462</v>
      </c>
      <c r="R14" s="21">
        <f>O14*0.83</f>
        <v>191.24859999999998</v>
      </c>
      <c r="S14" s="21">
        <v>0</v>
      </c>
      <c r="T14" s="21">
        <f>O14*0.06</f>
        <v>13.825199999999999</v>
      </c>
      <c r="U14" s="21">
        <f t="shared" ref="U14" si="9">SUM(Q14:T14)</f>
        <v>230.42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2"/>
      <c r="AM14" s="20"/>
      <c r="AN14" s="20"/>
      <c r="AO14" s="20"/>
      <c r="AP14" s="20"/>
      <c r="AQ14" s="20"/>
      <c r="AR14" s="20"/>
      <c r="AS14" s="20"/>
      <c r="AT14" s="202"/>
      <c r="AU14" s="20"/>
      <c r="AV14" s="20"/>
      <c r="AW14" s="20"/>
      <c r="AX14" s="20"/>
      <c r="AY14" s="20"/>
      <c r="AZ14" s="20"/>
      <c r="BA14" s="20"/>
      <c r="BB14" s="20"/>
      <c r="BC14" s="20"/>
      <c r="BD14" s="202"/>
      <c r="BE14" s="21"/>
      <c r="BF14" s="20"/>
      <c r="BG14" s="21"/>
      <c r="BH14" s="20"/>
      <c r="BI14" s="29"/>
      <c r="BJ14" s="29"/>
      <c r="BK14" s="20"/>
      <c r="BL14" s="20"/>
      <c r="BM14" s="20"/>
      <c r="BN14" s="181"/>
      <c r="BO14" s="24"/>
      <c r="BP14" s="198"/>
      <c r="BQ14" s="24"/>
      <c r="BR14" s="199"/>
      <c r="BT14" s="192"/>
    </row>
    <row r="15" spans="1:72" s="22" customFormat="1" ht="287.25" customHeight="1" x14ac:dyDescent="0.25">
      <c r="A15" s="20" t="s">
        <v>338</v>
      </c>
      <c r="B15" s="197">
        <v>41699025</v>
      </c>
      <c r="C15" s="24">
        <v>43329</v>
      </c>
      <c r="D15" s="29">
        <v>466.1</v>
      </c>
      <c r="E15" s="29"/>
      <c r="F15" s="20">
        <v>8</v>
      </c>
      <c r="G15" s="20" t="s">
        <v>349</v>
      </c>
      <c r="H15" s="20" t="s">
        <v>138</v>
      </c>
      <c r="I15" s="20" t="s">
        <v>360</v>
      </c>
      <c r="J15" s="207" t="s">
        <v>371</v>
      </c>
      <c r="K15" s="207" t="s">
        <v>372</v>
      </c>
      <c r="L15" s="20"/>
      <c r="M15" s="20"/>
      <c r="N15" s="20"/>
      <c r="O15" s="21">
        <f>SUM(O16)</f>
        <v>44.96</v>
      </c>
      <c r="P15" s="21">
        <f t="shared" si="7"/>
        <v>0</v>
      </c>
      <c r="Q15" s="21">
        <f t="shared" si="7"/>
        <v>4.9455999999999998</v>
      </c>
      <c r="R15" s="21">
        <f t="shared" si="7"/>
        <v>37.316800000000001</v>
      </c>
      <c r="S15" s="21">
        <f t="shared" si="7"/>
        <v>0</v>
      </c>
      <c r="T15" s="21">
        <f t="shared" si="7"/>
        <v>2.6976</v>
      </c>
      <c r="U15" s="21">
        <f t="shared" si="7"/>
        <v>44.96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2"/>
      <c r="AM15" s="20"/>
      <c r="AN15" s="20"/>
      <c r="AO15" s="20"/>
      <c r="AP15" s="20"/>
      <c r="AQ15" s="20"/>
      <c r="AR15" s="20"/>
      <c r="AS15" s="20"/>
      <c r="AT15" s="202"/>
      <c r="AU15" s="20"/>
      <c r="AV15" s="20"/>
      <c r="AW15" s="20"/>
      <c r="AX15" s="20"/>
      <c r="AY15" s="20"/>
      <c r="AZ15" s="20"/>
      <c r="BA15" s="20"/>
      <c r="BB15" s="20"/>
      <c r="BC15" s="20"/>
      <c r="BD15" s="202">
        <v>0.04</v>
      </c>
      <c r="BE15" s="21">
        <f>U16</f>
        <v>44.96</v>
      </c>
      <c r="BF15" s="20"/>
      <c r="BG15" s="20"/>
      <c r="BH15" s="20"/>
      <c r="BI15" s="29"/>
      <c r="BJ15" s="29"/>
      <c r="BK15" s="20"/>
      <c r="BL15" s="20"/>
      <c r="BM15" s="20"/>
      <c r="BN15" s="181">
        <f t="shared" si="1"/>
        <v>44.96</v>
      </c>
      <c r="BO15" s="24">
        <v>43509</v>
      </c>
      <c r="BP15" s="198" t="s">
        <v>386</v>
      </c>
      <c r="BQ15" s="24">
        <v>43329</v>
      </c>
      <c r="BR15" s="199">
        <v>6</v>
      </c>
      <c r="BS15" s="22">
        <f t="shared" si="2"/>
        <v>180</v>
      </c>
      <c r="BT15" s="192">
        <f t="shared" si="3"/>
        <v>43509</v>
      </c>
    </row>
    <row r="16" spans="1:72" s="22" customFormat="1" ht="287.25" customHeight="1" x14ac:dyDescent="0.25">
      <c r="A16" s="20"/>
      <c r="B16" s="197"/>
      <c r="C16" s="24"/>
      <c r="D16" s="29"/>
      <c r="E16" s="29"/>
      <c r="F16" s="20"/>
      <c r="G16" s="20"/>
      <c r="H16" s="20"/>
      <c r="I16" s="20"/>
      <c r="J16" s="208"/>
      <c r="K16" s="208"/>
      <c r="L16" s="20"/>
      <c r="M16" s="20" t="s">
        <v>310</v>
      </c>
      <c r="N16" s="20">
        <f>BD15</f>
        <v>0.04</v>
      </c>
      <c r="O16" s="21">
        <f>N16*1124</f>
        <v>44.96</v>
      </c>
      <c r="P16" s="21"/>
      <c r="Q16" s="21">
        <f>O16*0.11</f>
        <v>4.9455999999999998</v>
      </c>
      <c r="R16" s="21">
        <f>O16*0.83</f>
        <v>37.316800000000001</v>
      </c>
      <c r="S16" s="21">
        <v>0</v>
      </c>
      <c r="T16" s="21">
        <f>O16*0.06</f>
        <v>2.6976</v>
      </c>
      <c r="U16" s="21">
        <f t="shared" ref="U16" si="10">SUM(Q16:T16)</f>
        <v>44.96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2"/>
      <c r="AM16" s="20"/>
      <c r="AN16" s="20"/>
      <c r="AO16" s="20"/>
      <c r="AP16" s="20"/>
      <c r="AQ16" s="20"/>
      <c r="AR16" s="20"/>
      <c r="AS16" s="20"/>
      <c r="AT16" s="202"/>
      <c r="AU16" s="20"/>
      <c r="AV16" s="20"/>
      <c r="AW16" s="20"/>
      <c r="AX16" s="20"/>
      <c r="AY16" s="20"/>
      <c r="AZ16" s="20"/>
      <c r="BA16" s="20"/>
      <c r="BB16" s="20"/>
      <c r="BC16" s="20"/>
      <c r="BD16" s="202"/>
      <c r="BE16" s="21"/>
      <c r="BF16" s="20"/>
      <c r="BG16" s="20"/>
      <c r="BH16" s="20"/>
      <c r="BI16" s="29"/>
      <c r="BJ16" s="29"/>
      <c r="BK16" s="20"/>
      <c r="BL16" s="20"/>
      <c r="BM16" s="20"/>
      <c r="BN16" s="181"/>
      <c r="BO16" s="24"/>
      <c r="BP16" s="198"/>
      <c r="BQ16" s="24"/>
      <c r="BR16" s="199"/>
      <c r="BT16" s="192"/>
    </row>
    <row r="17" spans="1:72" s="22" customFormat="1" ht="409.5" customHeight="1" x14ac:dyDescent="0.25">
      <c r="A17" s="20" t="s">
        <v>339</v>
      </c>
      <c r="B17" s="197">
        <v>41699601</v>
      </c>
      <c r="C17" s="24">
        <v>43329</v>
      </c>
      <c r="D17" s="29">
        <v>466.1</v>
      </c>
      <c r="E17" s="29"/>
      <c r="F17" s="20">
        <v>12</v>
      </c>
      <c r="G17" s="20" t="s">
        <v>350</v>
      </c>
      <c r="H17" s="20" t="s">
        <v>136</v>
      </c>
      <c r="I17" s="20" t="s">
        <v>361</v>
      </c>
      <c r="J17" s="207" t="s">
        <v>398</v>
      </c>
      <c r="K17" s="207" t="s">
        <v>373</v>
      </c>
      <c r="L17" s="20"/>
      <c r="M17" s="20"/>
      <c r="N17" s="20"/>
      <c r="O17" s="21">
        <f>SUM(O18)</f>
        <v>741.84</v>
      </c>
      <c r="P17" s="21">
        <f t="shared" si="7"/>
        <v>0</v>
      </c>
      <c r="Q17" s="21">
        <f t="shared" si="7"/>
        <v>81.602400000000003</v>
      </c>
      <c r="R17" s="21">
        <f t="shared" si="7"/>
        <v>615.72720000000004</v>
      </c>
      <c r="S17" s="21">
        <f t="shared" si="7"/>
        <v>0</v>
      </c>
      <c r="T17" s="21">
        <f t="shared" si="7"/>
        <v>44.510399999999997</v>
      </c>
      <c r="U17" s="21">
        <f t="shared" si="7"/>
        <v>741.84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2"/>
      <c r="AM17" s="20"/>
      <c r="AN17" s="20"/>
      <c r="AO17" s="20"/>
      <c r="AP17" s="20"/>
      <c r="AQ17" s="20"/>
      <c r="AR17" s="20"/>
      <c r="AS17" s="20"/>
      <c r="AT17" s="202"/>
      <c r="AU17" s="20"/>
      <c r="AV17" s="20"/>
      <c r="AW17" s="20"/>
      <c r="AX17" s="20"/>
      <c r="AY17" s="20"/>
      <c r="AZ17" s="20"/>
      <c r="BA17" s="20"/>
      <c r="BB17" s="20"/>
      <c r="BC17" s="20"/>
      <c r="BD17" s="202">
        <v>0.66</v>
      </c>
      <c r="BE17" s="21">
        <f>U18</f>
        <v>741.84</v>
      </c>
      <c r="BF17" s="20"/>
      <c r="BG17" s="21"/>
      <c r="BH17" s="20"/>
      <c r="BI17" s="29"/>
      <c r="BJ17" s="29"/>
      <c r="BK17" s="20"/>
      <c r="BL17" s="20"/>
      <c r="BM17" s="20"/>
      <c r="BN17" s="181">
        <f t="shared" si="1"/>
        <v>741.84</v>
      </c>
      <c r="BO17" s="24">
        <v>43509</v>
      </c>
      <c r="BP17" s="198" t="s">
        <v>387</v>
      </c>
      <c r="BQ17" s="24">
        <v>43329</v>
      </c>
      <c r="BR17" s="199">
        <v>6</v>
      </c>
      <c r="BS17" s="22">
        <f t="shared" si="2"/>
        <v>180</v>
      </c>
      <c r="BT17" s="192">
        <f t="shared" si="3"/>
        <v>43509</v>
      </c>
    </row>
    <row r="18" spans="1:72" s="22" customFormat="1" ht="409.5" customHeight="1" x14ac:dyDescent="0.25">
      <c r="A18" s="20"/>
      <c r="B18" s="197"/>
      <c r="C18" s="24"/>
      <c r="D18" s="29"/>
      <c r="E18" s="29"/>
      <c r="F18" s="20"/>
      <c r="G18" s="20"/>
      <c r="H18" s="20"/>
      <c r="I18" s="20"/>
      <c r="J18" s="208"/>
      <c r="K18" s="208"/>
      <c r="L18" s="20"/>
      <c r="M18" s="20" t="s">
        <v>310</v>
      </c>
      <c r="N18" s="20">
        <f>BD17</f>
        <v>0.66</v>
      </c>
      <c r="O18" s="21">
        <f>N18*1124</f>
        <v>741.84</v>
      </c>
      <c r="P18" s="21"/>
      <c r="Q18" s="21">
        <f>O18*0.11</f>
        <v>81.602400000000003</v>
      </c>
      <c r="R18" s="21">
        <f>O18*0.83</f>
        <v>615.72720000000004</v>
      </c>
      <c r="S18" s="21">
        <v>0</v>
      </c>
      <c r="T18" s="21">
        <f>O18*0.06</f>
        <v>44.510399999999997</v>
      </c>
      <c r="U18" s="21">
        <f t="shared" ref="U18" si="11">SUM(Q18:T18)</f>
        <v>741.84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2"/>
      <c r="AM18" s="20"/>
      <c r="AN18" s="20"/>
      <c r="AO18" s="20"/>
      <c r="AP18" s="20"/>
      <c r="AQ18" s="20"/>
      <c r="AR18" s="20"/>
      <c r="AS18" s="20"/>
      <c r="AT18" s="202"/>
      <c r="AU18" s="20"/>
      <c r="AV18" s="20"/>
      <c r="AW18" s="20"/>
      <c r="AX18" s="20"/>
      <c r="AY18" s="20"/>
      <c r="AZ18" s="20"/>
      <c r="BA18" s="20"/>
      <c r="BB18" s="20"/>
      <c r="BC18" s="20"/>
      <c r="BD18" s="202"/>
      <c r="BE18" s="21"/>
      <c r="BF18" s="20"/>
      <c r="BG18" s="21"/>
      <c r="BH18" s="20"/>
      <c r="BI18" s="29"/>
      <c r="BJ18" s="29"/>
      <c r="BK18" s="20"/>
      <c r="BL18" s="20"/>
      <c r="BM18" s="20"/>
      <c r="BN18" s="181"/>
      <c r="BO18" s="24"/>
      <c r="BP18" s="198"/>
      <c r="BQ18" s="24"/>
      <c r="BR18" s="199"/>
      <c r="BT18" s="192"/>
    </row>
    <row r="19" spans="1:72" s="22" customFormat="1" ht="291.75" customHeight="1" x14ac:dyDescent="0.25">
      <c r="A19" s="20" t="s">
        <v>340</v>
      </c>
      <c r="B19" s="197">
        <v>41699642</v>
      </c>
      <c r="C19" s="24">
        <v>43332</v>
      </c>
      <c r="D19" s="29">
        <v>466.1</v>
      </c>
      <c r="E19" s="29"/>
      <c r="F19" s="20">
        <v>4</v>
      </c>
      <c r="G19" s="20" t="s">
        <v>351</v>
      </c>
      <c r="H19" s="20" t="s">
        <v>139</v>
      </c>
      <c r="I19" s="20" t="s">
        <v>362</v>
      </c>
      <c r="J19" s="207" t="s">
        <v>374</v>
      </c>
      <c r="K19" s="207" t="s">
        <v>375</v>
      </c>
      <c r="L19" s="20" t="s">
        <v>388</v>
      </c>
      <c r="M19" s="20"/>
      <c r="N19" s="20"/>
      <c r="O19" s="21">
        <f>SUM(O20)</f>
        <v>258.52000000000004</v>
      </c>
      <c r="P19" s="21">
        <f t="shared" si="7"/>
        <v>0</v>
      </c>
      <c r="Q19" s="21">
        <f t="shared" si="7"/>
        <v>28.437200000000004</v>
      </c>
      <c r="R19" s="21">
        <f t="shared" si="7"/>
        <v>214.57160000000002</v>
      </c>
      <c r="S19" s="21">
        <f t="shared" si="7"/>
        <v>0</v>
      </c>
      <c r="T19" s="21">
        <f t="shared" si="7"/>
        <v>15.511200000000002</v>
      </c>
      <c r="U19" s="21">
        <f t="shared" si="7"/>
        <v>258.52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2"/>
      <c r="AM19" s="20"/>
      <c r="AN19" s="20"/>
      <c r="AO19" s="20"/>
      <c r="AP19" s="20"/>
      <c r="AQ19" s="20"/>
      <c r="AR19" s="20"/>
      <c r="AS19" s="20"/>
      <c r="AT19" s="202"/>
      <c r="AU19" s="20"/>
      <c r="AV19" s="20"/>
      <c r="AW19" s="20"/>
      <c r="AX19" s="20"/>
      <c r="AY19" s="20"/>
      <c r="AZ19" s="20"/>
      <c r="BA19" s="20"/>
      <c r="BB19" s="20"/>
      <c r="BC19" s="20"/>
      <c r="BD19" s="202">
        <v>0.23</v>
      </c>
      <c r="BE19" s="21">
        <f>U20</f>
        <v>258.52</v>
      </c>
      <c r="BF19" s="20"/>
      <c r="BG19" s="21"/>
      <c r="BH19" s="20"/>
      <c r="BI19" s="29"/>
      <c r="BJ19" s="29"/>
      <c r="BK19" s="20"/>
      <c r="BL19" s="20"/>
      <c r="BM19" s="20"/>
      <c r="BN19" s="181">
        <f t="shared" si="1"/>
        <v>258.52</v>
      </c>
      <c r="BO19" s="24">
        <v>43512</v>
      </c>
      <c r="BP19" s="198" t="s">
        <v>210</v>
      </c>
      <c r="BQ19" s="24">
        <v>43332</v>
      </c>
      <c r="BR19" s="199">
        <v>6</v>
      </c>
      <c r="BS19" s="22">
        <f t="shared" si="2"/>
        <v>180</v>
      </c>
      <c r="BT19" s="192">
        <f t="shared" si="3"/>
        <v>43512</v>
      </c>
    </row>
    <row r="20" spans="1:72" s="22" customFormat="1" ht="153.6" customHeight="1" x14ac:dyDescent="0.25">
      <c r="A20" s="20"/>
      <c r="B20" s="197"/>
      <c r="C20" s="24"/>
      <c r="D20" s="29"/>
      <c r="E20" s="29"/>
      <c r="F20" s="20"/>
      <c r="G20" s="20"/>
      <c r="H20" s="20"/>
      <c r="I20" s="20"/>
      <c r="J20" s="208"/>
      <c r="K20" s="208"/>
      <c r="L20" s="20"/>
      <c r="M20" s="20" t="s">
        <v>310</v>
      </c>
      <c r="N20" s="20">
        <f>BD19</f>
        <v>0.23</v>
      </c>
      <c r="O20" s="21">
        <f>N20*1124</f>
        <v>258.52000000000004</v>
      </c>
      <c r="P20" s="21"/>
      <c r="Q20" s="21">
        <f>O20*0.11</f>
        <v>28.437200000000004</v>
      </c>
      <c r="R20" s="21">
        <f>O20*0.83</f>
        <v>214.57160000000002</v>
      </c>
      <c r="S20" s="21">
        <v>0</v>
      </c>
      <c r="T20" s="21">
        <f>O20*0.06</f>
        <v>15.511200000000002</v>
      </c>
      <c r="U20" s="21">
        <f t="shared" ref="U20" si="12">SUM(Q20:T20)</f>
        <v>258.52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2"/>
      <c r="AM20" s="20"/>
      <c r="AN20" s="20"/>
      <c r="AO20" s="20"/>
      <c r="AP20" s="20"/>
      <c r="AQ20" s="20"/>
      <c r="AR20" s="20"/>
      <c r="AS20" s="20"/>
      <c r="AT20" s="202"/>
      <c r="AU20" s="20"/>
      <c r="AV20" s="20"/>
      <c r="AW20" s="20"/>
      <c r="AX20" s="20"/>
      <c r="AY20" s="20"/>
      <c r="AZ20" s="20"/>
      <c r="BA20" s="20"/>
      <c r="BB20" s="20"/>
      <c r="BC20" s="20"/>
      <c r="BD20" s="202"/>
      <c r="BE20" s="21"/>
      <c r="BF20" s="20"/>
      <c r="BG20" s="21"/>
      <c r="BH20" s="20"/>
      <c r="BI20" s="29"/>
      <c r="BJ20" s="29"/>
      <c r="BK20" s="20"/>
      <c r="BL20" s="20"/>
      <c r="BM20" s="20"/>
      <c r="BN20" s="181"/>
      <c r="BO20" s="24"/>
      <c r="BP20" s="198"/>
      <c r="BQ20" s="24"/>
      <c r="BR20" s="199"/>
      <c r="BT20" s="192"/>
    </row>
    <row r="21" spans="1:72" s="22" customFormat="1" ht="287.25" customHeight="1" x14ac:dyDescent="0.25">
      <c r="A21" s="20" t="s">
        <v>341</v>
      </c>
      <c r="B21" s="197">
        <v>41701548</v>
      </c>
      <c r="C21" s="24">
        <v>43329</v>
      </c>
      <c r="D21" s="29">
        <v>466.1</v>
      </c>
      <c r="E21" s="29"/>
      <c r="F21" s="20">
        <v>12</v>
      </c>
      <c r="G21" s="20" t="s">
        <v>352</v>
      </c>
      <c r="H21" s="20" t="s">
        <v>141</v>
      </c>
      <c r="I21" s="20" t="s">
        <v>363</v>
      </c>
      <c r="J21" s="207" t="s">
        <v>376</v>
      </c>
      <c r="K21" s="207" t="s">
        <v>377</v>
      </c>
      <c r="L21" s="20"/>
      <c r="M21" s="20"/>
      <c r="N21" s="20"/>
      <c r="O21" s="21">
        <f>SUM(O22:O23)</f>
        <v>465.15</v>
      </c>
      <c r="P21" s="21">
        <f t="shared" ref="P21:U21" si="13">SUM(P22:P23)</f>
        <v>0</v>
      </c>
      <c r="Q21" s="21">
        <f t="shared" si="13"/>
        <v>51.112400000000001</v>
      </c>
      <c r="R21" s="21">
        <f t="shared" si="13"/>
        <v>383.12719999999996</v>
      </c>
      <c r="S21" s="21">
        <f t="shared" si="13"/>
        <v>3.26</v>
      </c>
      <c r="T21" s="21">
        <f t="shared" si="13"/>
        <v>27.650399999999998</v>
      </c>
      <c r="U21" s="21">
        <f t="shared" si="13"/>
        <v>465.15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2"/>
      <c r="AM21" s="20"/>
      <c r="AN21" s="20"/>
      <c r="AO21" s="20"/>
      <c r="AP21" s="20"/>
      <c r="AQ21" s="20"/>
      <c r="AR21" s="20"/>
      <c r="AS21" s="20"/>
      <c r="AT21" s="202"/>
      <c r="AU21" s="20"/>
      <c r="AV21" s="20"/>
      <c r="AW21" s="20"/>
      <c r="AX21" s="20"/>
      <c r="AY21" s="20"/>
      <c r="AZ21" s="20"/>
      <c r="BA21" s="20"/>
      <c r="BB21" s="20" t="s">
        <v>243</v>
      </c>
      <c r="BC21" s="21">
        <f>U22</f>
        <v>4.3099999999999996</v>
      </c>
      <c r="BD21" s="202">
        <v>0.41</v>
      </c>
      <c r="BE21" s="21">
        <f>U23</f>
        <v>460.84</v>
      </c>
      <c r="BF21" s="20"/>
      <c r="BG21" s="20"/>
      <c r="BH21" s="20"/>
      <c r="BI21" s="29"/>
      <c r="BJ21" s="29"/>
      <c r="BK21" s="20"/>
      <c r="BL21" s="20"/>
      <c r="BM21" s="20"/>
      <c r="BN21" s="181">
        <f t="shared" si="1"/>
        <v>465.15</v>
      </c>
      <c r="BO21" s="24">
        <v>43509</v>
      </c>
      <c r="BP21" s="198" t="s">
        <v>210</v>
      </c>
      <c r="BQ21" s="24">
        <v>43329</v>
      </c>
      <c r="BR21" s="199">
        <v>6</v>
      </c>
      <c r="BS21" s="22">
        <f t="shared" si="2"/>
        <v>180</v>
      </c>
      <c r="BT21" s="192">
        <f t="shared" si="3"/>
        <v>43509</v>
      </c>
    </row>
    <row r="22" spans="1:72" s="22" customFormat="1" ht="184.9" customHeight="1" x14ac:dyDescent="0.25">
      <c r="A22" s="20"/>
      <c r="B22" s="197"/>
      <c r="C22" s="24"/>
      <c r="D22" s="29"/>
      <c r="E22" s="29"/>
      <c r="F22" s="20"/>
      <c r="G22" s="20"/>
      <c r="H22" s="20"/>
      <c r="I22" s="20"/>
      <c r="J22" s="223"/>
      <c r="K22" s="223"/>
      <c r="L22" s="20"/>
      <c r="M22" s="20" t="s">
        <v>311</v>
      </c>
      <c r="N22" s="20" t="str">
        <f>BB21</f>
        <v>Монтаж АВ-0,4 кВ (до 63 А)</v>
      </c>
      <c r="O22" s="21">
        <f>U22</f>
        <v>4.3099999999999996</v>
      </c>
      <c r="P22" s="21"/>
      <c r="Q22" s="21">
        <v>0.42</v>
      </c>
      <c r="R22" s="21">
        <v>0.63</v>
      </c>
      <c r="S22" s="21">
        <v>3.26</v>
      </c>
      <c r="T22" s="21">
        <v>0</v>
      </c>
      <c r="U22" s="21">
        <f>SUM(Q22:T22)</f>
        <v>4.3099999999999996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2"/>
      <c r="AM22" s="20"/>
      <c r="AN22" s="20"/>
      <c r="AO22" s="20"/>
      <c r="AP22" s="20"/>
      <c r="AQ22" s="20"/>
      <c r="AR22" s="20"/>
      <c r="AS22" s="20"/>
      <c r="AT22" s="202"/>
      <c r="AU22" s="20"/>
      <c r="AV22" s="20"/>
      <c r="AW22" s="20"/>
      <c r="AX22" s="20"/>
      <c r="AY22" s="20"/>
      <c r="AZ22" s="20"/>
      <c r="BA22" s="20"/>
      <c r="BB22" s="20"/>
      <c r="BC22" s="20"/>
      <c r="BD22" s="202"/>
      <c r="BE22" s="20"/>
      <c r="BF22" s="20"/>
      <c r="BG22" s="20"/>
      <c r="BH22" s="20"/>
      <c r="BI22" s="29"/>
      <c r="BJ22" s="29"/>
      <c r="BK22" s="20"/>
      <c r="BL22" s="20"/>
      <c r="BM22" s="20"/>
      <c r="BN22" s="181"/>
      <c r="BO22" s="24"/>
      <c r="BP22" s="198"/>
      <c r="BQ22" s="24"/>
      <c r="BR22" s="199"/>
      <c r="BT22" s="192"/>
    </row>
    <row r="23" spans="1:72" s="22" customFormat="1" ht="184.9" customHeight="1" x14ac:dyDescent="0.25">
      <c r="A23" s="20"/>
      <c r="B23" s="197"/>
      <c r="C23" s="24"/>
      <c r="D23" s="29"/>
      <c r="E23" s="29"/>
      <c r="F23" s="20"/>
      <c r="G23" s="20"/>
      <c r="H23" s="20"/>
      <c r="I23" s="20"/>
      <c r="J23" s="208"/>
      <c r="K23" s="208"/>
      <c r="L23" s="20"/>
      <c r="M23" s="20" t="s">
        <v>310</v>
      </c>
      <c r="N23" s="20">
        <f>BD21</f>
        <v>0.41</v>
      </c>
      <c r="O23" s="21">
        <f>N23*1124</f>
        <v>460.84</v>
      </c>
      <c r="P23" s="21"/>
      <c r="Q23" s="21">
        <f>O23*0.11</f>
        <v>50.692399999999999</v>
      </c>
      <c r="R23" s="21">
        <f>O23*0.83</f>
        <v>382.49719999999996</v>
      </c>
      <c r="S23" s="21">
        <v>0</v>
      </c>
      <c r="T23" s="21">
        <f>O23*0.06</f>
        <v>27.650399999999998</v>
      </c>
      <c r="U23" s="21">
        <f t="shared" ref="U23" si="14">SUM(Q23:T23)</f>
        <v>460.84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2"/>
      <c r="AM23" s="20"/>
      <c r="AN23" s="20"/>
      <c r="AO23" s="20"/>
      <c r="AP23" s="20"/>
      <c r="AQ23" s="20"/>
      <c r="AR23" s="20"/>
      <c r="AS23" s="20"/>
      <c r="AT23" s="202"/>
      <c r="AU23" s="20"/>
      <c r="AV23" s="20"/>
      <c r="AW23" s="20"/>
      <c r="AX23" s="20"/>
      <c r="AY23" s="20"/>
      <c r="AZ23" s="20"/>
      <c r="BA23" s="20"/>
      <c r="BB23" s="20"/>
      <c r="BC23" s="20"/>
      <c r="BD23" s="202"/>
      <c r="BE23" s="20"/>
      <c r="BF23" s="20"/>
      <c r="BG23" s="20"/>
      <c r="BH23" s="20"/>
      <c r="BI23" s="29"/>
      <c r="BJ23" s="29"/>
      <c r="BK23" s="20"/>
      <c r="BL23" s="20"/>
      <c r="BM23" s="20"/>
      <c r="BN23" s="181"/>
      <c r="BO23" s="24"/>
      <c r="BP23" s="198"/>
      <c r="BQ23" s="24"/>
      <c r="BR23" s="199"/>
      <c r="BT23" s="192"/>
    </row>
    <row r="24" spans="1:72" s="22" customFormat="1" ht="336.75" customHeight="1" x14ac:dyDescent="0.25">
      <c r="A24" s="20" t="s">
        <v>342</v>
      </c>
      <c r="B24" s="197">
        <v>41702133</v>
      </c>
      <c r="C24" s="24">
        <v>43329</v>
      </c>
      <c r="D24" s="29">
        <v>466.1</v>
      </c>
      <c r="E24" s="29"/>
      <c r="F24" s="20">
        <v>9</v>
      </c>
      <c r="G24" s="20" t="s">
        <v>353</v>
      </c>
      <c r="H24" s="20" t="s">
        <v>141</v>
      </c>
      <c r="I24" s="20" t="s">
        <v>364</v>
      </c>
      <c r="J24" s="207" t="s">
        <v>378</v>
      </c>
      <c r="K24" s="207" t="s">
        <v>379</v>
      </c>
      <c r="L24" s="20"/>
      <c r="M24" s="20"/>
      <c r="N24" s="20"/>
      <c r="O24" s="21">
        <f>SUM(O25:O27)</f>
        <v>142.71</v>
      </c>
      <c r="P24" s="21">
        <f t="shared" ref="P24:U24" si="15">SUM(P25:P27)</f>
        <v>0</v>
      </c>
      <c r="Q24" s="21">
        <f t="shared" si="15"/>
        <v>15.644000000000002</v>
      </c>
      <c r="R24" s="21">
        <f t="shared" si="15"/>
        <v>117.63079999999999</v>
      </c>
      <c r="S24" s="21">
        <f t="shared" si="15"/>
        <v>3.26</v>
      </c>
      <c r="T24" s="21">
        <f t="shared" si="15"/>
        <v>6.1751999999999994</v>
      </c>
      <c r="U24" s="21">
        <f t="shared" si="15"/>
        <v>142.71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2"/>
      <c r="AM24" s="20"/>
      <c r="AN24" s="20"/>
      <c r="AO24" s="20"/>
      <c r="AP24" s="20" t="s">
        <v>389</v>
      </c>
      <c r="AQ24" s="21">
        <f>U25</f>
        <v>70.960000000000008</v>
      </c>
      <c r="AR24" s="20"/>
      <c r="AS24" s="20"/>
      <c r="AT24" s="202"/>
      <c r="AU24" s="20"/>
      <c r="AV24" s="20"/>
      <c r="AW24" s="20"/>
      <c r="AX24" s="20"/>
      <c r="AY24" s="20"/>
      <c r="AZ24" s="20"/>
      <c r="BA24" s="20"/>
      <c r="BB24" s="20" t="s">
        <v>243</v>
      </c>
      <c r="BC24" s="21">
        <f>U26</f>
        <v>4.3099999999999996</v>
      </c>
      <c r="BD24" s="202">
        <v>0.06</v>
      </c>
      <c r="BE24" s="21">
        <f>U27</f>
        <v>67.44</v>
      </c>
      <c r="BF24" s="20"/>
      <c r="BG24" s="20"/>
      <c r="BH24" s="20"/>
      <c r="BI24" s="29"/>
      <c r="BJ24" s="29"/>
      <c r="BK24" s="20"/>
      <c r="BL24" s="20"/>
      <c r="BM24" s="20"/>
      <c r="BN24" s="181">
        <f t="shared" si="1"/>
        <v>142.71</v>
      </c>
      <c r="BO24" s="24">
        <v>43509</v>
      </c>
      <c r="BP24" s="179" t="s">
        <v>210</v>
      </c>
      <c r="BQ24" s="24">
        <v>43329</v>
      </c>
      <c r="BR24" s="199">
        <v>6</v>
      </c>
      <c r="BS24" s="22">
        <f t="shared" si="2"/>
        <v>180</v>
      </c>
      <c r="BT24" s="192">
        <f t="shared" si="3"/>
        <v>43509</v>
      </c>
    </row>
    <row r="25" spans="1:72" s="22" customFormat="1" ht="154.9" customHeight="1" x14ac:dyDescent="0.25">
      <c r="A25" s="20"/>
      <c r="B25" s="197"/>
      <c r="C25" s="24"/>
      <c r="D25" s="29"/>
      <c r="E25" s="29"/>
      <c r="F25" s="20"/>
      <c r="G25" s="20"/>
      <c r="H25" s="20"/>
      <c r="I25" s="20"/>
      <c r="J25" s="223"/>
      <c r="K25" s="223"/>
      <c r="L25" s="20"/>
      <c r="M25" s="20" t="s">
        <v>11</v>
      </c>
      <c r="N25" s="20" t="str">
        <f>AP24</f>
        <v>0,04 (в траншее)</v>
      </c>
      <c r="O25" s="21">
        <f>0.04*1774</f>
        <v>70.960000000000008</v>
      </c>
      <c r="P25" s="21"/>
      <c r="Q25" s="21">
        <f>O25*0.11</f>
        <v>7.805600000000001</v>
      </c>
      <c r="R25" s="21">
        <f>O25*0.86</f>
        <v>61.025600000000004</v>
      </c>
      <c r="S25" s="21">
        <v>0</v>
      </c>
      <c r="T25" s="21">
        <f>O25*0.03</f>
        <v>2.1288</v>
      </c>
      <c r="U25" s="21">
        <f t="shared" ref="U25" si="16">SUM(Q25:T25)</f>
        <v>70.960000000000008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2"/>
      <c r="AM25" s="20"/>
      <c r="AN25" s="20"/>
      <c r="AO25" s="20"/>
      <c r="AP25" s="20"/>
      <c r="AQ25" s="20"/>
      <c r="AR25" s="20"/>
      <c r="AS25" s="20"/>
      <c r="AT25" s="202"/>
      <c r="AU25" s="20"/>
      <c r="AV25" s="20"/>
      <c r="AW25" s="20"/>
      <c r="AX25" s="20"/>
      <c r="AY25" s="20"/>
      <c r="AZ25" s="20"/>
      <c r="BA25" s="20"/>
      <c r="BB25" s="20"/>
      <c r="BC25" s="20"/>
      <c r="BD25" s="202"/>
      <c r="BE25" s="21"/>
      <c r="BF25" s="20"/>
      <c r="BG25" s="20"/>
      <c r="BH25" s="20"/>
      <c r="BI25" s="29"/>
      <c r="BJ25" s="29"/>
      <c r="BK25" s="20"/>
      <c r="BL25" s="20"/>
      <c r="BM25" s="20"/>
      <c r="BN25" s="181"/>
      <c r="BO25" s="24"/>
      <c r="BP25" s="179"/>
      <c r="BQ25" s="24"/>
      <c r="BR25" s="199"/>
      <c r="BT25" s="192"/>
    </row>
    <row r="26" spans="1:72" s="22" customFormat="1" ht="154.9" customHeight="1" x14ac:dyDescent="0.25">
      <c r="A26" s="20"/>
      <c r="B26" s="197"/>
      <c r="C26" s="24"/>
      <c r="D26" s="29"/>
      <c r="E26" s="29"/>
      <c r="F26" s="20"/>
      <c r="G26" s="20"/>
      <c r="H26" s="20"/>
      <c r="I26" s="20"/>
      <c r="J26" s="223"/>
      <c r="K26" s="223"/>
      <c r="L26" s="20"/>
      <c r="M26" s="20" t="s">
        <v>311</v>
      </c>
      <c r="N26" s="20" t="str">
        <f>BB24</f>
        <v>Монтаж АВ-0,4 кВ (до 63 А)</v>
      </c>
      <c r="O26" s="21">
        <f>U26</f>
        <v>4.3099999999999996</v>
      </c>
      <c r="P26" s="21"/>
      <c r="Q26" s="21">
        <v>0.42</v>
      </c>
      <c r="R26" s="21">
        <v>0.63</v>
      </c>
      <c r="S26" s="21">
        <v>3.26</v>
      </c>
      <c r="T26" s="21">
        <v>0</v>
      </c>
      <c r="U26" s="21">
        <f>SUM(Q26:T26)</f>
        <v>4.3099999999999996</v>
      </c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2"/>
      <c r="AM26" s="20"/>
      <c r="AN26" s="20"/>
      <c r="AO26" s="20"/>
      <c r="AP26" s="20"/>
      <c r="AQ26" s="20"/>
      <c r="AR26" s="20"/>
      <c r="AS26" s="20"/>
      <c r="AT26" s="202"/>
      <c r="AU26" s="20"/>
      <c r="AV26" s="20"/>
      <c r="AW26" s="20"/>
      <c r="AX26" s="20"/>
      <c r="AY26" s="20"/>
      <c r="AZ26" s="20"/>
      <c r="BA26" s="20"/>
      <c r="BB26" s="20"/>
      <c r="BC26" s="20"/>
      <c r="BD26" s="202"/>
      <c r="BE26" s="21"/>
      <c r="BF26" s="20"/>
      <c r="BG26" s="20"/>
      <c r="BH26" s="20"/>
      <c r="BI26" s="29"/>
      <c r="BJ26" s="29"/>
      <c r="BK26" s="20"/>
      <c r="BL26" s="20"/>
      <c r="BM26" s="20"/>
      <c r="BN26" s="181"/>
      <c r="BO26" s="24"/>
      <c r="BP26" s="179"/>
      <c r="BQ26" s="24"/>
      <c r="BR26" s="199"/>
      <c r="BT26" s="192"/>
    </row>
    <row r="27" spans="1:72" s="22" customFormat="1" ht="154.9" customHeight="1" x14ac:dyDescent="0.25">
      <c r="A27" s="20"/>
      <c r="B27" s="197"/>
      <c r="C27" s="24"/>
      <c r="D27" s="29"/>
      <c r="E27" s="29"/>
      <c r="F27" s="20"/>
      <c r="G27" s="20"/>
      <c r="H27" s="20"/>
      <c r="I27" s="20"/>
      <c r="J27" s="208"/>
      <c r="K27" s="208"/>
      <c r="L27" s="20"/>
      <c r="M27" s="20" t="s">
        <v>310</v>
      </c>
      <c r="N27" s="20">
        <f>BD24</f>
        <v>0.06</v>
      </c>
      <c r="O27" s="21">
        <f>N27*1124</f>
        <v>67.44</v>
      </c>
      <c r="P27" s="21"/>
      <c r="Q27" s="21">
        <f>O27*0.11</f>
        <v>7.4184000000000001</v>
      </c>
      <c r="R27" s="21">
        <f>O27*0.83</f>
        <v>55.975199999999994</v>
      </c>
      <c r="S27" s="21">
        <v>0</v>
      </c>
      <c r="T27" s="21">
        <f>O27*0.06</f>
        <v>4.0463999999999993</v>
      </c>
      <c r="U27" s="21">
        <f t="shared" ref="U27" si="17">SUM(Q27:T27)</f>
        <v>67.44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2"/>
      <c r="AM27" s="20"/>
      <c r="AN27" s="20"/>
      <c r="AO27" s="20"/>
      <c r="AP27" s="20"/>
      <c r="AQ27" s="20"/>
      <c r="AR27" s="20"/>
      <c r="AS27" s="20"/>
      <c r="AT27" s="202"/>
      <c r="AU27" s="20"/>
      <c r="AV27" s="20"/>
      <c r="AW27" s="20"/>
      <c r="AX27" s="20"/>
      <c r="AY27" s="20"/>
      <c r="AZ27" s="20"/>
      <c r="BA27" s="20"/>
      <c r="BB27" s="20"/>
      <c r="BC27" s="20"/>
      <c r="BD27" s="202"/>
      <c r="BE27" s="21"/>
      <c r="BF27" s="20"/>
      <c r="BG27" s="20"/>
      <c r="BH27" s="20"/>
      <c r="BI27" s="29"/>
      <c r="BJ27" s="29"/>
      <c r="BK27" s="20"/>
      <c r="BL27" s="20"/>
      <c r="BM27" s="20"/>
      <c r="BN27" s="181"/>
      <c r="BO27" s="24"/>
      <c r="BP27" s="179"/>
      <c r="BQ27" s="24"/>
      <c r="BR27" s="199"/>
      <c r="BT27" s="192"/>
    </row>
    <row r="28" spans="1:72" s="22" customFormat="1" ht="408.75" customHeight="1" x14ac:dyDescent="0.25">
      <c r="A28" s="20" t="s">
        <v>343</v>
      </c>
      <c r="B28" s="197">
        <v>41702183</v>
      </c>
      <c r="C28" s="24">
        <v>43336</v>
      </c>
      <c r="D28" s="29">
        <v>466.1</v>
      </c>
      <c r="E28" s="29"/>
      <c r="F28" s="20">
        <v>6</v>
      </c>
      <c r="G28" s="20" t="s">
        <v>354</v>
      </c>
      <c r="H28" s="20" t="s">
        <v>138</v>
      </c>
      <c r="I28" s="20" t="s">
        <v>365</v>
      </c>
      <c r="J28" s="207" t="s">
        <v>380</v>
      </c>
      <c r="K28" s="207" t="s">
        <v>381</v>
      </c>
      <c r="L28" s="20"/>
      <c r="M28" s="20"/>
      <c r="N28" s="20"/>
      <c r="O28" s="21">
        <f>SUM(O29)</f>
        <v>101.16</v>
      </c>
      <c r="P28" s="21">
        <f t="shared" ref="P28:U28" si="18">SUM(P29)</f>
        <v>0</v>
      </c>
      <c r="Q28" s="21">
        <f t="shared" si="18"/>
        <v>11.127599999999999</v>
      </c>
      <c r="R28" s="21">
        <f t="shared" si="18"/>
        <v>83.962799999999987</v>
      </c>
      <c r="S28" s="21">
        <f t="shared" si="18"/>
        <v>0</v>
      </c>
      <c r="T28" s="21">
        <f t="shared" si="18"/>
        <v>6.0695999999999994</v>
      </c>
      <c r="U28" s="21">
        <f t="shared" si="18"/>
        <v>101.15999999999998</v>
      </c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2"/>
      <c r="AM28" s="20"/>
      <c r="AN28" s="20"/>
      <c r="AO28" s="20"/>
      <c r="AP28" s="20"/>
      <c r="AQ28" s="20"/>
      <c r="AR28" s="20"/>
      <c r="AS28" s="20"/>
      <c r="AT28" s="202"/>
      <c r="AU28" s="20"/>
      <c r="AV28" s="20"/>
      <c r="AW28" s="20"/>
      <c r="AX28" s="20"/>
      <c r="AY28" s="20"/>
      <c r="AZ28" s="20"/>
      <c r="BA28" s="20"/>
      <c r="BB28" s="20"/>
      <c r="BC28" s="20"/>
      <c r="BD28" s="202">
        <v>0.09</v>
      </c>
      <c r="BE28" s="21">
        <f>U29</f>
        <v>101.15999999999998</v>
      </c>
      <c r="BF28" s="20"/>
      <c r="BG28" s="21"/>
      <c r="BH28" s="20"/>
      <c r="BI28" s="29"/>
      <c r="BJ28" s="29"/>
      <c r="BK28" s="20"/>
      <c r="BL28" s="20"/>
      <c r="BM28" s="20"/>
      <c r="BN28" s="181">
        <f t="shared" si="1"/>
        <v>101.15999999999998</v>
      </c>
      <c r="BO28" s="24">
        <v>43516</v>
      </c>
      <c r="BP28" s="179" t="s">
        <v>390</v>
      </c>
      <c r="BQ28" s="24">
        <v>43336</v>
      </c>
      <c r="BR28" s="199">
        <v>6</v>
      </c>
      <c r="BS28" s="22">
        <f t="shared" si="2"/>
        <v>180</v>
      </c>
      <c r="BT28" s="192">
        <f t="shared" si="3"/>
        <v>43516</v>
      </c>
    </row>
    <row r="29" spans="1:72" s="22" customFormat="1" ht="140.44999999999999" customHeight="1" x14ac:dyDescent="0.25">
      <c r="A29" s="20"/>
      <c r="B29" s="197"/>
      <c r="C29" s="24"/>
      <c r="D29" s="29"/>
      <c r="E29" s="29"/>
      <c r="F29" s="20"/>
      <c r="G29" s="20"/>
      <c r="H29" s="20"/>
      <c r="I29" s="20"/>
      <c r="J29" s="208"/>
      <c r="K29" s="208"/>
      <c r="L29" s="20"/>
      <c r="M29" s="20" t="s">
        <v>310</v>
      </c>
      <c r="N29" s="20">
        <f>BD28</f>
        <v>0.09</v>
      </c>
      <c r="O29" s="21">
        <f>N29*1124</f>
        <v>101.16</v>
      </c>
      <c r="P29" s="21"/>
      <c r="Q29" s="21">
        <f>O29*0.11</f>
        <v>11.127599999999999</v>
      </c>
      <c r="R29" s="21">
        <f>O29*0.83</f>
        <v>83.962799999999987</v>
      </c>
      <c r="S29" s="21">
        <v>0</v>
      </c>
      <c r="T29" s="21">
        <f>O29*0.06</f>
        <v>6.0695999999999994</v>
      </c>
      <c r="U29" s="21">
        <f t="shared" ref="U29" si="19">SUM(Q29:T29)</f>
        <v>101.15999999999998</v>
      </c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2"/>
      <c r="AM29" s="20"/>
      <c r="AN29" s="20"/>
      <c r="AO29" s="20"/>
      <c r="AP29" s="20"/>
      <c r="AQ29" s="20"/>
      <c r="AR29" s="20"/>
      <c r="AS29" s="20"/>
      <c r="AT29" s="202"/>
      <c r="AU29" s="20"/>
      <c r="AV29" s="20"/>
      <c r="AW29" s="20"/>
      <c r="AX29" s="20"/>
      <c r="AY29" s="20"/>
      <c r="AZ29" s="20"/>
      <c r="BA29" s="20"/>
      <c r="BB29" s="20"/>
      <c r="BC29" s="20"/>
      <c r="BD29" s="202"/>
      <c r="BE29" s="21"/>
      <c r="BF29" s="20"/>
      <c r="BG29" s="21"/>
      <c r="BH29" s="20"/>
      <c r="BI29" s="29"/>
      <c r="BJ29" s="29"/>
      <c r="BK29" s="20"/>
      <c r="BL29" s="20"/>
      <c r="BM29" s="20"/>
      <c r="BN29" s="181"/>
      <c r="BO29" s="24"/>
      <c r="BP29" s="179"/>
      <c r="BQ29" s="24"/>
      <c r="BR29" s="199"/>
      <c r="BT29" s="192"/>
    </row>
    <row r="30" spans="1:72" s="22" customFormat="1" ht="185.25" customHeight="1" x14ac:dyDescent="0.25">
      <c r="A30" s="20" t="s">
        <v>392</v>
      </c>
      <c r="B30" s="197">
        <v>41710846</v>
      </c>
      <c r="C30" s="24">
        <v>43361</v>
      </c>
      <c r="D30" s="29">
        <v>466.1</v>
      </c>
      <c r="E30" s="29"/>
      <c r="F30" s="20">
        <v>5</v>
      </c>
      <c r="G30" s="20" t="s">
        <v>393</v>
      </c>
      <c r="H30" s="20" t="s">
        <v>138</v>
      </c>
      <c r="I30" s="20" t="s">
        <v>394</v>
      </c>
      <c r="J30" s="207" t="s">
        <v>395</v>
      </c>
      <c r="K30" s="207" t="s">
        <v>332</v>
      </c>
      <c r="L30" s="20"/>
      <c r="M30" s="20"/>
      <c r="N30" s="29"/>
      <c r="O30" s="21">
        <f>SUM(O31)</f>
        <v>67.44</v>
      </c>
      <c r="P30" s="21">
        <f t="shared" ref="P30:U30" si="20">SUM(P31)</f>
        <v>0</v>
      </c>
      <c r="Q30" s="21">
        <f t="shared" si="20"/>
        <v>7.4184000000000001</v>
      </c>
      <c r="R30" s="21">
        <f t="shared" si="20"/>
        <v>55.975199999999994</v>
      </c>
      <c r="S30" s="21">
        <f t="shared" si="20"/>
        <v>0</v>
      </c>
      <c r="T30" s="21">
        <f t="shared" si="20"/>
        <v>4.0463999999999993</v>
      </c>
      <c r="U30" s="21">
        <f t="shared" si="20"/>
        <v>67.44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2"/>
      <c r="AM30" s="20"/>
      <c r="AN30" s="20"/>
      <c r="AO30" s="20"/>
      <c r="AP30" s="20"/>
      <c r="AQ30" s="20"/>
      <c r="AR30" s="20"/>
      <c r="AS30" s="20"/>
      <c r="AT30" s="202"/>
      <c r="AU30" s="20"/>
      <c r="AV30" s="20"/>
      <c r="AW30" s="20"/>
      <c r="AX30" s="20"/>
      <c r="AY30" s="20"/>
      <c r="AZ30" s="20"/>
      <c r="BA30" s="20"/>
      <c r="BB30" s="20"/>
      <c r="BC30" s="20"/>
      <c r="BD30" s="202">
        <v>0.06</v>
      </c>
      <c r="BE30" s="21">
        <f>U31</f>
        <v>67.44</v>
      </c>
      <c r="BF30" s="20"/>
      <c r="BG30" s="20"/>
      <c r="BH30" s="20"/>
      <c r="BI30" s="20"/>
      <c r="BJ30" s="20"/>
      <c r="BK30" s="20"/>
      <c r="BL30" s="20"/>
      <c r="BM30" s="20"/>
      <c r="BN30" s="181">
        <f t="shared" ref="BN30:BN34" si="21">W30+Y30+AA30+AC30+AE30+AG30+AI30+AM30+AO30+AQ30+AS30+AU30+AW30+AY30+BA30+BC30+BE30+BG30+BI30+BK30+BM30</f>
        <v>67.44</v>
      </c>
      <c r="BO30" s="24">
        <v>43726</v>
      </c>
      <c r="BP30" s="179"/>
      <c r="BQ30" s="24"/>
      <c r="BR30" s="193"/>
      <c r="BT30" s="192"/>
    </row>
    <row r="31" spans="1:72" s="22" customFormat="1" ht="168.6" customHeight="1" x14ac:dyDescent="0.25">
      <c r="A31" s="20"/>
      <c r="B31" s="197"/>
      <c r="C31" s="24"/>
      <c r="D31" s="29"/>
      <c r="E31" s="29"/>
      <c r="F31" s="20"/>
      <c r="G31" s="20"/>
      <c r="H31" s="20"/>
      <c r="I31" s="20"/>
      <c r="J31" s="208"/>
      <c r="K31" s="208"/>
      <c r="L31" s="20"/>
      <c r="M31" s="20" t="s">
        <v>310</v>
      </c>
      <c r="N31" s="20">
        <f>BD30</f>
        <v>0.06</v>
      </c>
      <c r="O31" s="21">
        <f>N31*1124</f>
        <v>67.44</v>
      </c>
      <c r="P31" s="21"/>
      <c r="Q31" s="21">
        <f>O31*0.11</f>
        <v>7.4184000000000001</v>
      </c>
      <c r="R31" s="21">
        <f>O31*0.83</f>
        <v>55.975199999999994</v>
      </c>
      <c r="S31" s="21">
        <v>0</v>
      </c>
      <c r="T31" s="21">
        <f>O31*0.06</f>
        <v>4.0463999999999993</v>
      </c>
      <c r="U31" s="21">
        <f t="shared" ref="U31" si="22">SUM(Q31:T31)</f>
        <v>67.44</v>
      </c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2"/>
      <c r="AM31" s="20"/>
      <c r="AN31" s="20"/>
      <c r="AO31" s="20"/>
      <c r="AP31" s="20"/>
      <c r="AQ31" s="20"/>
      <c r="AR31" s="20"/>
      <c r="AS31" s="20"/>
      <c r="AT31" s="202"/>
      <c r="AU31" s="20"/>
      <c r="AV31" s="20"/>
      <c r="AW31" s="20"/>
      <c r="AX31" s="20"/>
      <c r="AY31" s="20"/>
      <c r="AZ31" s="20"/>
      <c r="BA31" s="20"/>
      <c r="BB31" s="20"/>
      <c r="BC31" s="20"/>
      <c r="BD31" s="202"/>
      <c r="BE31" s="21"/>
      <c r="BF31" s="20"/>
      <c r="BG31" s="20"/>
      <c r="BH31" s="20"/>
      <c r="BI31" s="20"/>
      <c r="BJ31" s="20"/>
      <c r="BK31" s="20"/>
      <c r="BL31" s="20"/>
      <c r="BM31" s="20"/>
      <c r="BN31" s="181"/>
      <c r="BO31" s="24"/>
      <c r="BP31" s="179"/>
      <c r="BQ31" s="24"/>
      <c r="BR31" s="193"/>
      <c r="BT31" s="192"/>
    </row>
    <row r="32" spans="1:72" s="232" customFormat="1" ht="172.5" customHeight="1" x14ac:dyDescent="0.25">
      <c r="A32" s="224"/>
      <c r="B32" s="225"/>
      <c r="C32" s="226"/>
      <c r="D32" s="227"/>
      <c r="E32" s="227"/>
      <c r="F32" s="224"/>
      <c r="G32" s="224"/>
      <c r="H32" s="224"/>
      <c r="I32" s="224"/>
      <c r="J32" s="224"/>
      <c r="K32" s="224"/>
      <c r="L32" s="224"/>
      <c r="M32" s="224"/>
      <c r="N32" s="224" t="s">
        <v>391</v>
      </c>
      <c r="O32" s="228">
        <f>O3+O8+O11+O13+O15+O17+O19+O21+O24+O28+O30</f>
        <v>2959.61</v>
      </c>
      <c r="P32" s="228">
        <f t="shared" ref="P32:BN32" si="23">P3+P8+P11+P13+P15+P17+P19+P21+P24+P28+P30</f>
        <v>0</v>
      </c>
      <c r="Q32" s="228">
        <f t="shared" si="23"/>
        <v>300.22739999999999</v>
      </c>
      <c r="R32" s="228">
        <f t="shared" si="23"/>
        <v>2211.9629999999997</v>
      </c>
      <c r="S32" s="228">
        <f t="shared" si="23"/>
        <v>288.06</v>
      </c>
      <c r="T32" s="228">
        <f t="shared" si="23"/>
        <v>159.3596</v>
      </c>
      <c r="U32" s="228">
        <f t="shared" si="23"/>
        <v>2959.61</v>
      </c>
      <c r="V32" s="228">
        <f t="shared" si="23"/>
        <v>0</v>
      </c>
      <c r="W32" s="228">
        <f t="shared" si="23"/>
        <v>0</v>
      </c>
      <c r="X32" s="228">
        <f t="shared" si="23"/>
        <v>0</v>
      </c>
      <c r="Y32" s="228">
        <f t="shared" si="23"/>
        <v>0</v>
      </c>
      <c r="Z32" s="228">
        <f t="shared" si="23"/>
        <v>0</v>
      </c>
      <c r="AA32" s="228">
        <f t="shared" si="23"/>
        <v>0</v>
      </c>
      <c r="AB32" s="228">
        <f t="shared" si="23"/>
        <v>0</v>
      </c>
      <c r="AC32" s="228">
        <f t="shared" si="23"/>
        <v>0</v>
      </c>
      <c r="AD32" s="228">
        <f t="shared" si="23"/>
        <v>0</v>
      </c>
      <c r="AE32" s="228">
        <f t="shared" si="23"/>
        <v>0</v>
      </c>
      <c r="AF32" s="228">
        <f t="shared" si="23"/>
        <v>0</v>
      </c>
      <c r="AG32" s="228">
        <f t="shared" si="23"/>
        <v>0</v>
      </c>
      <c r="AH32" s="228">
        <v>0.04</v>
      </c>
      <c r="AI32" s="228">
        <f t="shared" si="23"/>
        <v>51.2</v>
      </c>
      <c r="AJ32" s="228">
        <f t="shared" si="23"/>
        <v>0</v>
      </c>
      <c r="AK32" s="228">
        <f t="shared" si="23"/>
        <v>0</v>
      </c>
      <c r="AL32" s="228">
        <v>1</v>
      </c>
      <c r="AM32" s="228">
        <f t="shared" si="23"/>
        <v>59.09</v>
      </c>
      <c r="AN32" s="228">
        <f t="shared" si="23"/>
        <v>0</v>
      </c>
      <c r="AO32" s="228">
        <f t="shared" si="23"/>
        <v>0</v>
      </c>
      <c r="AP32" s="228" t="s">
        <v>389</v>
      </c>
      <c r="AQ32" s="228">
        <f t="shared" si="23"/>
        <v>70.960000000000008</v>
      </c>
      <c r="AR32" s="228">
        <f t="shared" si="23"/>
        <v>0</v>
      </c>
      <c r="AS32" s="228">
        <f t="shared" si="23"/>
        <v>0</v>
      </c>
      <c r="AT32" s="228" t="s">
        <v>399</v>
      </c>
      <c r="AU32" s="228">
        <f t="shared" si="23"/>
        <v>302.56</v>
      </c>
      <c r="AV32" s="228">
        <f t="shared" si="23"/>
        <v>0</v>
      </c>
      <c r="AW32" s="228">
        <f t="shared" si="23"/>
        <v>0</v>
      </c>
      <c r="AX32" s="228">
        <f t="shared" si="23"/>
        <v>0</v>
      </c>
      <c r="AY32" s="228">
        <f t="shared" si="23"/>
        <v>0</v>
      </c>
      <c r="AZ32" s="228">
        <f t="shared" si="23"/>
        <v>0</v>
      </c>
      <c r="BA32" s="228">
        <f t="shared" si="23"/>
        <v>0</v>
      </c>
      <c r="BB32" s="228" t="s">
        <v>400</v>
      </c>
      <c r="BC32" s="228">
        <f t="shared" si="23"/>
        <v>8.6199999999999992</v>
      </c>
      <c r="BD32" s="228">
        <v>2.1949999999999998</v>
      </c>
      <c r="BE32" s="228">
        <f t="shared" si="23"/>
        <v>2467.1799999999998</v>
      </c>
      <c r="BF32" s="228"/>
      <c r="BG32" s="228">
        <f t="shared" si="23"/>
        <v>0</v>
      </c>
      <c r="BH32" s="228">
        <f t="shared" si="23"/>
        <v>0</v>
      </c>
      <c r="BI32" s="228">
        <f t="shared" si="23"/>
        <v>0</v>
      </c>
      <c r="BJ32" s="228">
        <f t="shared" si="23"/>
        <v>0</v>
      </c>
      <c r="BK32" s="228">
        <f t="shared" si="23"/>
        <v>0</v>
      </c>
      <c r="BL32" s="228">
        <f t="shared" si="23"/>
        <v>0</v>
      </c>
      <c r="BM32" s="228">
        <f t="shared" si="23"/>
        <v>0</v>
      </c>
      <c r="BN32" s="228">
        <f t="shared" si="23"/>
        <v>2959.61</v>
      </c>
      <c r="BO32" s="226"/>
      <c r="BP32" s="229"/>
      <c r="BQ32" s="230">
        <v>43290</v>
      </c>
      <c r="BR32" s="231">
        <v>6</v>
      </c>
      <c r="BS32" s="232">
        <f t="shared" ref="BS32:BS59" si="24">BR32*30</f>
        <v>180</v>
      </c>
      <c r="BT32" s="233">
        <f t="shared" ref="BT32:BT59" si="25">BQ32+BS32</f>
        <v>43470</v>
      </c>
    </row>
    <row r="33" spans="1:73" s="22" customFormat="1" ht="198.75" customHeight="1" x14ac:dyDescent="0.25">
      <c r="A33" s="216"/>
      <c r="B33" s="217"/>
      <c r="C33" s="218"/>
      <c r="D33" s="219"/>
      <c r="E33" s="219"/>
      <c r="F33" s="216"/>
      <c r="G33" s="216"/>
      <c r="H33" s="216"/>
      <c r="I33" s="216"/>
      <c r="J33" s="216"/>
      <c r="K33" s="216"/>
      <c r="L33" s="216"/>
      <c r="M33" s="216"/>
      <c r="N33" s="216"/>
      <c r="O33" s="220"/>
      <c r="P33" s="220"/>
      <c r="Q33" s="220"/>
      <c r="R33" s="220"/>
      <c r="S33" s="220"/>
      <c r="T33" s="220"/>
      <c r="U33" s="220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  <c r="BI33" s="216"/>
      <c r="BJ33" s="216"/>
      <c r="BK33" s="216"/>
      <c r="BL33" s="216"/>
      <c r="BM33" s="216"/>
      <c r="BN33" s="220"/>
      <c r="BO33" s="218"/>
      <c r="BP33" s="216"/>
      <c r="BQ33" s="209">
        <v>43298</v>
      </c>
      <c r="BR33" s="193">
        <v>6</v>
      </c>
      <c r="BS33" s="22">
        <f t="shared" si="24"/>
        <v>180</v>
      </c>
      <c r="BT33" s="192">
        <f t="shared" si="25"/>
        <v>43478</v>
      </c>
    </row>
    <row r="34" spans="1:73" s="22" customFormat="1" ht="198.75" customHeight="1" x14ac:dyDescent="0.25">
      <c r="A34" s="221" t="s">
        <v>401</v>
      </c>
      <c r="B34" s="30"/>
      <c r="C34" s="26"/>
      <c r="D34" s="180"/>
      <c r="E34" s="180"/>
      <c r="F34" s="180"/>
      <c r="G34" s="180"/>
      <c r="H34" s="180"/>
      <c r="I34" s="221" t="s">
        <v>405</v>
      </c>
      <c r="J34" s="180"/>
      <c r="K34" s="180"/>
      <c r="L34" s="221" t="s">
        <v>406</v>
      </c>
      <c r="M34" s="180"/>
      <c r="N34" s="180"/>
      <c r="O34" s="40"/>
      <c r="P34" s="40"/>
      <c r="Q34" s="40"/>
      <c r="R34" s="40"/>
      <c r="S34" s="40"/>
      <c r="T34" s="40"/>
      <c r="U34" s="4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36"/>
      <c r="AJ34" s="36"/>
      <c r="AK34" s="180"/>
      <c r="AL34" s="180"/>
      <c r="AM34" s="36"/>
      <c r="AN34" s="36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0"/>
      <c r="BK34" s="180"/>
      <c r="BL34" s="180"/>
      <c r="BM34" s="180"/>
      <c r="BN34" s="36"/>
      <c r="BO34" s="26"/>
      <c r="BP34" s="180"/>
      <c r="BQ34" s="210">
        <v>43298</v>
      </c>
      <c r="BR34" s="193">
        <v>6</v>
      </c>
      <c r="BS34" s="22">
        <f t="shared" si="24"/>
        <v>180</v>
      </c>
      <c r="BT34" s="192">
        <f t="shared" si="25"/>
        <v>43478</v>
      </c>
    </row>
    <row r="35" spans="1:73" s="22" customFormat="1" ht="198.75" customHeight="1" x14ac:dyDescent="0.25">
      <c r="A35" s="221" t="s">
        <v>402</v>
      </c>
      <c r="B35" s="30"/>
      <c r="C35" s="26"/>
      <c r="D35" s="180"/>
      <c r="E35" s="180"/>
      <c r="F35" s="180"/>
      <c r="G35" s="180"/>
      <c r="H35" s="180"/>
      <c r="I35" s="221" t="s">
        <v>405</v>
      </c>
      <c r="J35" s="180"/>
      <c r="K35" s="180"/>
      <c r="L35" s="221" t="s">
        <v>407</v>
      </c>
      <c r="M35" s="180"/>
      <c r="N35" s="180"/>
      <c r="O35" s="180"/>
      <c r="P35" s="180"/>
      <c r="Q35" s="215"/>
      <c r="R35" s="215"/>
      <c r="S35" s="215"/>
      <c r="T35" s="215"/>
      <c r="U35" s="215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215"/>
      <c r="BF35" s="180"/>
      <c r="BG35" s="180"/>
      <c r="BH35" s="180"/>
      <c r="BI35" s="180"/>
      <c r="BJ35" s="180"/>
      <c r="BK35" s="180"/>
      <c r="BL35" s="180"/>
      <c r="BM35" s="180"/>
      <c r="BN35" s="36"/>
      <c r="BO35" s="26"/>
      <c r="BP35" s="180"/>
      <c r="BQ35" s="210">
        <v>43297</v>
      </c>
      <c r="BR35" s="193">
        <v>12</v>
      </c>
      <c r="BS35" s="22">
        <f t="shared" si="24"/>
        <v>360</v>
      </c>
      <c r="BT35" s="192">
        <f t="shared" si="25"/>
        <v>43657</v>
      </c>
    </row>
    <row r="36" spans="1:73" s="22" customFormat="1" ht="198.75" customHeight="1" x14ac:dyDescent="0.25">
      <c r="A36" s="221" t="s">
        <v>403</v>
      </c>
      <c r="B36" s="30"/>
      <c r="C36" s="26"/>
      <c r="D36" s="180"/>
      <c r="E36" s="180"/>
      <c r="F36" s="180"/>
      <c r="G36" s="180"/>
      <c r="H36" s="180"/>
      <c r="I36" s="221" t="s">
        <v>405</v>
      </c>
      <c r="J36" s="180"/>
      <c r="K36" s="180"/>
      <c r="L36" s="221" t="s">
        <v>408</v>
      </c>
      <c r="M36" s="180"/>
      <c r="N36" s="180"/>
      <c r="O36" s="180"/>
      <c r="P36" s="180"/>
      <c r="Q36" s="215"/>
      <c r="R36" s="215"/>
      <c r="S36" s="215"/>
      <c r="T36" s="215"/>
      <c r="U36" s="215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0"/>
      <c r="BL36" s="180"/>
      <c r="BM36" s="180"/>
      <c r="BN36" s="36"/>
      <c r="BO36" s="26"/>
      <c r="BP36" s="180"/>
      <c r="BQ36" s="210">
        <v>43291</v>
      </c>
      <c r="BR36" s="193">
        <v>6</v>
      </c>
      <c r="BS36" s="22">
        <f t="shared" si="24"/>
        <v>180</v>
      </c>
      <c r="BT36" s="192">
        <f t="shared" si="25"/>
        <v>43471</v>
      </c>
    </row>
    <row r="37" spans="1:73" s="22" customFormat="1" ht="177" customHeight="1" x14ac:dyDescent="0.25">
      <c r="A37" s="221" t="s">
        <v>404</v>
      </c>
      <c r="B37" s="30"/>
      <c r="C37" s="26"/>
      <c r="D37" s="180"/>
      <c r="E37" s="180"/>
      <c r="F37" s="180"/>
      <c r="G37" s="180"/>
      <c r="H37" s="180"/>
      <c r="I37" s="221" t="s">
        <v>405</v>
      </c>
      <c r="J37" s="180"/>
      <c r="K37" s="180"/>
      <c r="L37" s="221" t="s">
        <v>409</v>
      </c>
      <c r="M37" s="180"/>
      <c r="N37" s="180"/>
      <c r="O37" s="215"/>
      <c r="P37" s="215"/>
      <c r="Q37" s="215"/>
      <c r="R37" s="215"/>
      <c r="S37" s="215"/>
      <c r="T37" s="215"/>
      <c r="U37" s="215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0"/>
      <c r="BN37" s="36"/>
      <c r="BO37" s="26"/>
      <c r="BP37" s="180"/>
      <c r="BQ37" s="210">
        <v>43294</v>
      </c>
      <c r="BR37" s="193">
        <v>6</v>
      </c>
      <c r="BS37" s="22">
        <f t="shared" si="24"/>
        <v>180</v>
      </c>
      <c r="BT37" s="192">
        <f t="shared" si="25"/>
        <v>43474</v>
      </c>
    </row>
    <row r="38" spans="1:73" s="22" customFormat="1" ht="164.25" customHeight="1" x14ac:dyDescent="0.25">
      <c r="A38" s="211"/>
      <c r="B38" s="212"/>
      <c r="C38" s="213"/>
      <c r="D38" s="214"/>
      <c r="E38" s="214"/>
      <c r="F38" s="202"/>
      <c r="G38" s="212"/>
      <c r="H38" s="212"/>
      <c r="I38" s="212"/>
      <c r="J38" s="212"/>
      <c r="K38" s="212"/>
      <c r="L38" s="202"/>
      <c r="M38" s="202"/>
      <c r="N38" s="202"/>
      <c r="O38" s="202"/>
      <c r="P38" s="202"/>
      <c r="Q38" s="191"/>
      <c r="R38" s="191"/>
      <c r="S38" s="191"/>
      <c r="T38" s="191"/>
      <c r="U38" s="191"/>
      <c r="V38" s="181"/>
      <c r="W38" s="181"/>
      <c r="X38" s="181"/>
      <c r="Y38" s="181"/>
      <c r="Z38" s="181"/>
      <c r="AA38" s="181"/>
      <c r="AB38" s="181"/>
      <c r="AC38" s="181"/>
      <c r="AD38" s="181"/>
      <c r="AE38" s="181"/>
      <c r="AF38" s="181"/>
      <c r="AG38" s="181"/>
      <c r="AH38" s="202"/>
      <c r="AI38" s="191"/>
      <c r="AJ38" s="181"/>
      <c r="AK38" s="181"/>
      <c r="AL38" s="202"/>
      <c r="AM38" s="191"/>
      <c r="AN38" s="181"/>
      <c r="AO38" s="181"/>
      <c r="AP38" s="181"/>
      <c r="AQ38" s="181"/>
      <c r="AR38" s="181"/>
      <c r="AS38" s="181"/>
      <c r="AT38" s="202"/>
      <c r="AU38" s="191"/>
      <c r="AV38" s="181"/>
      <c r="AW38" s="181"/>
      <c r="AX38" s="181"/>
      <c r="AY38" s="181"/>
      <c r="AZ38" s="181"/>
      <c r="BA38" s="181"/>
      <c r="BB38" s="181"/>
      <c r="BC38" s="181"/>
      <c r="BD38" s="202"/>
      <c r="BE38" s="191"/>
      <c r="BF38" s="202"/>
      <c r="BG38" s="181"/>
      <c r="BH38" s="202"/>
      <c r="BI38" s="182"/>
      <c r="BJ38" s="182"/>
      <c r="BK38" s="181"/>
      <c r="BL38" s="181"/>
      <c r="BM38" s="181"/>
      <c r="BN38" s="181">
        <f t="shared" ref="BN35:BN59" si="26">W38+Y38+AA38+AC38+AE38+AG38+AI38+AM38+AO38+AQ38+AS38+AU38+AW38+AY38+BA38+BC38+BE38+BG38+BI38+BK38+BM38</f>
        <v>0</v>
      </c>
      <c r="BO38" s="213"/>
      <c r="BP38" s="181"/>
      <c r="BQ38" s="194">
        <v>43285</v>
      </c>
      <c r="BR38" s="193">
        <v>6</v>
      </c>
      <c r="BS38" s="22">
        <f t="shared" si="24"/>
        <v>180</v>
      </c>
      <c r="BT38" s="192">
        <f t="shared" si="25"/>
        <v>43465</v>
      </c>
      <c r="BU38" s="25"/>
    </row>
    <row r="39" spans="1:73" s="22" customFormat="1" ht="222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9"/>
      <c r="P39" s="29"/>
      <c r="Q39" s="29"/>
      <c r="R39" s="29"/>
      <c r="S39" s="29"/>
      <c r="T39" s="29"/>
      <c r="U39" s="29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181"/>
      <c r="AU39" s="21"/>
      <c r="AV39" s="21"/>
      <c r="AW39" s="21"/>
      <c r="AX39" s="21"/>
      <c r="AY39" s="21"/>
      <c r="AZ39" s="21"/>
      <c r="BA39" s="21"/>
      <c r="BB39" s="21"/>
      <c r="BC39" s="21"/>
      <c r="BD39" s="202"/>
      <c r="BE39" s="21"/>
      <c r="BF39" s="20"/>
      <c r="BG39" s="21"/>
      <c r="BH39" s="20"/>
      <c r="BI39" s="23"/>
      <c r="BJ39" s="23"/>
      <c r="BK39" s="21"/>
      <c r="BL39" s="21"/>
      <c r="BM39" s="21"/>
      <c r="BN39" s="181">
        <f t="shared" si="26"/>
        <v>0</v>
      </c>
      <c r="BO39" s="24"/>
      <c r="BP39" s="21"/>
      <c r="BQ39" s="194">
        <v>43291</v>
      </c>
      <c r="BR39" s="193">
        <v>6</v>
      </c>
      <c r="BS39" s="22">
        <f t="shared" si="24"/>
        <v>180</v>
      </c>
      <c r="BT39" s="192">
        <f t="shared" si="25"/>
        <v>43471</v>
      </c>
      <c r="BU39" s="25"/>
    </row>
    <row r="40" spans="1:73" s="22" customFormat="1" ht="244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9"/>
      <c r="P40" s="29"/>
      <c r="Q40" s="29"/>
      <c r="R40" s="29"/>
      <c r="S40" s="29"/>
      <c r="T40" s="29"/>
      <c r="U40" s="29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181"/>
      <c r="AU40" s="21"/>
      <c r="AV40" s="21"/>
      <c r="AW40" s="21"/>
      <c r="AX40" s="21"/>
      <c r="AY40" s="21"/>
      <c r="AZ40" s="21"/>
      <c r="BA40" s="21"/>
      <c r="BB40" s="21"/>
      <c r="BC40" s="21"/>
      <c r="BD40" s="202"/>
      <c r="BE40" s="21"/>
      <c r="BF40" s="20"/>
      <c r="BG40" s="21"/>
      <c r="BH40" s="20"/>
      <c r="BI40" s="23"/>
      <c r="BJ40" s="23"/>
      <c r="BK40" s="21"/>
      <c r="BL40" s="21"/>
      <c r="BM40" s="21"/>
      <c r="BN40" s="181">
        <f t="shared" si="26"/>
        <v>0</v>
      </c>
      <c r="BO40" s="24"/>
      <c r="BP40" s="21"/>
      <c r="BQ40" s="194">
        <v>43291</v>
      </c>
      <c r="BR40" s="193">
        <v>6</v>
      </c>
      <c r="BS40" s="22">
        <f t="shared" si="24"/>
        <v>180</v>
      </c>
      <c r="BT40" s="192">
        <f t="shared" si="25"/>
        <v>43471</v>
      </c>
      <c r="BU40" s="25"/>
    </row>
    <row r="41" spans="1:73" s="22" customFormat="1" ht="179.2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9"/>
      <c r="P41" s="29"/>
      <c r="Q41" s="29"/>
      <c r="R41" s="29"/>
      <c r="S41" s="29"/>
      <c r="T41" s="29"/>
      <c r="U41" s="29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181"/>
      <c r="AU41" s="21"/>
      <c r="AV41" s="21"/>
      <c r="AW41" s="21"/>
      <c r="AX41" s="21"/>
      <c r="AY41" s="21"/>
      <c r="AZ41" s="21"/>
      <c r="BA41" s="21"/>
      <c r="BB41" s="21"/>
      <c r="BC41" s="21"/>
      <c r="BD41" s="202"/>
      <c r="BE41" s="21"/>
      <c r="BF41" s="20"/>
      <c r="BG41" s="21"/>
      <c r="BH41" s="20"/>
      <c r="BI41" s="23"/>
      <c r="BJ41" s="23"/>
      <c r="BK41" s="21"/>
      <c r="BL41" s="21"/>
      <c r="BM41" s="21"/>
      <c r="BN41" s="181">
        <f t="shared" si="26"/>
        <v>0</v>
      </c>
      <c r="BO41" s="24"/>
      <c r="BP41" s="21"/>
      <c r="BQ41" s="194">
        <v>43291</v>
      </c>
      <c r="BR41" s="193">
        <v>6</v>
      </c>
      <c r="BS41" s="22">
        <f t="shared" si="24"/>
        <v>180</v>
      </c>
      <c r="BT41" s="192">
        <f t="shared" si="25"/>
        <v>43471</v>
      </c>
      <c r="BU41" s="25"/>
    </row>
    <row r="42" spans="1:73" s="22" customFormat="1" ht="25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9"/>
      <c r="R42" s="29"/>
      <c r="S42" s="29"/>
      <c r="T42" s="29"/>
      <c r="U42" s="29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181"/>
      <c r="AU42" s="21"/>
      <c r="AV42" s="21"/>
      <c r="AW42" s="21"/>
      <c r="AX42" s="21"/>
      <c r="AY42" s="21"/>
      <c r="AZ42" s="21"/>
      <c r="BA42" s="21"/>
      <c r="BB42" s="21"/>
      <c r="BC42" s="21"/>
      <c r="BD42" s="202"/>
      <c r="BE42" s="20"/>
      <c r="BF42" s="20"/>
      <c r="BG42" s="21"/>
      <c r="BH42" s="20"/>
      <c r="BI42" s="23"/>
      <c r="BJ42" s="23"/>
      <c r="BK42" s="21"/>
      <c r="BL42" s="21"/>
      <c r="BM42" s="21"/>
      <c r="BN42" s="181">
        <f t="shared" si="26"/>
        <v>0</v>
      </c>
      <c r="BO42" s="24"/>
      <c r="BP42" s="21"/>
      <c r="BQ42" s="194">
        <v>43291</v>
      </c>
      <c r="BR42" s="23">
        <v>6</v>
      </c>
      <c r="BS42" s="22">
        <f t="shared" si="24"/>
        <v>180</v>
      </c>
      <c r="BT42" s="192">
        <f t="shared" si="25"/>
        <v>43471</v>
      </c>
      <c r="BU42" s="25"/>
    </row>
    <row r="43" spans="1:73" s="22" customFormat="1" ht="152.2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9"/>
      <c r="R43" s="29"/>
      <c r="S43" s="29"/>
      <c r="T43" s="29"/>
      <c r="U43" s="29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181"/>
      <c r="AU43" s="21"/>
      <c r="AV43" s="21"/>
      <c r="AW43" s="21"/>
      <c r="AX43" s="21"/>
      <c r="AY43" s="21"/>
      <c r="AZ43" s="21"/>
      <c r="BA43" s="21"/>
      <c r="BB43" s="21"/>
      <c r="BC43" s="21"/>
      <c r="BD43" s="202"/>
      <c r="BE43" s="21"/>
      <c r="BF43" s="20"/>
      <c r="BG43" s="21"/>
      <c r="BH43" s="20"/>
      <c r="BI43" s="23"/>
      <c r="BJ43" s="23"/>
      <c r="BK43" s="21"/>
      <c r="BL43" s="21"/>
      <c r="BM43" s="21"/>
      <c r="BN43" s="181">
        <f t="shared" si="26"/>
        <v>0</v>
      </c>
      <c r="BO43" s="24"/>
      <c r="BP43" s="21"/>
      <c r="BQ43" s="194">
        <v>43301</v>
      </c>
      <c r="BR43" s="23">
        <v>6</v>
      </c>
      <c r="BS43" s="22">
        <f t="shared" si="24"/>
        <v>180</v>
      </c>
      <c r="BT43" s="192">
        <f t="shared" si="25"/>
        <v>43481</v>
      </c>
      <c r="BU43" s="25"/>
    </row>
    <row r="44" spans="1:73" s="22" customFormat="1" ht="232.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2"/>
      <c r="M44" s="202"/>
      <c r="N44" s="202"/>
      <c r="O44" s="181"/>
      <c r="P44" s="181"/>
      <c r="Q44" s="181"/>
      <c r="R44" s="181"/>
      <c r="S44" s="181"/>
      <c r="T44" s="181"/>
      <c r="U44" s="18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181"/>
      <c r="AU44" s="21"/>
      <c r="AV44" s="21"/>
      <c r="AW44" s="21"/>
      <c r="AX44" s="21"/>
      <c r="AY44" s="21"/>
      <c r="AZ44" s="21"/>
      <c r="BA44" s="21"/>
      <c r="BB44" s="20"/>
      <c r="BC44" s="29"/>
      <c r="BD44" s="202"/>
      <c r="BE44" s="181"/>
      <c r="BF44" s="29"/>
      <c r="BG44" s="21"/>
      <c r="BH44" s="20"/>
      <c r="BI44" s="23"/>
      <c r="BJ44" s="23"/>
      <c r="BK44" s="21"/>
      <c r="BL44" s="21"/>
      <c r="BM44" s="21"/>
      <c r="BN44" s="181">
        <f t="shared" si="26"/>
        <v>0</v>
      </c>
      <c r="BO44" s="24"/>
      <c r="BP44" s="21"/>
      <c r="BQ44" s="194">
        <v>43301</v>
      </c>
      <c r="BR44" s="23">
        <v>6</v>
      </c>
      <c r="BS44" s="22">
        <f t="shared" si="24"/>
        <v>180</v>
      </c>
      <c r="BT44" s="192">
        <f t="shared" si="25"/>
        <v>43481</v>
      </c>
      <c r="BU44" s="25"/>
    </row>
    <row r="45" spans="1:73" s="22" customFormat="1" ht="132.7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2"/>
      <c r="M45" s="202"/>
      <c r="N45" s="202"/>
      <c r="O45" s="181"/>
      <c r="P45" s="181"/>
      <c r="Q45" s="181"/>
      <c r="R45" s="181"/>
      <c r="S45" s="181"/>
      <c r="T45" s="181"/>
      <c r="U45" s="18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181"/>
      <c r="AU45" s="21"/>
      <c r="AV45" s="21"/>
      <c r="AW45" s="21"/>
      <c r="AX45" s="21"/>
      <c r="AY45" s="21"/>
      <c r="AZ45" s="21"/>
      <c r="BA45" s="21"/>
      <c r="BB45" s="20"/>
      <c r="BC45" s="29"/>
      <c r="BD45" s="202"/>
      <c r="BE45" s="29"/>
      <c r="BF45" s="29"/>
      <c r="BG45" s="21"/>
      <c r="BH45" s="20"/>
      <c r="BI45" s="23"/>
      <c r="BJ45" s="23"/>
      <c r="BK45" s="21"/>
      <c r="BL45" s="21"/>
      <c r="BM45" s="21"/>
      <c r="BN45" s="181">
        <f t="shared" si="26"/>
        <v>0</v>
      </c>
      <c r="BO45" s="24"/>
      <c r="BP45" s="21"/>
      <c r="BQ45" s="194">
        <v>43301</v>
      </c>
      <c r="BR45" s="23">
        <v>6</v>
      </c>
      <c r="BS45" s="22">
        <f t="shared" si="24"/>
        <v>180</v>
      </c>
      <c r="BT45" s="192">
        <f t="shared" si="25"/>
        <v>43481</v>
      </c>
      <c r="BU45" s="25"/>
    </row>
    <row r="46" spans="1:73" s="22" customFormat="1" ht="232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9"/>
      <c r="P46" s="29"/>
      <c r="Q46" s="29"/>
      <c r="R46" s="29"/>
      <c r="S46" s="29"/>
      <c r="T46" s="29"/>
      <c r="U46" s="29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181"/>
      <c r="AU46" s="21"/>
      <c r="AV46" s="21"/>
      <c r="AW46" s="21"/>
      <c r="AX46" s="21"/>
      <c r="AY46" s="21"/>
      <c r="AZ46" s="21"/>
      <c r="BA46" s="21"/>
      <c r="BB46" s="20"/>
      <c r="BC46" s="29"/>
      <c r="BD46" s="202"/>
      <c r="BE46" s="29"/>
      <c r="BF46" s="29"/>
      <c r="BG46" s="21"/>
      <c r="BH46" s="20"/>
      <c r="BI46" s="23"/>
      <c r="BJ46" s="23"/>
      <c r="BK46" s="21"/>
      <c r="BL46" s="21"/>
      <c r="BM46" s="21"/>
      <c r="BN46" s="181">
        <f t="shared" si="26"/>
        <v>0</v>
      </c>
      <c r="BO46" s="24"/>
      <c r="BP46" s="21"/>
      <c r="BQ46" s="194">
        <v>43312</v>
      </c>
      <c r="BR46" s="23">
        <v>12</v>
      </c>
      <c r="BS46" s="22">
        <f t="shared" si="24"/>
        <v>360</v>
      </c>
      <c r="BT46" s="192">
        <f t="shared" si="25"/>
        <v>43672</v>
      </c>
      <c r="BU46" s="25"/>
    </row>
    <row r="47" spans="1:73" s="22" customFormat="1" ht="140.2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9"/>
      <c r="P47" s="29"/>
      <c r="Q47" s="29"/>
      <c r="R47" s="29"/>
      <c r="S47" s="29"/>
      <c r="T47" s="29"/>
      <c r="U47" s="29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0"/>
      <c r="BC47" s="29"/>
      <c r="BD47" s="202"/>
      <c r="BE47" s="29"/>
      <c r="BF47" s="29"/>
      <c r="BG47" s="21"/>
      <c r="BH47" s="20"/>
      <c r="BI47" s="23"/>
      <c r="BJ47" s="23"/>
      <c r="BK47" s="21"/>
      <c r="BL47" s="21"/>
      <c r="BM47" s="21"/>
      <c r="BN47" s="181">
        <f t="shared" si="26"/>
        <v>0</v>
      </c>
      <c r="BO47" s="24"/>
      <c r="BP47" s="21"/>
      <c r="BQ47" s="194">
        <v>43305</v>
      </c>
      <c r="BR47" s="23">
        <v>6</v>
      </c>
      <c r="BS47" s="22">
        <f t="shared" si="24"/>
        <v>180</v>
      </c>
      <c r="BT47" s="192">
        <f t="shared" si="25"/>
        <v>43485</v>
      </c>
      <c r="BU47" s="25"/>
    </row>
    <row r="48" spans="1:73" s="22" customFormat="1" ht="232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9"/>
      <c r="O48" s="29"/>
      <c r="P48" s="29"/>
      <c r="Q48" s="29"/>
      <c r="R48" s="29"/>
      <c r="S48" s="29"/>
      <c r="T48" s="29"/>
      <c r="U48" s="29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0"/>
      <c r="BC48" s="29"/>
      <c r="BD48" s="202"/>
      <c r="BE48" s="29"/>
      <c r="BF48" s="29"/>
      <c r="BG48" s="21"/>
      <c r="BH48" s="20"/>
      <c r="BI48" s="23"/>
      <c r="BJ48" s="23"/>
      <c r="BK48" s="21"/>
      <c r="BL48" s="21"/>
      <c r="BM48" s="21"/>
      <c r="BN48" s="181">
        <f t="shared" si="26"/>
        <v>0</v>
      </c>
      <c r="BO48" s="24"/>
      <c r="BP48" s="21"/>
      <c r="BQ48" s="194">
        <v>43300</v>
      </c>
      <c r="BR48" s="23">
        <v>6</v>
      </c>
      <c r="BS48" s="22">
        <f t="shared" si="24"/>
        <v>180</v>
      </c>
      <c r="BT48" s="192">
        <f t="shared" si="25"/>
        <v>43480</v>
      </c>
      <c r="BU48" s="25"/>
    </row>
    <row r="49" spans="1:73" s="22" customFormat="1" ht="142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9"/>
      <c r="O49" s="29"/>
      <c r="P49" s="29"/>
      <c r="Q49" s="29"/>
      <c r="R49" s="29"/>
      <c r="S49" s="29"/>
      <c r="T49" s="29"/>
      <c r="U49" s="29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0"/>
      <c r="BC49" s="29"/>
      <c r="BD49" s="202"/>
      <c r="BE49" s="29"/>
      <c r="BF49" s="29"/>
      <c r="BG49" s="21"/>
      <c r="BH49" s="20"/>
      <c r="BI49" s="23"/>
      <c r="BJ49" s="23"/>
      <c r="BK49" s="21"/>
      <c r="BL49" s="21"/>
      <c r="BM49" s="21"/>
      <c r="BN49" s="181">
        <f t="shared" si="26"/>
        <v>0</v>
      </c>
      <c r="BO49" s="24"/>
      <c r="BP49" s="21"/>
      <c r="BQ49" s="194">
        <v>43300</v>
      </c>
      <c r="BR49" s="23">
        <v>6</v>
      </c>
      <c r="BS49" s="22">
        <f t="shared" si="24"/>
        <v>180</v>
      </c>
      <c r="BT49" s="192">
        <f t="shared" si="25"/>
        <v>43480</v>
      </c>
      <c r="BU49" s="25"/>
    </row>
    <row r="50" spans="1:73" s="22" customFormat="1" ht="232.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9"/>
      <c r="P50" s="29"/>
      <c r="Q50" s="29"/>
      <c r="R50" s="29"/>
      <c r="S50" s="29"/>
      <c r="T50" s="29"/>
      <c r="U50" s="29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181"/>
      <c r="AU50" s="21"/>
      <c r="AV50" s="21"/>
      <c r="AW50" s="21"/>
      <c r="AX50" s="21"/>
      <c r="AY50" s="21"/>
      <c r="AZ50" s="21"/>
      <c r="BA50" s="21"/>
      <c r="BB50" s="21"/>
      <c r="BC50" s="21"/>
      <c r="BD50" s="202"/>
      <c r="BE50" s="21"/>
      <c r="BF50" s="20"/>
      <c r="BG50" s="21"/>
      <c r="BH50" s="20"/>
      <c r="BI50" s="23"/>
      <c r="BJ50" s="23"/>
      <c r="BK50" s="21"/>
      <c r="BL50" s="21"/>
      <c r="BM50" s="21"/>
      <c r="BN50" s="181">
        <f t="shared" si="26"/>
        <v>0</v>
      </c>
      <c r="BO50" s="24"/>
      <c r="BP50" s="21"/>
      <c r="BQ50" s="194">
        <v>43300</v>
      </c>
      <c r="BR50" s="23">
        <v>6</v>
      </c>
      <c r="BS50" s="22">
        <f t="shared" si="24"/>
        <v>180</v>
      </c>
      <c r="BT50" s="192">
        <f t="shared" si="25"/>
        <v>43480</v>
      </c>
      <c r="BU50" s="25"/>
    </row>
    <row r="51" spans="1:73" s="22" customFormat="1" ht="289.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2"/>
      <c r="M51" s="202"/>
      <c r="N51" s="202"/>
      <c r="O51" s="182"/>
      <c r="P51" s="182"/>
      <c r="Q51" s="182"/>
      <c r="R51" s="182"/>
      <c r="S51" s="182"/>
      <c r="T51" s="182"/>
      <c r="U51" s="182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181"/>
      <c r="AG51" s="181"/>
      <c r="AH51" s="181"/>
      <c r="AI51" s="20"/>
      <c r="AJ51" s="21"/>
      <c r="AK51" s="21"/>
      <c r="AL51" s="181"/>
      <c r="AM51" s="20"/>
      <c r="AN51" s="21"/>
      <c r="AO51" s="21"/>
      <c r="AP51" s="21"/>
      <c r="AQ51" s="21"/>
      <c r="AR51" s="21"/>
      <c r="AS51" s="21"/>
      <c r="AT51" s="181"/>
      <c r="AU51" s="21"/>
      <c r="AV51" s="21"/>
      <c r="AW51" s="21"/>
      <c r="AX51" s="21"/>
      <c r="AY51" s="21"/>
      <c r="AZ51" s="21"/>
      <c r="BA51" s="21"/>
      <c r="BB51" s="21"/>
      <c r="BC51" s="21"/>
      <c r="BD51" s="202"/>
      <c r="BE51" s="21"/>
      <c r="BF51" s="20"/>
      <c r="BG51" s="21"/>
      <c r="BH51" s="20"/>
      <c r="BI51" s="23"/>
      <c r="BJ51" s="23"/>
      <c r="BK51" s="21"/>
      <c r="BL51" s="21"/>
      <c r="BM51" s="21"/>
      <c r="BN51" s="181">
        <f t="shared" si="26"/>
        <v>0</v>
      </c>
      <c r="BO51" s="24"/>
      <c r="BP51" s="21"/>
      <c r="BQ51" s="194">
        <v>43300</v>
      </c>
      <c r="BR51" s="23">
        <v>6</v>
      </c>
      <c r="BS51" s="22">
        <f t="shared" si="24"/>
        <v>180</v>
      </c>
      <c r="BT51" s="192">
        <f t="shared" si="25"/>
        <v>43480</v>
      </c>
      <c r="BU51" s="25"/>
    </row>
    <row r="52" spans="1:73" s="22" customFormat="1" ht="156.7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0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181"/>
      <c r="AU52" s="21"/>
      <c r="AV52" s="21"/>
      <c r="AW52" s="21"/>
      <c r="AX52" s="21"/>
      <c r="AY52" s="21"/>
      <c r="AZ52" s="21"/>
      <c r="BA52" s="21"/>
      <c r="BB52" s="21"/>
      <c r="BC52" s="21"/>
      <c r="BD52" s="202"/>
      <c r="BE52" s="21"/>
      <c r="BF52" s="20"/>
      <c r="BG52" s="21"/>
      <c r="BH52" s="20"/>
      <c r="BI52" s="23"/>
      <c r="BJ52" s="23"/>
      <c r="BK52" s="21"/>
      <c r="BL52" s="21"/>
      <c r="BM52" s="21"/>
      <c r="BN52" s="181">
        <f t="shared" si="26"/>
        <v>0</v>
      </c>
      <c r="BO52" s="24"/>
      <c r="BP52" s="21"/>
      <c r="BQ52" s="194">
        <v>43300</v>
      </c>
      <c r="BR52" s="23">
        <v>6</v>
      </c>
      <c r="BS52" s="22">
        <f t="shared" si="24"/>
        <v>180</v>
      </c>
      <c r="BT52" s="192">
        <f t="shared" si="25"/>
        <v>43480</v>
      </c>
      <c r="BU52" s="25"/>
    </row>
    <row r="53" spans="1:73" s="22" customFormat="1" ht="156.7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0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181"/>
      <c r="AU53" s="21"/>
      <c r="AV53" s="21"/>
      <c r="AW53" s="21"/>
      <c r="AX53" s="21"/>
      <c r="AY53" s="21"/>
      <c r="AZ53" s="21"/>
      <c r="BA53" s="21"/>
      <c r="BB53" s="21"/>
      <c r="BC53" s="21"/>
      <c r="BD53" s="202"/>
      <c r="BE53" s="21"/>
      <c r="BF53" s="20"/>
      <c r="BG53" s="21"/>
      <c r="BH53" s="20"/>
      <c r="BI53" s="23"/>
      <c r="BJ53" s="23"/>
      <c r="BK53" s="21"/>
      <c r="BL53" s="21"/>
      <c r="BM53" s="21"/>
      <c r="BN53" s="181">
        <f t="shared" si="26"/>
        <v>0</v>
      </c>
      <c r="BO53" s="24"/>
      <c r="BP53" s="21"/>
      <c r="BQ53" s="194">
        <v>43300</v>
      </c>
      <c r="BR53" s="23">
        <v>6</v>
      </c>
      <c r="BS53" s="22">
        <f t="shared" si="24"/>
        <v>180</v>
      </c>
      <c r="BT53" s="192">
        <f t="shared" si="25"/>
        <v>43480</v>
      </c>
      <c r="BU53" s="25"/>
    </row>
    <row r="54" spans="1:73" s="22" customFormat="1" ht="347.25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0"/>
      <c r="AJ54" s="20"/>
      <c r="AK54" s="21"/>
      <c r="AL54" s="181"/>
      <c r="AM54" s="20"/>
      <c r="AN54" s="20"/>
      <c r="AO54" s="21"/>
      <c r="AP54" s="21"/>
      <c r="AQ54" s="21"/>
      <c r="AR54" s="21"/>
      <c r="AS54" s="21"/>
      <c r="AT54" s="202"/>
      <c r="AU54" s="21"/>
      <c r="AV54" s="21"/>
      <c r="AW54" s="21"/>
      <c r="AX54" s="21"/>
      <c r="AY54" s="21"/>
      <c r="AZ54" s="21"/>
      <c r="BA54" s="21"/>
      <c r="BB54" s="21"/>
      <c r="BC54" s="21"/>
      <c r="BD54" s="202"/>
      <c r="BE54" s="21"/>
      <c r="BF54" s="20"/>
      <c r="BG54" s="21"/>
      <c r="BH54" s="20"/>
      <c r="BI54" s="23"/>
      <c r="BJ54" s="23"/>
      <c r="BK54" s="21"/>
      <c r="BL54" s="21"/>
      <c r="BM54" s="21"/>
      <c r="BN54" s="181">
        <f t="shared" si="26"/>
        <v>0</v>
      </c>
      <c r="BO54" s="24"/>
      <c r="BP54" s="21"/>
      <c r="BQ54" s="194">
        <v>43300</v>
      </c>
      <c r="BR54" s="23">
        <v>6</v>
      </c>
      <c r="BS54" s="22">
        <f t="shared" si="24"/>
        <v>180</v>
      </c>
      <c r="BT54" s="192">
        <f t="shared" si="25"/>
        <v>43480</v>
      </c>
      <c r="BU54" s="25"/>
    </row>
    <row r="55" spans="1:73" s="22" customFormat="1" ht="129.75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0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1"/>
      <c r="AJ55" s="20"/>
      <c r="AK55" s="21"/>
      <c r="AL55" s="202"/>
      <c r="AM55" s="21"/>
      <c r="AN55" s="20"/>
      <c r="AO55" s="21"/>
      <c r="AP55" s="21"/>
      <c r="AQ55" s="21"/>
      <c r="AR55" s="21"/>
      <c r="AS55" s="21"/>
      <c r="AT55" s="202"/>
      <c r="AU55" s="21"/>
      <c r="AV55" s="21"/>
      <c r="AW55" s="21"/>
      <c r="AX55" s="21"/>
      <c r="AY55" s="21"/>
      <c r="AZ55" s="21"/>
      <c r="BA55" s="21"/>
      <c r="BB55" s="21"/>
      <c r="BC55" s="21"/>
      <c r="BD55" s="202"/>
      <c r="BE55" s="181"/>
      <c r="BF55" s="20"/>
      <c r="BG55" s="21"/>
      <c r="BH55" s="20"/>
      <c r="BI55" s="23"/>
      <c r="BJ55" s="23"/>
      <c r="BK55" s="21"/>
      <c r="BL55" s="21"/>
      <c r="BM55" s="21"/>
      <c r="BN55" s="181">
        <f t="shared" si="26"/>
        <v>0</v>
      </c>
      <c r="BO55" s="24"/>
      <c r="BP55" s="21"/>
      <c r="BQ55" s="194">
        <v>43300</v>
      </c>
      <c r="BR55" s="23">
        <v>6</v>
      </c>
      <c r="BS55" s="22">
        <f t="shared" si="24"/>
        <v>180</v>
      </c>
      <c r="BT55" s="192">
        <f t="shared" si="25"/>
        <v>43480</v>
      </c>
      <c r="BU55" s="25"/>
    </row>
    <row r="56" spans="1:73" s="22" customFormat="1" ht="129.75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0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1"/>
      <c r="AJ56" s="20"/>
      <c r="AK56" s="21"/>
      <c r="AL56" s="202"/>
      <c r="AM56" s="21"/>
      <c r="AN56" s="20"/>
      <c r="AO56" s="21"/>
      <c r="AP56" s="21"/>
      <c r="AQ56" s="21"/>
      <c r="AR56" s="21"/>
      <c r="AS56" s="21"/>
      <c r="AT56" s="202"/>
      <c r="AU56" s="21"/>
      <c r="AV56" s="21"/>
      <c r="AW56" s="21"/>
      <c r="AX56" s="21"/>
      <c r="AY56" s="21"/>
      <c r="AZ56" s="21"/>
      <c r="BA56" s="21"/>
      <c r="BB56" s="21"/>
      <c r="BC56" s="21"/>
      <c r="BD56" s="202"/>
      <c r="BE56" s="181"/>
      <c r="BF56" s="20"/>
      <c r="BG56" s="21"/>
      <c r="BH56" s="20"/>
      <c r="BI56" s="23"/>
      <c r="BJ56" s="23"/>
      <c r="BK56" s="21"/>
      <c r="BL56" s="21"/>
      <c r="BM56" s="21"/>
      <c r="BN56" s="181">
        <f t="shared" si="26"/>
        <v>0</v>
      </c>
      <c r="BO56" s="24"/>
      <c r="BP56" s="21"/>
      <c r="BQ56" s="194">
        <v>43300</v>
      </c>
      <c r="BR56" s="23">
        <v>6</v>
      </c>
      <c r="BS56" s="22">
        <f t="shared" si="24"/>
        <v>180</v>
      </c>
      <c r="BT56" s="192">
        <f t="shared" si="25"/>
        <v>43480</v>
      </c>
      <c r="BU56" s="25"/>
    </row>
    <row r="57" spans="1:73" s="22" customFormat="1" ht="409.5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9"/>
      <c r="P57" s="29"/>
      <c r="Q57" s="29"/>
      <c r="R57" s="29"/>
      <c r="S57" s="29"/>
      <c r="T57" s="29"/>
      <c r="U57" s="29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02"/>
      <c r="AM57" s="20"/>
      <c r="AN57" s="20"/>
      <c r="AO57" s="21"/>
      <c r="AP57" s="21"/>
      <c r="AQ57" s="21"/>
      <c r="AR57" s="21"/>
      <c r="AS57" s="21"/>
      <c r="AT57" s="202"/>
      <c r="AU57" s="20"/>
      <c r="AV57" s="21"/>
      <c r="AW57" s="21"/>
      <c r="AX57" s="21"/>
      <c r="AY57" s="21"/>
      <c r="AZ57" s="21"/>
      <c r="BA57" s="21"/>
      <c r="BB57" s="21"/>
      <c r="BC57" s="21"/>
      <c r="BD57" s="202"/>
      <c r="BE57" s="20"/>
      <c r="BF57" s="20"/>
      <c r="BG57" s="21"/>
      <c r="BH57" s="20"/>
      <c r="BI57" s="23"/>
      <c r="BJ57" s="23"/>
      <c r="BK57" s="21"/>
      <c r="BL57" s="21"/>
      <c r="BM57" s="21"/>
      <c r="BN57" s="181">
        <f t="shared" si="26"/>
        <v>0</v>
      </c>
      <c r="BO57" s="24"/>
      <c r="BP57" s="21"/>
      <c r="BQ57" s="194">
        <v>43300</v>
      </c>
      <c r="BR57" s="23">
        <v>6</v>
      </c>
      <c r="BS57" s="22">
        <f t="shared" si="24"/>
        <v>180</v>
      </c>
      <c r="BT57" s="192">
        <f t="shared" si="25"/>
        <v>43480</v>
      </c>
      <c r="BU57" s="25"/>
    </row>
    <row r="58" spans="1:73" s="22" customFormat="1" ht="134.2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1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02"/>
      <c r="AU58" s="23"/>
      <c r="AV58" s="21"/>
      <c r="AW58" s="21"/>
      <c r="AX58" s="21"/>
      <c r="AY58" s="21"/>
      <c r="AZ58" s="21"/>
      <c r="BA58" s="21"/>
      <c r="BB58" s="21"/>
      <c r="BC58" s="21"/>
      <c r="BD58" s="202"/>
      <c r="BE58" s="181"/>
      <c r="BF58" s="20"/>
      <c r="BG58" s="21"/>
      <c r="BH58" s="20"/>
      <c r="BI58" s="23"/>
      <c r="BJ58" s="23"/>
      <c r="BK58" s="21"/>
      <c r="BL58" s="21"/>
      <c r="BM58" s="21"/>
      <c r="BN58" s="181">
        <f t="shared" si="26"/>
        <v>0</v>
      </c>
      <c r="BO58" s="24"/>
      <c r="BP58" s="21"/>
      <c r="BQ58" s="194">
        <v>43300</v>
      </c>
      <c r="BR58" s="23">
        <v>6</v>
      </c>
      <c r="BS58" s="22">
        <f t="shared" si="24"/>
        <v>180</v>
      </c>
      <c r="BT58" s="192">
        <f t="shared" si="25"/>
        <v>43480</v>
      </c>
      <c r="BU58" s="25"/>
    </row>
    <row r="59" spans="1:73" s="22" customFormat="1" ht="134.25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02"/>
      <c r="AU59" s="23"/>
      <c r="AV59" s="21"/>
      <c r="AW59" s="21"/>
      <c r="AX59" s="21"/>
      <c r="AY59" s="21"/>
      <c r="AZ59" s="21"/>
      <c r="BA59" s="21"/>
      <c r="BB59" s="21"/>
      <c r="BC59" s="21"/>
      <c r="BD59" s="202"/>
      <c r="BE59" s="181"/>
      <c r="BF59" s="20"/>
      <c r="BG59" s="21"/>
      <c r="BH59" s="20"/>
      <c r="BI59" s="23"/>
      <c r="BJ59" s="23"/>
      <c r="BK59" s="21"/>
      <c r="BL59" s="21"/>
      <c r="BM59" s="21"/>
      <c r="BN59" s="181">
        <f t="shared" si="26"/>
        <v>0</v>
      </c>
      <c r="BO59" s="24"/>
      <c r="BP59" s="21"/>
      <c r="BQ59" s="194">
        <v>43300</v>
      </c>
      <c r="BR59" s="23">
        <v>6</v>
      </c>
      <c r="BS59" s="22">
        <f t="shared" si="24"/>
        <v>180</v>
      </c>
      <c r="BT59" s="192">
        <f t="shared" si="25"/>
        <v>43480</v>
      </c>
      <c r="BU59" s="25"/>
    </row>
    <row r="60" spans="1:73" s="22" customFormat="1" ht="134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02"/>
      <c r="AU60" s="23"/>
      <c r="AV60" s="21"/>
      <c r="AW60" s="21"/>
      <c r="AX60" s="21"/>
      <c r="AY60" s="21"/>
      <c r="AZ60" s="21"/>
      <c r="BA60" s="21"/>
      <c r="BB60" s="21"/>
      <c r="BC60" s="21"/>
      <c r="BD60" s="202"/>
      <c r="BE60" s="181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4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02"/>
      <c r="AU61" s="23"/>
      <c r="AV61" s="21"/>
      <c r="AW61" s="21"/>
      <c r="AX61" s="21"/>
      <c r="AY61" s="21"/>
      <c r="AZ61" s="21"/>
      <c r="BA61" s="21"/>
      <c r="BB61" s="21"/>
      <c r="BC61" s="21"/>
      <c r="BD61" s="202"/>
      <c r="BE61" s="181"/>
      <c r="BF61" s="20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16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02"/>
      <c r="AU62" s="23"/>
      <c r="AV62" s="21"/>
      <c r="AW62" s="21"/>
      <c r="AX62" s="21"/>
      <c r="AY62" s="21"/>
      <c r="AZ62" s="21"/>
      <c r="BA62" s="21"/>
      <c r="BB62" s="21"/>
      <c r="BC62" s="21"/>
      <c r="BD62" s="202"/>
      <c r="BE62" s="181"/>
      <c r="BF62" s="20"/>
      <c r="BG62" s="21"/>
      <c r="BH62" s="20"/>
      <c r="BI62" s="29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49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9"/>
      <c r="P63" s="29"/>
      <c r="Q63" s="29"/>
      <c r="R63" s="29"/>
      <c r="S63" s="29"/>
      <c r="T63" s="29"/>
      <c r="U63" s="29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02"/>
      <c r="AU63" s="23"/>
      <c r="AV63" s="21"/>
      <c r="AW63" s="21"/>
      <c r="AX63" s="21"/>
      <c r="AY63" s="21"/>
      <c r="AZ63" s="21"/>
      <c r="BA63" s="21"/>
      <c r="BB63" s="21"/>
      <c r="BC63" s="21"/>
      <c r="BD63" s="202"/>
      <c r="BE63" s="181"/>
      <c r="BF63" s="20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49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02"/>
      <c r="AU64" s="23"/>
      <c r="AV64" s="21"/>
      <c r="AW64" s="21"/>
      <c r="AX64" s="21"/>
      <c r="AY64" s="21"/>
      <c r="AZ64" s="21"/>
      <c r="BA64" s="21"/>
      <c r="BB64" s="21"/>
      <c r="BC64" s="21"/>
      <c r="BD64" s="202"/>
      <c r="BE64" s="181"/>
      <c r="BF64" s="20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16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02"/>
      <c r="AU65" s="23"/>
      <c r="AV65" s="21"/>
      <c r="AW65" s="21"/>
      <c r="AX65" s="21"/>
      <c r="AY65" s="21"/>
      <c r="AZ65" s="21"/>
      <c r="BA65" s="21"/>
      <c r="BB65" s="21"/>
      <c r="BC65" s="21"/>
      <c r="BD65" s="202"/>
      <c r="BE65" s="182"/>
      <c r="BF65" s="23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204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7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181"/>
      <c r="AU66" s="21"/>
      <c r="AV66" s="21"/>
      <c r="AW66" s="21"/>
      <c r="AX66" s="21"/>
      <c r="AY66" s="21"/>
      <c r="AZ66" s="21"/>
      <c r="BA66" s="21"/>
      <c r="BB66" s="21"/>
      <c r="BC66" s="21"/>
      <c r="BD66" s="181"/>
      <c r="BE66" s="181"/>
      <c r="BF66" s="21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31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8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181"/>
      <c r="AU67" s="21"/>
      <c r="AV67" s="21"/>
      <c r="AW67" s="21"/>
      <c r="AX67" s="21"/>
      <c r="AY67" s="21"/>
      <c r="AZ67" s="21"/>
      <c r="BA67" s="21"/>
      <c r="BB67" s="21"/>
      <c r="BC67" s="21"/>
      <c r="BD67" s="181"/>
      <c r="BE67" s="181"/>
      <c r="BF67" s="21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247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9"/>
      <c r="P68" s="29"/>
      <c r="Q68" s="29"/>
      <c r="R68" s="29"/>
      <c r="S68" s="29"/>
      <c r="T68" s="29"/>
      <c r="U68" s="29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181"/>
      <c r="AU68" s="21"/>
      <c r="AV68" s="21"/>
      <c r="AW68" s="21"/>
      <c r="AX68" s="21"/>
      <c r="AY68" s="21"/>
      <c r="AZ68" s="21"/>
      <c r="BA68" s="21"/>
      <c r="BB68" s="21"/>
      <c r="BC68" s="21"/>
      <c r="BD68" s="202"/>
      <c r="BE68" s="29"/>
      <c r="BF68" s="29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40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9"/>
      <c r="P69" s="29"/>
      <c r="Q69" s="29"/>
      <c r="R69" s="29"/>
      <c r="S69" s="29"/>
      <c r="T69" s="29"/>
      <c r="U69" s="29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181"/>
      <c r="AU69" s="21"/>
      <c r="AV69" s="21"/>
      <c r="AW69" s="21"/>
      <c r="AX69" s="21"/>
      <c r="AY69" s="21"/>
      <c r="AZ69" s="21"/>
      <c r="BA69" s="21"/>
      <c r="BB69" s="21"/>
      <c r="BC69" s="21"/>
      <c r="BD69" s="181"/>
      <c r="BE69" s="181"/>
      <c r="BF69" s="21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46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202"/>
      <c r="AM70" s="23"/>
      <c r="AN70" s="23"/>
      <c r="AO70" s="21"/>
      <c r="AP70" s="21"/>
      <c r="AQ70" s="21"/>
      <c r="AR70" s="21"/>
      <c r="AS70" s="21"/>
      <c r="AT70" s="202"/>
      <c r="AU70" s="23"/>
      <c r="AV70" s="21"/>
      <c r="AW70" s="21"/>
      <c r="AX70" s="21"/>
      <c r="AY70" s="21"/>
      <c r="AZ70" s="21"/>
      <c r="BA70" s="21"/>
      <c r="BB70" s="21"/>
      <c r="BC70" s="21"/>
      <c r="BD70" s="202"/>
      <c r="BE70" s="2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97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3"/>
      <c r="AK71" s="21"/>
      <c r="AL71" s="202"/>
      <c r="AM71" s="23"/>
      <c r="AN71" s="23"/>
      <c r="AO71" s="21"/>
      <c r="AP71" s="21"/>
      <c r="AQ71" s="21"/>
      <c r="AR71" s="21"/>
      <c r="AS71" s="21"/>
      <c r="AT71" s="202"/>
      <c r="AU71" s="23"/>
      <c r="AV71" s="21"/>
      <c r="AW71" s="21"/>
      <c r="AX71" s="21"/>
      <c r="AY71" s="21"/>
      <c r="AZ71" s="21"/>
      <c r="BA71" s="21"/>
      <c r="BB71" s="21"/>
      <c r="BC71" s="21"/>
      <c r="BD71" s="202"/>
      <c r="BE71" s="18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409.6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0"/>
      <c r="Q72" s="20"/>
      <c r="R72" s="20"/>
      <c r="S72" s="20"/>
      <c r="T72" s="20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3"/>
      <c r="AJ72" s="23"/>
      <c r="AK72" s="21"/>
      <c r="AL72" s="202"/>
      <c r="AM72" s="23"/>
      <c r="AN72" s="23"/>
      <c r="AO72" s="21"/>
      <c r="AP72" s="21"/>
      <c r="AQ72" s="21"/>
      <c r="AR72" s="21"/>
      <c r="AS72" s="21"/>
      <c r="AT72" s="202"/>
      <c r="AU72" s="23"/>
      <c r="AV72" s="21"/>
      <c r="AW72" s="21"/>
      <c r="AX72" s="21"/>
      <c r="AY72" s="21"/>
      <c r="AZ72" s="21"/>
      <c r="BA72" s="21"/>
      <c r="BB72" s="21"/>
      <c r="BC72" s="21"/>
      <c r="BD72" s="202"/>
      <c r="BE72" s="18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73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202"/>
      <c r="AM73" s="23"/>
      <c r="AN73" s="23"/>
      <c r="AO73" s="21"/>
      <c r="AP73" s="21"/>
      <c r="AQ73" s="21"/>
      <c r="AR73" s="21"/>
      <c r="AS73" s="21"/>
      <c r="AT73" s="202"/>
      <c r="AU73" s="23"/>
      <c r="AV73" s="21"/>
      <c r="AW73" s="21"/>
      <c r="AX73" s="21"/>
      <c r="AY73" s="21"/>
      <c r="AZ73" s="21"/>
      <c r="BA73" s="21"/>
      <c r="BB73" s="21"/>
      <c r="BC73" s="21"/>
      <c r="BD73" s="202"/>
      <c r="BE73" s="18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11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3"/>
      <c r="AJ74" s="23"/>
      <c r="AK74" s="21"/>
      <c r="AL74" s="202"/>
      <c r="AM74" s="23"/>
      <c r="AN74" s="23"/>
      <c r="AO74" s="21"/>
      <c r="AP74" s="21"/>
      <c r="AQ74" s="21"/>
      <c r="AR74" s="21"/>
      <c r="AS74" s="21"/>
      <c r="AT74" s="202"/>
      <c r="AU74" s="23"/>
      <c r="AV74" s="21"/>
      <c r="AW74" s="21"/>
      <c r="AX74" s="21"/>
      <c r="AY74" s="21"/>
      <c r="AZ74" s="21"/>
      <c r="BA74" s="21"/>
      <c r="BB74" s="21"/>
      <c r="BC74" s="21"/>
      <c r="BD74" s="202"/>
      <c r="BE74" s="182"/>
      <c r="BF74" s="23"/>
      <c r="BG74" s="21"/>
      <c r="BH74" s="20"/>
      <c r="BI74" s="23"/>
      <c r="BJ74" s="20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408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02"/>
      <c r="AM75" s="20"/>
      <c r="AN75" s="20"/>
      <c r="AO75" s="20"/>
      <c r="AP75" s="20"/>
      <c r="AQ75" s="21"/>
      <c r="AR75" s="21"/>
      <c r="AS75" s="21"/>
      <c r="AT75" s="202"/>
      <c r="AU75" s="20"/>
      <c r="AV75" s="21"/>
      <c r="AW75" s="21"/>
      <c r="AX75" s="21"/>
      <c r="AY75" s="21"/>
      <c r="AZ75" s="21"/>
      <c r="BA75" s="21"/>
      <c r="BB75" s="21"/>
      <c r="BC75" s="21"/>
      <c r="BD75" s="202"/>
      <c r="BE75" s="20"/>
      <c r="BF75" s="20"/>
      <c r="BG75" s="20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38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02"/>
      <c r="AM76" s="20"/>
      <c r="AN76" s="20"/>
      <c r="AO76" s="21"/>
      <c r="AP76" s="21"/>
      <c r="AQ76" s="21"/>
      <c r="AR76" s="21"/>
      <c r="AS76" s="21"/>
      <c r="AT76" s="202"/>
      <c r="AU76" s="20"/>
      <c r="AV76" s="21"/>
      <c r="AW76" s="21"/>
      <c r="AX76" s="21"/>
      <c r="AY76" s="21"/>
      <c r="AZ76" s="21"/>
      <c r="BA76" s="21"/>
      <c r="BB76" s="21"/>
      <c r="BC76" s="21"/>
      <c r="BD76" s="202"/>
      <c r="BE76" s="202"/>
      <c r="BF76" s="20"/>
      <c r="BG76" s="20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8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02"/>
      <c r="AM77" s="20"/>
      <c r="AN77" s="20"/>
      <c r="AO77" s="21"/>
      <c r="AP77" s="21"/>
      <c r="AQ77" s="21"/>
      <c r="AR77" s="21"/>
      <c r="AS77" s="21"/>
      <c r="AT77" s="202"/>
      <c r="AU77" s="20"/>
      <c r="AV77" s="21"/>
      <c r="AW77" s="21"/>
      <c r="AX77" s="21"/>
      <c r="AY77" s="21"/>
      <c r="AZ77" s="21"/>
      <c r="BA77" s="21"/>
      <c r="BB77" s="21"/>
      <c r="BC77" s="21"/>
      <c r="BD77" s="202"/>
      <c r="BE77" s="202"/>
      <c r="BF77" s="20"/>
      <c r="BG77" s="20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8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02"/>
      <c r="AM78" s="20"/>
      <c r="AN78" s="20"/>
      <c r="AO78" s="21"/>
      <c r="AP78" s="21"/>
      <c r="AQ78" s="21"/>
      <c r="AR78" s="21"/>
      <c r="AS78" s="21"/>
      <c r="AT78" s="202"/>
      <c r="AU78" s="20"/>
      <c r="AV78" s="21"/>
      <c r="AW78" s="21"/>
      <c r="AX78" s="21"/>
      <c r="AY78" s="21"/>
      <c r="AZ78" s="21"/>
      <c r="BA78" s="21"/>
      <c r="BB78" s="21"/>
      <c r="BC78" s="21"/>
      <c r="BD78" s="202"/>
      <c r="BE78" s="202"/>
      <c r="BF78" s="20"/>
      <c r="BG78" s="20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8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02"/>
      <c r="AM79" s="20"/>
      <c r="AN79" s="20"/>
      <c r="AO79" s="21"/>
      <c r="AP79" s="21"/>
      <c r="AQ79" s="21"/>
      <c r="AR79" s="21"/>
      <c r="AS79" s="21"/>
      <c r="AT79" s="202"/>
      <c r="AU79" s="20"/>
      <c r="AV79" s="21"/>
      <c r="AW79" s="21"/>
      <c r="AX79" s="21"/>
      <c r="AY79" s="21"/>
      <c r="AZ79" s="21"/>
      <c r="BA79" s="21"/>
      <c r="BB79" s="21"/>
      <c r="BC79" s="21"/>
      <c r="BD79" s="202"/>
      <c r="BE79" s="202"/>
      <c r="BF79" s="20"/>
      <c r="BG79" s="20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294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3"/>
      <c r="AJ80" s="23"/>
      <c r="AK80" s="21"/>
      <c r="AL80" s="202"/>
      <c r="AM80" s="23"/>
      <c r="AN80" s="23"/>
      <c r="AO80" s="21"/>
      <c r="AP80" s="21"/>
      <c r="AQ80" s="21"/>
      <c r="AR80" s="21"/>
      <c r="AS80" s="21"/>
      <c r="AT80" s="202"/>
      <c r="AU80" s="23"/>
      <c r="AV80" s="21"/>
      <c r="AW80" s="21"/>
      <c r="AX80" s="21"/>
      <c r="AY80" s="21"/>
      <c r="AZ80" s="21"/>
      <c r="BA80" s="21"/>
      <c r="BB80" s="21"/>
      <c r="BC80" s="21"/>
      <c r="BD80" s="202"/>
      <c r="BE80" s="182"/>
      <c r="BF80" s="23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3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3"/>
      <c r="AK81" s="21"/>
      <c r="AL81" s="202"/>
      <c r="AM81" s="23"/>
      <c r="AN81" s="23"/>
      <c r="AO81" s="21"/>
      <c r="AP81" s="21"/>
      <c r="AQ81" s="21"/>
      <c r="AR81" s="21"/>
      <c r="AS81" s="21"/>
      <c r="AT81" s="202"/>
      <c r="AU81" s="23"/>
      <c r="AV81" s="21"/>
      <c r="AW81" s="21"/>
      <c r="AX81" s="21"/>
      <c r="AY81" s="21"/>
      <c r="AZ81" s="21"/>
      <c r="BA81" s="21"/>
      <c r="BB81" s="21"/>
      <c r="BC81" s="21"/>
      <c r="BD81" s="202"/>
      <c r="BE81" s="23"/>
      <c r="BF81" s="23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49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0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3"/>
      <c r="AK82" s="21"/>
      <c r="AL82" s="202"/>
      <c r="AM82" s="23"/>
      <c r="AN82" s="23"/>
      <c r="AO82" s="21"/>
      <c r="AP82" s="21"/>
      <c r="AQ82" s="21"/>
      <c r="AR82" s="21"/>
      <c r="AS82" s="21"/>
      <c r="AT82" s="202"/>
      <c r="AU82" s="23"/>
      <c r="AV82" s="21"/>
      <c r="AW82" s="21"/>
      <c r="AX82" s="21"/>
      <c r="AY82" s="21"/>
      <c r="AZ82" s="21"/>
      <c r="BA82" s="21"/>
      <c r="BB82" s="21"/>
      <c r="BC82" s="21"/>
      <c r="BD82" s="202"/>
      <c r="BE82" s="182"/>
      <c r="BF82" s="23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13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3"/>
      <c r="AK83" s="21"/>
      <c r="AL83" s="202"/>
      <c r="AM83" s="23"/>
      <c r="AN83" s="23"/>
      <c r="AO83" s="21"/>
      <c r="AP83" s="21"/>
      <c r="AQ83" s="21"/>
      <c r="AR83" s="21"/>
      <c r="AS83" s="21"/>
      <c r="AT83" s="202"/>
      <c r="AU83" s="23"/>
      <c r="AV83" s="21"/>
      <c r="AW83" s="21"/>
      <c r="AX83" s="21"/>
      <c r="AY83" s="21"/>
      <c r="AZ83" s="21"/>
      <c r="BA83" s="21"/>
      <c r="BB83" s="21"/>
      <c r="BC83" s="21"/>
      <c r="BD83" s="202"/>
      <c r="BE83" s="182"/>
      <c r="BF83" s="23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80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0"/>
      <c r="BC84" s="20"/>
      <c r="BD84" s="202"/>
      <c r="BE84" s="20"/>
      <c r="BF84" s="20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80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2"/>
      <c r="BE85" s="21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80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2"/>
      <c r="BE86" s="21"/>
      <c r="BF86" s="20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226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9"/>
      <c r="P87" s="29"/>
      <c r="Q87" s="29"/>
      <c r="R87" s="29"/>
      <c r="S87" s="29"/>
      <c r="T87" s="29"/>
      <c r="U87" s="29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2"/>
      <c r="BE87" s="21"/>
      <c r="BF87" s="202"/>
      <c r="BG87" s="29"/>
      <c r="BH87" s="29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74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9"/>
      <c r="P88" s="29"/>
      <c r="Q88" s="29"/>
      <c r="R88" s="29"/>
      <c r="S88" s="29"/>
      <c r="T88" s="29"/>
      <c r="U88" s="29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0"/>
      <c r="BD88" s="202"/>
      <c r="BE88" s="20"/>
      <c r="BF88" s="20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74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2"/>
      <c r="BE89" s="181"/>
      <c r="BF89" s="21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74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1"/>
      <c r="R90" s="21"/>
      <c r="S90" s="21"/>
      <c r="T90" s="21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2"/>
      <c r="BE90" s="181"/>
      <c r="BF90" s="21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89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81"/>
      <c r="BE91" s="181"/>
      <c r="BF91" s="21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409.6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1"/>
      <c r="AJ92" s="20"/>
      <c r="AK92" s="21"/>
      <c r="AL92" s="202"/>
      <c r="AM92" s="20"/>
      <c r="AN92" s="20"/>
      <c r="AO92" s="21"/>
      <c r="AP92" s="21"/>
      <c r="AQ92" s="21"/>
      <c r="AR92" s="21"/>
      <c r="AS92" s="21"/>
      <c r="AT92" s="202"/>
      <c r="AU92" s="20"/>
      <c r="AV92" s="20"/>
      <c r="AW92" s="21"/>
      <c r="AX92" s="21"/>
      <c r="AY92" s="21"/>
      <c r="AZ92" s="21"/>
      <c r="BA92" s="21"/>
      <c r="BB92" s="21"/>
      <c r="BC92" s="21"/>
      <c r="BD92" s="202"/>
      <c r="BE92" s="20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39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0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0"/>
      <c r="AU93" s="21"/>
      <c r="AV93" s="20"/>
      <c r="AW93" s="21"/>
      <c r="AX93" s="21"/>
      <c r="AY93" s="21"/>
      <c r="AZ93" s="21"/>
      <c r="BA93" s="21"/>
      <c r="BB93" s="21"/>
      <c r="BC93" s="21"/>
      <c r="BD93" s="202"/>
      <c r="BE93" s="181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39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0"/>
      <c r="AU94" s="21"/>
      <c r="AV94" s="20"/>
      <c r="AW94" s="21"/>
      <c r="AX94" s="21"/>
      <c r="AY94" s="21"/>
      <c r="AZ94" s="21"/>
      <c r="BA94" s="21"/>
      <c r="BB94" s="21"/>
      <c r="BC94" s="21"/>
      <c r="BD94" s="202"/>
      <c r="BE94" s="18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3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0"/>
      <c r="AU95" s="21"/>
      <c r="AV95" s="20"/>
      <c r="AW95" s="21"/>
      <c r="AX95" s="21"/>
      <c r="AY95" s="21"/>
      <c r="AZ95" s="21"/>
      <c r="BA95" s="21"/>
      <c r="BB95" s="21"/>
      <c r="BC95" s="21"/>
      <c r="BD95" s="202"/>
      <c r="BE95" s="18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3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1"/>
      <c r="R96" s="21"/>
      <c r="S96" s="21"/>
      <c r="T96" s="21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0"/>
      <c r="AU96" s="21"/>
      <c r="AV96" s="20"/>
      <c r="AW96" s="21"/>
      <c r="AX96" s="21"/>
      <c r="AY96" s="21"/>
      <c r="AZ96" s="21"/>
      <c r="BA96" s="21"/>
      <c r="BB96" s="21"/>
      <c r="BC96" s="21"/>
      <c r="BD96" s="202"/>
      <c r="BE96" s="181"/>
      <c r="BF96" s="20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6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1"/>
      <c r="R97" s="21"/>
      <c r="S97" s="21"/>
      <c r="T97" s="21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0"/>
      <c r="AU97" s="21"/>
      <c r="AV97" s="20"/>
      <c r="AW97" s="21"/>
      <c r="AX97" s="21"/>
      <c r="AY97" s="21"/>
      <c r="AZ97" s="21"/>
      <c r="BA97" s="21"/>
      <c r="BB97" s="21"/>
      <c r="BC97" s="21"/>
      <c r="BD97" s="202"/>
      <c r="BE97" s="20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67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1"/>
      <c r="R98" s="21"/>
      <c r="S98" s="21"/>
      <c r="T98" s="21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0"/>
      <c r="AU98" s="21"/>
      <c r="AV98" s="20"/>
      <c r="AW98" s="21"/>
      <c r="AX98" s="21"/>
      <c r="AY98" s="21"/>
      <c r="AZ98" s="21"/>
      <c r="BA98" s="21"/>
      <c r="BB98" s="21"/>
      <c r="BC98" s="21"/>
      <c r="BD98" s="202"/>
      <c r="BE98" s="181"/>
      <c r="BF98" s="20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79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2"/>
      <c r="BE99" s="21"/>
      <c r="BF99" s="20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49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1"/>
      <c r="R100" s="21"/>
      <c r="S100" s="21"/>
      <c r="T100" s="21"/>
      <c r="U100" s="20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2"/>
      <c r="BE100" s="21"/>
      <c r="BF100" s="20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49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81"/>
      <c r="BE101" s="181"/>
      <c r="BF101" s="21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0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1"/>
      <c r="R102" s="21"/>
      <c r="S102" s="21"/>
      <c r="T102" s="21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2"/>
      <c r="BE102" s="21"/>
      <c r="BF102" s="20"/>
      <c r="BG102" s="21"/>
      <c r="BH102" s="20"/>
      <c r="BI102" s="23"/>
      <c r="BJ102" s="23"/>
      <c r="BK102" s="21"/>
      <c r="BL102" s="21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207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2"/>
      <c r="BE103" s="181"/>
      <c r="BF103" s="20"/>
      <c r="BG103" s="21"/>
      <c r="BH103" s="20"/>
      <c r="BI103" s="23"/>
      <c r="BJ103" s="23"/>
      <c r="BK103" s="21"/>
      <c r="BL103" s="21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5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0"/>
      <c r="BC104" s="21"/>
      <c r="BD104" s="202"/>
      <c r="BE104" s="21"/>
      <c r="BF104" s="20"/>
      <c r="BG104" s="21"/>
      <c r="BH104" s="20"/>
      <c r="BI104" s="23"/>
      <c r="BJ104" s="23"/>
      <c r="BK104" s="21"/>
      <c r="BL104" s="21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81"/>
      <c r="BE105" s="181"/>
      <c r="BF105" s="21"/>
      <c r="BG105" s="21"/>
      <c r="BH105" s="20"/>
      <c r="BI105" s="23"/>
      <c r="BJ105" s="23"/>
      <c r="BK105" s="21"/>
      <c r="BL105" s="21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5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81"/>
      <c r="BE106" s="181"/>
      <c r="BF106" s="21"/>
      <c r="BG106" s="21"/>
      <c r="BH106" s="20"/>
      <c r="BI106" s="23"/>
      <c r="BJ106" s="23"/>
      <c r="BK106" s="21"/>
      <c r="BL106" s="21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93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2"/>
      <c r="BE107" s="21"/>
      <c r="BF107" s="21"/>
      <c r="BG107" s="21"/>
      <c r="BH107" s="20"/>
      <c r="BI107" s="23"/>
      <c r="BJ107" s="20"/>
      <c r="BK107" s="21"/>
      <c r="BL107" s="21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93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2"/>
      <c r="BE108" s="21"/>
      <c r="BF108" s="21"/>
      <c r="BG108" s="21"/>
      <c r="BH108" s="20"/>
      <c r="BI108" s="23"/>
      <c r="BJ108" s="23"/>
      <c r="BK108" s="21"/>
      <c r="BL108" s="21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93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0"/>
      <c r="P109" s="20"/>
      <c r="Q109" s="21"/>
      <c r="R109" s="21"/>
      <c r="S109" s="21"/>
      <c r="T109" s="21"/>
      <c r="U109" s="20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2"/>
      <c r="BE109" s="20"/>
      <c r="BF109" s="20"/>
      <c r="BG109" s="21"/>
      <c r="BH109" s="20"/>
      <c r="BI109" s="23"/>
      <c r="BJ109" s="23"/>
      <c r="BK109" s="21"/>
      <c r="BL109" s="21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93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1"/>
      <c r="R110" s="21"/>
      <c r="S110" s="21"/>
      <c r="T110" s="21"/>
      <c r="U110" s="20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18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2"/>
      <c r="BE110" s="181"/>
      <c r="BF110" s="21"/>
      <c r="BG110" s="21"/>
      <c r="BH110" s="20"/>
      <c r="BI110" s="23"/>
      <c r="BJ110" s="23"/>
      <c r="BK110" s="21"/>
      <c r="BL110" s="21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20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2"/>
      <c r="AM111" s="20"/>
      <c r="AN111" s="20"/>
      <c r="AO111" s="21"/>
      <c r="AP111" s="21"/>
      <c r="AQ111" s="21"/>
      <c r="AR111" s="21"/>
      <c r="AS111" s="21"/>
      <c r="AT111" s="202"/>
      <c r="AU111" s="20"/>
      <c r="AV111" s="21"/>
      <c r="AW111" s="21"/>
      <c r="AX111" s="21"/>
      <c r="AY111" s="21"/>
      <c r="AZ111" s="21"/>
      <c r="BA111" s="21"/>
      <c r="BB111" s="21"/>
      <c r="BC111" s="21"/>
      <c r="BD111" s="202"/>
      <c r="BE111" s="21"/>
      <c r="BF111" s="21"/>
      <c r="BG111" s="21"/>
      <c r="BH111" s="20"/>
      <c r="BI111" s="23"/>
      <c r="BJ111" s="20"/>
      <c r="BK111" s="21"/>
      <c r="BL111" s="21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0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2"/>
      <c r="AM112" s="20"/>
      <c r="AN112" s="20"/>
      <c r="AO112" s="21"/>
      <c r="AP112" s="21"/>
      <c r="AQ112" s="21"/>
      <c r="AR112" s="21"/>
      <c r="AS112" s="21"/>
      <c r="AT112" s="202"/>
      <c r="AU112" s="20"/>
      <c r="AV112" s="21"/>
      <c r="AW112" s="21"/>
      <c r="AX112" s="21"/>
      <c r="AY112" s="21"/>
      <c r="AZ112" s="21"/>
      <c r="BA112" s="21"/>
      <c r="BB112" s="21"/>
      <c r="BC112" s="21"/>
      <c r="BD112" s="202"/>
      <c r="BE112" s="181"/>
      <c r="BF112" s="21"/>
      <c r="BG112" s="21"/>
      <c r="BH112" s="20"/>
      <c r="BI112" s="23"/>
      <c r="BJ112" s="23"/>
      <c r="BK112" s="21"/>
      <c r="BL112" s="21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47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1"/>
      <c r="R113" s="21"/>
      <c r="S113" s="21"/>
      <c r="T113" s="21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2"/>
      <c r="BE113" s="20"/>
      <c r="BF113" s="20"/>
      <c r="BG113" s="21"/>
      <c r="BH113" s="20"/>
      <c r="BI113" s="23"/>
      <c r="BJ113" s="23"/>
      <c r="BK113" s="21"/>
      <c r="BL113" s="21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47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1"/>
      <c r="R114" s="21"/>
      <c r="S114" s="21"/>
      <c r="T114" s="21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2"/>
      <c r="BE114" s="181"/>
      <c r="BF114" s="20"/>
      <c r="BG114" s="21"/>
      <c r="BH114" s="20"/>
      <c r="BI114" s="23"/>
      <c r="BJ114" s="23"/>
      <c r="BK114" s="21"/>
      <c r="BL114" s="21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47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2"/>
      <c r="BE115" s="21"/>
      <c r="BF115" s="20"/>
      <c r="BG115" s="21"/>
      <c r="BH115" s="20"/>
      <c r="BI115" s="23"/>
      <c r="BJ115" s="23"/>
      <c r="BK115" s="21"/>
      <c r="BL115" s="21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47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2"/>
      <c r="BE116" s="181"/>
      <c r="BF116" s="20"/>
      <c r="BG116" s="21"/>
      <c r="BH116" s="20"/>
      <c r="BI116" s="23"/>
      <c r="BJ116" s="23"/>
      <c r="BK116" s="21"/>
      <c r="BL116" s="21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47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2"/>
      <c r="BE117" s="21"/>
      <c r="BF117" s="20"/>
      <c r="BG117" s="21"/>
      <c r="BH117" s="20"/>
      <c r="BI117" s="23"/>
      <c r="BJ117" s="23"/>
      <c r="BK117" s="21"/>
      <c r="BL117" s="21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47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2"/>
      <c r="BE118" s="181"/>
      <c r="BF118" s="20"/>
      <c r="BG118" s="21"/>
      <c r="BH118" s="20"/>
      <c r="BI118" s="23"/>
      <c r="BJ118" s="23"/>
      <c r="BK118" s="21"/>
      <c r="BL118" s="21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47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2"/>
      <c r="BE119" s="21"/>
      <c r="BF119" s="20"/>
      <c r="BG119" s="21"/>
      <c r="BH119" s="20"/>
      <c r="BI119" s="23"/>
      <c r="BJ119" s="23"/>
      <c r="BK119" s="21"/>
      <c r="BL119" s="21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47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2"/>
      <c r="BE120" s="181"/>
      <c r="BF120" s="20"/>
      <c r="BG120" s="21"/>
      <c r="BH120" s="20"/>
      <c r="BI120" s="23"/>
      <c r="BJ120" s="23"/>
      <c r="BK120" s="21"/>
      <c r="BL120" s="21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93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2"/>
      <c r="BE121" s="21"/>
      <c r="BF121" s="20"/>
      <c r="BG121" s="21"/>
      <c r="BH121" s="20"/>
      <c r="BI121" s="23"/>
      <c r="BJ121" s="23"/>
      <c r="BK121" s="21"/>
      <c r="BL121" s="21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93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2"/>
      <c r="BE122" s="181"/>
      <c r="BF122" s="20"/>
      <c r="BG122" s="21"/>
      <c r="BH122" s="20"/>
      <c r="BI122" s="23"/>
      <c r="BJ122" s="23"/>
      <c r="BK122" s="21"/>
      <c r="BL122" s="21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93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2"/>
      <c r="BE123" s="21"/>
      <c r="BF123" s="20"/>
      <c r="BG123" s="21"/>
      <c r="BH123" s="20"/>
      <c r="BI123" s="23"/>
      <c r="BJ123" s="23"/>
      <c r="BK123" s="21"/>
      <c r="BL123" s="21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93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81"/>
      <c r="BE124" s="181"/>
      <c r="BF124" s="21"/>
      <c r="BG124" s="21"/>
      <c r="BH124" s="20"/>
      <c r="BI124" s="23"/>
      <c r="BJ124" s="23"/>
      <c r="BK124" s="21"/>
      <c r="BL124" s="21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239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2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2"/>
      <c r="BE125" s="21"/>
      <c r="BF125" s="20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39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2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2"/>
      <c r="BE126" s="21"/>
      <c r="BF126" s="20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409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0"/>
      <c r="Q127" s="21"/>
      <c r="R127" s="21"/>
      <c r="S127" s="20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2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2"/>
      <c r="BE127" s="21"/>
      <c r="BF127" s="21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22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2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2"/>
      <c r="BE128" s="21"/>
      <c r="BF128" s="20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29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2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2"/>
      <c r="BE129" s="21"/>
      <c r="BF129" s="20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22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2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2"/>
      <c r="BE130" s="21"/>
      <c r="BF130" s="20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229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2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2"/>
      <c r="BE131" s="21"/>
      <c r="BF131" s="20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4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2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2"/>
      <c r="BE132" s="21"/>
      <c r="BF132" s="20"/>
      <c r="BG132" s="20"/>
      <c r="BH132" s="20"/>
      <c r="BI132" s="23"/>
      <c r="BJ132" s="23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409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0"/>
      <c r="Q133" s="21"/>
      <c r="R133" s="21"/>
      <c r="S133" s="20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2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2"/>
      <c r="BE133" s="23"/>
      <c r="BF133" s="23"/>
      <c r="BG133" s="20"/>
      <c r="BH133" s="20"/>
      <c r="BI133" s="23"/>
      <c r="BJ133" s="23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40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2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2"/>
      <c r="BE134" s="21"/>
      <c r="BF134" s="20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409.6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2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2"/>
      <c r="BE135" s="21"/>
      <c r="BF135" s="20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84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2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2"/>
      <c r="BE136" s="23"/>
      <c r="BF136" s="23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221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2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0"/>
      <c r="BD137" s="202"/>
      <c r="BE137" s="21"/>
      <c r="BF137" s="20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56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0"/>
      <c r="Q138" s="21"/>
      <c r="R138" s="21"/>
      <c r="S138" s="20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02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202"/>
      <c r="BE138" s="23"/>
      <c r="BF138" s="23"/>
      <c r="BG138" s="20"/>
      <c r="BH138" s="20"/>
      <c r="BI138" s="23"/>
      <c r="BJ138" s="23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216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02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2"/>
      <c r="BE139" s="21"/>
      <c r="BF139" s="20"/>
      <c r="BG139" s="20"/>
      <c r="BH139" s="20"/>
      <c r="BI139" s="23"/>
      <c r="BJ139" s="23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216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0"/>
      <c r="Q140" s="21"/>
      <c r="R140" s="21"/>
      <c r="S140" s="20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2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2"/>
      <c r="BE140" s="21"/>
      <c r="BF140" s="20"/>
      <c r="BG140" s="20"/>
      <c r="BH140" s="20"/>
      <c r="BI140" s="23"/>
      <c r="BJ140" s="23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71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2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2"/>
      <c r="BE141" s="21"/>
      <c r="BF141" s="20"/>
      <c r="BG141" s="20"/>
      <c r="BH141" s="20"/>
      <c r="BI141" s="23"/>
      <c r="BJ141" s="23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71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0"/>
      <c r="Q142" s="21"/>
      <c r="R142" s="21"/>
      <c r="S142" s="20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2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2"/>
      <c r="BE142" s="23"/>
      <c r="BF142" s="23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71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0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2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2"/>
      <c r="BE143" s="23"/>
      <c r="BF143" s="23"/>
      <c r="BG143" s="20"/>
      <c r="BH143" s="20"/>
      <c r="BI143" s="23"/>
      <c r="BJ143" s="23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227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1"/>
      <c r="R144" s="21"/>
      <c r="S144" s="21"/>
      <c r="T144" s="21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2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2"/>
      <c r="BE144" s="20"/>
      <c r="BF144" s="20"/>
      <c r="BG144" s="20"/>
      <c r="BH144" s="20"/>
      <c r="BI144" s="23"/>
      <c r="BJ144" s="23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54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1"/>
      <c r="R145" s="21"/>
      <c r="S145" s="21"/>
      <c r="T145" s="21"/>
      <c r="U145" s="20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2"/>
      <c r="AM145" s="20"/>
      <c r="AN145" s="20"/>
      <c r="AO145" s="21"/>
      <c r="AP145" s="21"/>
      <c r="AQ145" s="21"/>
      <c r="AR145" s="21"/>
      <c r="AS145" s="21"/>
      <c r="AT145" s="18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2"/>
      <c r="BE145" s="23"/>
      <c r="BF145" s="23"/>
      <c r="BG145" s="20"/>
      <c r="BH145" s="20"/>
      <c r="BI145" s="23"/>
      <c r="BJ145" s="23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69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1"/>
      <c r="R146" s="21"/>
      <c r="S146" s="21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2"/>
      <c r="AM146" s="21"/>
      <c r="AN146" s="20"/>
      <c r="AO146" s="21"/>
      <c r="AP146" s="21"/>
      <c r="AQ146" s="21"/>
      <c r="AR146" s="21"/>
      <c r="AS146" s="21"/>
      <c r="AT146" s="202"/>
      <c r="AU146" s="21"/>
      <c r="AV146" s="21"/>
      <c r="AW146" s="21"/>
      <c r="AX146" s="21"/>
      <c r="AY146" s="21"/>
      <c r="AZ146" s="21"/>
      <c r="BA146" s="21"/>
      <c r="BB146" s="20"/>
      <c r="BC146" s="20"/>
      <c r="BD146" s="202"/>
      <c r="BE146" s="20"/>
      <c r="BF146" s="20"/>
      <c r="BG146" s="20"/>
      <c r="BH146" s="20"/>
      <c r="BI146" s="23"/>
      <c r="BJ146" s="23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71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1"/>
      <c r="R147" s="21"/>
      <c r="S147" s="21"/>
      <c r="T147" s="21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2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0"/>
      <c r="BD147" s="202"/>
      <c r="BE147" s="23"/>
      <c r="BF147" s="23"/>
      <c r="BG147" s="20"/>
      <c r="BH147" s="20"/>
      <c r="BI147" s="23"/>
      <c r="BJ147" s="23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71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2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0"/>
      <c r="BC148" s="20"/>
      <c r="BD148" s="202"/>
      <c r="BE148" s="23"/>
      <c r="BF148" s="23"/>
      <c r="BG148" s="20"/>
      <c r="BH148" s="20"/>
      <c r="BI148" s="23"/>
      <c r="BJ148" s="23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71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02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0"/>
      <c r="BD149" s="202"/>
      <c r="BE149" s="23"/>
      <c r="BF149" s="23"/>
      <c r="BG149" s="20"/>
      <c r="BH149" s="20"/>
      <c r="BI149" s="23"/>
      <c r="BJ149" s="23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71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02"/>
      <c r="AM150" s="20"/>
      <c r="AN150" s="20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0"/>
      <c r="BC150" s="20"/>
      <c r="BD150" s="202"/>
      <c r="BE150" s="23"/>
      <c r="BF150" s="23"/>
      <c r="BG150" s="20"/>
      <c r="BH150" s="20"/>
      <c r="BI150" s="23"/>
      <c r="BJ150" s="23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71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02"/>
      <c r="AM151" s="20"/>
      <c r="AN151" s="20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0"/>
      <c r="BC151" s="20"/>
      <c r="BD151" s="202"/>
      <c r="BE151" s="23"/>
      <c r="BF151" s="23"/>
      <c r="BG151" s="20"/>
      <c r="BH151" s="20"/>
      <c r="BI151" s="23"/>
      <c r="BJ151" s="23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71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02"/>
      <c r="AM152" s="20"/>
      <c r="AN152" s="20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2"/>
      <c r="BE152" s="21"/>
      <c r="BF152" s="21"/>
      <c r="BG152" s="20"/>
      <c r="BH152" s="20"/>
      <c r="BI152" s="23"/>
      <c r="BJ152" s="23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71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2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02"/>
      <c r="AM153" s="20"/>
      <c r="AN153" s="20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2"/>
      <c r="BE153" s="23"/>
      <c r="BF153" s="23"/>
      <c r="BG153" s="20"/>
      <c r="BH153" s="20"/>
      <c r="BI153" s="23"/>
      <c r="BJ153" s="23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71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75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02"/>
      <c r="AM154" s="20"/>
      <c r="AN154" s="20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0"/>
      <c r="BC154" s="21"/>
      <c r="BD154" s="20"/>
      <c r="BE154" s="23"/>
      <c r="BF154" s="23"/>
      <c r="BG154" s="20"/>
      <c r="BH154" s="20"/>
      <c r="BI154" s="23"/>
      <c r="BJ154" s="23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97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2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02"/>
      <c r="AM155" s="20"/>
      <c r="AN155" s="20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2"/>
      <c r="BE155" s="21"/>
      <c r="BF155" s="21"/>
      <c r="BG155" s="20"/>
      <c r="BH155" s="20"/>
      <c r="BI155" s="23"/>
      <c r="BJ155" s="20"/>
      <c r="BK155" s="23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9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2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02"/>
      <c r="AM156" s="20"/>
      <c r="AN156" s="20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2"/>
      <c r="BE156" s="182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97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2"/>
      <c r="O157" s="21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02"/>
      <c r="AM157" s="20"/>
      <c r="AN157" s="20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2"/>
      <c r="BE157" s="182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97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2"/>
      <c r="O158" s="23"/>
      <c r="P158" s="20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02"/>
      <c r="AM158" s="20"/>
      <c r="AN158" s="20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2"/>
      <c r="BE158" s="182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71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02"/>
      <c r="AM159" s="20"/>
      <c r="AN159" s="20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0"/>
      <c r="BC159" s="21"/>
      <c r="BD159" s="20"/>
      <c r="BE159" s="23"/>
      <c r="BF159" s="23"/>
      <c r="BG159" s="20"/>
      <c r="BH159" s="20"/>
      <c r="BI159" s="23"/>
      <c r="BJ159" s="23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97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02"/>
      <c r="AM160" s="20"/>
      <c r="AN160" s="20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2"/>
      <c r="BE160" s="21"/>
      <c r="BF160" s="21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97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2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202"/>
      <c r="AM161" s="20"/>
      <c r="AN161" s="20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2"/>
      <c r="BE161" s="182"/>
      <c r="BF161" s="23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97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202"/>
      <c r="AM162" s="20"/>
      <c r="AN162" s="20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2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97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2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0"/>
      <c r="AJ163" s="20"/>
      <c r="AK163" s="21"/>
      <c r="AL163" s="202"/>
      <c r="AM163" s="20"/>
      <c r="AN163" s="20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2"/>
      <c r="BE163" s="18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97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202"/>
      <c r="AM164" s="20"/>
      <c r="AN164" s="20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2"/>
      <c r="BE164" s="21"/>
      <c r="BF164" s="21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97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2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202"/>
      <c r="AM165" s="20"/>
      <c r="AN165" s="20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2"/>
      <c r="BE165" s="182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5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02"/>
      <c r="AM166" s="23"/>
      <c r="AN166" s="23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2"/>
      <c r="BE166" s="21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25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2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02"/>
      <c r="AM167" s="23"/>
      <c r="AN167" s="23"/>
      <c r="AO167" s="21"/>
      <c r="AP167" s="21"/>
      <c r="AQ167" s="21"/>
      <c r="AR167" s="21"/>
      <c r="AS167" s="21"/>
      <c r="AT167" s="18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2"/>
      <c r="BE167" s="181"/>
      <c r="BF167" s="21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2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02"/>
      <c r="AM168" s="23"/>
      <c r="AN168" s="23"/>
      <c r="AO168" s="21"/>
      <c r="AP168" s="21"/>
      <c r="AQ168" s="21"/>
      <c r="AR168" s="21"/>
      <c r="AS168" s="21"/>
      <c r="AT168" s="18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02"/>
      <c r="BE168" s="202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209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0"/>
      <c r="AK169" s="21"/>
      <c r="AL169" s="202"/>
      <c r="AM169" s="23"/>
      <c r="AN169" s="20"/>
      <c r="AO169" s="21"/>
      <c r="AP169" s="20"/>
      <c r="AQ169" s="23"/>
      <c r="AR169" s="20"/>
      <c r="AS169" s="21"/>
      <c r="AT169" s="202"/>
      <c r="AU169" s="23"/>
      <c r="AV169" s="21"/>
      <c r="AW169" s="21"/>
      <c r="AX169" s="21"/>
      <c r="AY169" s="21"/>
      <c r="AZ169" s="21"/>
      <c r="BA169" s="21"/>
      <c r="BB169" s="21"/>
      <c r="BC169" s="21"/>
      <c r="BD169" s="20"/>
      <c r="BE169" s="2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36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0"/>
      <c r="AJ170" s="20"/>
      <c r="AK170" s="21"/>
      <c r="AL170" s="202"/>
      <c r="AM170" s="20"/>
      <c r="AN170" s="20"/>
      <c r="AO170" s="21"/>
      <c r="AP170" s="21"/>
      <c r="AQ170" s="21"/>
      <c r="AR170" s="21"/>
      <c r="AS170" s="21"/>
      <c r="AT170" s="18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2"/>
      <c r="BE170" s="181"/>
      <c r="BF170" s="21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36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202"/>
      <c r="AM171" s="20"/>
      <c r="AN171" s="20"/>
      <c r="AO171" s="21"/>
      <c r="AP171" s="21"/>
      <c r="AQ171" s="21"/>
      <c r="AR171" s="21"/>
      <c r="AS171" s="21"/>
      <c r="AT171" s="18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2"/>
      <c r="BE171" s="18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36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0"/>
      <c r="P172" s="20"/>
      <c r="Q172" s="20"/>
      <c r="R172" s="20"/>
      <c r="S172" s="20"/>
      <c r="T172" s="20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202"/>
      <c r="AM172" s="20"/>
      <c r="AN172" s="20"/>
      <c r="AO172" s="21"/>
      <c r="AP172" s="21"/>
      <c r="AQ172" s="21"/>
      <c r="AR172" s="21"/>
      <c r="AS172" s="21"/>
      <c r="AT172" s="18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2"/>
      <c r="BE172" s="181"/>
      <c r="BF172" s="21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36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2"/>
      <c r="N173" s="20"/>
      <c r="O173" s="23"/>
      <c r="P173" s="20"/>
      <c r="Q173" s="20"/>
      <c r="R173" s="20"/>
      <c r="S173" s="20"/>
      <c r="T173" s="20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0"/>
      <c r="AJ173" s="20"/>
      <c r="AK173" s="21"/>
      <c r="AL173" s="202"/>
      <c r="AM173" s="20"/>
      <c r="AN173" s="20"/>
      <c r="AO173" s="21"/>
      <c r="AP173" s="21"/>
      <c r="AQ173" s="21"/>
      <c r="AR173" s="21"/>
      <c r="AS173" s="21"/>
      <c r="AT173" s="18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2"/>
      <c r="BE173" s="181"/>
      <c r="BF173" s="21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209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0"/>
      <c r="AJ174" s="20"/>
      <c r="AK174" s="21"/>
      <c r="AL174" s="202"/>
      <c r="AM174" s="20"/>
      <c r="AN174" s="20"/>
      <c r="AO174" s="21"/>
      <c r="AP174" s="21"/>
      <c r="AQ174" s="21"/>
      <c r="AR174" s="21"/>
      <c r="AS174" s="21"/>
      <c r="AT174" s="18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2"/>
      <c r="BE174" s="21"/>
      <c r="BF174" s="20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5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2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0"/>
      <c r="AJ175" s="20"/>
      <c r="AK175" s="21"/>
      <c r="AL175" s="202"/>
      <c r="AM175" s="20"/>
      <c r="AN175" s="20"/>
      <c r="AO175" s="21"/>
      <c r="AP175" s="21"/>
      <c r="AQ175" s="21"/>
      <c r="AR175" s="21"/>
      <c r="AS175" s="21"/>
      <c r="AT175" s="18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2"/>
      <c r="BE175" s="202"/>
      <c r="BF175" s="20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249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0"/>
      <c r="AJ176" s="20"/>
      <c r="AK176" s="21"/>
      <c r="AL176" s="202"/>
      <c r="AM176" s="20"/>
      <c r="AN176" s="20"/>
      <c r="AO176" s="21"/>
      <c r="AP176" s="21"/>
      <c r="AQ176" s="21"/>
      <c r="AR176" s="21"/>
      <c r="AS176" s="21"/>
      <c r="AT176" s="18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2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5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0"/>
      <c r="AJ177" s="20"/>
      <c r="AK177" s="21"/>
      <c r="AL177" s="202"/>
      <c r="AM177" s="20"/>
      <c r="AN177" s="20"/>
      <c r="AO177" s="21"/>
      <c r="AP177" s="21"/>
      <c r="AQ177" s="21"/>
      <c r="AR177" s="21"/>
      <c r="AS177" s="21"/>
      <c r="AT177" s="18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2"/>
      <c r="BE177" s="21"/>
      <c r="BF177" s="21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5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2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0"/>
      <c r="AJ178" s="20"/>
      <c r="AK178" s="21"/>
      <c r="AL178" s="202"/>
      <c r="AM178" s="20"/>
      <c r="AN178" s="20"/>
      <c r="AO178" s="21"/>
      <c r="AP178" s="21"/>
      <c r="AQ178" s="21"/>
      <c r="AR178" s="21"/>
      <c r="AS178" s="21"/>
      <c r="AT178" s="18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2"/>
      <c r="BE178" s="202"/>
      <c r="BF178" s="20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1"/>
      <c r="AJ179" s="20"/>
      <c r="AK179" s="21"/>
      <c r="AL179" s="202"/>
      <c r="AM179" s="21"/>
      <c r="AN179" s="20"/>
      <c r="AO179" s="21"/>
      <c r="AP179" s="21"/>
      <c r="AQ179" s="21"/>
      <c r="AR179" s="21"/>
      <c r="AS179" s="21"/>
      <c r="AT179" s="202"/>
      <c r="AU179" s="21"/>
      <c r="AV179" s="21"/>
      <c r="AW179" s="21"/>
      <c r="AX179" s="21"/>
      <c r="AY179" s="21"/>
      <c r="AZ179" s="21"/>
      <c r="BA179" s="21"/>
      <c r="BB179" s="20"/>
      <c r="BC179" s="21"/>
      <c r="BD179" s="20"/>
      <c r="BE179" s="21"/>
      <c r="BF179" s="21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29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0"/>
      <c r="R180" s="20"/>
      <c r="S180" s="20"/>
      <c r="T180" s="20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1"/>
      <c r="AJ180" s="20"/>
      <c r="AK180" s="21"/>
      <c r="AL180" s="202"/>
      <c r="AM180" s="21"/>
      <c r="AN180" s="20"/>
      <c r="AO180" s="21"/>
      <c r="AP180" s="21"/>
      <c r="AQ180" s="21"/>
      <c r="AR180" s="21"/>
      <c r="AS180" s="21"/>
      <c r="AT180" s="202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2"/>
      <c r="BE180" s="21"/>
      <c r="BF180" s="21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5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202"/>
      <c r="AM181" s="20"/>
      <c r="AN181" s="20"/>
      <c r="AO181" s="21"/>
      <c r="AP181" s="21"/>
      <c r="AQ181" s="21"/>
      <c r="AR181" s="21"/>
      <c r="AS181" s="21"/>
      <c r="AT181" s="202"/>
      <c r="AU181" s="20"/>
      <c r="AV181" s="21"/>
      <c r="AW181" s="21"/>
      <c r="AX181" s="21"/>
      <c r="AY181" s="21"/>
      <c r="AZ181" s="21"/>
      <c r="BA181" s="21"/>
      <c r="BB181" s="21"/>
      <c r="BC181" s="21"/>
      <c r="BD181" s="202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5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3"/>
      <c r="AK182" s="21"/>
      <c r="AL182" s="202"/>
      <c r="AM182" s="20"/>
      <c r="AN182" s="20"/>
      <c r="AO182" s="21"/>
      <c r="AP182" s="21"/>
      <c r="AQ182" s="21"/>
      <c r="AR182" s="21"/>
      <c r="AS182" s="21"/>
      <c r="AT182" s="202"/>
      <c r="AU182" s="20"/>
      <c r="AV182" s="21"/>
      <c r="AW182" s="21"/>
      <c r="AX182" s="21"/>
      <c r="AY182" s="21"/>
      <c r="AZ182" s="21"/>
      <c r="BA182" s="21"/>
      <c r="BB182" s="21"/>
      <c r="BC182" s="21"/>
      <c r="BD182" s="202"/>
      <c r="BE182" s="21"/>
      <c r="BF182" s="20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5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3"/>
      <c r="AJ183" s="23"/>
      <c r="AK183" s="21"/>
      <c r="AL183" s="202"/>
      <c r="AM183" s="20"/>
      <c r="AN183" s="20"/>
      <c r="AO183" s="21"/>
      <c r="AP183" s="21"/>
      <c r="AQ183" s="21"/>
      <c r="AR183" s="21"/>
      <c r="AS183" s="21"/>
      <c r="AT183" s="202"/>
      <c r="AU183" s="20"/>
      <c r="AV183" s="21"/>
      <c r="AW183" s="21"/>
      <c r="AX183" s="21"/>
      <c r="AY183" s="21"/>
      <c r="AZ183" s="21"/>
      <c r="BA183" s="21"/>
      <c r="BB183" s="21"/>
      <c r="BC183" s="21"/>
      <c r="BD183" s="202"/>
      <c r="BE183" s="23"/>
      <c r="BF183" s="23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5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202"/>
      <c r="AM184" s="20"/>
      <c r="AN184" s="20"/>
      <c r="AO184" s="21"/>
      <c r="AP184" s="21"/>
      <c r="AQ184" s="21"/>
      <c r="AR184" s="21"/>
      <c r="AS184" s="21"/>
      <c r="AT184" s="202"/>
      <c r="AU184" s="20"/>
      <c r="AV184" s="21"/>
      <c r="AW184" s="21"/>
      <c r="AX184" s="21"/>
      <c r="AY184" s="21"/>
      <c r="AZ184" s="21"/>
      <c r="BA184" s="21"/>
      <c r="BB184" s="21"/>
      <c r="BC184" s="21"/>
      <c r="BD184" s="202"/>
      <c r="BE184" s="21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5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3"/>
      <c r="AK185" s="21"/>
      <c r="AL185" s="202"/>
      <c r="AM185" s="20"/>
      <c r="AN185" s="20"/>
      <c r="AO185" s="21"/>
      <c r="AP185" s="21"/>
      <c r="AQ185" s="21"/>
      <c r="AR185" s="21"/>
      <c r="AS185" s="21"/>
      <c r="AT185" s="202"/>
      <c r="AU185" s="20"/>
      <c r="AV185" s="21"/>
      <c r="AW185" s="21"/>
      <c r="AX185" s="21"/>
      <c r="AY185" s="21"/>
      <c r="AZ185" s="21"/>
      <c r="BA185" s="21"/>
      <c r="BB185" s="21"/>
      <c r="BC185" s="21"/>
      <c r="BD185" s="202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54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3"/>
      <c r="AK186" s="21"/>
      <c r="AL186" s="202"/>
      <c r="AM186" s="20"/>
      <c r="AN186" s="20"/>
      <c r="AO186" s="21"/>
      <c r="AP186" s="21"/>
      <c r="AQ186" s="21"/>
      <c r="AR186" s="21"/>
      <c r="AS186" s="21"/>
      <c r="AT186" s="202"/>
      <c r="AU186" s="20"/>
      <c r="AV186" s="21"/>
      <c r="AW186" s="21"/>
      <c r="AX186" s="21"/>
      <c r="AY186" s="21"/>
      <c r="AZ186" s="21"/>
      <c r="BA186" s="21"/>
      <c r="BB186" s="21"/>
      <c r="BC186" s="21"/>
      <c r="BD186" s="202"/>
      <c r="BE186" s="21"/>
      <c r="BF186" s="21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54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3"/>
      <c r="AK187" s="21"/>
      <c r="AL187" s="202"/>
      <c r="AM187" s="20"/>
      <c r="AN187" s="20"/>
      <c r="AO187" s="21"/>
      <c r="AP187" s="21"/>
      <c r="AQ187" s="21"/>
      <c r="AR187" s="21"/>
      <c r="AS187" s="21"/>
      <c r="AT187" s="202"/>
      <c r="AU187" s="20"/>
      <c r="AV187" s="21"/>
      <c r="AW187" s="21"/>
      <c r="AX187" s="21"/>
      <c r="AY187" s="21"/>
      <c r="AZ187" s="21"/>
      <c r="BA187" s="21"/>
      <c r="BB187" s="21"/>
      <c r="BC187" s="21"/>
      <c r="BD187" s="202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249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3"/>
      <c r="AK188" s="21"/>
      <c r="AL188" s="202"/>
      <c r="AM188" s="23"/>
      <c r="AN188" s="23"/>
      <c r="AO188" s="21"/>
      <c r="AP188" s="21"/>
      <c r="AQ188" s="21"/>
      <c r="AR188" s="21"/>
      <c r="AS188" s="21"/>
      <c r="AT188" s="202"/>
      <c r="AU188" s="23"/>
      <c r="AV188" s="21"/>
      <c r="AW188" s="21"/>
      <c r="AX188" s="21"/>
      <c r="AY188" s="21"/>
      <c r="AZ188" s="21"/>
      <c r="BA188" s="21"/>
      <c r="BB188" s="21"/>
      <c r="BC188" s="21"/>
      <c r="BD188" s="202"/>
      <c r="BE188" s="21"/>
      <c r="BF188" s="20"/>
      <c r="BG188" s="21"/>
      <c r="BH188" s="21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24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3"/>
      <c r="AK189" s="21"/>
      <c r="AL189" s="202"/>
      <c r="AM189" s="20"/>
      <c r="AN189" s="20"/>
      <c r="AO189" s="21"/>
      <c r="AP189" s="21"/>
      <c r="AQ189" s="21"/>
      <c r="AR189" s="21"/>
      <c r="AS189" s="21"/>
      <c r="AT189" s="202"/>
      <c r="AU189" s="20"/>
      <c r="AV189" s="21"/>
      <c r="AW189" s="21"/>
      <c r="AX189" s="21"/>
      <c r="AY189" s="21"/>
      <c r="AZ189" s="21"/>
      <c r="BA189" s="21"/>
      <c r="BB189" s="21"/>
      <c r="BC189" s="21"/>
      <c r="BD189" s="202"/>
      <c r="BE189" s="21"/>
      <c r="BF189" s="21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2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202"/>
      <c r="AM190" s="20"/>
      <c r="AN190" s="20"/>
      <c r="AO190" s="21"/>
      <c r="AP190" s="21"/>
      <c r="AQ190" s="21"/>
      <c r="AR190" s="21"/>
      <c r="AS190" s="21"/>
      <c r="AT190" s="202"/>
      <c r="AU190" s="20"/>
      <c r="AV190" s="21"/>
      <c r="AW190" s="21"/>
      <c r="AX190" s="21"/>
      <c r="AY190" s="21"/>
      <c r="AZ190" s="21"/>
      <c r="BA190" s="21"/>
      <c r="BB190" s="21"/>
      <c r="BC190" s="21"/>
      <c r="BD190" s="202"/>
      <c r="BE190" s="21"/>
      <c r="BF190" s="21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2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202"/>
      <c r="AM191" s="20"/>
      <c r="AN191" s="20"/>
      <c r="AO191" s="21"/>
      <c r="AP191" s="21"/>
      <c r="AQ191" s="21"/>
      <c r="AR191" s="21"/>
      <c r="AS191" s="21"/>
      <c r="AT191" s="202"/>
      <c r="AU191" s="20"/>
      <c r="AV191" s="21"/>
      <c r="AW191" s="21"/>
      <c r="AX191" s="21"/>
      <c r="AY191" s="21"/>
      <c r="AZ191" s="21"/>
      <c r="BA191" s="21"/>
      <c r="BB191" s="21"/>
      <c r="BC191" s="21"/>
      <c r="BD191" s="202"/>
      <c r="BE191" s="21"/>
      <c r="BF191" s="21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2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202"/>
      <c r="AM192" s="20"/>
      <c r="AN192" s="20"/>
      <c r="AO192" s="21"/>
      <c r="AP192" s="21"/>
      <c r="AQ192" s="21"/>
      <c r="AR192" s="21"/>
      <c r="AS192" s="21"/>
      <c r="AT192" s="202"/>
      <c r="AU192" s="20"/>
      <c r="AV192" s="21"/>
      <c r="AW192" s="21"/>
      <c r="AX192" s="21"/>
      <c r="AY192" s="21"/>
      <c r="AZ192" s="21"/>
      <c r="BA192" s="21"/>
      <c r="BB192" s="21"/>
      <c r="BC192" s="21"/>
      <c r="BD192" s="202"/>
      <c r="BE192" s="21"/>
      <c r="BF192" s="21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24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3"/>
      <c r="AK193" s="21"/>
      <c r="AL193" s="202"/>
      <c r="AM193" s="20"/>
      <c r="AN193" s="20"/>
      <c r="AO193" s="21"/>
      <c r="AP193" s="21"/>
      <c r="AQ193" s="21"/>
      <c r="AR193" s="21"/>
      <c r="AS193" s="21"/>
      <c r="AT193" s="202"/>
      <c r="AU193" s="20"/>
      <c r="AV193" s="21"/>
      <c r="AW193" s="21"/>
      <c r="AX193" s="21"/>
      <c r="AY193" s="21"/>
      <c r="AZ193" s="21"/>
      <c r="BA193" s="21"/>
      <c r="BB193" s="21"/>
      <c r="BC193" s="21"/>
      <c r="BD193" s="202"/>
      <c r="BE193" s="21"/>
      <c r="BF193" s="21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409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3"/>
      <c r="AK194" s="21"/>
      <c r="AL194" s="202"/>
      <c r="AM194" s="20"/>
      <c r="AN194" s="20"/>
      <c r="AO194" s="21"/>
      <c r="AP194" s="21"/>
      <c r="AQ194" s="21"/>
      <c r="AR194" s="21"/>
      <c r="AS194" s="21"/>
      <c r="AT194" s="202"/>
      <c r="AU194" s="20"/>
      <c r="AV194" s="21"/>
      <c r="AW194" s="21"/>
      <c r="AX194" s="21"/>
      <c r="AY194" s="21"/>
      <c r="AZ194" s="21"/>
      <c r="BA194" s="21"/>
      <c r="BB194" s="21"/>
      <c r="BC194" s="21"/>
      <c r="BD194" s="202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237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2"/>
      <c r="BE195" s="21"/>
      <c r="BF195" s="20"/>
      <c r="BG195" s="20"/>
      <c r="BH195" s="20"/>
      <c r="BI195" s="23"/>
      <c r="BJ195" s="20"/>
      <c r="BK195" s="21"/>
      <c r="BL195" s="20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39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02"/>
      <c r="BE196" s="23"/>
      <c r="BF196" s="23"/>
      <c r="BG196" s="20"/>
      <c r="BH196" s="20"/>
      <c r="BI196" s="23"/>
      <c r="BJ196" s="20"/>
      <c r="BK196" s="21"/>
      <c r="BL196" s="20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237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3"/>
      <c r="AK197" s="21"/>
      <c r="AL197" s="202"/>
      <c r="AM197" s="23"/>
      <c r="AN197" s="23"/>
      <c r="AO197" s="21"/>
      <c r="AP197" s="21"/>
      <c r="AQ197" s="21"/>
      <c r="AR197" s="21"/>
      <c r="AS197" s="21"/>
      <c r="AT197" s="202"/>
      <c r="AU197" s="23"/>
      <c r="AV197" s="21"/>
      <c r="AW197" s="21"/>
      <c r="AX197" s="21"/>
      <c r="AY197" s="21"/>
      <c r="AZ197" s="21"/>
      <c r="BA197" s="21"/>
      <c r="BB197" s="21"/>
      <c r="BC197" s="21"/>
      <c r="BD197" s="202"/>
      <c r="BE197" s="23"/>
      <c r="BF197" s="20"/>
      <c r="BG197" s="21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2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2"/>
      <c r="BE198" s="23"/>
      <c r="BF198" s="23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22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2"/>
      <c r="BE199" s="23"/>
      <c r="BF199" s="23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2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2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2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2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2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2"/>
      <c r="BE202" s="23"/>
      <c r="BF202" s="23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25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2"/>
      <c r="BE203" s="21"/>
      <c r="BF203" s="21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55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2"/>
      <c r="BE204" s="23"/>
      <c r="BF204" s="23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25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1"/>
      <c r="R205" s="21"/>
      <c r="S205" s="21"/>
      <c r="T205" s="21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1"/>
      <c r="BD205" s="202"/>
      <c r="BE205" s="21"/>
      <c r="BF205" s="21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62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0"/>
      <c r="R206" s="20"/>
      <c r="S206" s="20"/>
      <c r="T206" s="20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2"/>
      <c r="BE206" s="23"/>
      <c r="BF206" s="23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62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2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294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3"/>
      <c r="AK208" s="21"/>
      <c r="AL208" s="202"/>
      <c r="AM208" s="23"/>
      <c r="AN208" s="23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2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42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2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42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2"/>
      <c r="BE210" s="23"/>
      <c r="BF210" s="23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87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0"/>
      <c r="AQ211" s="23"/>
      <c r="AR211" s="20"/>
      <c r="AS211" s="21"/>
      <c r="AT211" s="21"/>
      <c r="AU211" s="21"/>
      <c r="AV211" s="21"/>
      <c r="AW211" s="21"/>
      <c r="AX211" s="21"/>
      <c r="AY211" s="21"/>
      <c r="AZ211" s="21"/>
      <c r="BA211" s="21"/>
      <c r="BB211" s="20"/>
      <c r="BC211" s="23"/>
      <c r="BD211" s="20"/>
      <c r="BE211" s="23"/>
      <c r="BF211" s="20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187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0"/>
      <c r="BC212" s="20"/>
      <c r="BD212" s="202"/>
      <c r="BE212" s="182"/>
      <c r="BF212" s="20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87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0"/>
      <c r="R213" s="20"/>
      <c r="S213" s="20"/>
      <c r="T213" s="20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0"/>
      <c r="BD213" s="202"/>
      <c r="BE213" s="182"/>
      <c r="BF213" s="20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87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2"/>
      <c r="BE214" s="23"/>
      <c r="BF214" s="23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87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2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2"/>
      <c r="BE215" s="202"/>
      <c r="BF215" s="20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349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2"/>
      <c r="BE216" s="202"/>
      <c r="BF216" s="20"/>
      <c r="BG216" s="20"/>
      <c r="BH216" s="20"/>
      <c r="BI216" s="23"/>
      <c r="BJ216" s="23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67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1"/>
      <c r="AM217" s="21"/>
      <c r="AN217" s="21"/>
      <c r="AO217" s="21"/>
      <c r="AP217" s="21"/>
      <c r="AQ217" s="21"/>
      <c r="AR217" s="21"/>
      <c r="AS217" s="21"/>
      <c r="AT217" s="18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2"/>
      <c r="BE217" s="202"/>
      <c r="BF217" s="20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409.6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3"/>
      <c r="AJ218" s="20"/>
      <c r="AK218" s="21"/>
      <c r="AL218" s="202"/>
      <c r="AM218" s="23"/>
      <c r="AN218" s="20"/>
      <c r="AO218" s="23"/>
      <c r="AP218" s="20"/>
      <c r="AQ218" s="21"/>
      <c r="AR218" s="21"/>
      <c r="AS218" s="21"/>
      <c r="AT218" s="202"/>
      <c r="AU218" s="23"/>
      <c r="AV218" s="21"/>
      <c r="AW218" s="21"/>
      <c r="AX218" s="21"/>
      <c r="AY218" s="21"/>
      <c r="AZ218" s="21"/>
      <c r="BA218" s="21"/>
      <c r="BB218" s="21"/>
      <c r="BC218" s="21"/>
      <c r="BD218" s="202"/>
      <c r="BE218" s="23"/>
      <c r="BF218" s="20"/>
      <c r="BG218" s="23"/>
      <c r="BH218" s="20"/>
      <c r="BI218" s="23"/>
      <c r="BJ218" s="20"/>
      <c r="BK218" s="23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34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3"/>
      <c r="AJ219" s="20"/>
      <c r="AK219" s="21"/>
      <c r="AL219" s="202"/>
      <c r="AM219" s="20"/>
      <c r="AN219" s="20"/>
      <c r="AO219" s="21"/>
      <c r="AP219" s="21"/>
      <c r="AQ219" s="21"/>
      <c r="AR219" s="21"/>
      <c r="AS219" s="21"/>
      <c r="AT219" s="202"/>
      <c r="AU219" s="20"/>
      <c r="AV219" s="21"/>
      <c r="AW219" s="21"/>
      <c r="AX219" s="21"/>
      <c r="AY219" s="21"/>
      <c r="AZ219" s="21"/>
      <c r="BA219" s="21"/>
      <c r="BB219" s="21"/>
      <c r="BC219" s="21"/>
      <c r="BD219" s="202"/>
      <c r="BE219" s="23"/>
      <c r="BF219" s="20"/>
      <c r="BG219" s="23"/>
      <c r="BH219" s="20"/>
      <c r="BI219" s="23"/>
      <c r="BJ219" s="20"/>
      <c r="BK219" s="23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4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0"/>
      <c r="AK220" s="21"/>
      <c r="AL220" s="202"/>
      <c r="AM220" s="20"/>
      <c r="AN220" s="20"/>
      <c r="AO220" s="21"/>
      <c r="AP220" s="21"/>
      <c r="AQ220" s="21"/>
      <c r="AR220" s="21"/>
      <c r="AS220" s="21"/>
      <c r="AT220" s="202"/>
      <c r="AU220" s="20"/>
      <c r="AV220" s="21"/>
      <c r="AW220" s="21"/>
      <c r="AX220" s="21"/>
      <c r="AY220" s="21"/>
      <c r="AZ220" s="21"/>
      <c r="BA220" s="21"/>
      <c r="BB220" s="21"/>
      <c r="BC220" s="21"/>
      <c r="BD220" s="202"/>
      <c r="BE220" s="23"/>
      <c r="BF220" s="20"/>
      <c r="BG220" s="23"/>
      <c r="BH220" s="20"/>
      <c r="BI220" s="23"/>
      <c r="BJ220" s="20"/>
      <c r="BK220" s="23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34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0"/>
      <c r="AK221" s="21"/>
      <c r="AL221" s="202"/>
      <c r="AM221" s="20"/>
      <c r="AN221" s="20"/>
      <c r="AO221" s="21"/>
      <c r="AP221" s="21"/>
      <c r="AQ221" s="21"/>
      <c r="AR221" s="21"/>
      <c r="AS221" s="21"/>
      <c r="AT221" s="202"/>
      <c r="AU221" s="20"/>
      <c r="AV221" s="21"/>
      <c r="AW221" s="21"/>
      <c r="AX221" s="21"/>
      <c r="AY221" s="21"/>
      <c r="AZ221" s="21"/>
      <c r="BA221" s="21"/>
      <c r="BB221" s="21"/>
      <c r="BC221" s="21"/>
      <c r="BD221" s="202"/>
      <c r="BE221" s="23"/>
      <c r="BF221" s="20"/>
      <c r="BG221" s="23"/>
      <c r="BH221" s="20"/>
      <c r="BI221" s="23"/>
      <c r="BJ221" s="20"/>
      <c r="BK221" s="23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34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0"/>
      <c r="R222" s="20"/>
      <c r="S222" s="20"/>
      <c r="T222" s="20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0"/>
      <c r="AK222" s="21"/>
      <c r="AL222" s="202"/>
      <c r="AM222" s="20"/>
      <c r="AN222" s="20"/>
      <c r="AO222" s="21"/>
      <c r="AP222" s="21"/>
      <c r="AQ222" s="21"/>
      <c r="AR222" s="21"/>
      <c r="AS222" s="21"/>
      <c r="AT222" s="202"/>
      <c r="AU222" s="20"/>
      <c r="AV222" s="21"/>
      <c r="AW222" s="21"/>
      <c r="AX222" s="21"/>
      <c r="AY222" s="21"/>
      <c r="AZ222" s="21"/>
      <c r="BA222" s="21"/>
      <c r="BB222" s="21"/>
      <c r="BC222" s="21"/>
      <c r="BD222" s="202"/>
      <c r="BE222" s="23"/>
      <c r="BF222" s="20"/>
      <c r="BG222" s="23"/>
      <c r="BH222" s="20"/>
      <c r="BI222" s="23"/>
      <c r="BJ222" s="20"/>
      <c r="BK222" s="23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34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0"/>
      <c r="AK223" s="21"/>
      <c r="AL223" s="202"/>
      <c r="AM223" s="20"/>
      <c r="AN223" s="20"/>
      <c r="AO223" s="21"/>
      <c r="AP223" s="21"/>
      <c r="AQ223" s="21"/>
      <c r="AR223" s="21"/>
      <c r="AS223" s="21"/>
      <c r="AT223" s="202"/>
      <c r="AU223" s="20"/>
      <c r="AV223" s="21"/>
      <c r="AW223" s="21"/>
      <c r="AX223" s="21"/>
      <c r="AY223" s="21"/>
      <c r="AZ223" s="21"/>
      <c r="BA223" s="21"/>
      <c r="BB223" s="21"/>
      <c r="BC223" s="21"/>
      <c r="BD223" s="202"/>
      <c r="BE223" s="23"/>
      <c r="BF223" s="20"/>
      <c r="BG223" s="23"/>
      <c r="BH223" s="20"/>
      <c r="BI223" s="23"/>
      <c r="BJ223" s="20"/>
      <c r="BK223" s="23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409.6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3"/>
      <c r="AJ224" s="23"/>
      <c r="AK224" s="21"/>
      <c r="AL224" s="202"/>
      <c r="AM224" s="23"/>
      <c r="AN224" s="23"/>
      <c r="AO224" s="21"/>
      <c r="AP224" s="21"/>
      <c r="AQ224" s="21"/>
      <c r="AR224" s="21"/>
      <c r="AS224" s="21"/>
      <c r="AT224" s="202"/>
      <c r="AU224" s="23"/>
      <c r="AV224" s="21"/>
      <c r="AW224" s="21"/>
      <c r="AX224" s="21"/>
      <c r="AY224" s="21"/>
      <c r="AZ224" s="21"/>
      <c r="BA224" s="21"/>
      <c r="BB224" s="21"/>
      <c r="BC224" s="21"/>
      <c r="BD224" s="202"/>
      <c r="BE224" s="23"/>
      <c r="BF224" s="23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134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2"/>
      <c r="BE225" s="202"/>
      <c r="BF225" s="20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134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2"/>
      <c r="BE226" s="202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34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0"/>
      <c r="R227" s="20"/>
      <c r="S227" s="20"/>
      <c r="T227" s="20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2"/>
      <c r="BE227" s="202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34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2"/>
      <c r="BE228" s="202"/>
      <c r="BF228" s="20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409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0"/>
      <c r="AK229" s="23"/>
      <c r="AL229" s="20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2"/>
      <c r="BE229" s="23"/>
      <c r="BF229" s="23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13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2"/>
      <c r="BE230" s="202"/>
      <c r="BF230" s="20"/>
      <c r="BG230" s="20"/>
      <c r="BH230" s="20"/>
      <c r="BI230" s="23"/>
      <c r="BJ230" s="20"/>
      <c r="BK230" s="20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13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2"/>
      <c r="BE231" s="202"/>
      <c r="BF231" s="20"/>
      <c r="BG231" s="20"/>
      <c r="BH231" s="20"/>
      <c r="BI231" s="23"/>
      <c r="BJ231" s="20"/>
      <c r="BK231" s="20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409.6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2"/>
      <c r="BE232" s="23"/>
      <c r="BF232" s="23"/>
      <c r="BG232" s="20"/>
      <c r="BH232" s="20"/>
      <c r="BI232" s="23"/>
      <c r="BJ232" s="20"/>
      <c r="BK232" s="20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169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2"/>
      <c r="BE233" s="202"/>
      <c r="BF233" s="20"/>
      <c r="BG233" s="20"/>
      <c r="BH233" s="20"/>
      <c r="BI233" s="23"/>
      <c r="BJ233" s="20"/>
      <c r="BK233" s="20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162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2"/>
      <c r="BE234" s="202"/>
      <c r="BF234" s="20"/>
      <c r="BG234" s="20"/>
      <c r="BH234" s="20"/>
      <c r="BI234" s="23"/>
      <c r="BJ234" s="20"/>
      <c r="BK234" s="23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16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2"/>
      <c r="BE235" s="202"/>
      <c r="BF235" s="20"/>
      <c r="BG235" s="20"/>
      <c r="BH235" s="20"/>
      <c r="BI235" s="23"/>
      <c r="BJ235" s="20"/>
      <c r="BK235" s="20"/>
      <c r="BL235" s="23"/>
      <c r="BM235" s="21"/>
      <c r="BN235" s="181"/>
      <c r="BO235" s="24"/>
      <c r="BP235" s="21"/>
      <c r="BQ235" s="21"/>
      <c r="BR235" s="23"/>
      <c r="BS235" s="23"/>
      <c r="BT235" s="24"/>
      <c r="BU235" s="25"/>
    </row>
    <row r="236" spans="1:73" s="22" customFormat="1" ht="409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2"/>
      <c r="BE236" s="23"/>
      <c r="BF236" s="23"/>
      <c r="BG236" s="20"/>
      <c r="BH236" s="20"/>
      <c r="BI236" s="23"/>
      <c r="BJ236" s="20"/>
      <c r="BK236" s="20"/>
      <c r="BL236" s="23"/>
      <c r="BM236" s="21"/>
      <c r="BN236" s="181"/>
      <c r="BO236" s="24"/>
      <c r="BP236" s="21"/>
      <c r="BQ236" s="21"/>
      <c r="BR236" s="23"/>
      <c r="BS236" s="23"/>
      <c r="BT236" s="24"/>
      <c r="BU236" s="25"/>
    </row>
    <row r="237" spans="1:73" s="22" customFormat="1" ht="154.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2"/>
      <c r="BE237" s="202"/>
      <c r="BF237" s="20"/>
      <c r="BG237" s="20"/>
      <c r="BH237" s="20"/>
      <c r="BI237" s="23"/>
      <c r="BJ237" s="20"/>
      <c r="BK237" s="20"/>
      <c r="BL237" s="23"/>
      <c r="BM237" s="21"/>
      <c r="BN237" s="181"/>
      <c r="BO237" s="24"/>
      <c r="BP237" s="21"/>
      <c r="BQ237" s="21"/>
      <c r="BR237" s="23"/>
      <c r="BS237" s="23"/>
      <c r="BT237" s="24"/>
      <c r="BU237" s="25"/>
    </row>
    <row r="238" spans="1:73" s="22" customFormat="1" ht="186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2"/>
      <c r="BE238" s="202"/>
      <c r="BF238" s="20"/>
      <c r="BG238" s="20"/>
      <c r="BH238" s="20"/>
      <c r="BI238" s="23"/>
      <c r="BJ238" s="20"/>
      <c r="BK238" s="20"/>
      <c r="BL238" s="23"/>
      <c r="BM238" s="21"/>
      <c r="BN238" s="181"/>
      <c r="BO238" s="24"/>
      <c r="BP238" s="21"/>
      <c r="BQ238" s="21"/>
      <c r="BR238" s="23"/>
      <c r="BS238" s="23"/>
      <c r="BT238" s="24"/>
      <c r="BU238" s="25"/>
    </row>
    <row r="239" spans="1:73" s="22" customFormat="1" ht="177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2"/>
      <c r="BE239" s="23"/>
      <c r="BF239" s="23"/>
      <c r="BG239" s="20"/>
      <c r="BH239" s="20"/>
      <c r="BI239" s="23"/>
      <c r="BJ239" s="20"/>
      <c r="BK239" s="20"/>
      <c r="BL239" s="23"/>
      <c r="BM239" s="21"/>
      <c r="BN239" s="181"/>
      <c r="BO239" s="24"/>
      <c r="BP239" s="21"/>
      <c r="BQ239" s="21"/>
      <c r="BR239" s="23"/>
      <c r="BS239" s="23"/>
      <c r="BT239" s="24"/>
      <c r="BU239" s="25"/>
    </row>
    <row r="240" spans="1:73" s="22" customFormat="1" ht="177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2"/>
      <c r="BE240" s="182"/>
      <c r="BF240" s="23"/>
      <c r="BG240" s="20"/>
      <c r="BH240" s="20"/>
      <c r="BI240" s="23"/>
      <c r="BJ240" s="20"/>
      <c r="BK240" s="20"/>
      <c r="BL240" s="23"/>
      <c r="BM240" s="21"/>
      <c r="BN240" s="181"/>
      <c r="BO240" s="24"/>
      <c r="BP240" s="21"/>
      <c r="BQ240" s="21"/>
      <c r="BR240" s="23"/>
      <c r="BS240" s="23"/>
      <c r="BT240" s="24"/>
      <c r="BU240" s="25"/>
    </row>
    <row r="241" spans="1:73" s="22" customFormat="1" ht="244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83"/>
      <c r="BE241" s="23"/>
      <c r="BF241" s="23"/>
      <c r="BG241" s="20"/>
      <c r="BH241" s="20"/>
      <c r="BI241" s="23"/>
      <c r="BJ241" s="20"/>
      <c r="BK241" s="20"/>
      <c r="BL241" s="23"/>
      <c r="BM241" s="21"/>
      <c r="BN241" s="181"/>
      <c r="BO241" s="24"/>
      <c r="BP241" s="21"/>
      <c r="BQ241" s="21"/>
      <c r="BR241" s="23"/>
      <c r="BS241" s="23"/>
      <c r="BT241" s="24"/>
      <c r="BU241" s="25"/>
    </row>
    <row r="242" spans="1:73" s="22" customFormat="1" ht="244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2"/>
      <c r="BE242" s="182"/>
      <c r="BF242" s="23"/>
      <c r="BG242" s="20"/>
      <c r="BH242" s="20"/>
      <c r="BI242" s="23"/>
      <c r="BJ242" s="20"/>
      <c r="BK242" s="20"/>
      <c r="BL242" s="23"/>
      <c r="BM242" s="21"/>
      <c r="BN242" s="181"/>
      <c r="BO242" s="24"/>
      <c r="BP242" s="21"/>
      <c r="BQ242" s="21"/>
      <c r="BR242" s="23"/>
      <c r="BS242" s="23"/>
      <c r="BT242" s="24"/>
      <c r="BU242" s="25"/>
    </row>
    <row r="243" spans="1:73" s="22" customFormat="1" ht="231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2"/>
      <c r="BE243" s="23"/>
      <c r="BF243" s="23"/>
      <c r="BG243" s="20"/>
      <c r="BH243" s="20"/>
      <c r="BI243" s="23"/>
      <c r="BJ243" s="20"/>
      <c r="BK243" s="20"/>
      <c r="BL243" s="23"/>
      <c r="BM243" s="21"/>
      <c r="BN243" s="181"/>
      <c r="BO243" s="24"/>
      <c r="BP243" s="21"/>
      <c r="BQ243" s="21"/>
      <c r="BR243" s="23"/>
      <c r="BS243" s="23"/>
      <c r="BT243" s="24"/>
      <c r="BU243" s="25"/>
    </row>
    <row r="244" spans="1:73" s="22" customFormat="1" ht="231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1"/>
      <c r="S244" s="20"/>
      <c r="T244" s="21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0"/>
      <c r="AQ244" s="20"/>
      <c r="AR244" s="20"/>
      <c r="AS244" s="21"/>
      <c r="AT244" s="21"/>
      <c r="AU244" s="21"/>
      <c r="AV244" s="21"/>
      <c r="AW244" s="21"/>
      <c r="AX244" s="21"/>
      <c r="AY244" s="21"/>
      <c r="AZ244" s="21"/>
      <c r="BA244" s="21"/>
      <c r="BB244" s="20"/>
      <c r="BC244" s="20"/>
      <c r="BD244" s="20"/>
      <c r="BE244" s="202"/>
      <c r="BF244" s="20"/>
      <c r="BG244" s="20"/>
      <c r="BH244" s="20"/>
      <c r="BI244" s="23"/>
      <c r="BJ244" s="20"/>
      <c r="BK244" s="20"/>
      <c r="BL244" s="23"/>
      <c r="BM244" s="21"/>
      <c r="BN244" s="181"/>
      <c r="BO244" s="24"/>
      <c r="BP244" s="21"/>
      <c r="BQ244" s="21"/>
      <c r="BR244" s="23"/>
      <c r="BS244" s="23"/>
      <c r="BT244" s="24"/>
      <c r="BU244" s="25"/>
    </row>
    <row r="245" spans="1:73" s="22" customFormat="1" ht="159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0"/>
      <c r="R245" s="21"/>
      <c r="S245" s="20"/>
      <c r="T245" s="21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2"/>
      <c r="BE245" s="202"/>
      <c r="BF245" s="20"/>
      <c r="BG245" s="20"/>
      <c r="BH245" s="20"/>
      <c r="BI245" s="23"/>
      <c r="BJ245" s="20"/>
      <c r="BK245" s="20"/>
      <c r="BL245" s="23"/>
      <c r="BM245" s="21"/>
      <c r="BN245" s="181"/>
      <c r="BO245" s="24"/>
      <c r="BP245" s="21"/>
      <c r="BQ245" s="21"/>
      <c r="BR245" s="23"/>
      <c r="BS245" s="23"/>
      <c r="BT245" s="24"/>
      <c r="BU245" s="25"/>
    </row>
    <row r="246" spans="1:73" s="22" customFormat="1" ht="159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2"/>
      <c r="BE246" s="202"/>
      <c r="BF246" s="20"/>
      <c r="BG246" s="20"/>
      <c r="BH246" s="20"/>
      <c r="BI246" s="23"/>
      <c r="BJ246" s="20"/>
      <c r="BK246" s="20"/>
      <c r="BL246" s="23"/>
      <c r="BM246" s="21"/>
      <c r="BN246" s="181"/>
      <c r="BO246" s="24"/>
      <c r="BP246" s="21"/>
      <c r="BQ246" s="21"/>
      <c r="BR246" s="23"/>
      <c r="BS246" s="23"/>
      <c r="BT246" s="24"/>
      <c r="BU246" s="25"/>
    </row>
    <row r="247" spans="1:73" s="22" customFormat="1" ht="408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0"/>
      <c r="AJ247" s="20"/>
      <c r="AK247" s="21"/>
      <c r="AL247" s="202"/>
      <c r="AM247" s="21"/>
      <c r="AN247" s="20"/>
      <c r="AO247" s="21"/>
      <c r="AP247" s="20"/>
      <c r="AQ247" s="21"/>
      <c r="AR247" s="21"/>
      <c r="AS247" s="21"/>
      <c r="AT247" s="202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2"/>
      <c r="BE247" s="21"/>
      <c r="BF247" s="20"/>
      <c r="BG247" s="20"/>
      <c r="BH247" s="20"/>
      <c r="BI247" s="23"/>
      <c r="BJ247" s="20"/>
      <c r="BK247" s="20"/>
      <c r="BL247" s="23"/>
      <c r="BM247" s="21"/>
      <c r="BN247" s="181"/>
      <c r="BO247" s="24"/>
      <c r="BP247" s="21"/>
      <c r="BQ247" s="21"/>
      <c r="BR247" s="23"/>
      <c r="BS247" s="23"/>
      <c r="BT247" s="24"/>
      <c r="BU247" s="25"/>
    </row>
    <row r="248" spans="1:73" s="22" customFormat="1" ht="138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1"/>
      <c r="R248" s="21"/>
      <c r="S248" s="21"/>
      <c r="T248" s="21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2"/>
      <c r="BE248" s="202"/>
      <c r="BF248" s="20"/>
      <c r="BG248" s="20"/>
      <c r="BH248" s="20"/>
      <c r="BI248" s="23"/>
      <c r="BJ248" s="20"/>
      <c r="BK248" s="20"/>
      <c r="BL248" s="23"/>
      <c r="BM248" s="21"/>
      <c r="BN248" s="181"/>
      <c r="BO248" s="24"/>
      <c r="BP248" s="21"/>
      <c r="BQ248" s="21"/>
      <c r="BR248" s="23"/>
      <c r="BS248" s="23"/>
      <c r="BT248" s="24"/>
      <c r="BU248" s="25"/>
    </row>
    <row r="249" spans="1:73" s="22" customFormat="1" ht="138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2"/>
      <c r="BE249" s="202"/>
      <c r="BF249" s="20"/>
      <c r="BG249" s="20"/>
      <c r="BH249" s="20"/>
      <c r="BI249" s="23"/>
      <c r="BJ249" s="20"/>
      <c r="BK249" s="20"/>
      <c r="BL249" s="23"/>
      <c r="BM249" s="21"/>
      <c r="BN249" s="181"/>
      <c r="BO249" s="24"/>
      <c r="BP249" s="21"/>
      <c r="BQ249" s="21"/>
      <c r="BR249" s="23"/>
      <c r="BS249" s="23"/>
      <c r="BT249" s="24"/>
      <c r="BU249" s="25"/>
    </row>
    <row r="250" spans="1:73" s="22" customFormat="1" ht="138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2"/>
      <c r="BE250" s="202"/>
      <c r="BF250" s="20"/>
      <c r="BG250" s="20"/>
      <c r="BH250" s="20"/>
      <c r="BI250" s="23"/>
      <c r="BJ250" s="20"/>
      <c r="BK250" s="20"/>
      <c r="BL250" s="23"/>
      <c r="BM250" s="21"/>
      <c r="BN250" s="181"/>
      <c r="BO250" s="24"/>
      <c r="BP250" s="21"/>
      <c r="BQ250" s="21"/>
      <c r="BR250" s="23"/>
      <c r="BS250" s="23"/>
      <c r="BT250" s="24"/>
      <c r="BU250" s="25"/>
    </row>
    <row r="251" spans="1:73" s="22" customFormat="1" ht="138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2"/>
      <c r="BE251" s="202"/>
      <c r="BF251" s="20"/>
      <c r="BG251" s="20"/>
      <c r="BH251" s="20"/>
      <c r="BI251" s="23"/>
      <c r="BJ251" s="20"/>
      <c r="BK251" s="20"/>
      <c r="BL251" s="23"/>
      <c r="BM251" s="21"/>
      <c r="BN251" s="181"/>
      <c r="BO251" s="24"/>
      <c r="BP251" s="21"/>
      <c r="BQ251" s="21"/>
      <c r="BR251" s="23"/>
      <c r="BS251" s="23"/>
      <c r="BT251" s="24"/>
      <c r="BU251" s="25"/>
    </row>
    <row r="252" spans="1:73" s="22" customFormat="1" ht="138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2"/>
      <c r="BE252" s="202"/>
      <c r="BF252" s="20"/>
      <c r="BG252" s="20"/>
      <c r="BH252" s="20"/>
      <c r="BI252" s="23"/>
      <c r="BJ252" s="20"/>
      <c r="BK252" s="20"/>
      <c r="BL252" s="23"/>
      <c r="BM252" s="21"/>
      <c r="BN252" s="181"/>
      <c r="BO252" s="24"/>
      <c r="BP252" s="21"/>
      <c r="BQ252" s="21"/>
      <c r="BR252" s="23"/>
      <c r="BS252" s="23"/>
      <c r="BT252" s="24"/>
      <c r="BU252" s="25"/>
    </row>
    <row r="253" spans="1:73" s="22" customFormat="1" ht="28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1"/>
      <c r="AJ253" s="20"/>
      <c r="AK253" s="21"/>
      <c r="AL253" s="202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0"/>
      <c r="BC253" s="20"/>
      <c r="BD253" s="20"/>
      <c r="BE253" s="23"/>
      <c r="BF253" s="23"/>
      <c r="BG253" s="20"/>
      <c r="BH253" s="20"/>
      <c r="BI253" s="21"/>
      <c r="BJ253" s="20"/>
      <c r="BK253" s="23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37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2"/>
      <c r="BE254" s="23"/>
      <c r="BF254" s="23"/>
      <c r="BG254" s="20"/>
      <c r="BH254" s="20"/>
      <c r="BI254" s="23"/>
      <c r="BJ254" s="20"/>
      <c r="BK254" s="23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2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2"/>
      <c r="BE255" s="23"/>
      <c r="BF255" s="23"/>
      <c r="BG255" s="20"/>
      <c r="BH255" s="20"/>
      <c r="BI255" s="23"/>
      <c r="BJ255" s="20"/>
      <c r="BK255" s="23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2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1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2"/>
      <c r="BE256" s="23"/>
      <c r="BF256" s="23"/>
      <c r="BG256" s="20"/>
      <c r="BH256" s="20"/>
      <c r="BI256" s="23"/>
      <c r="BJ256" s="20"/>
      <c r="BK256" s="23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2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2"/>
      <c r="BE257" s="23"/>
      <c r="BF257" s="23"/>
      <c r="BG257" s="20"/>
      <c r="BH257" s="20"/>
      <c r="BI257" s="23"/>
      <c r="BJ257" s="20"/>
      <c r="BK257" s="23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84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2"/>
      <c r="BE258" s="21"/>
      <c r="BF258" s="21"/>
      <c r="BG258" s="20"/>
      <c r="BH258" s="20"/>
      <c r="BI258" s="23"/>
      <c r="BJ258" s="20"/>
      <c r="BK258" s="23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84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2"/>
      <c r="BE259" s="23"/>
      <c r="BF259" s="23"/>
      <c r="BG259" s="20"/>
      <c r="BH259" s="20"/>
      <c r="BI259" s="23"/>
      <c r="BJ259" s="20"/>
      <c r="BK259" s="23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409.6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2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04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2"/>
      <c r="BE261" s="20"/>
      <c r="BF261" s="20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01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181"/>
      <c r="AU262" s="21"/>
      <c r="AV262" s="181"/>
      <c r="AW262" s="21"/>
      <c r="AX262" s="21"/>
      <c r="AY262" s="21"/>
      <c r="AZ262" s="21"/>
      <c r="BA262" s="21"/>
      <c r="BB262" s="21"/>
      <c r="BC262" s="21"/>
      <c r="BD262" s="202"/>
      <c r="BE262" s="2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1"/>
      <c r="AJ263" s="21"/>
      <c r="AK263" s="21"/>
      <c r="AL263" s="202"/>
      <c r="AM263" s="21"/>
      <c r="AN263" s="20"/>
      <c r="AO263" s="21"/>
      <c r="AP263" s="21"/>
      <c r="AQ263" s="21"/>
      <c r="AR263" s="21"/>
      <c r="AS263" s="21"/>
      <c r="AT263" s="202"/>
      <c r="AU263" s="21"/>
      <c r="AV263" s="181"/>
      <c r="AW263" s="21"/>
      <c r="AX263" s="21"/>
      <c r="AY263" s="21"/>
      <c r="AZ263" s="21"/>
      <c r="BA263" s="21"/>
      <c r="BB263" s="21"/>
      <c r="BC263" s="21"/>
      <c r="BD263" s="202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181"/>
      <c r="AW264" s="21"/>
      <c r="AX264" s="21"/>
      <c r="AY264" s="21"/>
      <c r="AZ264" s="21"/>
      <c r="BA264" s="21"/>
      <c r="BB264" s="21"/>
      <c r="BC264" s="21"/>
      <c r="BD264" s="202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181"/>
      <c r="AU265" s="21"/>
      <c r="AV265" s="181"/>
      <c r="AW265" s="21"/>
      <c r="AX265" s="21"/>
      <c r="AY265" s="21"/>
      <c r="AZ265" s="21"/>
      <c r="BA265" s="21"/>
      <c r="BB265" s="21"/>
      <c r="BC265" s="21"/>
      <c r="BD265" s="202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2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1"/>
      <c r="BC266" s="21"/>
      <c r="BD266" s="202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2.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181"/>
      <c r="AW267" s="21"/>
      <c r="AX267" s="21"/>
      <c r="AY267" s="21"/>
      <c r="AZ267" s="21"/>
      <c r="BA267" s="21"/>
      <c r="BB267" s="21"/>
      <c r="BC267" s="21"/>
      <c r="BD267" s="202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52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1"/>
      <c r="BC268" s="21"/>
      <c r="BD268" s="202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1"/>
      <c r="AJ269" s="21"/>
      <c r="AK269" s="21"/>
      <c r="AL269" s="202"/>
      <c r="AM269" s="21"/>
      <c r="AN269" s="21"/>
      <c r="AO269" s="21"/>
      <c r="AP269" s="21"/>
      <c r="AQ269" s="21"/>
      <c r="AR269" s="21"/>
      <c r="AS269" s="21"/>
      <c r="AT269" s="202"/>
      <c r="AU269" s="21"/>
      <c r="AV269" s="202"/>
      <c r="AW269" s="23"/>
      <c r="AX269" s="21"/>
      <c r="AY269" s="21"/>
      <c r="AZ269" s="21"/>
      <c r="BA269" s="21"/>
      <c r="BB269" s="21"/>
      <c r="BC269" s="21"/>
      <c r="BD269" s="202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2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0"/>
      <c r="AI270" s="23"/>
      <c r="AJ270" s="20"/>
      <c r="AK270" s="21"/>
      <c r="AL270" s="202"/>
      <c r="AM270" s="23"/>
      <c r="AN270" s="20"/>
      <c r="AO270" s="21"/>
      <c r="AP270" s="21"/>
      <c r="AQ270" s="21"/>
      <c r="AR270" s="21"/>
      <c r="AS270" s="21"/>
      <c r="AT270" s="202"/>
      <c r="AU270" s="23"/>
      <c r="AV270" s="202"/>
      <c r="AW270" s="23"/>
      <c r="AX270" s="21"/>
      <c r="AY270" s="21"/>
      <c r="AZ270" s="21"/>
      <c r="BA270" s="21"/>
      <c r="BB270" s="21"/>
      <c r="BC270" s="21"/>
      <c r="BD270" s="202"/>
      <c r="BE270" s="2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2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3"/>
      <c r="AJ271" s="20"/>
      <c r="AK271" s="21"/>
      <c r="AL271" s="202"/>
      <c r="AM271" s="23"/>
      <c r="AN271" s="20"/>
      <c r="AO271" s="21"/>
      <c r="AP271" s="21"/>
      <c r="AQ271" s="21"/>
      <c r="AR271" s="21"/>
      <c r="AS271" s="21"/>
      <c r="AT271" s="202"/>
      <c r="AU271" s="23"/>
      <c r="AV271" s="202"/>
      <c r="AW271" s="23"/>
      <c r="AX271" s="21"/>
      <c r="AY271" s="21"/>
      <c r="AZ271" s="21"/>
      <c r="BA271" s="21"/>
      <c r="BB271" s="21"/>
      <c r="BC271" s="21"/>
      <c r="BD271" s="202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2.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0"/>
      <c r="AK272" s="21"/>
      <c r="AL272" s="202"/>
      <c r="AM272" s="23"/>
      <c r="AN272" s="20"/>
      <c r="AO272" s="21"/>
      <c r="AP272" s="21"/>
      <c r="AQ272" s="21"/>
      <c r="AR272" s="21"/>
      <c r="AS272" s="21"/>
      <c r="AT272" s="202"/>
      <c r="AU272" s="23"/>
      <c r="AV272" s="202"/>
      <c r="AW272" s="23"/>
      <c r="AX272" s="21"/>
      <c r="AY272" s="21"/>
      <c r="AZ272" s="21"/>
      <c r="BA272" s="21"/>
      <c r="BB272" s="21"/>
      <c r="BC272" s="21"/>
      <c r="BD272" s="202"/>
      <c r="BE272" s="2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2.2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3"/>
      <c r="AJ273" s="20"/>
      <c r="AK273" s="21"/>
      <c r="AL273" s="202"/>
      <c r="AM273" s="23"/>
      <c r="AN273" s="20"/>
      <c r="AO273" s="21"/>
      <c r="AP273" s="21"/>
      <c r="AQ273" s="21"/>
      <c r="AR273" s="21"/>
      <c r="AS273" s="21"/>
      <c r="AT273" s="202"/>
      <c r="AU273" s="23"/>
      <c r="AV273" s="202"/>
      <c r="AW273" s="23"/>
      <c r="AX273" s="21"/>
      <c r="AY273" s="21"/>
      <c r="AZ273" s="21"/>
      <c r="BA273" s="21"/>
      <c r="BB273" s="21"/>
      <c r="BC273" s="21"/>
      <c r="BD273" s="202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349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0"/>
      <c r="AI274" s="23"/>
      <c r="AJ274" s="23"/>
      <c r="AK274" s="21"/>
      <c r="AL274" s="202"/>
      <c r="AM274" s="20"/>
      <c r="AN274" s="20"/>
      <c r="AO274" s="21"/>
      <c r="AP274" s="21"/>
      <c r="AQ274" s="21"/>
      <c r="AR274" s="21"/>
      <c r="AS274" s="21"/>
      <c r="AT274" s="202"/>
      <c r="AU274" s="23"/>
      <c r="AV274" s="202"/>
      <c r="AW274" s="20"/>
      <c r="AX274" s="21"/>
      <c r="AY274" s="21"/>
      <c r="AZ274" s="21"/>
      <c r="BA274" s="21"/>
      <c r="BB274" s="21"/>
      <c r="BC274" s="21"/>
      <c r="BD274" s="202"/>
      <c r="BE274" s="2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37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0"/>
      <c r="P275" s="20"/>
      <c r="Q275" s="23"/>
      <c r="R275" s="23"/>
      <c r="S275" s="20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2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9.6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0"/>
      <c r="BC276" s="20"/>
      <c r="BD276" s="202"/>
      <c r="BE276" s="2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80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2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80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2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80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2"/>
      <c r="BE279" s="21"/>
      <c r="BF279" s="20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80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2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409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2"/>
      <c r="BE281" s="21"/>
      <c r="BF281" s="21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44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2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336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2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0"/>
      <c r="BC284" s="20"/>
      <c r="BD284" s="20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2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29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2"/>
      <c r="BE286" s="21"/>
      <c r="BF286" s="21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2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2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49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202"/>
      <c r="AM288" s="23"/>
      <c r="AN288" s="20"/>
      <c r="AO288" s="21"/>
      <c r="AP288" s="21"/>
      <c r="AQ288" s="21"/>
      <c r="AR288" s="21"/>
      <c r="AS288" s="21"/>
      <c r="AT288" s="202"/>
      <c r="AU288" s="23"/>
      <c r="AV288" s="21"/>
      <c r="AW288" s="21"/>
      <c r="AX288" s="21"/>
      <c r="AY288" s="21"/>
      <c r="AZ288" s="21"/>
      <c r="BA288" s="21"/>
      <c r="BB288" s="21"/>
      <c r="BC288" s="21"/>
      <c r="BD288" s="202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4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3"/>
      <c r="AK289" s="21"/>
      <c r="AL289" s="202"/>
      <c r="AM289" s="23"/>
      <c r="AN289" s="20"/>
      <c r="AO289" s="21"/>
      <c r="AP289" s="21"/>
      <c r="AQ289" s="21"/>
      <c r="AR289" s="21"/>
      <c r="AS289" s="21"/>
      <c r="AT289" s="202"/>
      <c r="AU289" s="23"/>
      <c r="AV289" s="21"/>
      <c r="AW289" s="21"/>
      <c r="AX289" s="21"/>
      <c r="AY289" s="21"/>
      <c r="AZ289" s="21"/>
      <c r="BA289" s="21"/>
      <c r="BB289" s="21"/>
      <c r="BC289" s="21"/>
      <c r="BD289" s="202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34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2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47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2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409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2"/>
      <c r="BE292" s="21"/>
      <c r="BF292" s="21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52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2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409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2"/>
      <c r="BE294" s="21"/>
      <c r="BF294" s="21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44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2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41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2"/>
      <c r="BE296" s="21"/>
      <c r="BF296" s="20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41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2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01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0"/>
      <c r="BC298" s="20"/>
      <c r="BD298" s="202"/>
      <c r="BE298" s="21"/>
      <c r="BF298" s="21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4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2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24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2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9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2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9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2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6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2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41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2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37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2"/>
      <c r="BE305" s="21"/>
      <c r="BF305" s="21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74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2"/>
      <c r="BE306" s="182"/>
      <c r="BF306" s="20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59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0"/>
      <c r="BC307" s="20"/>
      <c r="BD307" s="202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9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2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9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2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49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2"/>
      <c r="BE310" s="23"/>
      <c r="BF310" s="23"/>
      <c r="BG310" s="20"/>
      <c r="BH310" s="20"/>
      <c r="BI310" s="23"/>
      <c r="BJ310" s="20"/>
      <c r="BK310" s="23"/>
      <c r="BL310" s="20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27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0"/>
      <c r="AQ311" s="23"/>
      <c r="AR311" s="20"/>
      <c r="AS311" s="21"/>
      <c r="AT311" s="21"/>
      <c r="AU311" s="21"/>
      <c r="AV311" s="21"/>
      <c r="AW311" s="21"/>
      <c r="AX311" s="21"/>
      <c r="AY311" s="21"/>
      <c r="AZ311" s="21"/>
      <c r="BA311" s="21"/>
      <c r="BB311" s="20"/>
      <c r="BC311" s="21"/>
      <c r="BD311" s="202"/>
      <c r="BE311" s="21"/>
      <c r="BF311" s="21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50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0"/>
      <c r="P312" s="20"/>
      <c r="Q312" s="20"/>
      <c r="R312" s="20"/>
      <c r="S312" s="20"/>
      <c r="T312" s="20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0"/>
      <c r="AQ312" s="23"/>
      <c r="AR312" s="20"/>
      <c r="AS312" s="21"/>
      <c r="AT312" s="21"/>
      <c r="AU312" s="21"/>
      <c r="AV312" s="21"/>
      <c r="AW312" s="21"/>
      <c r="AX312" s="21"/>
      <c r="AY312" s="21"/>
      <c r="AZ312" s="21"/>
      <c r="BA312" s="21"/>
      <c r="BB312" s="20"/>
      <c r="BC312" s="20"/>
      <c r="BD312" s="202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42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0"/>
      <c r="AQ313" s="23"/>
      <c r="AR313" s="20"/>
      <c r="AS313" s="21"/>
      <c r="AT313" s="21"/>
      <c r="AU313" s="21"/>
      <c r="AV313" s="21"/>
      <c r="AW313" s="21"/>
      <c r="AX313" s="21"/>
      <c r="AY313" s="21"/>
      <c r="AZ313" s="21"/>
      <c r="BA313" s="21"/>
      <c r="BB313" s="20"/>
      <c r="BC313" s="20"/>
      <c r="BD313" s="202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9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02"/>
      <c r="AU314" s="20"/>
      <c r="AV314" s="21"/>
      <c r="AW314" s="21"/>
      <c r="AX314" s="21"/>
      <c r="AY314" s="21"/>
      <c r="AZ314" s="21"/>
      <c r="BA314" s="21"/>
      <c r="BB314" s="21"/>
      <c r="BC314" s="21"/>
      <c r="BD314" s="202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9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7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2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59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8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2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9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2"/>
      <c r="BE317" s="21"/>
      <c r="BF317" s="21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6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2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6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2"/>
      <c r="BE319" s="21"/>
      <c r="BF319" s="21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52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2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09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2"/>
      <c r="BE321" s="21"/>
      <c r="BF321" s="21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09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2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89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3"/>
      <c r="AJ323" s="23"/>
      <c r="AK323" s="21"/>
      <c r="AL323" s="202"/>
      <c r="AM323" s="20"/>
      <c r="AN323" s="20"/>
      <c r="AO323" s="21"/>
      <c r="AP323" s="21"/>
      <c r="AQ323" s="21"/>
      <c r="AR323" s="21"/>
      <c r="AS323" s="21"/>
      <c r="AT323" s="202"/>
      <c r="AU323" s="23"/>
      <c r="AV323" s="21"/>
      <c r="AW323" s="21"/>
      <c r="AX323" s="21"/>
      <c r="AY323" s="21"/>
      <c r="AZ323" s="21"/>
      <c r="BA323" s="21"/>
      <c r="BB323" s="21"/>
      <c r="BC323" s="21"/>
      <c r="BD323" s="202"/>
      <c r="BE323" s="21"/>
      <c r="BF323" s="21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89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202"/>
      <c r="AM324" s="20"/>
      <c r="AN324" s="20"/>
      <c r="AO324" s="21"/>
      <c r="AP324" s="21"/>
      <c r="AQ324" s="21"/>
      <c r="AR324" s="21"/>
      <c r="AS324" s="21"/>
      <c r="AT324" s="202"/>
      <c r="AU324" s="23"/>
      <c r="AV324" s="21"/>
      <c r="AW324" s="21"/>
      <c r="AX324" s="21"/>
      <c r="AY324" s="21"/>
      <c r="AZ324" s="21"/>
      <c r="BA324" s="21"/>
      <c r="BB324" s="21"/>
      <c r="BC324" s="21"/>
      <c r="BD324" s="202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04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2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7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2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52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2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2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2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2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2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409.6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0"/>
      <c r="AI330" s="21"/>
      <c r="AJ330" s="21"/>
      <c r="AK330" s="21"/>
      <c r="AL330" s="202"/>
      <c r="AM330" s="21"/>
      <c r="AN330" s="21"/>
      <c r="AO330" s="21"/>
      <c r="AP330" s="21"/>
      <c r="AQ330" s="21"/>
      <c r="AR330" s="21"/>
      <c r="AS330" s="21"/>
      <c r="AT330" s="202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2"/>
      <c r="BE330" s="21"/>
      <c r="BF330" s="21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2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2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2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2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2"/>
      <c r="BE335" s="21"/>
      <c r="BF335" s="21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2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2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2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2"/>
      <c r="BE338" s="21"/>
      <c r="BF338" s="20"/>
      <c r="BG338" s="20"/>
      <c r="BH338" s="20"/>
      <c r="BI338" s="23"/>
      <c r="BJ338" s="20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9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2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9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0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2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9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1"/>
      <c r="AJ341" s="21"/>
      <c r="AK341" s="21"/>
      <c r="AL341" s="202"/>
      <c r="AM341" s="21"/>
      <c r="AN341" s="20"/>
      <c r="AO341" s="21"/>
      <c r="AP341" s="21"/>
      <c r="AQ341" s="21"/>
      <c r="AR341" s="21"/>
      <c r="AS341" s="21"/>
      <c r="AT341" s="202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2"/>
      <c r="BE341" s="21"/>
      <c r="BF341" s="21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9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2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2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2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9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2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2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2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2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2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02"/>
      <c r="AM348" s="21"/>
      <c r="AN348" s="20"/>
      <c r="AO348" s="21"/>
      <c r="AP348" s="21"/>
      <c r="AQ348" s="21"/>
      <c r="AR348" s="21"/>
      <c r="AS348" s="21"/>
      <c r="AT348" s="202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2"/>
      <c r="BE348" s="21"/>
      <c r="BF348" s="21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9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2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9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2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9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2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9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2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2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9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2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2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9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2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2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09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2"/>
      <c r="BE355" s="23"/>
      <c r="BF355" s="23"/>
      <c r="BG355" s="20"/>
      <c r="BH355" s="20"/>
      <c r="BI355" s="23"/>
      <c r="BJ355" s="20"/>
      <c r="BK355" s="23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62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2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51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2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1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2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3"/>
      <c r="AJ359" s="20"/>
      <c r="AK359" s="21"/>
      <c r="AL359" s="202"/>
      <c r="AM359" s="23"/>
      <c r="AN359" s="20"/>
      <c r="AO359" s="21"/>
      <c r="AP359" s="21"/>
      <c r="AQ359" s="21"/>
      <c r="AR359" s="21"/>
      <c r="AS359" s="21"/>
      <c r="AT359" s="202"/>
      <c r="AU359" s="23"/>
      <c r="AV359" s="21"/>
      <c r="AW359" s="21"/>
      <c r="AX359" s="21"/>
      <c r="AY359" s="21"/>
      <c r="AZ359" s="21"/>
      <c r="BA359" s="21"/>
      <c r="BB359" s="21"/>
      <c r="BC359" s="21"/>
      <c r="BD359" s="202"/>
      <c r="BE359" s="2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26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2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26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2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26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66"/>
      <c r="M362" s="66"/>
      <c r="N362" s="66"/>
      <c r="O362" s="28"/>
      <c r="P362" s="66"/>
      <c r="Q362" s="66"/>
      <c r="R362" s="66"/>
      <c r="S362" s="66"/>
      <c r="T362" s="66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2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26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2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3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2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5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02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19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3"/>
      <c r="AJ366" s="23"/>
      <c r="AK366" s="21"/>
      <c r="AL366" s="202"/>
      <c r="AM366" s="20"/>
      <c r="AN366" s="20"/>
      <c r="AO366" s="21"/>
      <c r="AP366" s="21"/>
      <c r="AQ366" s="21"/>
      <c r="AR366" s="21"/>
      <c r="AS366" s="21"/>
      <c r="AT366" s="202"/>
      <c r="AU366" s="23"/>
      <c r="AV366" s="21"/>
      <c r="AW366" s="21"/>
      <c r="AX366" s="21"/>
      <c r="AY366" s="21"/>
      <c r="AZ366" s="21"/>
      <c r="BA366" s="21"/>
      <c r="BB366" s="21"/>
      <c r="BC366" s="21"/>
      <c r="BD366" s="202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9.6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1"/>
      <c r="AJ367" s="21"/>
      <c r="AK367" s="21"/>
      <c r="AL367" s="202"/>
      <c r="AM367" s="21"/>
      <c r="AN367" s="21"/>
      <c r="AO367" s="21"/>
      <c r="AP367" s="21"/>
      <c r="AQ367" s="21"/>
      <c r="AR367" s="21"/>
      <c r="AS367" s="21"/>
      <c r="AT367" s="202"/>
      <c r="AU367" s="21"/>
      <c r="AV367" s="21"/>
      <c r="AW367" s="21"/>
      <c r="AX367" s="21"/>
      <c r="AY367" s="21"/>
      <c r="AZ367" s="21"/>
      <c r="BA367" s="21"/>
      <c r="BB367" s="21"/>
      <c r="BC367" s="21"/>
      <c r="BD367" s="202"/>
      <c r="BE367" s="21"/>
      <c r="BF367" s="21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62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2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51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2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36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2"/>
      <c r="BE370" s="23"/>
      <c r="BF370" s="23"/>
      <c r="BG370" s="20"/>
      <c r="BH370" s="20"/>
      <c r="BI370" s="23"/>
      <c r="BJ370" s="20"/>
      <c r="BK370" s="23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49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02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11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2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14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2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2"/>
      <c r="BE373" s="182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89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0"/>
      <c r="BC374" s="20"/>
      <c r="BD374" s="202"/>
      <c r="BE374" s="2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94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02"/>
      <c r="AU375" s="20"/>
      <c r="AV375" s="21"/>
      <c r="AW375" s="21"/>
      <c r="AX375" s="21"/>
      <c r="AY375" s="21"/>
      <c r="AZ375" s="21"/>
      <c r="BA375" s="21"/>
      <c r="BB375" s="21"/>
      <c r="BC375" s="21"/>
      <c r="BD375" s="202"/>
      <c r="BE375" s="182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94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02"/>
      <c r="AU376" s="20"/>
      <c r="AV376" s="21"/>
      <c r="AW376" s="21"/>
      <c r="AX376" s="21"/>
      <c r="AY376" s="21"/>
      <c r="AZ376" s="21"/>
      <c r="BA376" s="21"/>
      <c r="BB376" s="21"/>
      <c r="BC376" s="21"/>
      <c r="BD376" s="202"/>
      <c r="BE376" s="182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64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02"/>
      <c r="BE377" s="182"/>
      <c r="BF377" s="23"/>
      <c r="BG377" s="20"/>
      <c r="BH377" s="20"/>
      <c r="BI377" s="23"/>
      <c r="BJ377" s="20"/>
      <c r="BK377" s="21"/>
      <c r="BL377" s="20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94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02"/>
      <c r="AU378" s="20"/>
      <c r="AV378" s="21"/>
      <c r="AW378" s="21"/>
      <c r="AX378" s="21"/>
      <c r="AY378" s="21"/>
      <c r="AZ378" s="21"/>
      <c r="BA378" s="21"/>
      <c r="BB378" s="21"/>
      <c r="BC378" s="21"/>
      <c r="BD378" s="202"/>
      <c r="BE378" s="182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94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2"/>
      <c r="BE379" s="182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3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0"/>
      <c r="BC380" s="20"/>
      <c r="BD380" s="20"/>
      <c r="BE380" s="182"/>
      <c r="BF380" s="23"/>
      <c r="BG380" s="20"/>
      <c r="BH380" s="20"/>
      <c r="BI380" s="29"/>
      <c r="BJ380" s="20"/>
      <c r="BK380" s="29"/>
      <c r="BL380" s="20"/>
      <c r="BM380" s="20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3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02"/>
      <c r="BE381" s="182"/>
      <c r="BF381" s="23"/>
      <c r="BG381" s="20"/>
      <c r="BH381" s="20"/>
      <c r="BI381" s="29"/>
      <c r="BJ381" s="20"/>
      <c r="BK381" s="29"/>
      <c r="BL381" s="20"/>
      <c r="BM381" s="20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82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0"/>
      <c r="BC382" s="20"/>
      <c r="BD382" s="202"/>
      <c r="BE382" s="2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2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0"/>
      <c r="BD383" s="202"/>
      <c r="BE383" s="182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77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0"/>
      <c r="BC384" s="20"/>
      <c r="BD384" s="202"/>
      <c r="BE384" s="2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77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02"/>
      <c r="BE385" s="182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77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2"/>
      <c r="BE386" s="182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67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0"/>
      <c r="BC387" s="20"/>
      <c r="BD387" s="202"/>
      <c r="BE387" s="2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67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02"/>
      <c r="BE388" s="182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67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02"/>
      <c r="BE389" s="182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8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0"/>
      <c r="AI390" s="20"/>
      <c r="AJ390" s="20"/>
      <c r="AK390" s="21"/>
      <c r="AL390" s="202"/>
      <c r="AM390" s="20"/>
      <c r="AN390" s="20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02"/>
      <c r="BE390" s="23"/>
      <c r="BF390" s="20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38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181"/>
      <c r="AE391" s="21"/>
      <c r="AF391" s="21"/>
      <c r="AG391" s="21"/>
      <c r="AH391" s="20"/>
      <c r="AI391" s="20"/>
      <c r="AJ391" s="20"/>
      <c r="AK391" s="21"/>
      <c r="AL391" s="202"/>
      <c r="AM391" s="20"/>
      <c r="AN391" s="20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02"/>
      <c r="BE391" s="2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53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181"/>
      <c r="AE392" s="21"/>
      <c r="AF392" s="21"/>
      <c r="AG392" s="21"/>
      <c r="AH392" s="20"/>
      <c r="AI392" s="20"/>
      <c r="AJ392" s="20"/>
      <c r="AK392" s="21"/>
      <c r="AL392" s="202"/>
      <c r="AM392" s="20"/>
      <c r="AN392" s="20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02"/>
      <c r="BE392" s="182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8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2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18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02"/>
      <c r="BE393" s="182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408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2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02"/>
      <c r="AE394" s="23"/>
      <c r="AF394" s="23"/>
      <c r="AG394" s="23"/>
      <c r="AH394" s="20"/>
      <c r="AI394" s="21"/>
      <c r="AJ394" s="21"/>
      <c r="AK394" s="21"/>
      <c r="AL394" s="202"/>
      <c r="AM394" s="20"/>
      <c r="AN394" s="20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02"/>
      <c r="BE394" s="182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8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0"/>
      <c r="BC395" s="20"/>
      <c r="BD395" s="202"/>
      <c r="BE395" s="23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59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02"/>
      <c r="BE396" s="182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59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02"/>
      <c r="BE397" s="182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1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02"/>
      <c r="BE398" s="182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8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02"/>
      <c r="AE399" s="23"/>
      <c r="AF399" s="23"/>
      <c r="AG399" s="23"/>
      <c r="AH399" s="23"/>
      <c r="AI399" s="21"/>
      <c r="AJ399" s="21"/>
      <c r="AK399" s="21"/>
      <c r="AL399" s="202"/>
      <c r="AM399" s="20"/>
      <c r="AN399" s="20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02"/>
      <c r="BE399" s="23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63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2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02"/>
      <c r="AE400" s="23"/>
      <c r="AF400" s="23"/>
      <c r="AG400" s="23"/>
      <c r="AH400" s="23"/>
      <c r="AI400" s="21"/>
      <c r="AJ400" s="21"/>
      <c r="AK400" s="21"/>
      <c r="AL400" s="202"/>
      <c r="AM400" s="20"/>
      <c r="AN400" s="20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02"/>
      <c r="BE400" s="20"/>
      <c r="BF400" s="20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9.6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3"/>
      <c r="AJ401" s="23"/>
      <c r="AK401" s="21"/>
      <c r="AL401" s="202"/>
      <c r="AM401" s="23"/>
      <c r="AN401" s="23"/>
      <c r="AO401" s="21"/>
      <c r="AP401" s="21"/>
      <c r="AQ401" s="21"/>
      <c r="AR401" s="21"/>
      <c r="AS401" s="21"/>
      <c r="AT401" s="202"/>
      <c r="AU401" s="23"/>
      <c r="AV401" s="21"/>
      <c r="AW401" s="21"/>
      <c r="AX401" s="21"/>
      <c r="AY401" s="21"/>
      <c r="AZ401" s="21"/>
      <c r="BA401" s="21"/>
      <c r="BB401" s="21"/>
      <c r="BC401" s="21"/>
      <c r="BD401" s="202"/>
      <c r="BE401" s="20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32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02"/>
      <c r="BE402" s="20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32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02"/>
      <c r="BE403" s="20"/>
      <c r="BF403" s="20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32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02"/>
      <c r="BE404" s="20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32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02"/>
      <c r="BE405" s="20"/>
      <c r="BF405" s="20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54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02"/>
      <c r="BE406" s="23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19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02"/>
      <c r="BE407" s="20"/>
      <c r="BF407" s="20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31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2"/>
      <c r="BE408" s="2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49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2"/>
      <c r="BE409" s="23"/>
      <c r="BF409" s="23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52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02"/>
      <c r="BE410" s="23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7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2"/>
      <c r="BE411" s="20"/>
      <c r="BF411" s="20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6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2"/>
      <c r="BE412" s="23"/>
      <c r="BF412" s="23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69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1"/>
      <c r="BC413" s="21"/>
      <c r="BD413" s="202"/>
      <c r="BE413" s="182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34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1"/>
      <c r="BC414" s="21"/>
      <c r="BD414" s="202"/>
      <c r="BE414" s="23"/>
      <c r="BF414" s="23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82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1"/>
      <c r="BC415" s="21"/>
      <c r="BD415" s="202"/>
      <c r="BE415" s="202"/>
      <c r="BF415" s="20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57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0"/>
      <c r="BD416" s="202"/>
      <c r="BE416" s="23"/>
      <c r="BF416" s="23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4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0"/>
      <c r="BD417" s="202"/>
      <c r="BE417" s="202"/>
      <c r="BF417" s="20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52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1"/>
      <c r="BC418" s="21"/>
      <c r="BD418" s="202"/>
      <c r="BE418" s="23"/>
      <c r="BF418" s="23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62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1"/>
      <c r="BC419" s="21"/>
      <c r="BD419" s="202"/>
      <c r="BE419" s="182"/>
      <c r="BF419" s="23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54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1"/>
      <c r="BC420" s="21"/>
      <c r="BD420" s="202"/>
      <c r="BE420" s="23"/>
      <c r="BF420" s="20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66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1"/>
      <c r="BC421" s="21"/>
      <c r="BD421" s="202"/>
      <c r="BE421" s="182"/>
      <c r="BF421" s="23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81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0"/>
      <c r="T422" s="20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1"/>
      <c r="BC422" s="21"/>
      <c r="BD422" s="202"/>
      <c r="BE422" s="182"/>
      <c r="BF422" s="23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71" customFormat="1" ht="197.25" customHeight="1" x14ac:dyDescent="0.25">
      <c r="A423" s="17"/>
      <c r="B423" s="18"/>
      <c r="C423" s="18"/>
      <c r="D423" s="19"/>
      <c r="E423" s="19"/>
      <c r="F423" s="66"/>
      <c r="G423" s="18"/>
      <c r="H423" s="18"/>
      <c r="I423" s="18"/>
      <c r="J423" s="18"/>
      <c r="K423" s="18"/>
      <c r="L423" s="66"/>
      <c r="M423" s="66"/>
      <c r="N423" s="66"/>
      <c r="O423" s="19"/>
      <c r="P423" s="19"/>
      <c r="Q423" s="19"/>
      <c r="R423" s="19"/>
      <c r="S423" s="19"/>
      <c r="T423" s="19"/>
      <c r="U423" s="19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  <c r="AJ423" s="27"/>
      <c r="AK423" s="27"/>
      <c r="AL423" s="27"/>
      <c r="AM423" s="27"/>
      <c r="AN423" s="27"/>
      <c r="AO423" s="27"/>
      <c r="AP423" s="27"/>
      <c r="AQ423" s="27"/>
      <c r="AR423" s="27"/>
      <c r="AS423" s="27"/>
      <c r="AT423" s="27"/>
      <c r="AU423" s="27"/>
      <c r="AV423" s="27"/>
      <c r="AW423" s="27"/>
      <c r="AX423" s="27"/>
      <c r="AY423" s="27"/>
      <c r="AZ423" s="27"/>
      <c r="BA423" s="27"/>
      <c r="BB423" s="27"/>
      <c r="BC423" s="27"/>
      <c r="BD423" s="183"/>
      <c r="BE423" s="183"/>
      <c r="BF423" s="66"/>
      <c r="BG423" s="66"/>
      <c r="BH423" s="66"/>
      <c r="BI423" s="28"/>
      <c r="BJ423" s="66"/>
      <c r="BK423" s="66"/>
      <c r="BL423" s="28"/>
      <c r="BM423" s="27"/>
      <c r="BN423" s="27"/>
      <c r="BO423" s="17"/>
      <c r="BP423" s="27"/>
      <c r="BQ423" s="27"/>
      <c r="BR423" s="28"/>
      <c r="BS423" s="28"/>
      <c r="BT423" s="17"/>
      <c r="BU423" s="70"/>
    </row>
    <row r="424" spans="1:73" s="22" customFormat="1" ht="136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3"/>
      <c r="R424" s="23"/>
      <c r="S424" s="23"/>
      <c r="T424" s="23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02"/>
      <c r="BE424" s="202"/>
      <c r="BF424" s="20"/>
      <c r="BG424" s="20"/>
      <c r="BH424" s="20"/>
      <c r="BI424" s="23"/>
      <c r="BJ424" s="20"/>
      <c r="BK424" s="20"/>
      <c r="BL424" s="23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43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3"/>
      <c r="R425" s="23"/>
      <c r="S425" s="23"/>
      <c r="T425" s="23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02"/>
      <c r="BE425" s="20"/>
      <c r="BF425" s="20"/>
      <c r="BG425" s="20"/>
      <c r="BH425" s="20"/>
      <c r="BI425" s="23"/>
      <c r="BJ425" s="20"/>
      <c r="BK425" s="20"/>
      <c r="BL425" s="23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43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3"/>
      <c r="R426" s="23"/>
      <c r="S426" s="23"/>
      <c r="T426" s="23"/>
      <c r="U426" s="20"/>
      <c r="V426" s="21"/>
      <c r="W426" s="21"/>
      <c r="X426" s="21"/>
      <c r="Y426" s="21"/>
      <c r="Z426" s="21"/>
      <c r="AA426" s="21"/>
      <c r="AB426" s="21"/>
      <c r="AC426" s="21"/>
      <c r="AD426" s="18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1"/>
      <c r="BC426" s="21"/>
      <c r="BD426" s="202"/>
      <c r="BE426" s="202"/>
      <c r="BF426" s="20"/>
      <c r="BG426" s="20"/>
      <c r="BH426" s="20"/>
      <c r="BI426" s="23"/>
      <c r="BJ426" s="20"/>
      <c r="BK426" s="20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79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2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181"/>
      <c r="AE427" s="21"/>
      <c r="AF427" s="21"/>
      <c r="AG427" s="21"/>
      <c r="AH427" s="20"/>
      <c r="AI427" s="29"/>
      <c r="AJ427" s="29"/>
      <c r="AK427" s="21"/>
      <c r="AL427" s="202"/>
      <c r="AM427" s="29"/>
      <c r="AN427" s="29"/>
      <c r="AO427" s="21"/>
      <c r="AP427" s="21"/>
      <c r="AQ427" s="21"/>
      <c r="AR427" s="21"/>
      <c r="AS427" s="21"/>
      <c r="AT427" s="202"/>
      <c r="AU427" s="29"/>
      <c r="AV427" s="202"/>
      <c r="AW427" s="29"/>
      <c r="AX427" s="21"/>
      <c r="AY427" s="21"/>
      <c r="AZ427" s="21"/>
      <c r="BA427" s="21"/>
      <c r="BB427" s="20"/>
      <c r="BC427" s="23"/>
      <c r="BD427" s="202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6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02"/>
      <c r="BE428" s="202"/>
      <c r="BF428" s="20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49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02"/>
      <c r="BE429" s="182"/>
      <c r="BF429" s="23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46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9"/>
      <c r="BD430" s="29"/>
      <c r="BE430" s="29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92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0"/>
      <c r="AE431" s="23"/>
      <c r="AF431" s="23"/>
      <c r="AG431" s="23"/>
      <c r="AH431" s="23"/>
      <c r="AI431" s="29"/>
      <c r="AJ431" s="29"/>
      <c r="AK431" s="21"/>
      <c r="AL431" s="202"/>
      <c r="AM431" s="23"/>
      <c r="AN431" s="23"/>
      <c r="AO431" s="21"/>
      <c r="AP431" s="21"/>
      <c r="AQ431" s="21"/>
      <c r="AR431" s="21"/>
      <c r="AS431" s="21"/>
      <c r="AT431" s="202"/>
      <c r="AU431" s="23"/>
      <c r="AV431" s="202"/>
      <c r="AW431" s="23"/>
      <c r="AX431" s="21"/>
      <c r="AY431" s="21"/>
      <c r="AZ431" s="21"/>
      <c r="BA431" s="21"/>
      <c r="BB431" s="20"/>
      <c r="BC431" s="23"/>
      <c r="BD431" s="202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23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181"/>
      <c r="AE432" s="21"/>
      <c r="AF432" s="21"/>
      <c r="AG432" s="21"/>
      <c r="AH432" s="20"/>
      <c r="AI432" s="29"/>
      <c r="AJ432" s="29"/>
      <c r="AK432" s="21"/>
      <c r="AL432" s="202"/>
      <c r="AM432" s="29"/>
      <c r="AN432" s="29"/>
      <c r="AO432" s="21"/>
      <c r="AP432" s="21"/>
      <c r="AQ432" s="21"/>
      <c r="AR432" s="21"/>
      <c r="AS432" s="21"/>
      <c r="AT432" s="202"/>
      <c r="AU432" s="29"/>
      <c r="AV432" s="202"/>
      <c r="AW432" s="29"/>
      <c r="AX432" s="21"/>
      <c r="AY432" s="21"/>
      <c r="AZ432" s="21"/>
      <c r="BA432" s="21"/>
      <c r="BB432" s="20"/>
      <c r="BC432" s="23"/>
      <c r="BD432" s="202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23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2"/>
      <c r="O433" s="23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181"/>
      <c r="AE433" s="21"/>
      <c r="AF433" s="21"/>
      <c r="AG433" s="21"/>
      <c r="AH433" s="20"/>
      <c r="AI433" s="29"/>
      <c r="AJ433" s="29"/>
      <c r="AK433" s="21"/>
      <c r="AL433" s="202"/>
      <c r="AM433" s="29"/>
      <c r="AN433" s="29"/>
      <c r="AO433" s="21"/>
      <c r="AP433" s="21"/>
      <c r="AQ433" s="21"/>
      <c r="AR433" s="21"/>
      <c r="AS433" s="21"/>
      <c r="AT433" s="202"/>
      <c r="AU433" s="29"/>
      <c r="AV433" s="202"/>
      <c r="AW433" s="29"/>
      <c r="AX433" s="21"/>
      <c r="AY433" s="21"/>
      <c r="AZ433" s="21"/>
      <c r="BA433" s="21"/>
      <c r="BB433" s="20"/>
      <c r="BC433" s="23"/>
      <c r="BD433" s="202"/>
      <c r="BE433" s="29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8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3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181"/>
      <c r="AE434" s="21"/>
      <c r="AF434" s="21"/>
      <c r="AG434" s="21"/>
      <c r="AH434" s="20"/>
      <c r="AI434" s="29"/>
      <c r="AJ434" s="29"/>
      <c r="AK434" s="21"/>
      <c r="AL434" s="202"/>
      <c r="AM434" s="29"/>
      <c r="AN434" s="29"/>
      <c r="AO434" s="21"/>
      <c r="AP434" s="21"/>
      <c r="AQ434" s="21"/>
      <c r="AR434" s="21"/>
      <c r="AS434" s="21"/>
      <c r="AT434" s="202"/>
      <c r="AU434" s="29"/>
      <c r="AV434" s="202"/>
      <c r="AW434" s="29"/>
      <c r="AX434" s="21"/>
      <c r="AY434" s="21"/>
      <c r="AZ434" s="21"/>
      <c r="BA434" s="21"/>
      <c r="BB434" s="20"/>
      <c r="BC434" s="23"/>
      <c r="BD434" s="202"/>
      <c r="BE434" s="23"/>
      <c r="BF434" s="23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8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181"/>
      <c r="AE435" s="21"/>
      <c r="AF435" s="21"/>
      <c r="AG435" s="21"/>
      <c r="AH435" s="20"/>
      <c r="AI435" s="29"/>
      <c r="AJ435" s="29"/>
      <c r="AK435" s="21"/>
      <c r="AL435" s="202"/>
      <c r="AM435" s="29"/>
      <c r="AN435" s="29"/>
      <c r="AO435" s="21"/>
      <c r="AP435" s="21"/>
      <c r="AQ435" s="21"/>
      <c r="AR435" s="21"/>
      <c r="AS435" s="21"/>
      <c r="AT435" s="202"/>
      <c r="AU435" s="29"/>
      <c r="AV435" s="202"/>
      <c r="AW435" s="29"/>
      <c r="AX435" s="21"/>
      <c r="AY435" s="21"/>
      <c r="AZ435" s="21"/>
      <c r="BA435" s="21"/>
      <c r="BB435" s="20"/>
      <c r="BC435" s="23"/>
      <c r="BD435" s="202"/>
      <c r="BE435" s="29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409.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2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181"/>
      <c r="AE436" s="21"/>
      <c r="AF436" s="21"/>
      <c r="AG436" s="21"/>
      <c r="AH436" s="20"/>
      <c r="AI436" s="29"/>
      <c r="AJ436" s="29"/>
      <c r="AK436" s="21"/>
      <c r="AL436" s="202"/>
      <c r="AM436" s="29"/>
      <c r="AN436" s="29"/>
      <c r="AO436" s="21"/>
      <c r="AP436" s="21"/>
      <c r="AQ436" s="21"/>
      <c r="AR436" s="21"/>
      <c r="AS436" s="21"/>
      <c r="AT436" s="202"/>
      <c r="AU436" s="29"/>
      <c r="AV436" s="202"/>
      <c r="AW436" s="29"/>
      <c r="AX436" s="21"/>
      <c r="AY436" s="21"/>
      <c r="AZ436" s="21"/>
      <c r="BA436" s="21"/>
      <c r="BB436" s="20"/>
      <c r="BC436" s="23"/>
      <c r="BD436" s="202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16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2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181"/>
      <c r="AE437" s="21"/>
      <c r="AF437" s="21"/>
      <c r="AG437" s="21"/>
      <c r="AH437" s="20"/>
      <c r="AI437" s="29"/>
      <c r="AJ437" s="29"/>
      <c r="AK437" s="21"/>
      <c r="AL437" s="202"/>
      <c r="AM437" s="29"/>
      <c r="AN437" s="29"/>
      <c r="AO437" s="21"/>
      <c r="AP437" s="21"/>
      <c r="AQ437" s="21"/>
      <c r="AR437" s="21"/>
      <c r="AS437" s="21"/>
      <c r="AT437" s="202"/>
      <c r="AU437" s="29"/>
      <c r="AV437" s="202"/>
      <c r="AW437" s="29"/>
      <c r="AX437" s="21"/>
      <c r="AY437" s="21"/>
      <c r="AZ437" s="21"/>
      <c r="BA437" s="21"/>
      <c r="BB437" s="20"/>
      <c r="BC437" s="23"/>
      <c r="BD437" s="202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54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02"/>
      <c r="AE438" s="29"/>
      <c r="AF438" s="29"/>
      <c r="AG438" s="29"/>
      <c r="AH438" s="29"/>
      <c r="AI438" s="21"/>
      <c r="AJ438" s="21"/>
      <c r="AK438" s="21"/>
      <c r="AL438" s="202"/>
      <c r="AM438" s="29"/>
      <c r="AN438" s="29"/>
      <c r="AO438" s="21"/>
      <c r="AP438" s="21"/>
      <c r="AQ438" s="21"/>
      <c r="AR438" s="21"/>
      <c r="AS438" s="21"/>
      <c r="AT438" s="202"/>
      <c r="AU438" s="29"/>
      <c r="AV438" s="202"/>
      <c r="AW438" s="29"/>
      <c r="AX438" s="21"/>
      <c r="AY438" s="21"/>
      <c r="AZ438" s="21"/>
      <c r="BA438" s="21"/>
      <c r="BB438" s="20"/>
      <c r="BC438" s="23"/>
      <c r="BD438" s="202"/>
      <c r="BE438" s="23"/>
      <c r="BF438" s="23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7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2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02"/>
      <c r="AE439" s="29"/>
      <c r="AF439" s="29"/>
      <c r="AG439" s="29"/>
      <c r="AH439" s="29"/>
      <c r="AI439" s="21"/>
      <c r="AJ439" s="21"/>
      <c r="AK439" s="21"/>
      <c r="AL439" s="202"/>
      <c r="AM439" s="29"/>
      <c r="AN439" s="29"/>
      <c r="AO439" s="21"/>
      <c r="AP439" s="21"/>
      <c r="AQ439" s="21"/>
      <c r="AR439" s="21"/>
      <c r="AS439" s="21"/>
      <c r="AT439" s="202"/>
      <c r="AU439" s="29"/>
      <c r="AV439" s="202"/>
      <c r="AW439" s="29"/>
      <c r="AX439" s="21"/>
      <c r="AY439" s="21"/>
      <c r="AZ439" s="21"/>
      <c r="BA439" s="21"/>
      <c r="BB439" s="20"/>
      <c r="BC439" s="23"/>
      <c r="BD439" s="202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4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02"/>
      <c r="AE440" s="63"/>
      <c r="AF440" s="63"/>
      <c r="AG440" s="63"/>
      <c r="AH440" s="63"/>
      <c r="AI440" s="21"/>
      <c r="AJ440" s="21"/>
      <c r="AK440" s="21"/>
      <c r="AL440" s="202"/>
      <c r="AM440" s="63"/>
      <c r="AN440" s="63"/>
      <c r="AO440" s="21"/>
      <c r="AP440" s="21"/>
      <c r="AQ440" s="21"/>
      <c r="AR440" s="21"/>
      <c r="AS440" s="21"/>
      <c r="AT440" s="202"/>
      <c r="AU440" s="29"/>
      <c r="AV440" s="202"/>
      <c r="AW440" s="23"/>
      <c r="AX440" s="21"/>
      <c r="AY440" s="21"/>
      <c r="AZ440" s="21"/>
      <c r="BA440" s="21"/>
      <c r="BB440" s="20"/>
      <c r="BC440" s="23"/>
      <c r="BD440" s="202"/>
      <c r="BE440" s="23"/>
      <c r="BF440" s="23"/>
      <c r="BG440" s="21"/>
      <c r="BH440" s="20"/>
      <c r="BI440" s="23"/>
      <c r="BJ440" s="20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4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0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02"/>
      <c r="AE441" s="63"/>
      <c r="AF441" s="63"/>
      <c r="AG441" s="63"/>
      <c r="AH441" s="63"/>
      <c r="AI441" s="21"/>
      <c r="AJ441" s="21"/>
      <c r="AK441" s="21"/>
      <c r="AL441" s="202"/>
      <c r="AM441" s="63"/>
      <c r="AN441" s="63"/>
      <c r="AO441" s="21"/>
      <c r="AP441" s="21"/>
      <c r="AQ441" s="21"/>
      <c r="AR441" s="21"/>
      <c r="AS441" s="21"/>
      <c r="AT441" s="202"/>
      <c r="AU441" s="29"/>
      <c r="AV441" s="202"/>
      <c r="AW441" s="23"/>
      <c r="AX441" s="21"/>
      <c r="AY441" s="21"/>
      <c r="AZ441" s="21"/>
      <c r="BA441" s="21"/>
      <c r="BB441" s="20"/>
      <c r="BC441" s="23"/>
      <c r="BD441" s="202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4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02"/>
      <c r="AE442" s="63"/>
      <c r="AF442" s="63"/>
      <c r="AG442" s="63"/>
      <c r="AH442" s="63"/>
      <c r="AI442" s="21"/>
      <c r="AJ442" s="21"/>
      <c r="AK442" s="21"/>
      <c r="AL442" s="202"/>
      <c r="AM442" s="63"/>
      <c r="AN442" s="63"/>
      <c r="AO442" s="21"/>
      <c r="AP442" s="21"/>
      <c r="AQ442" s="21"/>
      <c r="AR442" s="21"/>
      <c r="AS442" s="21"/>
      <c r="AT442" s="202"/>
      <c r="AU442" s="29"/>
      <c r="AV442" s="202"/>
      <c r="AW442" s="23"/>
      <c r="AX442" s="21"/>
      <c r="AY442" s="21"/>
      <c r="AZ442" s="21"/>
      <c r="BA442" s="21"/>
      <c r="BB442" s="20"/>
      <c r="BC442" s="23"/>
      <c r="BD442" s="202"/>
      <c r="BE442" s="23"/>
      <c r="BF442" s="23"/>
      <c r="BG442" s="21"/>
      <c r="BH442" s="20"/>
      <c r="BI442" s="23"/>
      <c r="BJ442" s="23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4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02"/>
      <c r="AE443" s="63"/>
      <c r="AF443" s="63"/>
      <c r="AG443" s="63"/>
      <c r="AH443" s="63"/>
      <c r="AI443" s="21"/>
      <c r="AJ443" s="21"/>
      <c r="AK443" s="21"/>
      <c r="AL443" s="202"/>
      <c r="AM443" s="63"/>
      <c r="AN443" s="63"/>
      <c r="AO443" s="21"/>
      <c r="AP443" s="21"/>
      <c r="AQ443" s="21"/>
      <c r="AR443" s="21"/>
      <c r="AS443" s="21"/>
      <c r="AT443" s="202"/>
      <c r="AU443" s="29"/>
      <c r="AV443" s="202"/>
      <c r="AW443" s="23"/>
      <c r="AX443" s="21"/>
      <c r="AY443" s="21"/>
      <c r="AZ443" s="21"/>
      <c r="BA443" s="21"/>
      <c r="BB443" s="20"/>
      <c r="BC443" s="23"/>
      <c r="BD443" s="202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408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0"/>
      <c r="R444" s="20"/>
      <c r="S444" s="20"/>
      <c r="T444" s="20"/>
      <c r="U444" s="23"/>
      <c r="V444" s="21"/>
      <c r="W444" s="21"/>
      <c r="X444" s="21"/>
      <c r="Y444" s="21"/>
      <c r="Z444" s="21"/>
      <c r="AA444" s="21"/>
      <c r="AB444" s="21"/>
      <c r="AC444" s="21"/>
      <c r="AD444" s="202"/>
      <c r="AE444" s="63"/>
      <c r="AF444" s="63"/>
      <c r="AG444" s="63"/>
      <c r="AH444" s="63"/>
      <c r="AI444" s="21"/>
      <c r="AJ444" s="21"/>
      <c r="AK444" s="21"/>
      <c r="AL444" s="202"/>
      <c r="AM444" s="63"/>
      <c r="AN444" s="63"/>
      <c r="AO444" s="21"/>
      <c r="AP444" s="21"/>
      <c r="AQ444" s="21"/>
      <c r="AR444" s="21"/>
      <c r="AS444" s="21"/>
      <c r="AT444" s="202"/>
      <c r="AU444" s="29"/>
      <c r="AV444" s="202"/>
      <c r="AW444" s="23"/>
      <c r="AX444" s="21"/>
      <c r="AY444" s="21"/>
      <c r="AZ444" s="21"/>
      <c r="BA444" s="21"/>
      <c r="BB444" s="20"/>
      <c r="BC444" s="23"/>
      <c r="BD444" s="202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46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02"/>
      <c r="AE445" s="63"/>
      <c r="AF445" s="63"/>
      <c r="AG445" s="63"/>
      <c r="AH445" s="63"/>
      <c r="AI445" s="21"/>
      <c r="AJ445" s="21"/>
      <c r="AK445" s="21"/>
      <c r="AL445" s="202"/>
      <c r="AM445" s="63"/>
      <c r="AN445" s="63"/>
      <c r="AO445" s="21"/>
      <c r="AP445" s="21"/>
      <c r="AQ445" s="21"/>
      <c r="AR445" s="21"/>
      <c r="AS445" s="21"/>
      <c r="AT445" s="202"/>
      <c r="AU445" s="29"/>
      <c r="AV445" s="202"/>
      <c r="AW445" s="23"/>
      <c r="AX445" s="21"/>
      <c r="AY445" s="21"/>
      <c r="AZ445" s="21"/>
      <c r="BA445" s="21"/>
      <c r="BB445" s="20"/>
      <c r="BC445" s="23"/>
      <c r="BD445" s="202"/>
      <c r="BE445" s="23"/>
      <c r="BF445" s="20"/>
      <c r="BG445" s="21"/>
      <c r="BH445" s="20"/>
      <c r="BI445" s="23"/>
      <c r="BJ445" s="23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58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02"/>
      <c r="AE446" s="63"/>
      <c r="AF446" s="63"/>
      <c r="AG446" s="63"/>
      <c r="AH446" s="20"/>
      <c r="AI446" s="21"/>
      <c r="AJ446" s="21"/>
      <c r="AK446" s="21"/>
      <c r="AL446" s="202"/>
      <c r="AM446" s="63"/>
      <c r="AN446" s="20"/>
      <c r="AO446" s="21"/>
      <c r="AP446" s="21"/>
      <c r="AQ446" s="21"/>
      <c r="AR446" s="21"/>
      <c r="AS446" s="21"/>
      <c r="AT446" s="202"/>
      <c r="AU446" s="23"/>
      <c r="AV446" s="202"/>
      <c r="AW446" s="23"/>
      <c r="AX446" s="21"/>
      <c r="AY446" s="21"/>
      <c r="AZ446" s="21"/>
      <c r="BA446" s="21"/>
      <c r="BB446" s="20"/>
      <c r="BC446" s="23"/>
      <c r="BD446" s="202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01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2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02"/>
      <c r="AE447" s="63"/>
      <c r="AF447" s="63"/>
      <c r="AG447" s="63"/>
      <c r="AH447" s="20"/>
      <c r="AI447" s="21"/>
      <c r="AJ447" s="21"/>
      <c r="AK447" s="21"/>
      <c r="AL447" s="202"/>
      <c r="AM447" s="63"/>
      <c r="AN447" s="20"/>
      <c r="AO447" s="21"/>
      <c r="AP447" s="21"/>
      <c r="AQ447" s="21"/>
      <c r="AR447" s="21"/>
      <c r="AS447" s="21"/>
      <c r="AT447" s="202"/>
      <c r="AU447" s="23"/>
      <c r="AV447" s="202"/>
      <c r="AW447" s="23"/>
      <c r="AX447" s="21"/>
      <c r="AY447" s="21"/>
      <c r="AZ447" s="21"/>
      <c r="BA447" s="21"/>
      <c r="BB447" s="20"/>
      <c r="BC447" s="23"/>
      <c r="BD447" s="202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91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0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02"/>
      <c r="AE448" s="63"/>
      <c r="AF448" s="63"/>
      <c r="AG448" s="63"/>
      <c r="AH448" s="20"/>
      <c r="AI448" s="21"/>
      <c r="AJ448" s="21"/>
      <c r="AK448" s="21"/>
      <c r="AL448" s="202"/>
      <c r="AM448" s="63"/>
      <c r="AN448" s="20"/>
      <c r="AO448" s="21"/>
      <c r="AP448" s="21"/>
      <c r="AQ448" s="21"/>
      <c r="AR448" s="21"/>
      <c r="AS448" s="21"/>
      <c r="AT448" s="202"/>
      <c r="AU448" s="23"/>
      <c r="AV448" s="202"/>
      <c r="AW448" s="23"/>
      <c r="AX448" s="21"/>
      <c r="AY448" s="21"/>
      <c r="AZ448" s="21"/>
      <c r="BA448" s="21"/>
      <c r="BB448" s="20"/>
      <c r="BC448" s="23"/>
      <c r="BD448" s="202"/>
      <c r="BE448" s="23"/>
      <c r="BF448" s="23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91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2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02"/>
      <c r="AE449" s="63"/>
      <c r="AF449" s="63"/>
      <c r="AG449" s="63"/>
      <c r="AH449" s="20"/>
      <c r="AI449" s="21"/>
      <c r="AJ449" s="21"/>
      <c r="AK449" s="21"/>
      <c r="AL449" s="202"/>
      <c r="AM449" s="63"/>
      <c r="AN449" s="20"/>
      <c r="AO449" s="21"/>
      <c r="AP449" s="21"/>
      <c r="AQ449" s="21"/>
      <c r="AR449" s="21"/>
      <c r="AS449" s="21"/>
      <c r="AT449" s="202"/>
      <c r="AU449" s="23"/>
      <c r="AV449" s="202"/>
      <c r="AW449" s="23"/>
      <c r="AX449" s="21"/>
      <c r="AY449" s="21"/>
      <c r="AZ449" s="21"/>
      <c r="BA449" s="21"/>
      <c r="BB449" s="20"/>
      <c r="BC449" s="23"/>
      <c r="BD449" s="202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47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2"/>
      <c r="O450" s="23"/>
      <c r="P450" s="23"/>
      <c r="Q450" s="23"/>
      <c r="R450" s="23"/>
      <c r="S450" s="23"/>
      <c r="T450" s="23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02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71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2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02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61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2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202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04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02"/>
      <c r="BE453" s="20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04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2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02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04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2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02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83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02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9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3"/>
      <c r="AJ457" s="23"/>
      <c r="AK457" s="21"/>
      <c r="AL457" s="202"/>
      <c r="AM457" s="23"/>
      <c r="AN457" s="23"/>
      <c r="AO457" s="21"/>
      <c r="AP457" s="21"/>
      <c r="AQ457" s="21"/>
      <c r="AR457" s="21"/>
      <c r="AS457" s="21"/>
      <c r="AT457" s="202"/>
      <c r="AU457" s="23"/>
      <c r="AV457" s="202"/>
      <c r="AW457" s="23"/>
      <c r="AX457" s="21"/>
      <c r="AY457" s="21"/>
      <c r="AZ457" s="21"/>
      <c r="BA457" s="21"/>
      <c r="BB457" s="20"/>
      <c r="BC457" s="23"/>
      <c r="BD457" s="202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14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202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14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2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202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14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2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202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14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2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02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14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2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02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04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02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04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2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02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16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0"/>
      <c r="AK465" s="63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63"/>
      <c r="BD465" s="202"/>
      <c r="BE465" s="6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58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63"/>
      <c r="P466" s="63"/>
      <c r="Q466" s="63"/>
      <c r="R466" s="63"/>
      <c r="S466" s="63"/>
      <c r="T466" s="63"/>
      <c r="U466" s="6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202"/>
      <c r="BE466" s="2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41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63"/>
      <c r="P467" s="63"/>
      <c r="Q467" s="63"/>
      <c r="R467" s="63"/>
      <c r="S467" s="63"/>
      <c r="T467" s="63"/>
      <c r="U467" s="6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02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56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0"/>
      <c r="AI468" s="23"/>
      <c r="AJ468" s="23"/>
      <c r="AK468" s="21"/>
      <c r="AL468" s="202"/>
      <c r="AM468" s="23"/>
      <c r="AN468" s="23"/>
      <c r="AO468" s="21"/>
      <c r="AP468" s="21"/>
      <c r="AQ468" s="21"/>
      <c r="AR468" s="21"/>
      <c r="AS468" s="21"/>
      <c r="AT468" s="202"/>
      <c r="AU468" s="29"/>
      <c r="AV468" s="202"/>
      <c r="AW468" s="23"/>
      <c r="AX468" s="21"/>
      <c r="AY468" s="21"/>
      <c r="AZ468" s="21"/>
      <c r="BA468" s="21"/>
      <c r="BB468" s="20"/>
      <c r="BC468" s="23"/>
      <c r="BD468" s="202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53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3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0"/>
      <c r="AI469" s="23"/>
      <c r="AJ469" s="23"/>
      <c r="AK469" s="21"/>
      <c r="AL469" s="202"/>
      <c r="AM469" s="23"/>
      <c r="AN469" s="23"/>
      <c r="AO469" s="21"/>
      <c r="AP469" s="21"/>
      <c r="AQ469" s="21"/>
      <c r="AR469" s="21"/>
      <c r="AS469" s="21"/>
      <c r="AT469" s="202"/>
      <c r="AU469" s="29"/>
      <c r="AV469" s="202"/>
      <c r="AW469" s="23"/>
      <c r="AX469" s="21"/>
      <c r="AY469" s="21"/>
      <c r="AZ469" s="21"/>
      <c r="BA469" s="21"/>
      <c r="BB469" s="20"/>
      <c r="BC469" s="23"/>
      <c r="BD469" s="202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64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2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0"/>
      <c r="AI470" s="23"/>
      <c r="AJ470" s="23"/>
      <c r="AK470" s="21"/>
      <c r="AL470" s="202"/>
      <c r="AM470" s="23"/>
      <c r="AN470" s="23"/>
      <c r="AO470" s="21"/>
      <c r="AP470" s="21"/>
      <c r="AQ470" s="21"/>
      <c r="AR470" s="21"/>
      <c r="AS470" s="21"/>
      <c r="AT470" s="202"/>
      <c r="AU470" s="29"/>
      <c r="AV470" s="202"/>
      <c r="AW470" s="23"/>
      <c r="AX470" s="21"/>
      <c r="AY470" s="21"/>
      <c r="AZ470" s="21"/>
      <c r="BA470" s="21"/>
      <c r="BB470" s="20"/>
      <c r="BC470" s="23"/>
      <c r="BD470" s="202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389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0"/>
      <c r="AI471" s="29"/>
      <c r="AJ471" s="29"/>
      <c r="AK471" s="21"/>
      <c r="AL471" s="202"/>
      <c r="AM471" s="29"/>
      <c r="AN471" s="29"/>
      <c r="AO471" s="21"/>
      <c r="AP471" s="21"/>
      <c r="AQ471" s="21"/>
      <c r="AR471" s="21"/>
      <c r="AS471" s="21"/>
      <c r="AT471" s="202"/>
      <c r="AU471" s="29"/>
      <c r="AV471" s="202"/>
      <c r="AW471" s="29"/>
      <c r="AX471" s="21"/>
      <c r="AY471" s="21"/>
      <c r="AZ471" s="21"/>
      <c r="BA471" s="21"/>
      <c r="BB471" s="20"/>
      <c r="BC471" s="23"/>
      <c r="BD471" s="202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21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3"/>
      <c r="AJ472" s="23"/>
      <c r="AK472" s="21"/>
      <c r="AL472" s="202"/>
      <c r="AM472" s="23"/>
      <c r="AN472" s="23"/>
      <c r="AO472" s="21"/>
      <c r="AP472" s="21"/>
      <c r="AQ472" s="21"/>
      <c r="AR472" s="21"/>
      <c r="AS472" s="21"/>
      <c r="AT472" s="202"/>
      <c r="AU472" s="23"/>
      <c r="AV472" s="202"/>
      <c r="AW472" s="23"/>
      <c r="AX472" s="21"/>
      <c r="AY472" s="21"/>
      <c r="AZ472" s="21"/>
      <c r="BA472" s="21"/>
      <c r="BB472" s="20"/>
      <c r="BC472" s="23"/>
      <c r="BD472" s="202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21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3"/>
      <c r="AJ473" s="23"/>
      <c r="AK473" s="21"/>
      <c r="AL473" s="202"/>
      <c r="AM473" s="23"/>
      <c r="AN473" s="23"/>
      <c r="AO473" s="21"/>
      <c r="AP473" s="21"/>
      <c r="AQ473" s="21"/>
      <c r="AR473" s="21"/>
      <c r="AS473" s="21"/>
      <c r="AT473" s="202"/>
      <c r="AU473" s="23"/>
      <c r="AV473" s="202"/>
      <c r="AW473" s="23"/>
      <c r="AX473" s="21"/>
      <c r="AY473" s="21"/>
      <c r="AZ473" s="21"/>
      <c r="BA473" s="21"/>
      <c r="BB473" s="20"/>
      <c r="BC473" s="23"/>
      <c r="BD473" s="202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21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3"/>
      <c r="AJ474" s="23"/>
      <c r="AK474" s="21"/>
      <c r="AL474" s="202"/>
      <c r="AM474" s="23"/>
      <c r="AN474" s="23"/>
      <c r="AO474" s="21"/>
      <c r="AP474" s="21"/>
      <c r="AQ474" s="21"/>
      <c r="AR474" s="21"/>
      <c r="AS474" s="21"/>
      <c r="AT474" s="202"/>
      <c r="AU474" s="23"/>
      <c r="AV474" s="202"/>
      <c r="AW474" s="23"/>
      <c r="AX474" s="21"/>
      <c r="AY474" s="21"/>
      <c r="AZ474" s="21"/>
      <c r="BA474" s="21"/>
      <c r="BB474" s="20"/>
      <c r="BC474" s="23"/>
      <c r="BD474" s="202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21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3"/>
      <c r="AJ475" s="23"/>
      <c r="AK475" s="21"/>
      <c r="AL475" s="202"/>
      <c r="AM475" s="23"/>
      <c r="AN475" s="23"/>
      <c r="AO475" s="21"/>
      <c r="AP475" s="21"/>
      <c r="AQ475" s="21"/>
      <c r="AR475" s="21"/>
      <c r="AS475" s="21"/>
      <c r="AT475" s="202"/>
      <c r="AU475" s="23"/>
      <c r="AV475" s="202"/>
      <c r="AW475" s="23"/>
      <c r="AX475" s="21"/>
      <c r="AY475" s="21"/>
      <c r="AZ475" s="21"/>
      <c r="BA475" s="21"/>
      <c r="BB475" s="20"/>
      <c r="BC475" s="23"/>
      <c r="BD475" s="202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21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0"/>
      <c r="AI476" s="23"/>
      <c r="AJ476" s="23"/>
      <c r="AK476" s="21"/>
      <c r="AL476" s="202"/>
      <c r="AM476" s="23"/>
      <c r="AN476" s="23"/>
      <c r="AO476" s="21"/>
      <c r="AP476" s="21"/>
      <c r="AQ476" s="21"/>
      <c r="AR476" s="21"/>
      <c r="AS476" s="21"/>
      <c r="AT476" s="202"/>
      <c r="AU476" s="23"/>
      <c r="AV476" s="202"/>
      <c r="AW476" s="23"/>
      <c r="AX476" s="21"/>
      <c r="AY476" s="21"/>
      <c r="AZ476" s="21"/>
      <c r="BA476" s="21"/>
      <c r="BB476" s="20"/>
      <c r="BC476" s="23"/>
      <c r="BD476" s="202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409.6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202"/>
      <c r="BE477" s="23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9.6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2"/>
      <c r="O478" s="63"/>
      <c r="P478" s="63"/>
      <c r="Q478" s="63"/>
      <c r="R478" s="63"/>
      <c r="S478" s="63"/>
      <c r="T478" s="63"/>
      <c r="U478" s="6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202"/>
      <c r="BE478" s="23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9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202"/>
      <c r="BE479" s="29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9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02"/>
      <c r="BE480" s="20"/>
      <c r="BF480" s="20"/>
      <c r="BG480" s="20"/>
      <c r="BH480" s="20"/>
      <c r="BI480" s="23"/>
      <c r="BJ480" s="20"/>
      <c r="BK480" s="20"/>
      <c r="BL480" s="23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7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02"/>
      <c r="BE481" s="202"/>
      <c r="BF481" s="20"/>
      <c r="BG481" s="20"/>
      <c r="BH481" s="20"/>
      <c r="BI481" s="23"/>
      <c r="BJ481" s="20"/>
      <c r="BK481" s="20"/>
      <c r="BL481" s="23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51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2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0"/>
      <c r="AI482" s="23"/>
      <c r="AJ482" s="23"/>
      <c r="AK482" s="21"/>
      <c r="AL482" s="202"/>
      <c r="AM482" s="23"/>
      <c r="AN482" s="23"/>
      <c r="AO482" s="21"/>
      <c r="AP482" s="21"/>
      <c r="AQ482" s="21"/>
      <c r="AR482" s="21"/>
      <c r="AS482" s="21"/>
      <c r="AT482" s="202"/>
      <c r="AU482" s="23"/>
      <c r="AV482" s="202"/>
      <c r="AW482" s="23"/>
      <c r="AX482" s="21"/>
      <c r="AY482" s="21"/>
      <c r="AZ482" s="21"/>
      <c r="BA482" s="21"/>
      <c r="BB482" s="20"/>
      <c r="BC482" s="23"/>
      <c r="BD482" s="202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409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3"/>
      <c r="AJ483" s="23"/>
      <c r="AK483" s="21"/>
      <c r="AL483" s="202"/>
      <c r="AM483" s="23"/>
      <c r="AN483" s="23"/>
      <c r="AO483" s="21"/>
      <c r="AP483" s="21"/>
      <c r="AQ483" s="21"/>
      <c r="AR483" s="21"/>
      <c r="AS483" s="21"/>
      <c r="AT483" s="202"/>
      <c r="AU483" s="23"/>
      <c r="AV483" s="202"/>
      <c r="AW483" s="23"/>
      <c r="AX483" s="21"/>
      <c r="AY483" s="21"/>
      <c r="AZ483" s="21"/>
      <c r="BA483" s="21"/>
      <c r="BB483" s="20"/>
      <c r="BC483" s="23"/>
      <c r="BD483" s="202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09.2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2"/>
      <c r="O484" s="28"/>
      <c r="P484" s="1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3"/>
      <c r="AJ484" s="23"/>
      <c r="AK484" s="21"/>
      <c r="AL484" s="202"/>
      <c r="AM484" s="23"/>
      <c r="AN484" s="23"/>
      <c r="AO484" s="21"/>
      <c r="AP484" s="21"/>
      <c r="AQ484" s="21"/>
      <c r="AR484" s="21"/>
      <c r="AS484" s="21"/>
      <c r="AT484" s="202"/>
      <c r="AU484" s="23"/>
      <c r="AV484" s="202"/>
      <c r="AW484" s="23"/>
      <c r="AX484" s="21"/>
      <c r="AY484" s="21"/>
      <c r="AZ484" s="21"/>
      <c r="BA484" s="21"/>
      <c r="BB484" s="20"/>
      <c r="BC484" s="23"/>
      <c r="BD484" s="202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98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2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202"/>
      <c r="BE485" s="23"/>
      <c r="BF485" s="20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408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2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02"/>
      <c r="BE486" s="23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54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2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02"/>
      <c r="BE487" s="23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6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02"/>
      <c r="BE488" s="23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49.2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202"/>
      <c r="BE489" s="23"/>
      <c r="BF489" s="20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49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2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02"/>
      <c r="BE490" s="23"/>
      <c r="BF490" s="20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49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2"/>
      <c r="O491" s="23"/>
      <c r="P491" s="23"/>
      <c r="Q491" s="23"/>
      <c r="R491" s="23"/>
      <c r="S491" s="23"/>
      <c r="T491" s="23"/>
      <c r="U491" s="28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202"/>
      <c r="BE491" s="23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49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2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202"/>
      <c r="BE492" s="23"/>
      <c r="BF492" s="20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49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2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202"/>
      <c r="BE493" s="23"/>
      <c r="BF493" s="20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267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202"/>
      <c r="BE494" s="23"/>
      <c r="BF494" s="23"/>
      <c r="BG494" s="21"/>
      <c r="BH494" s="21"/>
      <c r="BI494" s="21"/>
      <c r="BJ494" s="20"/>
      <c r="BK494" s="23"/>
      <c r="BL494" s="23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54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02"/>
      <c r="BE495" s="63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44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202"/>
      <c r="BE496" s="63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409.6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0"/>
      <c r="BD497" s="20"/>
      <c r="BE497" s="23"/>
      <c r="BF497" s="20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52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202"/>
      <c r="BE498" s="23"/>
      <c r="BF498" s="20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20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202"/>
      <c r="BE499" s="29"/>
      <c r="BF499" s="29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20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202"/>
      <c r="BE500" s="20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20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02"/>
      <c r="BE501" s="23"/>
      <c r="BF501" s="20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409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0"/>
      <c r="AI502" s="29"/>
      <c r="AJ502" s="29"/>
      <c r="AK502" s="21"/>
      <c r="AL502" s="202"/>
      <c r="AM502" s="29"/>
      <c r="AN502" s="29"/>
      <c r="AO502" s="21"/>
      <c r="AP502" s="21"/>
      <c r="AQ502" s="21"/>
      <c r="AR502" s="21"/>
      <c r="AS502" s="21"/>
      <c r="AT502" s="202"/>
      <c r="AU502" s="29"/>
      <c r="AV502" s="202"/>
      <c r="AW502" s="29"/>
      <c r="AX502" s="21"/>
      <c r="AY502" s="21"/>
      <c r="AZ502" s="21"/>
      <c r="BA502" s="21"/>
      <c r="BB502" s="20"/>
      <c r="BC502" s="23"/>
      <c r="BD502" s="202"/>
      <c r="BE502" s="29"/>
      <c r="BF502" s="29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44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0"/>
      <c r="AI503" s="29"/>
      <c r="AJ503" s="29"/>
      <c r="AK503" s="21"/>
      <c r="AL503" s="202"/>
      <c r="AM503" s="29"/>
      <c r="AN503" s="29"/>
      <c r="AO503" s="21"/>
      <c r="AP503" s="21"/>
      <c r="AQ503" s="21"/>
      <c r="AR503" s="21"/>
      <c r="AS503" s="21"/>
      <c r="AT503" s="202"/>
      <c r="AU503" s="29"/>
      <c r="AV503" s="202"/>
      <c r="AW503" s="29"/>
      <c r="AX503" s="21"/>
      <c r="AY503" s="21"/>
      <c r="AZ503" s="21"/>
      <c r="BA503" s="21"/>
      <c r="BB503" s="20"/>
      <c r="BC503" s="23"/>
      <c r="BD503" s="202"/>
      <c r="BE503" s="29"/>
      <c r="BF503" s="29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44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0"/>
      <c r="AI504" s="29"/>
      <c r="AJ504" s="29"/>
      <c r="AK504" s="21"/>
      <c r="AL504" s="202"/>
      <c r="AM504" s="29"/>
      <c r="AN504" s="29"/>
      <c r="AO504" s="21"/>
      <c r="AP504" s="21"/>
      <c r="AQ504" s="21"/>
      <c r="AR504" s="21"/>
      <c r="AS504" s="21"/>
      <c r="AT504" s="202"/>
      <c r="AU504" s="29"/>
      <c r="AV504" s="202"/>
      <c r="AW504" s="29"/>
      <c r="AX504" s="21"/>
      <c r="AY504" s="21"/>
      <c r="AZ504" s="21"/>
      <c r="BA504" s="21"/>
      <c r="BB504" s="20"/>
      <c r="BC504" s="23"/>
      <c r="BD504" s="202"/>
      <c r="BE504" s="29"/>
      <c r="BF504" s="29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44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0"/>
      <c r="AI505" s="29"/>
      <c r="AJ505" s="29"/>
      <c r="AK505" s="21"/>
      <c r="AL505" s="202"/>
      <c r="AM505" s="29"/>
      <c r="AN505" s="29"/>
      <c r="AO505" s="21"/>
      <c r="AP505" s="21"/>
      <c r="AQ505" s="21"/>
      <c r="AR505" s="21"/>
      <c r="AS505" s="21"/>
      <c r="AT505" s="202"/>
      <c r="AU505" s="29"/>
      <c r="AV505" s="202"/>
      <c r="AW505" s="29"/>
      <c r="AX505" s="21"/>
      <c r="AY505" s="21"/>
      <c r="AZ505" s="21"/>
      <c r="BA505" s="21"/>
      <c r="BB505" s="20"/>
      <c r="BC505" s="23"/>
      <c r="BD505" s="202"/>
      <c r="BE505" s="29"/>
      <c r="BF505" s="29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44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0"/>
      <c r="AI506" s="29"/>
      <c r="AJ506" s="29"/>
      <c r="AK506" s="21"/>
      <c r="AL506" s="202"/>
      <c r="AM506" s="29"/>
      <c r="AN506" s="29"/>
      <c r="AO506" s="21"/>
      <c r="AP506" s="21"/>
      <c r="AQ506" s="21"/>
      <c r="AR506" s="21"/>
      <c r="AS506" s="21"/>
      <c r="AT506" s="202"/>
      <c r="AU506" s="29"/>
      <c r="AV506" s="202"/>
      <c r="AW506" s="29"/>
      <c r="AX506" s="21"/>
      <c r="AY506" s="21"/>
      <c r="AZ506" s="21"/>
      <c r="BA506" s="21"/>
      <c r="BB506" s="20"/>
      <c r="BC506" s="23"/>
      <c r="BD506" s="202"/>
      <c r="BE506" s="29"/>
      <c r="BF506" s="29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44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0"/>
      <c r="AI507" s="29"/>
      <c r="AJ507" s="29"/>
      <c r="AK507" s="21"/>
      <c r="AL507" s="202"/>
      <c r="AM507" s="29"/>
      <c r="AN507" s="29"/>
      <c r="AO507" s="21"/>
      <c r="AP507" s="21"/>
      <c r="AQ507" s="21"/>
      <c r="AR507" s="21"/>
      <c r="AS507" s="21"/>
      <c r="AT507" s="202"/>
      <c r="AU507" s="29"/>
      <c r="AV507" s="202"/>
      <c r="AW507" s="29"/>
      <c r="AX507" s="21"/>
      <c r="AY507" s="21"/>
      <c r="AZ507" s="21"/>
      <c r="BA507" s="21"/>
      <c r="BB507" s="20"/>
      <c r="BC507" s="23"/>
      <c r="BD507" s="202"/>
      <c r="BE507" s="29"/>
      <c r="BF507" s="29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409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1"/>
      <c r="AM508" s="21"/>
      <c r="AN508" s="21"/>
      <c r="AO508" s="21"/>
      <c r="AP508" s="21"/>
      <c r="AQ508" s="21"/>
      <c r="AR508" s="21"/>
      <c r="AS508" s="21"/>
      <c r="AT508" s="181"/>
      <c r="AU508" s="21"/>
      <c r="AV508" s="181"/>
      <c r="AW508" s="21"/>
      <c r="AX508" s="21"/>
      <c r="AY508" s="21"/>
      <c r="AZ508" s="21"/>
      <c r="BA508" s="21"/>
      <c r="BB508" s="20"/>
      <c r="BC508" s="23"/>
      <c r="BD508" s="202"/>
      <c r="BE508" s="63"/>
      <c r="BF508" s="29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408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1"/>
      <c r="AM509" s="21"/>
      <c r="AN509" s="21"/>
      <c r="AO509" s="21"/>
      <c r="AP509" s="21"/>
      <c r="AQ509" s="21"/>
      <c r="AR509" s="21"/>
      <c r="AS509" s="21"/>
      <c r="AT509" s="181"/>
      <c r="AU509" s="21"/>
      <c r="AV509" s="181"/>
      <c r="AW509" s="21"/>
      <c r="AX509" s="21"/>
      <c r="AY509" s="21"/>
      <c r="AZ509" s="21"/>
      <c r="BA509" s="21"/>
      <c r="BB509" s="20"/>
      <c r="BC509" s="23"/>
      <c r="BD509" s="202"/>
      <c r="BE509" s="20"/>
      <c r="BF509" s="20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46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1"/>
      <c r="AM510" s="21"/>
      <c r="AN510" s="21"/>
      <c r="AO510" s="21"/>
      <c r="AP510" s="21"/>
      <c r="AQ510" s="21"/>
      <c r="AR510" s="21"/>
      <c r="AS510" s="21"/>
      <c r="AT510" s="181"/>
      <c r="AU510" s="21"/>
      <c r="AV510" s="181"/>
      <c r="AW510" s="21"/>
      <c r="AX510" s="21"/>
      <c r="AY510" s="21"/>
      <c r="AZ510" s="21"/>
      <c r="BA510" s="21"/>
      <c r="BB510" s="20"/>
      <c r="BC510" s="23"/>
      <c r="BD510" s="202"/>
      <c r="BE510" s="63"/>
      <c r="BF510" s="29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408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181"/>
      <c r="AM511" s="21"/>
      <c r="AN511" s="21"/>
      <c r="AO511" s="21"/>
      <c r="AP511" s="21"/>
      <c r="AQ511" s="21"/>
      <c r="AR511" s="21"/>
      <c r="AS511" s="21"/>
      <c r="AT511" s="181"/>
      <c r="AU511" s="21"/>
      <c r="AV511" s="181"/>
      <c r="AW511" s="21"/>
      <c r="AX511" s="21"/>
      <c r="AY511" s="21"/>
      <c r="AZ511" s="21"/>
      <c r="BA511" s="21"/>
      <c r="BB511" s="20"/>
      <c r="BC511" s="23"/>
      <c r="BD511" s="202"/>
      <c r="BE511" s="20"/>
      <c r="BF511" s="20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56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181"/>
      <c r="AM512" s="21"/>
      <c r="AN512" s="21"/>
      <c r="AO512" s="21"/>
      <c r="AP512" s="21"/>
      <c r="AQ512" s="21"/>
      <c r="AR512" s="21"/>
      <c r="AS512" s="21"/>
      <c r="AT512" s="181"/>
      <c r="AU512" s="21"/>
      <c r="AV512" s="181"/>
      <c r="AW512" s="21"/>
      <c r="AX512" s="21"/>
      <c r="AY512" s="21"/>
      <c r="AZ512" s="21"/>
      <c r="BA512" s="21"/>
      <c r="BB512" s="20"/>
      <c r="BC512" s="23"/>
      <c r="BD512" s="202"/>
      <c r="BE512" s="63"/>
      <c r="BF512" s="29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32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181"/>
      <c r="AM513" s="21"/>
      <c r="AN513" s="21"/>
      <c r="AO513" s="21"/>
      <c r="AP513" s="21"/>
      <c r="AQ513" s="21"/>
      <c r="AR513" s="21"/>
      <c r="AS513" s="21"/>
      <c r="AT513" s="181"/>
      <c r="AU513" s="21"/>
      <c r="AV513" s="181"/>
      <c r="AW513" s="21"/>
      <c r="AX513" s="21"/>
      <c r="AY513" s="21"/>
      <c r="AZ513" s="21"/>
      <c r="BA513" s="21"/>
      <c r="BB513" s="20"/>
      <c r="BC513" s="23"/>
      <c r="BD513" s="202"/>
      <c r="BE513" s="29"/>
      <c r="BF513" s="29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32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181"/>
      <c r="AM514" s="21"/>
      <c r="AN514" s="21"/>
      <c r="AO514" s="21"/>
      <c r="AP514" s="21"/>
      <c r="AQ514" s="21"/>
      <c r="AR514" s="21"/>
      <c r="AS514" s="21"/>
      <c r="AT514" s="181"/>
      <c r="AU514" s="21"/>
      <c r="AV514" s="181"/>
      <c r="AW514" s="21"/>
      <c r="AX514" s="21"/>
      <c r="AY514" s="21"/>
      <c r="AZ514" s="21"/>
      <c r="BA514" s="21"/>
      <c r="BB514" s="20"/>
      <c r="BC514" s="23"/>
      <c r="BD514" s="202"/>
      <c r="BE514" s="63"/>
      <c r="BF514" s="29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46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181"/>
      <c r="AM515" s="21"/>
      <c r="AN515" s="21"/>
      <c r="AO515" s="21"/>
      <c r="AP515" s="21"/>
      <c r="AQ515" s="21"/>
      <c r="AR515" s="21"/>
      <c r="AS515" s="21"/>
      <c r="AT515" s="181"/>
      <c r="AU515" s="21"/>
      <c r="AV515" s="181"/>
      <c r="AW515" s="21"/>
      <c r="AX515" s="21"/>
      <c r="AY515" s="21"/>
      <c r="AZ515" s="21"/>
      <c r="BA515" s="21"/>
      <c r="BB515" s="20"/>
      <c r="BC515" s="23"/>
      <c r="BD515" s="202"/>
      <c r="BE515" s="23"/>
      <c r="BF515" s="23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84.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3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181"/>
      <c r="AM516" s="21"/>
      <c r="AN516" s="21"/>
      <c r="AO516" s="21"/>
      <c r="AP516" s="21"/>
      <c r="AQ516" s="21"/>
      <c r="AR516" s="21"/>
      <c r="AS516" s="21"/>
      <c r="AT516" s="181"/>
      <c r="AU516" s="21"/>
      <c r="AV516" s="181"/>
      <c r="AW516" s="21"/>
      <c r="AX516" s="21"/>
      <c r="AY516" s="21"/>
      <c r="AZ516" s="21"/>
      <c r="BA516" s="21"/>
      <c r="BB516" s="20"/>
      <c r="BC516" s="23"/>
      <c r="BD516" s="184"/>
      <c r="BE516" s="185"/>
      <c r="BF516" s="29"/>
      <c r="BG516" s="21"/>
      <c r="BH516" s="21"/>
      <c r="BI516" s="21"/>
      <c r="BJ516" s="21"/>
      <c r="BK516" s="21"/>
      <c r="BL516" s="21"/>
      <c r="BM516" s="21"/>
      <c r="BN516" s="196"/>
      <c r="BO516" s="24"/>
      <c r="BP516" s="21"/>
      <c r="BQ516" s="21"/>
      <c r="BR516" s="23"/>
      <c r="BS516" s="23"/>
      <c r="BT516" s="24"/>
      <c r="BU516" s="25"/>
    </row>
    <row r="517" spans="1:73" s="22" customFormat="1" ht="184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2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181"/>
      <c r="AM517" s="21"/>
      <c r="AN517" s="21"/>
      <c r="AO517" s="21"/>
      <c r="AP517" s="21"/>
      <c r="AQ517" s="21"/>
      <c r="AR517" s="21"/>
      <c r="AS517" s="21"/>
      <c r="AT517" s="181"/>
      <c r="AU517" s="21"/>
      <c r="AV517" s="181"/>
      <c r="AW517" s="21"/>
      <c r="AX517" s="21"/>
      <c r="AY517" s="21"/>
      <c r="AZ517" s="21"/>
      <c r="BA517" s="21"/>
      <c r="BB517" s="20"/>
      <c r="BC517" s="23"/>
      <c r="BD517" s="184"/>
      <c r="BE517" s="185"/>
      <c r="BF517" s="29"/>
      <c r="BG517" s="21"/>
      <c r="BH517" s="21"/>
      <c r="BI517" s="21"/>
      <c r="BJ517" s="21"/>
      <c r="BK517" s="21"/>
      <c r="BL517" s="21"/>
      <c r="BM517" s="21"/>
      <c r="BN517" s="196"/>
      <c r="BO517" s="24"/>
      <c r="BP517" s="21"/>
      <c r="BQ517" s="21"/>
      <c r="BR517" s="23"/>
      <c r="BS517" s="23"/>
      <c r="BT517" s="24"/>
      <c r="BU517" s="25"/>
    </row>
    <row r="518" spans="1:73" s="22" customFormat="1" ht="184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181"/>
      <c r="AM518" s="21"/>
      <c r="AN518" s="21"/>
      <c r="AO518" s="21"/>
      <c r="AP518" s="21"/>
      <c r="AQ518" s="21"/>
      <c r="AR518" s="21"/>
      <c r="AS518" s="21"/>
      <c r="AT518" s="181"/>
      <c r="AU518" s="21"/>
      <c r="AV518" s="181"/>
      <c r="AW518" s="21"/>
      <c r="AX518" s="21"/>
      <c r="AY518" s="21"/>
      <c r="AZ518" s="21"/>
      <c r="BA518" s="21"/>
      <c r="BB518" s="20"/>
      <c r="BC518" s="23"/>
      <c r="BD518" s="202"/>
      <c r="BE518" s="20"/>
      <c r="BF518" s="20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84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181"/>
      <c r="AM519" s="21"/>
      <c r="AN519" s="21"/>
      <c r="AO519" s="21"/>
      <c r="AP519" s="21"/>
      <c r="AQ519" s="21"/>
      <c r="AR519" s="21"/>
      <c r="AS519" s="21"/>
      <c r="AT519" s="181"/>
      <c r="AU519" s="21"/>
      <c r="AV519" s="181"/>
      <c r="AW519" s="21"/>
      <c r="AX519" s="21"/>
      <c r="AY519" s="21"/>
      <c r="AZ519" s="21"/>
      <c r="BA519" s="21"/>
      <c r="BB519" s="20"/>
      <c r="BC519" s="23"/>
      <c r="BD519" s="184"/>
      <c r="BE519" s="185"/>
      <c r="BF519" s="20"/>
      <c r="BG519" s="21"/>
      <c r="BH519" s="21"/>
      <c r="BI519" s="21"/>
      <c r="BJ519" s="21"/>
      <c r="BK519" s="21"/>
      <c r="BL519" s="21"/>
      <c r="BM519" s="21"/>
      <c r="BN519" s="196"/>
      <c r="BO519" s="24"/>
      <c r="BP519" s="21"/>
      <c r="BQ519" s="21"/>
      <c r="BR519" s="23"/>
      <c r="BS519" s="23"/>
      <c r="BT519" s="24"/>
      <c r="BU519" s="25"/>
    </row>
    <row r="520" spans="1:73" s="22" customFormat="1" ht="189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63"/>
      <c r="P520" s="63"/>
      <c r="Q520" s="63"/>
      <c r="R520" s="63"/>
      <c r="S520" s="63"/>
      <c r="T520" s="63"/>
      <c r="U520" s="6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181"/>
      <c r="AM520" s="21"/>
      <c r="AN520" s="21"/>
      <c r="AO520" s="21"/>
      <c r="AP520" s="21"/>
      <c r="AQ520" s="21"/>
      <c r="AR520" s="21"/>
      <c r="AS520" s="21"/>
      <c r="AT520" s="181"/>
      <c r="AU520" s="21"/>
      <c r="AV520" s="181"/>
      <c r="AW520" s="21"/>
      <c r="AX520" s="21"/>
      <c r="AY520" s="21"/>
      <c r="AZ520" s="21"/>
      <c r="BA520" s="21"/>
      <c r="BB520" s="20"/>
      <c r="BC520" s="23"/>
      <c r="BD520" s="184"/>
      <c r="BE520" s="185"/>
      <c r="BF520" s="20"/>
      <c r="BG520" s="21"/>
      <c r="BH520" s="21"/>
      <c r="BI520" s="21"/>
      <c r="BJ520" s="21"/>
      <c r="BK520" s="21"/>
      <c r="BL520" s="21"/>
      <c r="BM520" s="21"/>
      <c r="BN520" s="196"/>
      <c r="BO520" s="24"/>
      <c r="BP520" s="21"/>
      <c r="BQ520" s="21"/>
      <c r="BR520" s="23"/>
      <c r="BS520" s="23"/>
      <c r="BT520" s="24"/>
      <c r="BU520" s="25"/>
    </row>
    <row r="521" spans="1:73" s="22" customFormat="1" ht="184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181"/>
      <c r="AM521" s="21"/>
      <c r="AN521" s="21"/>
      <c r="AO521" s="21"/>
      <c r="AP521" s="21"/>
      <c r="AQ521" s="21"/>
      <c r="AR521" s="21"/>
      <c r="AS521" s="21"/>
      <c r="AT521" s="181"/>
      <c r="AU521" s="21"/>
      <c r="AV521" s="181"/>
      <c r="AW521" s="21"/>
      <c r="AX521" s="21"/>
      <c r="AY521" s="21"/>
      <c r="AZ521" s="21"/>
      <c r="BA521" s="21"/>
      <c r="BB521" s="20"/>
      <c r="BC521" s="23"/>
      <c r="BD521" s="202"/>
      <c r="BE521" s="20"/>
      <c r="BF521" s="20"/>
      <c r="BG521" s="21"/>
      <c r="BH521" s="21"/>
      <c r="BI521" s="21"/>
      <c r="BJ521" s="20"/>
      <c r="BK521" s="23"/>
      <c r="BL521" s="23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84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1"/>
      <c r="AM522" s="21"/>
      <c r="AN522" s="21"/>
      <c r="AO522" s="21"/>
      <c r="AP522" s="21"/>
      <c r="AQ522" s="21"/>
      <c r="AR522" s="21"/>
      <c r="AS522" s="21"/>
      <c r="AT522" s="181"/>
      <c r="AU522" s="21"/>
      <c r="AV522" s="181"/>
      <c r="AW522" s="21"/>
      <c r="AX522" s="21"/>
      <c r="AY522" s="21"/>
      <c r="AZ522" s="21"/>
      <c r="BA522" s="21"/>
      <c r="BB522" s="20"/>
      <c r="BC522" s="23"/>
      <c r="BD522" s="186"/>
      <c r="BE522" s="185"/>
      <c r="BF522" s="20"/>
      <c r="BG522" s="21"/>
      <c r="BH522" s="21"/>
      <c r="BI522" s="21"/>
      <c r="BJ522" s="20"/>
      <c r="BK522" s="23"/>
      <c r="BL522" s="23"/>
      <c r="BM522" s="21"/>
      <c r="BN522" s="196"/>
      <c r="BO522" s="24"/>
      <c r="BP522" s="21"/>
      <c r="BQ522" s="21"/>
      <c r="BR522" s="23"/>
      <c r="BS522" s="23"/>
      <c r="BT522" s="24"/>
      <c r="BU522" s="25"/>
    </row>
    <row r="523" spans="1:73" s="22" customFormat="1" ht="184.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1"/>
      <c r="AM523" s="21"/>
      <c r="AN523" s="21"/>
      <c r="AO523" s="21"/>
      <c r="AP523" s="21"/>
      <c r="AQ523" s="21"/>
      <c r="AR523" s="21"/>
      <c r="AS523" s="21"/>
      <c r="AT523" s="181"/>
      <c r="AU523" s="21"/>
      <c r="AV523" s="181"/>
      <c r="AW523" s="21"/>
      <c r="AX523" s="21"/>
      <c r="AY523" s="21"/>
      <c r="AZ523" s="21"/>
      <c r="BA523" s="21"/>
      <c r="BB523" s="20"/>
      <c r="BC523" s="23"/>
      <c r="BD523" s="202"/>
      <c r="BE523" s="29"/>
      <c r="BF523" s="29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184.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9"/>
      <c r="P524" s="29"/>
      <c r="Q524" s="29"/>
      <c r="R524" s="29"/>
      <c r="S524" s="29"/>
      <c r="T524" s="29"/>
      <c r="U524" s="29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181"/>
      <c r="AM524" s="21"/>
      <c r="AN524" s="21"/>
      <c r="AO524" s="21"/>
      <c r="AP524" s="21"/>
      <c r="AQ524" s="21"/>
      <c r="AR524" s="21"/>
      <c r="AS524" s="21"/>
      <c r="AT524" s="181"/>
      <c r="AU524" s="21"/>
      <c r="AV524" s="181"/>
      <c r="AW524" s="21"/>
      <c r="AX524" s="21"/>
      <c r="AY524" s="21"/>
      <c r="AZ524" s="21"/>
      <c r="BA524" s="21"/>
      <c r="BB524" s="20"/>
      <c r="BC524" s="23"/>
      <c r="BD524" s="202"/>
      <c r="BE524" s="23"/>
      <c r="BF524" s="20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84.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181"/>
      <c r="AM525" s="21"/>
      <c r="AN525" s="21"/>
      <c r="AO525" s="21"/>
      <c r="AP525" s="21"/>
      <c r="AQ525" s="21"/>
      <c r="AR525" s="21"/>
      <c r="AS525" s="21"/>
      <c r="AT525" s="181"/>
      <c r="AU525" s="21"/>
      <c r="AV525" s="181"/>
      <c r="AW525" s="21"/>
      <c r="AX525" s="21"/>
      <c r="AY525" s="21"/>
      <c r="AZ525" s="21"/>
      <c r="BA525" s="21"/>
      <c r="BB525" s="20"/>
      <c r="BC525" s="23"/>
      <c r="BD525" s="202"/>
      <c r="BE525" s="29"/>
      <c r="BF525" s="29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184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9"/>
      <c r="P526" s="29"/>
      <c r="Q526" s="29"/>
      <c r="R526" s="29"/>
      <c r="S526" s="29"/>
      <c r="T526" s="29"/>
      <c r="U526" s="29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181"/>
      <c r="AM526" s="21"/>
      <c r="AN526" s="21"/>
      <c r="AO526" s="21"/>
      <c r="AP526" s="21"/>
      <c r="AQ526" s="21"/>
      <c r="AR526" s="21"/>
      <c r="AS526" s="21"/>
      <c r="AT526" s="181"/>
      <c r="AU526" s="21"/>
      <c r="AV526" s="181"/>
      <c r="AW526" s="21"/>
      <c r="AX526" s="21"/>
      <c r="AY526" s="21"/>
      <c r="AZ526" s="21"/>
      <c r="BA526" s="21"/>
      <c r="BB526" s="20"/>
      <c r="BC526" s="23"/>
      <c r="BD526" s="202"/>
      <c r="BE526" s="23"/>
      <c r="BF526" s="20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12.2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3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02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409.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0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02"/>
      <c r="BE528" s="23"/>
      <c r="BF528" s="23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186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2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222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02"/>
      <c r="BE530" s="23"/>
      <c r="BF530" s="23"/>
      <c r="BG530" s="21"/>
      <c r="BH530" s="21"/>
      <c r="BI530" s="21"/>
      <c r="BJ530" s="21"/>
      <c r="BK530" s="21"/>
      <c r="BL530" s="20"/>
      <c r="BM530" s="23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22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0"/>
      <c r="P531" s="20"/>
      <c r="Q531" s="23"/>
      <c r="R531" s="23"/>
      <c r="S531" s="23"/>
      <c r="T531" s="23"/>
      <c r="U531" s="2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22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0"/>
      <c r="P532" s="20"/>
      <c r="Q532" s="23"/>
      <c r="R532" s="23"/>
      <c r="S532" s="23"/>
      <c r="T532" s="23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257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3"/>
      <c r="P533" s="20"/>
      <c r="Q533" s="23"/>
      <c r="R533" s="23"/>
      <c r="S533" s="23"/>
      <c r="T533" s="23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02"/>
      <c r="BE533" s="23"/>
      <c r="BF533" s="23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182.2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2"/>
      <c r="O534" s="28"/>
      <c r="P534" s="18"/>
      <c r="Q534" s="28"/>
      <c r="R534" s="28"/>
      <c r="S534" s="28"/>
      <c r="T534" s="28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229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409.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3"/>
      <c r="P536" s="20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0"/>
      <c r="AI536" s="23"/>
      <c r="AJ536" s="23"/>
      <c r="AK536" s="23"/>
      <c r="AL536" s="202"/>
      <c r="AM536" s="23"/>
      <c r="AN536" s="23"/>
      <c r="AO536" s="21"/>
      <c r="AP536" s="21"/>
      <c r="AQ536" s="21"/>
      <c r="AR536" s="21"/>
      <c r="AS536" s="21"/>
      <c r="AT536" s="202"/>
      <c r="AU536" s="23"/>
      <c r="AV536" s="202"/>
      <c r="AW536" s="23"/>
      <c r="AX536" s="21"/>
      <c r="AY536" s="21"/>
      <c r="AZ536" s="21"/>
      <c r="BA536" s="21"/>
      <c r="BB536" s="20"/>
      <c r="BC536" s="23"/>
      <c r="BD536" s="202"/>
      <c r="BE536" s="23"/>
      <c r="BF536" s="23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14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8"/>
      <c r="P537" s="18"/>
      <c r="Q537" s="28"/>
      <c r="R537" s="28"/>
      <c r="S537" s="28"/>
      <c r="T537" s="28"/>
      <c r="U537" s="28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0"/>
      <c r="AK537" s="23"/>
      <c r="AL537" s="23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0"/>
      <c r="BC537" s="23"/>
      <c r="BD537" s="202"/>
      <c r="BE537" s="23"/>
      <c r="BF537" s="23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141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2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0"/>
      <c r="AK538" s="23"/>
      <c r="AL538" s="23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0"/>
      <c r="BC538" s="23"/>
      <c r="BD538" s="202"/>
      <c r="BE538" s="23"/>
      <c r="BF538" s="23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141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2"/>
      <c r="O539" s="23"/>
      <c r="P539" s="23"/>
      <c r="Q539" s="23"/>
      <c r="R539" s="23"/>
      <c r="S539" s="23"/>
      <c r="T539" s="23"/>
      <c r="U539" s="2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0"/>
      <c r="AK539" s="23"/>
      <c r="AL539" s="23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0"/>
      <c r="BC539" s="23"/>
      <c r="BD539" s="202"/>
      <c r="BE539" s="23"/>
      <c r="BF539" s="23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141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2"/>
      <c r="O540" s="28"/>
      <c r="P540" s="18"/>
      <c r="Q540" s="28"/>
      <c r="R540" s="28"/>
      <c r="S540" s="28"/>
      <c r="T540" s="28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0"/>
      <c r="AK540" s="23"/>
      <c r="AL540" s="23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0"/>
      <c r="BC540" s="23"/>
      <c r="BD540" s="202"/>
      <c r="BE540" s="23"/>
      <c r="BF540" s="23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141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2"/>
      <c r="O541" s="28"/>
      <c r="P541" s="1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0"/>
      <c r="AK541" s="23"/>
      <c r="AL541" s="23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0"/>
      <c r="BC541" s="23"/>
      <c r="BD541" s="202"/>
      <c r="BE541" s="23"/>
      <c r="BF541" s="23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201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0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02"/>
      <c r="BE542" s="23"/>
      <c r="BF542" s="23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201.7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2"/>
      <c r="O543" s="28"/>
      <c r="P543" s="18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201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3"/>
      <c r="P544" s="20"/>
      <c r="Q544" s="23"/>
      <c r="R544" s="23"/>
      <c r="S544" s="23"/>
      <c r="T544" s="23"/>
      <c r="U544" s="23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02"/>
      <c r="BE544" s="23"/>
      <c r="BF544" s="23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201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2"/>
      <c r="O545" s="28"/>
      <c r="P545" s="18"/>
      <c r="Q545" s="28"/>
      <c r="R545" s="28"/>
      <c r="S545" s="28"/>
      <c r="T545" s="28"/>
      <c r="U545" s="2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81"/>
      <c r="BE545" s="21"/>
      <c r="BF545" s="21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409.6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3"/>
      <c r="P546" s="20"/>
      <c r="Q546" s="20"/>
      <c r="R546" s="20"/>
      <c r="S546" s="20"/>
      <c r="T546" s="20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201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3"/>
      <c r="P547" s="20"/>
      <c r="Q547" s="20"/>
      <c r="R547" s="20"/>
      <c r="S547" s="20"/>
      <c r="T547" s="20"/>
      <c r="U547" s="2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181"/>
      <c r="BE547" s="21"/>
      <c r="BF547" s="21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201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3"/>
      <c r="P548" s="20"/>
      <c r="Q548" s="23"/>
      <c r="R548" s="23"/>
      <c r="S548" s="23"/>
      <c r="T548" s="23"/>
      <c r="U548" s="23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0"/>
      <c r="AK548" s="23"/>
      <c r="AL548" s="23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0"/>
      <c r="BC548" s="23"/>
      <c r="BD548" s="202"/>
      <c r="BE548" s="23"/>
      <c r="BF548" s="23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201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3"/>
      <c r="P549" s="20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18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201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3"/>
      <c r="P550" s="20"/>
      <c r="Q550" s="20"/>
      <c r="R550" s="20"/>
      <c r="S550" s="20"/>
      <c r="T550" s="20"/>
      <c r="U550" s="23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8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201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2"/>
      <c r="O551" s="28"/>
      <c r="P551" s="18"/>
      <c r="Q551" s="28"/>
      <c r="R551" s="28"/>
      <c r="S551" s="28"/>
      <c r="T551" s="28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18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3" s="22" customFormat="1" ht="259.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9"/>
      <c r="P552" s="29"/>
      <c r="Q552" s="29"/>
      <c r="R552" s="29"/>
      <c r="S552" s="29"/>
      <c r="T552" s="29"/>
      <c r="U552" s="29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02"/>
      <c r="BE552" s="29"/>
      <c r="BF552" s="29"/>
      <c r="BG552" s="21"/>
      <c r="BH552" s="21"/>
      <c r="BI552" s="21"/>
      <c r="BJ552" s="20"/>
      <c r="BK552" s="63"/>
      <c r="BL552" s="29"/>
      <c r="BM552" s="21"/>
      <c r="BN552" s="196"/>
      <c r="BO552" s="24"/>
      <c r="BP552" s="21"/>
      <c r="BQ552" s="21"/>
      <c r="BR552" s="23"/>
      <c r="BS552" s="23"/>
      <c r="BT552" s="24"/>
      <c r="BU552" s="25"/>
    </row>
    <row r="553" spans="1:73" s="22" customFormat="1" ht="244.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0"/>
      <c r="P553" s="20"/>
      <c r="Q553" s="29"/>
      <c r="R553" s="29"/>
      <c r="S553" s="29"/>
      <c r="T553" s="29"/>
      <c r="U553" s="29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02"/>
      <c r="BE553" s="187"/>
      <c r="BF553" s="29"/>
      <c r="BG553" s="21"/>
      <c r="BH553" s="21"/>
      <c r="BI553" s="21"/>
      <c r="BJ553" s="20"/>
      <c r="BK553" s="63"/>
      <c r="BL553" s="29"/>
      <c r="BM553" s="21"/>
      <c r="BN553" s="196"/>
      <c r="BO553" s="24"/>
      <c r="BP553" s="21"/>
      <c r="BQ553" s="21"/>
      <c r="BR553" s="23"/>
      <c r="BS553" s="23"/>
      <c r="BT553" s="24"/>
      <c r="BU553" s="25"/>
    </row>
    <row r="554" spans="1:73" s="22" customFormat="1" ht="219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63"/>
      <c r="P554" s="63"/>
      <c r="Q554" s="63"/>
      <c r="R554" s="63"/>
      <c r="S554" s="63"/>
      <c r="T554" s="63"/>
      <c r="U554" s="63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186"/>
      <c r="BE554" s="188"/>
      <c r="BF554" s="189"/>
      <c r="BG554" s="21"/>
      <c r="BH554" s="21"/>
      <c r="BI554" s="21"/>
      <c r="BJ554" s="21"/>
      <c r="BK554" s="21"/>
      <c r="BL554" s="21"/>
      <c r="BM554" s="21"/>
      <c r="BN554" s="196"/>
      <c r="BO554" s="24"/>
      <c r="BP554" s="21"/>
      <c r="BQ554" s="21"/>
      <c r="BR554" s="23"/>
      <c r="BS554" s="23"/>
      <c r="BT554" s="24"/>
      <c r="BU554" s="25"/>
    </row>
    <row r="555" spans="1:73" s="22" customFormat="1" ht="219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9"/>
      <c r="P555" s="29"/>
      <c r="Q555" s="29"/>
      <c r="R555" s="29"/>
      <c r="S555" s="29"/>
      <c r="T555" s="29"/>
      <c r="U555" s="29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02"/>
      <c r="BE555" s="29"/>
      <c r="BF555" s="29"/>
      <c r="BG555" s="21"/>
      <c r="BH555" s="21"/>
      <c r="BI555" s="21"/>
      <c r="BJ555" s="21"/>
      <c r="BK555" s="21"/>
      <c r="BL555" s="21"/>
      <c r="BM555" s="21"/>
      <c r="BN555" s="196"/>
      <c r="BO555" s="24"/>
      <c r="BP555" s="21"/>
      <c r="BQ555" s="21"/>
      <c r="BR555" s="23"/>
      <c r="BS555" s="23"/>
      <c r="BT555" s="24"/>
      <c r="BU555" s="25"/>
    </row>
    <row r="556" spans="1:73" s="22" customFormat="1" ht="219.7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9"/>
      <c r="P556" s="29"/>
      <c r="Q556" s="29"/>
      <c r="R556" s="29"/>
      <c r="S556" s="29"/>
      <c r="T556" s="29"/>
      <c r="U556" s="29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186"/>
      <c r="BE556" s="188"/>
      <c r="BF556" s="189"/>
      <c r="BG556" s="21"/>
      <c r="BH556" s="21"/>
      <c r="BI556" s="21"/>
      <c r="BJ556" s="21"/>
      <c r="BK556" s="21"/>
      <c r="BL556" s="21"/>
      <c r="BM556" s="21"/>
      <c r="BN556" s="196"/>
      <c r="BO556" s="24"/>
      <c r="BP556" s="21"/>
      <c r="BQ556" s="21"/>
      <c r="BR556" s="23"/>
      <c r="BS556" s="23"/>
      <c r="BT556" s="24"/>
      <c r="BU556" s="25"/>
    </row>
    <row r="557" spans="1:73" s="22" customFormat="1" ht="409.6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9"/>
      <c r="P557" s="29"/>
      <c r="Q557" s="29"/>
      <c r="R557" s="29"/>
      <c r="S557" s="29"/>
      <c r="T557" s="29"/>
      <c r="U557" s="29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02"/>
      <c r="BE557" s="29"/>
      <c r="BF557" s="20"/>
      <c r="BG557" s="21"/>
      <c r="BH557" s="21"/>
      <c r="BI557" s="21"/>
      <c r="BJ557" s="21"/>
      <c r="BK557" s="21"/>
      <c r="BL557" s="21"/>
      <c r="BM557" s="21"/>
      <c r="BN557" s="196"/>
      <c r="BO557" s="24"/>
      <c r="BP557" s="21"/>
      <c r="BQ557" s="21"/>
      <c r="BR557" s="23"/>
      <c r="BS557" s="23"/>
      <c r="BT557" s="24"/>
      <c r="BU557" s="25"/>
    </row>
    <row r="558" spans="1:73" s="22" customFormat="1" ht="409.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9"/>
      <c r="P558" s="29"/>
      <c r="Q558" s="29"/>
      <c r="R558" s="29"/>
      <c r="S558" s="29"/>
      <c r="T558" s="29"/>
      <c r="U558" s="29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0"/>
      <c r="AI558" s="29"/>
      <c r="AJ558" s="29"/>
      <c r="AK558" s="21"/>
      <c r="AL558" s="202"/>
      <c r="AM558" s="29"/>
      <c r="AN558" s="29"/>
      <c r="AO558" s="21"/>
      <c r="AP558" s="21"/>
      <c r="AQ558" s="21"/>
      <c r="AR558" s="21"/>
      <c r="AS558" s="21"/>
      <c r="AT558" s="202"/>
      <c r="AU558" s="29"/>
      <c r="AV558" s="202"/>
      <c r="AW558" s="29"/>
      <c r="AX558" s="21"/>
      <c r="AY558" s="21"/>
      <c r="AZ558" s="21"/>
      <c r="BA558" s="21"/>
      <c r="BB558" s="21"/>
      <c r="BC558" s="21"/>
      <c r="BD558" s="202"/>
      <c r="BE558" s="29"/>
      <c r="BF558" s="29"/>
      <c r="BG558" s="21"/>
      <c r="BH558" s="21"/>
      <c r="BI558" s="21"/>
      <c r="BJ558" s="21"/>
      <c r="BK558" s="21"/>
      <c r="BL558" s="21"/>
      <c r="BM558" s="21"/>
      <c r="BN558" s="196"/>
      <c r="BO558" s="24"/>
      <c r="BP558" s="21"/>
      <c r="BQ558" s="21"/>
      <c r="BR558" s="23"/>
      <c r="BS558" s="23"/>
      <c r="BT558" s="24"/>
      <c r="BU558" s="25"/>
    </row>
    <row r="559" spans="1:73" s="22" customFormat="1" ht="137.2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9"/>
      <c r="P559" s="29"/>
      <c r="Q559" s="29"/>
      <c r="R559" s="29"/>
      <c r="S559" s="29"/>
      <c r="T559" s="29"/>
      <c r="U559" s="29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186"/>
      <c r="BE559" s="188"/>
      <c r="BF559" s="189"/>
      <c r="BG559" s="21"/>
      <c r="BH559" s="21"/>
      <c r="BI559" s="21"/>
      <c r="BJ559" s="21"/>
      <c r="BK559" s="21"/>
      <c r="BL559" s="21"/>
      <c r="BM559" s="21"/>
      <c r="BN559" s="196"/>
      <c r="BO559" s="24"/>
      <c r="BP559" s="21"/>
      <c r="BQ559" s="21"/>
      <c r="BR559" s="23"/>
      <c r="BS559" s="23"/>
      <c r="BT559" s="24"/>
      <c r="BU559" s="25"/>
    </row>
    <row r="560" spans="1:73" s="22" customFormat="1" ht="13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9"/>
      <c r="P560" s="29"/>
      <c r="Q560" s="29"/>
      <c r="R560" s="29"/>
      <c r="S560" s="29"/>
      <c r="T560" s="29"/>
      <c r="U560" s="29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186"/>
      <c r="BE560" s="188"/>
      <c r="BF560" s="189"/>
      <c r="BG560" s="21"/>
      <c r="BH560" s="21"/>
      <c r="BI560" s="21"/>
      <c r="BJ560" s="21"/>
      <c r="BK560" s="21"/>
      <c r="BL560" s="21"/>
      <c r="BM560" s="21"/>
      <c r="BN560" s="196"/>
      <c r="BO560" s="24"/>
      <c r="BP560" s="21"/>
      <c r="BQ560" s="21"/>
      <c r="BR560" s="23"/>
      <c r="BS560" s="23"/>
      <c r="BT560" s="24"/>
      <c r="BU560" s="25"/>
    </row>
    <row r="561" spans="1:75" s="22" customFormat="1" ht="137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9"/>
      <c r="P561" s="29"/>
      <c r="Q561" s="29"/>
      <c r="R561" s="29"/>
      <c r="S561" s="29"/>
      <c r="T561" s="29"/>
      <c r="U561" s="29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186"/>
      <c r="BE561" s="188"/>
      <c r="BF561" s="189"/>
      <c r="BG561" s="21"/>
      <c r="BH561" s="21"/>
      <c r="BI561" s="21"/>
      <c r="BJ561" s="21"/>
      <c r="BK561" s="21"/>
      <c r="BL561" s="21"/>
      <c r="BM561" s="21"/>
      <c r="BN561" s="196"/>
      <c r="BO561" s="24"/>
      <c r="BP561" s="21"/>
      <c r="BQ561" s="21"/>
      <c r="BR561" s="23"/>
      <c r="BS561" s="23"/>
      <c r="BT561" s="24"/>
      <c r="BU561" s="25"/>
    </row>
    <row r="562" spans="1:75" s="22" customFormat="1" ht="137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29"/>
      <c r="P562" s="29"/>
      <c r="Q562" s="29"/>
      <c r="R562" s="29"/>
      <c r="S562" s="29"/>
      <c r="T562" s="29"/>
      <c r="U562" s="29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186"/>
      <c r="BE562" s="188"/>
      <c r="BF562" s="189"/>
      <c r="BG562" s="21"/>
      <c r="BH562" s="21"/>
      <c r="BI562" s="21"/>
      <c r="BJ562" s="21"/>
      <c r="BK562" s="21"/>
      <c r="BL562" s="21"/>
      <c r="BM562" s="21"/>
      <c r="BN562" s="196"/>
      <c r="BO562" s="24"/>
      <c r="BP562" s="21"/>
      <c r="BQ562" s="21"/>
      <c r="BR562" s="23"/>
      <c r="BS562" s="23"/>
      <c r="BT562" s="24"/>
      <c r="BU562" s="25"/>
    </row>
    <row r="563" spans="1:75" s="22" customFormat="1" ht="137.2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29"/>
      <c r="P563" s="29"/>
      <c r="Q563" s="29"/>
      <c r="R563" s="29"/>
      <c r="S563" s="29"/>
      <c r="T563" s="29"/>
      <c r="U563" s="29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186"/>
      <c r="BE563" s="188"/>
      <c r="BF563" s="189"/>
      <c r="BG563" s="21"/>
      <c r="BH563" s="21"/>
      <c r="BI563" s="21"/>
      <c r="BJ563" s="21"/>
      <c r="BK563" s="21"/>
      <c r="BL563" s="21"/>
      <c r="BM563" s="21"/>
      <c r="BN563" s="196"/>
      <c r="BO563" s="24"/>
      <c r="BP563" s="21"/>
      <c r="BQ563" s="21"/>
      <c r="BR563" s="23"/>
      <c r="BS563" s="23"/>
      <c r="BT563" s="24"/>
      <c r="BU563" s="25"/>
    </row>
    <row r="564" spans="1:75" s="22" customFormat="1" ht="291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9"/>
      <c r="P564" s="29"/>
      <c r="Q564" s="29"/>
      <c r="R564" s="29"/>
      <c r="S564" s="29"/>
      <c r="T564" s="29"/>
      <c r="U564" s="29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0"/>
      <c r="BC564" s="21"/>
      <c r="BD564" s="202"/>
      <c r="BE564" s="29"/>
      <c r="BF564" s="20"/>
      <c r="BG564" s="23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3"/>
      <c r="BS564" s="23"/>
      <c r="BT564" s="24"/>
      <c r="BU564" s="25"/>
    </row>
    <row r="565" spans="1:75" s="22" customFormat="1" ht="291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9"/>
      <c r="P565" s="29"/>
      <c r="Q565" s="29"/>
      <c r="R565" s="29"/>
      <c r="S565" s="29"/>
      <c r="T565" s="29"/>
      <c r="U565" s="29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0"/>
      <c r="BC565" s="21"/>
      <c r="BD565" s="202"/>
      <c r="BE565" s="182"/>
      <c r="BF565" s="20"/>
      <c r="BG565" s="23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3"/>
      <c r="BS565" s="23"/>
      <c r="BT565" s="24"/>
      <c r="BU565" s="25"/>
    </row>
    <row r="566" spans="1:75" s="22" customFormat="1" ht="197.2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0"/>
      <c r="O566" s="23"/>
      <c r="P566" s="23"/>
      <c r="Q566" s="23"/>
      <c r="R566" s="23"/>
      <c r="S566" s="23"/>
      <c r="T566" s="23"/>
      <c r="U566" s="20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02"/>
      <c r="BE566" s="20"/>
      <c r="BF566" s="20"/>
      <c r="BG566" s="21"/>
      <c r="BH566" s="21"/>
      <c r="BI566" s="21"/>
      <c r="BJ566" s="21"/>
      <c r="BK566" s="21"/>
      <c r="BL566" s="21"/>
      <c r="BM566" s="21"/>
      <c r="BN566" s="196"/>
      <c r="BO566" s="24"/>
      <c r="BP566" s="21"/>
      <c r="BQ566" s="21"/>
      <c r="BR566" s="23"/>
      <c r="BS566" s="23"/>
      <c r="BT566" s="24"/>
      <c r="BU566" s="25"/>
    </row>
    <row r="567" spans="1:75" s="22" customFormat="1" ht="197.2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3"/>
      <c r="P567" s="23"/>
      <c r="Q567" s="23"/>
      <c r="R567" s="23"/>
      <c r="S567" s="23"/>
      <c r="T567" s="23"/>
      <c r="U567" s="20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184"/>
      <c r="BE567" s="189"/>
      <c r="BF567" s="189"/>
      <c r="BG567" s="21"/>
      <c r="BH567" s="21"/>
      <c r="BI567" s="21"/>
      <c r="BJ567" s="21"/>
      <c r="BK567" s="21"/>
      <c r="BL567" s="21"/>
      <c r="BM567" s="21"/>
      <c r="BN567" s="196"/>
      <c r="BO567" s="24"/>
      <c r="BP567" s="21"/>
      <c r="BQ567" s="21"/>
      <c r="BR567" s="23"/>
      <c r="BS567" s="23"/>
      <c r="BT567" s="24"/>
      <c r="BU567" s="25"/>
    </row>
    <row r="568" spans="1:75" s="22" customFormat="1" ht="279.7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190"/>
      <c r="P568" s="190"/>
      <c r="Q568" s="190"/>
      <c r="R568" s="190"/>
      <c r="S568" s="190"/>
      <c r="T568" s="190"/>
      <c r="U568" s="190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02"/>
      <c r="BE568" s="63"/>
      <c r="BF568" s="63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3"/>
      <c r="BS568" s="23"/>
      <c r="BT568" s="24"/>
      <c r="BU568" s="25"/>
    </row>
    <row r="569" spans="1:75" s="22" customFormat="1" ht="171.7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23"/>
      <c r="P569" s="23"/>
      <c r="Q569" s="23"/>
      <c r="R569" s="23"/>
      <c r="S569" s="23"/>
      <c r="T569" s="23"/>
      <c r="U569" s="23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02"/>
      <c r="BE569" s="23"/>
      <c r="BF569" s="23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3"/>
      <c r="BS569" s="23"/>
      <c r="BT569" s="24"/>
      <c r="BU569" s="25"/>
    </row>
    <row r="570" spans="1:75" s="22" customFormat="1" ht="129.7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0"/>
      <c r="O570" s="23"/>
      <c r="P570" s="23"/>
      <c r="Q570" s="23"/>
      <c r="R570" s="23"/>
      <c r="S570" s="23"/>
      <c r="T570" s="23"/>
      <c r="U570" s="23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191"/>
      <c r="BE570" s="29"/>
      <c r="BF570" s="29"/>
      <c r="BG570" s="21"/>
      <c r="BH570" s="21"/>
      <c r="BI570" s="21"/>
      <c r="BJ570" s="21"/>
      <c r="BK570" s="21"/>
      <c r="BL570" s="21"/>
      <c r="BM570" s="21"/>
      <c r="BN570" s="196"/>
      <c r="BO570" s="24"/>
      <c r="BP570" s="21"/>
      <c r="BQ570" s="21"/>
      <c r="BR570" s="23"/>
      <c r="BS570" s="23"/>
      <c r="BT570" s="24"/>
      <c r="BU570" s="25"/>
    </row>
    <row r="571" spans="1:75" s="22" customFormat="1" ht="187.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29"/>
      <c r="O571" s="29"/>
      <c r="P571" s="29"/>
      <c r="Q571" s="29"/>
      <c r="R571" s="29"/>
      <c r="S571" s="29"/>
      <c r="T571" s="29"/>
      <c r="U571" s="29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02"/>
      <c r="BE571" s="23"/>
      <c r="BF571" s="23"/>
      <c r="BG571" s="21"/>
      <c r="BH571" s="21"/>
      <c r="BI571" s="21"/>
      <c r="BJ571" s="21"/>
      <c r="BK571" s="21"/>
      <c r="BL571" s="21"/>
      <c r="BM571" s="23"/>
      <c r="BN571" s="21"/>
      <c r="BO571" s="24"/>
      <c r="BP571" s="21"/>
      <c r="BQ571" s="21"/>
      <c r="BR571" s="21"/>
      <c r="BS571" s="21"/>
      <c r="BT571" s="23"/>
      <c r="BU571" s="24"/>
      <c r="BV571" s="25"/>
      <c r="BW571" s="30"/>
    </row>
    <row r="572" spans="1:75" s="22" customFormat="1" ht="187.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02"/>
      <c r="O572" s="28"/>
      <c r="P572" s="18"/>
      <c r="Q572" s="28"/>
      <c r="R572" s="28"/>
      <c r="S572" s="28"/>
      <c r="T572" s="28"/>
      <c r="U572" s="28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3"/>
      <c r="BN572" s="21"/>
      <c r="BO572" s="24"/>
      <c r="BP572" s="25"/>
      <c r="BQ572" s="21"/>
      <c r="BR572" s="21"/>
      <c r="BS572" s="21"/>
      <c r="BT572" s="23"/>
      <c r="BU572" s="24"/>
      <c r="BV572" s="25"/>
      <c r="BW572" s="30"/>
    </row>
    <row r="573" spans="1:75" s="22" customFormat="1" ht="409.6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20"/>
      <c r="O573" s="23"/>
      <c r="P573" s="23"/>
      <c r="Q573" s="23"/>
      <c r="R573" s="23"/>
      <c r="S573" s="23"/>
      <c r="T573" s="23"/>
      <c r="U573" s="23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3"/>
      <c r="AV573" s="21"/>
      <c r="AW573" s="23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3"/>
      <c r="BN573" s="21"/>
      <c r="BO573" s="24"/>
      <c r="BP573" s="25"/>
      <c r="BQ573" s="21"/>
      <c r="BR573" s="21"/>
      <c r="BS573" s="21"/>
      <c r="BT573" s="23"/>
      <c r="BU573" s="24"/>
      <c r="BV573" s="25"/>
      <c r="BW573" s="30"/>
    </row>
    <row r="574" spans="1:75" s="22" customFormat="1" ht="409.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"/>
      <c r="O574" s="23"/>
      <c r="P574" s="23"/>
      <c r="Q574" s="23"/>
      <c r="R574" s="23"/>
      <c r="S574" s="23"/>
      <c r="T574" s="23"/>
      <c r="U574" s="23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02"/>
      <c r="BE574" s="23"/>
      <c r="BF574" s="23"/>
      <c r="BG574" s="21"/>
      <c r="BH574" s="21"/>
      <c r="BI574" s="21"/>
      <c r="BJ574" s="21"/>
      <c r="BK574" s="21"/>
      <c r="BL574" s="21"/>
      <c r="BM574" s="23"/>
      <c r="BN574" s="21"/>
      <c r="BO574" s="24"/>
      <c r="BP574" s="25"/>
      <c r="BQ574" s="21"/>
      <c r="BR574" s="21"/>
      <c r="BS574" s="21"/>
      <c r="BT574" s="23"/>
      <c r="BU574" s="24"/>
      <c r="BV574" s="25"/>
      <c r="BW574" s="30"/>
    </row>
    <row r="575" spans="1:75" s="22" customFormat="1" ht="194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20"/>
      <c r="M575" s="20"/>
      <c r="N575" s="202"/>
      <c r="O575" s="28"/>
      <c r="P575" s="18"/>
      <c r="Q575" s="28"/>
      <c r="R575" s="28"/>
      <c r="S575" s="28"/>
      <c r="T575" s="28"/>
      <c r="U575" s="28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3"/>
      <c r="BN575" s="21"/>
      <c r="BO575" s="24"/>
      <c r="BP575" s="25"/>
      <c r="BQ575" s="36"/>
      <c r="BR575" s="36"/>
      <c r="BS575" s="36"/>
      <c r="BT575" s="40"/>
      <c r="BU575" s="26"/>
      <c r="BV575" s="36"/>
      <c r="BW575" s="30"/>
    </row>
    <row r="576" spans="1:75" s="22" customFormat="1" ht="219.7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4"/>
      <c r="BP576" s="25"/>
      <c r="BQ576" s="36"/>
      <c r="BR576" s="36"/>
      <c r="BS576" s="36"/>
      <c r="BT576" s="40"/>
      <c r="BU576" s="26"/>
      <c r="BV576" s="36"/>
      <c r="BW576" s="30"/>
    </row>
    <row r="577" spans="1:75" s="22" customFormat="1" ht="198.7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20"/>
      <c r="N577" s="21"/>
      <c r="O577" s="182"/>
      <c r="P577" s="182"/>
      <c r="Q577" s="182"/>
      <c r="R577" s="182"/>
      <c r="S577" s="182"/>
      <c r="T577" s="182"/>
      <c r="U577" s="182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3"/>
      <c r="BN577" s="21"/>
      <c r="BO577" s="24"/>
      <c r="BP577" s="25"/>
      <c r="BQ577" s="21"/>
      <c r="BR577" s="21"/>
      <c r="BS577" s="21"/>
      <c r="BT577" s="23"/>
      <c r="BU577" s="24"/>
      <c r="BV577" s="25"/>
      <c r="BW577" s="30"/>
    </row>
    <row r="578" spans="1:75" s="22" customFormat="1" ht="198.7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23"/>
      <c r="P578" s="23"/>
      <c r="Q578" s="23"/>
      <c r="R578" s="23"/>
      <c r="S578" s="23"/>
      <c r="T578" s="23"/>
      <c r="U578" s="23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3"/>
      <c r="BN578" s="21"/>
      <c r="BO578" s="24"/>
      <c r="BP578" s="25"/>
      <c r="BQ578" s="21"/>
      <c r="BR578" s="21"/>
      <c r="BS578" s="21"/>
      <c r="BT578" s="23"/>
      <c r="BU578" s="24"/>
      <c r="BV578" s="25"/>
      <c r="BW578" s="30"/>
    </row>
    <row r="579" spans="1:75" s="22" customFormat="1" ht="198.7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21"/>
      <c r="O579" s="28"/>
      <c r="P579" s="18"/>
      <c r="Q579" s="28"/>
      <c r="R579" s="28"/>
      <c r="S579" s="28"/>
      <c r="T579" s="28"/>
      <c r="U579" s="28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3"/>
      <c r="BN579" s="21"/>
      <c r="BO579" s="24"/>
      <c r="BP579" s="25"/>
      <c r="BQ579" s="21"/>
      <c r="BR579" s="21"/>
      <c r="BS579" s="21"/>
      <c r="BT579" s="23"/>
      <c r="BU579" s="24"/>
      <c r="BV579" s="25"/>
      <c r="BW579" s="30"/>
    </row>
    <row r="580" spans="1:75" s="22" customFormat="1" ht="146.2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28"/>
      <c r="P580" s="18"/>
      <c r="Q580" s="28"/>
      <c r="R580" s="28"/>
      <c r="S580" s="28"/>
      <c r="T580" s="28"/>
      <c r="U580" s="28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3"/>
      <c r="BN580" s="21"/>
      <c r="BO580" s="24"/>
      <c r="BP580" s="25"/>
      <c r="BQ580" s="21"/>
      <c r="BR580" s="21"/>
      <c r="BS580" s="21"/>
      <c r="BT580" s="23"/>
      <c r="BU580" s="24"/>
      <c r="BV580" s="25"/>
      <c r="BW580" s="30"/>
    </row>
    <row r="581" spans="1:75" s="22" customFormat="1" ht="227.25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28"/>
      <c r="P581" s="18"/>
      <c r="Q581" s="28"/>
      <c r="R581" s="28"/>
      <c r="S581" s="28"/>
      <c r="T581" s="28"/>
      <c r="U581" s="2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3"/>
      <c r="BN581" s="21"/>
      <c r="BO581" s="24"/>
      <c r="BP581" s="25"/>
      <c r="BQ581" s="21"/>
      <c r="BR581" s="21"/>
      <c r="BS581" s="21"/>
      <c r="BT581" s="23"/>
      <c r="BU581" s="24"/>
      <c r="BV581" s="25"/>
      <c r="BW581" s="30"/>
    </row>
    <row r="582" spans="1:75" s="22" customFormat="1" ht="154.5" customHeight="1" x14ac:dyDescent="0.25">
      <c r="A582" s="17"/>
      <c r="B582" s="18"/>
      <c r="C582" s="18"/>
      <c r="D582" s="19"/>
      <c r="E582" s="19"/>
      <c r="F582" s="20"/>
      <c r="G582" s="18"/>
      <c r="H582" s="18"/>
      <c r="I582" s="18"/>
      <c r="J582" s="18"/>
      <c r="K582" s="18"/>
      <c r="L582" s="18"/>
      <c r="M582" s="20"/>
      <c r="N582" s="21"/>
      <c r="O582" s="28"/>
      <c r="P582" s="28"/>
      <c r="Q582" s="28"/>
      <c r="R582" s="28"/>
      <c r="S582" s="28"/>
      <c r="T582" s="28"/>
      <c r="U582" s="28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3"/>
      <c r="BN582" s="21"/>
      <c r="BO582" s="24"/>
      <c r="BP582" s="25"/>
      <c r="BQ582" s="21"/>
      <c r="BR582" s="21"/>
      <c r="BS582" s="21"/>
      <c r="BT582" s="23"/>
      <c r="BU582" s="24"/>
      <c r="BV582" s="25"/>
      <c r="BW582" s="30"/>
    </row>
    <row r="583" spans="1:75" s="22" customFormat="1" ht="154.5" customHeight="1" x14ac:dyDescent="0.25">
      <c r="A583" s="17"/>
      <c r="B583" s="18"/>
      <c r="C583" s="18"/>
      <c r="D583" s="19"/>
      <c r="E583" s="19"/>
      <c r="F583" s="20"/>
      <c r="G583" s="18"/>
      <c r="H583" s="18"/>
      <c r="I583" s="18"/>
      <c r="J583" s="18"/>
      <c r="K583" s="18"/>
      <c r="L583" s="18"/>
      <c r="M583" s="20"/>
      <c r="N583" s="21"/>
      <c r="O583" s="28"/>
      <c r="P583" s="18"/>
      <c r="Q583" s="28"/>
      <c r="R583" s="28"/>
      <c r="S583" s="28"/>
      <c r="T583" s="28"/>
      <c r="U583" s="28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3"/>
      <c r="BN583" s="21"/>
      <c r="BO583" s="24"/>
      <c r="BP583" s="25"/>
      <c r="BQ583" s="36"/>
      <c r="BR583" s="36"/>
      <c r="BS583" s="36"/>
      <c r="BT583" s="40"/>
      <c r="BU583" s="26"/>
      <c r="BV583" s="36"/>
      <c r="BW583" s="30"/>
    </row>
    <row r="584" spans="1:75" s="22" customFormat="1" ht="182.25" customHeight="1" x14ac:dyDescent="0.25">
      <c r="A584" s="17"/>
      <c r="B584" s="18"/>
      <c r="C584" s="18"/>
      <c r="D584" s="19"/>
      <c r="E584" s="19"/>
      <c r="F584" s="20"/>
      <c r="G584" s="18"/>
      <c r="H584" s="18"/>
      <c r="I584" s="18"/>
      <c r="J584" s="18"/>
      <c r="K584" s="18"/>
      <c r="L584" s="18"/>
      <c r="M584" s="20"/>
      <c r="N584" s="21"/>
      <c r="O584" s="23"/>
      <c r="P584" s="23"/>
      <c r="Q584" s="23"/>
      <c r="R584" s="23"/>
      <c r="S584" s="23"/>
      <c r="T584" s="23"/>
      <c r="U584" s="23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3"/>
      <c r="BM584" s="21"/>
      <c r="BN584" s="21"/>
      <c r="BO584" s="24"/>
      <c r="BP584" s="25"/>
      <c r="BQ584" s="36"/>
      <c r="BR584" s="36"/>
      <c r="BS584" s="36"/>
      <c r="BT584" s="40"/>
      <c r="BU584" s="26"/>
      <c r="BV584" s="36"/>
      <c r="BW584" s="30"/>
    </row>
    <row r="585" spans="1:75" s="22" customFormat="1" ht="182.25" customHeight="1" x14ac:dyDescent="0.25">
      <c r="A585" s="17"/>
      <c r="B585" s="18"/>
      <c r="C585" s="18"/>
      <c r="D585" s="19"/>
      <c r="E585" s="19"/>
      <c r="F585" s="20"/>
      <c r="G585" s="18"/>
      <c r="H585" s="18"/>
      <c r="I585" s="18"/>
      <c r="J585" s="18"/>
      <c r="K585" s="18"/>
      <c r="L585" s="18"/>
      <c r="M585" s="20"/>
      <c r="N585" s="21"/>
      <c r="O585" s="23"/>
      <c r="P585" s="23"/>
      <c r="Q585" s="23"/>
      <c r="R585" s="23"/>
      <c r="S585" s="23"/>
      <c r="T585" s="23"/>
      <c r="U585" s="28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1"/>
      <c r="BO585" s="24"/>
      <c r="BP585" s="25"/>
      <c r="BQ585" s="36"/>
      <c r="BR585" s="36"/>
      <c r="BS585" s="36"/>
      <c r="BT585" s="40"/>
      <c r="BU585" s="26"/>
      <c r="BV585" s="36"/>
      <c r="BW585" s="30"/>
    </row>
    <row r="586" spans="1:75" s="22" customFormat="1" ht="312" customHeight="1" x14ac:dyDescent="0.25">
      <c r="A586" s="17"/>
      <c r="B586" s="18"/>
      <c r="C586" s="18"/>
      <c r="D586" s="19"/>
      <c r="E586" s="19"/>
      <c r="F586" s="20"/>
      <c r="G586" s="18"/>
      <c r="H586" s="18"/>
      <c r="I586" s="18"/>
      <c r="J586" s="18"/>
      <c r="K586" s="18"/>
      <c r="L586" s="18"/>
      <c r="M586" s="20"/>
      <c r="N586" s="21"/>
      <c r="O586" s="28"/>
      <c r="P586" s="28"/>
      <c r="Q586" s="28"/>
      <c r="R586" s="28"/>
      <c r="S586" s="28"/>
      <c r="T586" s="28"/>
      <c r="U586" s="28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181"/>
      <c r="BE586" s="21"/>
      <c r="BF586" s="21"/>
      <c r="BG586" s="23"/>
      <c r="BH586" s="21"/>
      <c r="BI586" s="21"/>
      <c r="BJ586" s="21"/>
      <c r="BK586" s="21"/>
      <c r="BL586" s="23"/>
      <c r="BM586" s="21"/>
      <c r="BN586" s="21"/>
      <c r="BO586" s="24"/>
      <c r="BP586" s="25"/>
      <c r="BQ586" s="26"/>
    </row>
    <row r="587" spans="1:75" s="22" customFormat="1" ht="174.75" customHeight="1" x14ac:dyDescent="0.25">
      <c r="A587" s="17"/>
      <c r="B587" s="18"/>
      <c r="C587" s="18"/>
      <c r="D587" s="19"/>
      <c r="E587" s="19"/>
      <c r="F587" s="20"/>
      <c r="G587" s="18"/>
      <c r="H587" s="18"/>
      <c r="I587" s="18"/>
      <c r="J587" s="18"/>
      <c r="K587" s="18"/>
      <c r="L587" s="18"/>
      <c r="M587" s="20"/>
      <c r="N587" s="21"/>
      <c r="O587" s="28"/>
      <c r="P587" s="18"/>
      <c r="Q587" s="28"/>
      <c r="R587" s="28"/>
      <c r="S587" s="28"/>
      <c r="T587" s="28"/>
      <c r="U587" s="28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3"/>
      <c r="BH587" s="21"/>
      <c r="BI587" s="21"/>
      <c r="BJ587" s="21"/>
      <c r="BK587" s="21"/>
      <c r="BL587" s="23"/>
      <c r="BM587" s="21"/>
      <c r="BN587" s="21"/>
      <c r="BO587" s="24"/>
      <c r="BP587" s="25"/>
      <c r="BQ587" s="26"/>
    </row>
    <row r="588" spans="1:75" s="22" customFormat="1" ht="167.25" customHeight="1" x14ac:dyDescent="0.25">
      <c r="A588" s="17"/>
      <c r="B588" s="18"/>
      <c r="C588" s="18"/>
      <c r="D588" s="19"/>
      <c r="E588" s="19"/>
      <c r="F588" s="20"/>
      <c r="G588" s="18"/>
      <c r="H588" s="18"/>
      <c r="I588" s="18"/>
      <c r="J588" s="18"/>
      <c r="K588" s="18"/>
      <c r="L588" s="18"/>
      <c r="M588" s="20"/>
      <c r="N588" s="21"/>
      <c r="O588" s="23"/>
      <c r="P588" s="23"/>
      <c r="Q588" s="23"/>
      <c r="R588" s="23"/>
      <c r="S588" s="23"/>
      <c r="T588" s="23"/>
      <c r="U588" s="23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181"/>
      <c r="BE588" s="21"/>
      <c r="BF588" s="21"/>
      <c r="BG588" s="23"/>
      <c r="BH588" s="21"/>
      <c r="BI588" s="21"/>
      <c r="BJ588" s="21"/>
      <c r="BK588" s="21"/>
      <c r="BL588" s="23"/>
      <c r="BM588" s="21"/>
      <c r="BN588" s="21"/>
      <c r="BO588" s="24"/>
      <c r="BP588" s="25"/>
      <c r="BQ588" s="26"/>
    </row>
    <row r="589" spans="1:75" s="22" customFormat="1" ht="167.25" customHeight="1" x14ac:dyDescent="0.25">
      <c r="A589" s="17"/>
      <c r="B589" s="18"/>
      <c r="C589" s="18"/>
      <c r="D589" s="19"/>
      <c r="E589" s="19"/>
      <c r="F589" s="20"/>
      <c r="G589" s="18"/>
      <c r="H589" s="18"/>
      <c r="I589" s="18"/>
      <c r="J589" s="18"/>
      <c r="K589" s="18"/>
      <c r="L589" s="18"/>
      <c r="M589" s="20"/>
      <c r="N589" s="21"/>
      <c r="O589" s="23"/>
      <c r="P589" s="23"/>
      <c r="Q589" s="23"/>
      <c r="R589" s="23"/>
      <c r="S589" s="23"/>
      <c r="T589" s="23"/>
      <c r="U589" s="23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3"/>
      <c r="BH589" s="21"/>
      <c r="BI589" s="21"/>
      <c r="BJ589" s="21"/>
      <c r="BK589" s="21"/>
      <c r="BL589" s="23"/>
      <c r="BM589" s="21"/>
      <c r="BN589" s="21"/>
      <c r="BO589" s="24"/>
      <c r="BP589" s="25"/>
      <c r="BQ589" s="26"/>
    </row>
    <row r="590" spans="1:75" s="22" customFormat="1" ht="167.25" customHeight="1" x14ac:dyDescent="0.25">
      <c r="A590" s="17"/>
      <c r="B590" s="18"/>
      <c r="C590" s="18"/>
      <c r="D590" s="19"/>
      <c r="E590" s="19"/>
      <c r="F590" s="20"/>
      <c r="G590" s="18"/>
      <c r="H590" s="18"/>
      <c r="I590" s="18"/>
      <c r="J590" s="18"/>
      <c r="K590" s="18"/>
      <c r="L590" s="18"/>
      <c r="M590" s="20"/>
      <c r="N590" s="21"/>
      <c r="O590" s="23"/>
      <c r="P590" s="23"/>
      <c r="Q590" s="28"/>
      <c r="R590" s="28"/>
      <c r="S590" s="28"/>
      <c r="T590" s="28"/>
      <c r="U590" s="28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3"/>
      <c r="BH590" s="21"/>
      <c r="BI590" s="21"/>
      <c r="BJ590" s="21"/>
      <c r="BK590" s="21"/>
      <c r="BL590" s="23"/>
      <c r="BM590" s="21"/>
      <c r="BN590" s="21"/>
      <c r="BO590" s="24"/>
      <c r="BP590" s="25"/>
      <c r="BQ590" s="26"/>
    </row>
    <row r="591" spans="1:75" s="22" customFormat="1" ht="372" customHeight="1" x14ac:dyDescent="0.25">
      <c r="A591" s="17"/>
      <c r="B591" s="18"/>
      <c r="C591" s="18"/>
      <c r="D591" s="19"/>
      <c r="E591" s="19"/>
      <c r="F591" s="20"/>
      <c r="G591" s="18"/>
      <c r="H591" s="18"/>
      <c r="I591" s="18"/>
      <c r="J591" s="18"/>
      <c r="K591" s="18"/>
      <c r="L591" s="18"/>
      <c r="M591" s="20"/>
      <c r="N591" s="21"/>
      <c r="O591" s="18"/>
      <c r="P591" s="18"/>
      <c r="Q591" s="18"/>
      <c r="R591" s="18"/>
      <c r="S591" s="18"/>
      <c r="T591" s="18"/>
      <c r="U591" s="18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1"/>
      <c r="BO591" s="24"/>
      <c r="BP591" s="21"/>
      <c r="BQ591" s="21"/>
      <c r="BR591" s="21"/>
      <c r="BS591" s="21"/>
    </row>
    <row r="592" spans="1:75" s="22" customFormat="1" ht="257.25" customHeight="1" x14ac:dyDescent="0.25">
      <c r="A592" s="17"/>
      <c r="B592" s="18"/>
      <c r="C592" s="18"/>
      <c r="D592" s="19"/>
      <c r="E592" s="19"/>
      <c r="F592" s="20"/>
      <c r="G592" s="18"/>
      <c r="H592" s="18"/>
      <c r="I592" s="18"/>
      <c r="J592" s="18"/>
      <c r="K592" s="18"/>
      <c r="L592" s="18"/>
      <c r="M592" s="20"/>
      <c r="N592" s="21"/>
      <c r="O592" s="18"/>
      <c r="P592" s="18"/>
      <c r="Q592" s="27"/>
      <c r="R592" s="27"/>
      <c r="S592" s="27"/>
      <c r="T592" s="27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1"/>
      <c r="BO592" s="24"/>
      <c r="BP592" s="21"/>
      <c r="BQ592" s="21"/>
      <c r="BR592" s="21"/>
      <c r="BS592" s="21"/>
    </row>
    <row r="593" spans="1:73" s="22" customFormat="1" ht="254.25" customHeight="1" x14ac:dyDescent="0.25">
      <c r="A593" s="17"/>
      <c r="B593" s="18"/>
      <c r="C593" s="18"/>
      <c r="D593" s="19"/>
      <c r="E593" s="19"/>
      <c r="F593" s="20"/>
      <c r="G593" s="18"/>
      <c r="H593" s="18"/>
      <c r="I593" s="18"/>
      <c r="J593" s="18"/>
      <c r="K593" s="18"/>
      <c r="L593" s="18"/>
      <c r="M593" s="20"/>
      <c r="N593" s="21"/>
      <c r="O593" s="18"/>
      <c r="P593" s="18"/>
      <c r="Q593" s="27"/>
      <c r="R593" s="27"/>
      <c r="S593" s="27"/>
      <c r="T593" s="27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1"/>
      <c r="BO593" s="24"/>
      <c r="BP593" s="21"/>
      <c r="BQ593" s="21"/>
      <c r="BR593" s="21"/>
      <c r="BS593" s="21"/>
    </row>
    <row r="594" spans="1:73" s="22" customFormat="1" ht="319.5" customHeight="1" x14ac:dyDescent="0.25">
      <c r="A594" s="17"/>
      <c r="B594" s="18"/>
      <c r="C594" s="18"/>
      <c r="D594" s="19"/>
      <c r="E594" s="19"/>
      <c r="F594" s="20"/>
      <c r="G594" s="18"/>
      <c r="H594" s="18"/>
      <c r="I594" s="18"/>
      <c r="J594" s="18"/>
      <c r="K594" s="18"/>
      <c r="L594" s="18"/>
      <c r="M594" s="20"/>
      <c r="N594" s="21"/>
      <c r="O594" s="23"/>
      <c r="P594" s="23"/>
      <c r="Q594" s="23"/>
      <c r="R594" s="23"/>
      <c r="S594" s="23"/>
      <c r="T594" s="23"/>
      <c r="U594" s="28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1"/>
      <c r="BO594" s="24"/>
      <c r="BP594" s="21"/>
      <c r="BQ594" s="21"/>
      <c r="BR594" s="21"/>
      <c r="BS594" s="21"/>
    </row>
    <row r="595" spans="1:73" s="22" customFormat="1" ht="409.6" customHeight="1" x14ac:dyDescent="0.25">
      <c r="A595" s="17"/>
      <c r="B595" s="18"/>
      <c r="C595" s="18"/>
      <c r="D595" s="19"/>
      <c r="E595" s="19"/>
      <c r="F595" s="20"/>
      <c r="G595" s="18"/>
      <c r="H595" s="18"/>
      <c r="I595" s="18"/>
      <c r="J595" s="18"/>
      <c r="K595" s="18"/>
      <c r="L595" s="18"/>
      <c r="M595" s="18"/>
      <c r="N595" s="18"/>
      <c r="O595" s="28"/>
      <c r="P595" s="18"/>
      <c r="Q595" s="28"/>
      <c r="R595" s="28"/>
      <c r="S595" s="28"/>
      <c r="T595" s="28"/>
      <c r="U595" s="28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1"/>
      <c r="BM595" s="21"/>
      <c r="BN595" s="21"/>
      <c r="BO595" s="24"/>
      <c r="BP595" s="21"/>
      <c r="BQ595" s="21"/>
      <c r="BR595" s="21"/>
      <c r="BS595" s="21"/>
    </row>
    <row r="596" spans="1:73" s="22" customFormat="1" ht="141.75" customHeight="1" x14ac:dyDescent="0.25">
      <c r="A596" s="17"/>
      <c r="B596" s="18"/>
      <c r="C596" s="18"/>
      <c r="D596" s="19"/>
      <c r="E596" s="19"/>
      <c r="F596" s="20"/>
      <c r="G596" s="18"/>
      <c r="H596" s="18"/>
      <c r="I596" s="18"/>
      <c r="J596" s="18"/>
      <c r="K596" s="18"/>
      <c r="L596" s="18"/>
      <c r="M596" s="20"/>
      <c r="N596" s="21"/>
      <c r="O596" s="23"/>
      <c r="P596" s="23"/>
      <c r="Q596" s="23"/>
      <c r="R596" s="23"/>
      <c r="S596" s="23"/>
      <c r="T596" s="23"/>
      <c r="U596" s="28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1"/>
      <c r="BO596" s="24"/>
      <c r="BP596" s="21"/>
      <c r="BQ596" s="21"/>
      <c r="BR596" s="21"/>
      <c r="BS596" s="21"/>
    </row>
    <row r="597" spans="1:73" s="22" customFormat="1" ht="141.75" customHeight="1" x14ac:dyDescent="0.25">
      <c r="A597" s="17"/>
      <c r="B597" s="18"/>
      <c r="C597" s="18"/>
      <c r="D597" s="19"/>
      <c r="E597" s="19"/>
      <c r="F597" s="20"/>
      <c r="G597" s="18"/>
      <c r="H597" s="18"/>
      <c r="I597" s="18"/>
      <c r="J597" s="18"/>
      <c r="K597" s="18"/>
      <c r="L597" s="18"/>
      <c r="M597" s="20"/>
      <c r="N597" s="18"/>
      <c r="O597" s="23"/>
      <c r="P597" s="23"/>
      <c r="Q597" s="23"/>
      <c r="R597" s="23"/>
      <c r="S597" s="23"/>
      <c r="T597" s="23"/>
      <c r="U597" s="23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1"/>
      <c r="BO597" s="24"/>
      <c r="BP597" s="21"/>
      <c r="BQ597" s="21"/>
      <c r="BR597" s="21"/>
      <c r="BS597" s="21"/>
    </row>
    <row r="598" spans="1:73" s="22" customFormat="1" ht="292.5" customHeight="1" x14ac:dyDescent="0.45">
      <c r="A598" s="17"/>
      <c r="B598" s="18"/>
      <c r="C598" s="176"/>
      <c r="D598" s="19"/>
      <c r="E598" s="19"/>
      <c r="F598" s="20"/>
      <c r="G598" s="18"/>
      <c r="H598" s="18"/>
      <c r="I598" s="18"/>
      <c r="J598" s="18"/>
      <c r="K598" s="18"/>
      <c r="L598" s="18"/>
      <c r="M598" s="20"/>
      <c r="N598" s="21"/>
      <c r="O598" s="27"/>
      <c r="P598" s="18"/>
      <c r="Q598" s="27"/>
      <c r="R598" s="27"/>
      <c r="S598" s="27"/>
      <c r="T598" s="27"/>
      <c r="U598" s="27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1"/>
      <c r="BO598" s="24"/>
      <c r="BP598" s="21"/>
      <c r="BQ598" s="21"/>
      <c r="BR598" s="21"/>
      <c r="BS598" s="24"/>
      <c r="BT598" s="25"/>
      <c r="BU598" s="26"/>
    </row>
    <row r="599" spans="1:73" s="22" customFormat="1" ht="177" customHeight="1" x14ac:dyDescent="0.45">
      <c r="A599" s="17"/>
      <c r="B599" s="18"/>
      <c r="C599" s="176"/>
      <c r="D599" s="19"/>
      <c r="E599" s="19"/>
      <c r="F599" s="20"/>
      <c r="G599" s="18"/>
      <c r="H599" s="18"/>
      <c r="I599" s="18"/>
      <c r="J599" s="18"/>
      <c r="K599" s="18"/>
      <c r="L599" s="18"/>
      <c r="M599" s="20"/>
      <c r="N599" s="21"/>
      <c r="O599" s="18"/>
      <c r="P599" s="18"/>
      <c r="Q599" s="27"/>
      <c r="R599" s="27"/>
      <c r="S599" s="27"/>
      <c r="T599" s="27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1"/>
      <c r="BM599" s="21"/>
      <c r="BN599" s="21"/>
      <c r="BO599" s="21"/>
      <c r="BP599" s="21"/>
      <c r="BQ599" s="21"/>
      <c r="BR599" s="21"/>
      <c r="BS599" s="24"/>
      <c r="BT599" s="25"/>
      <c r="BU599" s="26"/>
    </row>
  </sheetData>
  <autoFilter ref="A2:BW59"/>
  <mergeCells count="23">
    <mergeCell ref="A1:BT1"/>
    <mergeCell ref="J24:J27"/>
    <mergeCell ref="K24:K27"/>
    <mergeCell ref="J28:J29"/>
    <mergeCell ref="K28:K29"/>
    <mergeCell ref="J30:J31"/>
    <mergeCell ref="K30:K31"/>
    <mergeCell ref="M66:M67"/>
    <mergeCell ref="M315:M316"/>
    <mergeCell ref="J3:J7"/>
    <mergeCell ref="K3:K7"/>
    <mergeCell ref="J11:J12"/>
    <mergeCell ref="K11:K12"/>
    <mergeCell ref="J13:J14"/>
    <mergeCell ref="K13:K14"/>
    <mergeCell ref="J15:J16"/>
    <mergeCell ref="K15:K16"/>
    <mergeCell ref="J17:J18"/>
    <mergeCell ref="K17:K18"/>
    <mergeCell ref="J19:J20"/>
    <mergeCell ref="K19:K20"/>
    <mergeCell ref="J21:J23"/>
    <mergeCell ref="K21:K23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2018-09-27T10:37:26Z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