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шаблон!$A$2:$BY$42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шаблон!$A$1:$BQ$14</definedName>
  </definedNames>
  <calcPr calcId="145621"/>
</workbook>
</file>

<file path=xl/calcChain.xml><?xml version="1.0" encoding="utf-8"?>
<calcChain xmlns="http://schemas.openxmlformats.org/spreadsheetml/2006/main">
  <c r="O7" i="4" l="1"/>
  <c r="P3" i="4"/>
  <c r="R8" i="4"/>
  <c r="U8" i="4" s="1"/>
  <c r="T8" i="4"/>
  <c r="Q8" i="4"/>
  <c r="T7" i="4" l="1"/>
  <c r="R7" i="4"/>
  <c r="Q7" i="4"/>
  <c r="U7" i="4" s="1"/>
  <c r="R6" i="4"/>
  <c r="Q6" i="4"/>
  <c r="U6" i="4" s="1"/>
  <c r="O6" i="4" s="1"/>
  <c r="T5" i="4" l="1"/>
  <c r="S5" i="4"/>
  <c r="S3" i="4" s="1"/>
  <c r="R5" i="4"/>
  <c r="Q5" i="4"/>
  <c r="U5" i="4" s="1"/>
  <c r="O5" i="4" s="1"/>
  <c r="AQ3" i="4" l="1"/>
  <c r="AO3" i="4"/>
  <c r="AM3" i="4"/>
  <c r="N6" i="4"/>
  <c r="N5" i="4"/>
  <c r="N4" i="4"/>
  <c r="O4" i="4" s="1"/>
  <c r="O3" i="4" s="1"/>
  <c r="Q4" i="4" l="1"/>
  <c r="Q3" i="4" s="1"/>
  <c r="T4" i="4"/>
  <c r="R4" i="4"/>
  <c r="R3" i="4" s="1"/>
  <c r="T3" i="4"/>
  <c r="X9" i="4"/>
  <c r="Y9" i="4"/>
  <c r="Z9" i="4"/>
  <c r="AA9" i="4"/>
  <c r="AB9" i="4"/>
  <c r="AC9" i="4"/>
  <c r="AD9" i="4"/>
  <c r="AF9" i="4"/>
  <c r="AG9" i="4"/>
  <c r="AH9" i="4"/>
  <c r="AJ9" i="4"/>
  <c r="AL9" i="4"/>
  <c r="AN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U4" i="4" l="1"/>
  <c r="AI3" i="4" s="1"/>
  <c r="U3" i="4"/>
  <c r="S9" i="4"/>
  <c r="W9" i="4"/>
  <c r="BP3" i="4" l="1"/>
  <c r="AI9" i="4"/>
  <c r="AM9" i="4"/>
  <c r="T9" i="4"/>
  <c r="AQ9" i="4"/>
  <c r="O9" i="4" l="1"/>
  <c r="AO9" i="4"/>
  <c r="R9" i="4"/>
  <c r="Q9" i="4"/>
  <c r="U9" i="4" l="1"/>
  <c r="BU3" i="4"/>
  <c r="BV3" i="4" s="1"/>
  <c r="BP9" i="4" l="1"/>
  <c r="AE9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U29" i="4" l="1"/>
  <c r="BV29" i="4" s="1"/>
  <c r="BU28" i="4"/>
  <c r="BV28" i="4" s="1"/>
  <c r="BU27" i="4"/>
  <c r="BV27" i="4" s="1"/>
  <c r="BU42" i="4"/>
  <c r="BV42" i="4" s="1"/>
  <c r="BU16" i="4"/>
  <c r="BV16" i="4" s="1"/>
  <c r="BU17" i="4"/>
  <c r="BV17" i="4" s="1"/>
  <c r="BU18" i="4"/>
  <c r="BV18" i="4" s="1"/>
  <c r="BU19" i="4"/>
  <c r="BV19" i="4" s="1"/>
  <c r="BU20" i="4"/>
  <c r="BV20" i="4" s="1"/>
  <c r="BU21" i="4"/>
  <c r="BV21" i="4" s="1"/>
  <c r="BU22" i="4"/>
  <c r="BV22" i="4" s="1"/>
  <c r="BU23" i="4"/>
  <c r="BV23" i="4" s="1"/>
  <c r="BU24" i="4"/>
  <c r="BV24" i="4" s="1"/>
  <c r="BU25" i="4"/>
  <c r="BV25" i="4" s="1"/>
  <c r="BU26" i="4"/>
  <c r="BV26" i="4" s="1"/>
  <c r="BU30" i="4"/>
  <c r="BV30" i="4" s="1"/>
  <c r="BU31" i="4"/>
  <c r="BV31" i="4" s="1"/>
  <c r="BU32" i="4"/>
  <c r="BV32" i="4" s="1"/>
  <c r="BU33" i="4"/>
  <c r="BV33" i="4" s="1"/>
  <c r="BU34" i="4"/>
  <c r="BV34" i="4" s="1"/>
  <c r="BU35" i="4"/>
  <c r="BV35" i="4" s="1"/>
  <c r="BU36" i="4"/>
  <c r="BV36" i="4" s="1"/>
  <c r="BU37" i="4"/>
  <c r="BV37" i="4" s="1"/>
  <c r="BU38" i="4"/>
  <c r="BV38" i="4" s="1"/>
  <c r="BU39" i="4"/>
  <c r="BV39" i="4" s="1"/>
  <c r="BU40" i="4"/>
  <c r="BV40" i="4" s="1"/>
  <c r="BU41" i="4"/>
  <c r="BV41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 s="1"/>
  <c r="S72" i="2"/>
  <c r="S70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P63" i="2"/>
  <c r="P62" i="2" s="1"/>
  <c r="Q63" i="2"/>
  <c r="Q62" i="2" s="1"/>
  <c r="P37" i="2"/>
  <c r="Q37" i="2"/>
  <c r="T41" i="2"/>
  <c r="P41" i="2"/>
  <c r="T72" i="2"/>
  <c r="P70" i="2"/>
  <c r="T40" i="2"/>
  <c r="P38" i="2"/>
  <c r="P55" i="2"/>
  <c r="T56" i="2"/>
  <c r="S55" i="2"/>
  <c r="Q55" i="2"/>
  <c r="T37" i="2"/>
  <c r="BJ35" i="2"/>
  <c r="BB70" i="2"/>
  <c r="BK70" i="2"/>
  <c r="T70" i="2"/>
  <c r="AF55" i="2"/>
  <c r="BB38" i="2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8" i="2"/>
  <c r="AJ29" i="2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BH21" i="2"/>
  <c r="BK21" i="2" s="1"/>
  <c r="T21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 s="1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N3" i="2" s="1"/>
  <c r="R3" i="2"/>
  <c r="O3" i="2"/>
  <c r="AZ3" i="2"/>
  <c r="T82" i="2"/>
  <c r="BB81" i="2" s="1"/>
  <c r="P81" i="2"/>
  <c r="T83" i="2"/>
  <c r="BF81" i="2" s="1"/>
  <c r="T52" i="2"/>
  <c r="T51" i="2" s="1"/>
  <c r="P51" i="2"/>
  <c r="T50" i="2"/>
  <c r="BB49" i="2" s="1"/>
  <c r="BK49" i="2" s="1"/>
  <c r="P49" i="2"/>
  <c r="Q5" i="2"/>
  <c r="Q3" i="2" s="1"/>
  <c r="P5" i="2"/>
  <c r="P3" i="2" s="1"/>
  <c r="T81" i="2"/>
  <c r="T49" i="2"/>
  <c r="M86" i="2"/>
  <c r="M85" i="2"/>
  <c r="N86" i="2"/>
  <c r="P86" i="2" s="1"/>
  <c r="N85" i="2"/>
  <c r="S85" i="2" s="1"/>
  <c r="R84" i="2"/>
  <c r="O84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N6" i="2"/>
  <c r="N19" i="2"/>
  <c r="N18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T20" i="2" s="1"/>
  <c r="S20" i="2"/>
  <c r="S18" i="2"/>
  <c r="Q7" i="2"/>
  <c r="Q6" i="2" s="1"/>
  <c r="T61" i="2"/>
  <c r="P60" i="2"/>
  <c r="P53" i="2"/>
  <c r="P18" i="2"/>
  <c r="T60" i="2"/>
  <c r="BB60" i="2"/>
  <c r="BK60" i="2" s="1"/>
  <c r="N35" i="2" l="1"/>
  <c r="S36" i="2"/>
  <c r="S35" i="2" s="1"/>
  <c r="P36" i="2"/>
  <c r="Q36" i="2"/>
  <c r="Q35" i="2" s="1"/>
  <c r="N77" i="2"/>
  <c r="Q78" i="2"/>
  <c r="Q77" i="2" s="1"/>
  <c r="S78" i="2"/>
  <c r="S77" i="2" s="1"/>
  <c r="P78" i="2"/>
  <c r="N46" i="2"/>
  <c r="Q47" i="2"/>
  <c r="Q46" i="2" s="1"/>
  <c r="S47" i="2"/>
  <c r="S46" i="2" s="1"/>
  <c r="P47" i="2"/>
  <c r="Q85" i="2"/>
  <c r="BB51" i="2"/>
  <c r="BK51" i="2" s="1"/>
  <c r="BK81" i="2"/>
  <c r="BK38" i="2"/>
  <c r="T59" i="2"/>
  <c r="BB18" i="2"/>
  <c r="T18" i="2"/>
  <c r="Q14" i="2"/>
  <c r="Q13" i="2" s="1"/>
  <c r="P14" i="2"/>
  <c r="N13" i="2"/>
  <c r="S14" i="2"/>
  <c r="S13" i="2" s="1"/>
  <c r="S84" i="2"/>
  <c r="T85" i="2"/>
  <c r="BK18" i="2"/>
  <c r="P84" i="2"/>
  <c r="S3" i="2"/>
  <c r="T5" i="2"/>
  <c r="T7" i="2"/>
  <c r="T54" i="2"/>
  <c r="Q86" i="2"/>
  <c r="Q84" i="2" s="1"/>
  <c r="N84" i="2"/>
  <c r="T9" i="2"/>
  <c r="S8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T55" i="2"/>
  <c r="BB55" i="2"/>
  <c r="BK55" i="2" s="1"/>
  <c r="S68" i="2"/>
  <c r="P68" i="2"/>
  <c r="T68" i="2" s="1"/>
  <c r="BB64" i="2" s="1"/>
  <c r="Q68" i="2"/>
  <c r="S74" i="2"/>
  <c r="S73" i="2" s="1"/>
  <c r="Q74" i="2"/>
  <c r="Q73" i="2" s="1"/>
  <c r="P74" i="2"/>
  <c r="N73" i="2"/>
  <c r="S44" i="2"/>
  <c r="S43" i="2" s="1"/>
  <c r="P44" i="2"/>
  <c r="Q44" i="2"/>
  <c r="Q43" i="2" s="1"/>
  <c r="N43" i="2"/>
  <c r="S17" i="2"/>
  <c r="S16" i="2" s="1"/>
  <c r="N16" i="2"/>
  <c r="P17" i="2"/>
  <c r="Q17" i="2"/>
  <c r="Q16" i="2" s="1"/>
  <c r="P26" i="2"/>
  <c r="Q26" i="2"/>
  <c r="Q25" i="2" s="1"/>
  <c r="S26" i="2"/>
  <c r="S25" i="2" s="1"/>
  <c r="N25" i="2"/>
  <c r="S30" i="2"/>
  <c r="S29" i="2" s="1"/>
  <c r="Q30" i="2"/>
  <c r="N29" i="2"/>
  <c r="P30" i="2"/>
  <c r="P34" i="2"/>
  <c r="S34" i="2"/>
  <c r="Q34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P46" i="2" l="1"/>
  <c r="T47" i="2"/>
  <c r="T78" i="2"/>
  <c r="P77" i="2"/>
  <c r="P35" i="2"/>
  <c r="T36" i="2"/>
  <c r="T65" i="2"/>
  <c r="P64" i="2"/>
  <c r="BB62" i="2"/>
  <c r="BK62" i="2" s="1"/>
  <c r="T62" i="2"/>
  <c r="P29" i="2"/>
  <c r="T30" i="2"/>
  <c r="Q29" i="2"/>
  <c r="T44" i="2"/>
  <c r="P43" i="2"/>
  <c r="P27" i="2"/>
  <c r="T28" i="2"/>
  <c r="P11" i="2"/>
  <c r="T12" i="2"/>
  <c r="BB8" i="2"/>
  <c r="BK8" i="2" s="1"/>
  <c r="T8" i="2"/>
  <c r="T6" i="2"/>
  <c r="BH6" i="2"/>
  <c r="BK6" i="2" s="1"/>
  <c r="T86" i="2"/>
  <c r="BF84" i="2" s="1"/>
  <c r="BB84" i="2"/>
  <c r="BK84" i="2" s="1"/>
  <c r="T84" i="2"/>
  <c r="T14" i="2"/>
  <c r="P13" i="2"/>
  <c r="T76" i="2"/>
  <c r="P75" i="2"/>
  <c r="T34" i="2"/>
  <c r="BB29" i="2" s="1"/>
  <c r="T26" i="2"/>
  <c r="P25" i="2"/>
  <c r="P16" i="2"/>
  <c r="T17" i="2"/>
  <c r="T74" i="2"/>
  <c r="P73" i="2"/>
  <c r="P23" i="2"/>
  <c r="T24" i="2"/>
  <c r="T53" i="2"/>
  <c r="BB53" i="2"/>
  <c r="BK53" i="2" s="1"/>
  <c r="BB3" i="2"/>
  <c r="BK3" i="2" s="1"/>
  <c r="T3" i="2"/>
  <c r="T35" i="2" l="1"/>
  <c r="BB35" i="2"/>
  <c r="BK35" i="2" s="1"/>
  <c r="BB46" i="2"/>
  <c r="BK46" i="2" s="1"/>
  <c r="T46" i="2"/>
  <c r="BB77" i="2"/>
  <c r="BK77" i="2" s="1"/>
  <c r="T77" i="2"/>
  <c r="BB16" i="2"/>
  <c r="BK16" i="2" s="1"/>
  <c r="T16" i="2"/>
  <c r="BB23" i="2"/>
  <c r="BK23" i="2" s="1"/>
  <c r="T23" i="2"/>
  <c r="BB73" i="2"/>
  <c r="BK73" i="2" s="1"/>
  <c r="T73" i="2"/>
  <c r="BB25" i="2"/>
  <c r="BK25" i="2" s="1"/>
  <c r="T25" i="2"/>
  <c r="T43" i="2"/>
  <c r="BB43" i="2"/>
  <c r="BK43" i="2" s="1"/>
  <c r="AF29" i="2"/>
  <c r="T29" i="2"/>
  <c r="BK29" i="2"/>
  <c r="BB75" i="2"/>
  <c r="BK75" i="2" s="1"/>
  <c r="T75" i="2"/>
  <c r="T13" i="2"/>
  <c r="BB13" i="2"/>
  <c r="BK13" i="2" s="1"/>
  <c r="BB11" i="2"/>
  <c r="BK11" i="2" s="1"/>
  <c r="T11" i="2"/>
  <c r="BB27" i="2"/>
  <c r="BK27" i="2" s="1"/>
  <c r="T27" i="2"/>
  <c r="AF64" i="2"/>
  <c r="BK64" i="2" s="1"/>
  <c r="T64" i="2"/>
</calcChain>
</file>

<file path=xl/sharedStrings.xml><?xml version="1.0" encoding="utf-8"?>
<sst xmlns="http://schemas.openxmlformats.org/spreadsheetml/2006/main" count="509" uniqueCount="357">
  <si>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</si>
  <si>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</si>
  <si>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</si>
  <si>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</si>
  <si>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</si>
  <si>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</si>
  <si>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</si>
  <si>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</si>
  <si>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</si>
  <si>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</si>
  <si>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</si>
  <si>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</si>
  <si>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</si>
  <si>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</si>
  <si>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</si>
  <si>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</si>
  <si>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</si>
  <si>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</si>
  <si>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</si>
  <si>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</si>
  <si>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</si>
  <si>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</si>
  <si>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</si>
  <si>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</si>
  <si>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</si>
  <si>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</si>
  <si>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</si>
  <si>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</si>
  <si>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</si>
  <si>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</si>
  <si>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</si>
  <si>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</si>
  <si>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</si>
  <si>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</si>
  <si>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</si>
  <si>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</si>
  <si>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</si>
  <si>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</si>
  <si>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</si>
  <si>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</si>
  <si>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</si>
  <si>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</si>
  <si>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</si>
  <si>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</si>
  <si>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</si>
  <si>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</si>
  <si>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</si>
  <si>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</si>
  <si>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</si>
  <si>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</si>
  <si>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</si>
  <si>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</si>
  <si>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</si>
  <si>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</si>
  <si>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</si>
  <si>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</si>
  <si>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</si>
  <si>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</si>
  <si>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</si>
  <si>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</si>
  <si>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</si>
  <si>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</si>
  <si>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</si>
  <si>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</si>
  <si>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</si>
  <si>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</si>
  <si>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</si>
  <si>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</si>
  <si>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</si>
  <si>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</si>
  <si>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</si>
  <si>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</si>
  <si>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</si>
  <si>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</si>
  <si>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</si>
  <si>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</si>
  <si>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</si>
  <si>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</si>
  <si>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</si>
  <si>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</si>
  <si>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</si>
  <si>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</si>
  <si>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</si>
  <si>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</si>
  <si>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</si>
  <si>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</si>
  <si>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</si>
  <si>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</si>
  <si>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</si>
  <si>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</si>
  <si>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</si>
  <si>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</si>
  <si>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</si>
  <si>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</si>
  <si>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</si>
  <si>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</si>
  <si>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</si>
  <si>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</si>
  <si>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</si>
  <si>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</si>
  <si>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</si>
  <si>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</si>
  <si>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</si>
  <si>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</si>
  <si>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</si>
  <si>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</si>
  <si>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</si>
  <si>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</si>
  <si>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</si>
  <si>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</si>
  <si>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</si>
  <si>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</si>
  <si>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</si>
  <si>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</si>
  <si>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</si>
  <si>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</si>
  <si>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</si>
  <si>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</si>
  <si>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</si>
  <si>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</si>
  <si>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</si>
  <si>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</si>
  <si>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</si>
  <si>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</si>
  <si>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</si>
  <si>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</si>
  <si>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</si>
  <si>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</si>
  <si>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</si>
  <si>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</si>
  <si>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</si>
  <si>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</si>
  <si>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</si>
  <si>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</si>
  <si>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</si>
  <si>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</si>
  <si>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</si>
  <si>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</si>
  <si>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</si>
  <si>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</si>
  <si>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</si>
  <si>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</si>
  <si>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</si>
  <si>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</si>
  <si>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</si>
  <si>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</si>
  <si>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</si>
  <si>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</si>
  <si>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</si>
  <si>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</si>
  <si>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</si>
  <si>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</si>
  <si>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</si>
  <si>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</si>
  <si>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</si>
  <si>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</si>
  <si>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</si>
  <si>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</si>
  <si>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</si>
  <si>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</si>
  <si>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</si>
  <si>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</si>
  <si>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</si>
  <si>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</si>
  <si>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</si>
  <si>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</si>
  <si>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</si>
  <si>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</si>
  <si>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</si>
  <si>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</si>
  <si>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</si>
  <si>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</si>
  <si>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</si>
  <si>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</si>
  <si>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</si>
  <si>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</si>
  <si>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</si>
  <si>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</si>
  <si>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</si>
  <si>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</si>
  <si>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</si>
  <si>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</si>
  <si>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</si>
  <si>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</si>
  <si>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</si>
  <si>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</si>
  <si>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</si>
  <si>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</si>
  <si>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</si>
  <si>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</si>
  <si>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</si>
  <si>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</si>
  <si>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</si>
  <si>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</si>
  <si>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</si>
  <si>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</si>
  <si>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</si>
  <si>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</si>
  <si>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</si>
  <si>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</si>
  <si>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</si>
  <si>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</si>
  <si>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</si>
  <si>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</si>
  <si>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</si>
  <si>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</si>
  <si>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</si>
  <si>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</si>
  <si>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</si>
  <si>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</si>
  <si>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</si>
  <si>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</si>
  <si>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</si>
  <si>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</si>
  <si>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</si>
  <si>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</si>
  <si>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</si>
  <si>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</si>
  <si>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</si>
  <si>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</si>
  <si>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</si>
  <si>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</si>
  <si>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</si>
  <si>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</si>
  <si>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</si>
  <si>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</si>
  <si>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</si>
  <si>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</si>
  <si>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</si>
  <si>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</si>
  <si>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</si>
  <si>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</si>
  <si>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</si>
  <si>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</si>
  <si>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</si>
  <si>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</si>
  <si>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</si>
  <si>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</si>
  <si>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</si>
  <si>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</si>
  <si>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</si>
  <si>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</si>
  <si>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</si>
  <si>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</si>
  <si>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</si>
  <si>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</si>
  <si>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</si>
  <si>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</si>
  <si>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</si>
  <si>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</si>
  <si>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</si>
  <si>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</si>
  <si>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</si>
  <si>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</si>
  <si>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</si>
  <si>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</si>
  <si>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</si>
  <si>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</si>
  <si>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</si>
  <si>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</si>
  <si>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</si>
  <si>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</si>
  <si>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</si>
  <si>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</si>
  <si>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</si>
  <si>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</si>
  <si>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</si>
  <si>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</si>
  <si>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</si>
  <si>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</si>
  <si>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</si>
  <si>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</si>
  <si>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</si>
  <si>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</si>
  <si>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</si>
  <si>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</si>
  <si>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</si>
  <si>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</si>
  <si>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</si>
  <si>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</si>
  <si>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</si>
  <si>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</si>
  <si>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</si>
  <si>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</si>
  <si>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</si>
  <si>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</si>
  <si>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</si>
  <si>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</si>
  <si>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</si>
  <si>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</si>
  <si>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</si>
  <si>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</si>
  <si>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</si>
  <si>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</si>
  <si>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</si>
  <si>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</si>
  <si>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</si>
  <si>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</si>
  <si>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</si>
  <si>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</si>
  <si>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</si>
  <si>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</si>
  <si>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</si>
  <si>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</si>
  <si>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</si>
  <si>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</si>
  <si>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</si>
  <si>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</si>
  <si>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</si>
  <si>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</si>
  <si>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</si>
  <si>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</si>
  <si>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</si>
  <si>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</si>
  <si>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</si>
  <si>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</si>
  <si>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</si>
  <si>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</si>
  <si>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</si>
  <si>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</si>
  <si>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</si>
  <si>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</si>
  <si>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</si>
  <si>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</si>
  <si>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</si>
  <si>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</si>
  <si>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</si>
  <si>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</si>
  <si>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</si>
  <si>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</si>
  <si>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</si>
  <si>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</si>
  <si>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</si>
  <si>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</si>
  <si>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</si>
  <si>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</si>
  <si>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</si>
  <si>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ООО "Мираторг-Курск"</t>
  </si>
  <si>
    <t>монтаж реклоузера 10 (6) кВ,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</si>
  <si>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</si>
  <si>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</si>
  <si>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</si>
  <si>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</si>
  <si>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</si>
  <si>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</si>
  <si>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</si>
  <si>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</si>
  <si>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</si>
  <si>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41797325 (ЦЭС-17480/2019)</t>
  </si>
  <si>
    <t>ПРЭС</t>
  </si>
  <si>
    <t>Курская обл., Поныровский р-он,близ н.п. Становое</t>
  </si>
  <si>
    <t xml:space="preserve">10.1. Проектирование и строительство КВЛ 10 кВ протяженностью 2,5 км от опоры №3 ВЛ-10 кВ № 03 ПС 35/10 кВ «Ольховатка» до границы земельног участка Заявителя, в том числе:
- строительство воздушной линии электропередачи 10 кВ защищенным проводом протяженностью 2,25 км.
-    строительство кабельной линии электропередачи 10 кВ методом прокладки в траншее протяженностью 0,2км.
- строительство кабельной линии электропередачи 10 кВ методом горизонтально направленного бурения (ГНБ) 0,05 км.
  10.2. Монтаж двух линейных разъединителей 10 кВ на первой и на предпоследней опорах вновь построенной КВЛ 10 кВ  от ВЛ-10 кВ № 03 ПС 35/10 кВ «Ольховатка» (тип и технические характеристики уточнить при проектировании).
10.3  Установка реклоузера 10 кВ на последней опоре вновь построенной КВЛ-10 кВ от ВЛ 10 кВ № 03 ПС 35/10 кВ «Ольховатка» (тип и технические характеристики уточнить при проектировании).
10.4 Реконструкция существующей ВЛ-10 кВ № 03 ПС 35/10 кВ «Ольховатка» в части монтажа ответвительной арматуры на опоре № 3.
10.5 Выполнить фактические действия по присоединению электроустановок Заявителя.
</t>
  </si>
  <si>
    <t>0,2 (в траншее)
0,05 (методом ГНБ)</t>
  </si>
  <si>
    <t>0,2 (в траншее)</t>
  </si>
  <si>
    <t>0,05 (методом ГНБ)</t>
  </si>
  <si>
    <t>1) 0,2 (в траншее);
2) 0,05 (методом ГНБ)</t>
  </si>
  <si>
    <t>Приложение к техническому заданию на выполнение работ по проектированию строительства 
распределительной сети 10/0,4 кВ. («Очередь № 139 не льготник, договор № 41797325 (ЦЭС-17480/2019) от 25.04.2019г.»)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</si>
</sst>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b/>
      <sz val="40"/>
      <color theme="1"/>
      <name val="Arial"/>
      <family val="2"/>
      <charset val="204"/>
    </font>
    <font>
      <b/>
      <sz val="40"/>
      <name val="Arial"/>
      <family val="2"/>
      <charset val="204"/>
    </font>
    <font>
      <b/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6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14" fontId="19" fillId="0" borderId="2" xfId="0" applyNumberFormat="1" applyFont="1" applyFill="1" applyBorder="1" applyAlignment="1">
      <alignment horizontal="center" vertical="center" wrapText="1"/>
    </xf>
    <xf numFmtId="14" fontId="19" fillId="0" borderId="10" xfId="0" applyNumberFormat="1" applyFont="1" applyFill="1" applyBorder="1" applyAlignment="1">
      <alignment horizontal="center" vertical="center" wrapText="1"/>
    </xf>
    <xf numFmtId="14" fontId="19" fillId="0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29"/>
  <sheetViews>
    <sheetView tabSelected="1" view="pageBreakPreview" topLeftCell="T1" zoomScale="27" zoomScaleNormal="30" zoomScaleSheetLayoutView="27" workbookViewId="0">
      <pane ySplit="2" topLeftCell="A3" activePane="bottomLeft" state="frozen"/>
      <selection pane="bottomLeft" activeCell="J3" sqref="J3:J8"/>
    </sheetView>
  </sheetViews>
  <sheetFormatPr defaultColWidth="9.140625" defaultRowHeight="34.5" x14ac:dyDescent="0.45"/>
  <cols>
    <col min="1" max="1" width="36.7109375" style="176" customWidth="1"/>
    <col min="2" max="2" width="40.140625" style="176" customWidth="1"/>
    <col min="3" max="3" width="32.140625" style="176" customWidth="1"/>
    <col min="4" max="4" width="25.42578125" style="176" customWidth="1"/>
    <col min="5" max="5" width="32.140625" style="176" hidden="1" customWidth="1"/>
    <col min="6" max="6" width="19.28515625" style="176" customWidth="1"/>
    <col min="7" max="7" width="44.140625" style="176" customWidth="1"/>
    <col min="8" max="8" width="23" style="176" customWidth="1"/>
    <col min="9" max="9" width="46.28515625" style="176" customWidth="1"/>
    <col min="10" max="10" width="146.85546875" style="176" customWidth="1"/>
    <col min="11" max="11" width="50.28515625" style="176" customWidth="1"/>
    <col min="12" max="12" width="8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5.140625" style="176" customWidth="1"/>
    <col min="19" max="19" width="37.42578125" style="176" customWidth="1"/>
    <col min="20" max="20" width="33.140625" style="176" customWidth="1"/>
    <col min="21" max="21" width="38.42578125" style="176" customWidth="1"/>
    <col min="22" max="22" width="31.7109375" style="176" hidden="1" customWidth="1"/>
    <col min="23" max="23" width="3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6.140625" style="176" hidden="1" customWidth="1"/>
    <col min="30" max="30" width="39.5703125" style="176" hidden="1" customWidth="1"/>
    <col min="31" max="31" width="40.4257812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7.425781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3.85546875" style="176" customWidth="1"/>
    <col min="40" max="40" width="27.7109375" style="176" customWidth="1"/>
    <col min="41" max="41" width="36.28515625" style="176" customWidth="1"/>
    <col min="42" max="42" width="51.7109375" style="176" customWidth="1"/>
    <col min="43" max="43" width="33" style="176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4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7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89" customHeight="1" x14ac:dyDescent="0.95">
      <c r="A1" s="232" t="s">
        <v>356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5" s="22" customFormat="1" ht="262.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338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253.5" customHeight="1" x14ac:dyDescent="0.25">
      <c r="A3" s="17" t="s">
        <v>348</v>
      </c>
      <c r="B3" s="18">
        <v>41797325</v>
      </c>
      <c r="C3" s="24">
        <v>43580</v>
      </c>
      <c r="D3" s="19"/>
      <c r="E3" s="19"/>
      <c r="F3" s="20">
        <v>500</v>
      </c>
      <c r="G3" s="18" t="s">
        <v>337</v>
      </c>
      <c r="H3" s="18" t="s">
        <v>349</v>
      </c>
      <c r="I3" s="18" t="s">
        <v>350</v>
      </c>
      <c r="J3" s="229" t="s">
        <v>351</v>
      </c>
      <c r="K3" s="18"/>
      <c r="L3" s="20"/>
      <c r="M3" s="20"/>
      <c r="N3" s="20"/>
      <c r="O3" s="21">
        <f>SUM(O4:O8)</f>
        <v>5560.56</v>
      </c>
      <c r="P3" s="21">
        <f t="shared" ref="P3:U3" si="0">SUM(P4:P8)</f>
        <v>0</v>
      </c>
      <c r="Q3" s="21">
        <f t="shared" si="0"/>
        <v>461.45320000000004</v>
      </c>
      <c r="R3" s="21">
        <f t="shared" si="0"/>
        <v>3185.2932000000001</v>
      </c>
      <c r="S3" s="21">
        <f t="shared" si="0"/>
        <v>1702.77</v>
      </c>
      <c r="T3" s="21">
        <f t="shared" si="0"/>
        <v>211.04360000000003</v>
      </c>
      <c r="U3" s="21">
        <f t="shared" si="0"/>
        <v>5560.5599999999995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2.25</v>
      </c>
      <c r="AI3" s="23">
        <f>U4</f>
        <v>2888.9999999999995</v>
      </c>
      <c r="AJ3" s="23"/>
      <c r="AK3" s="21"/>
      <c r="AL3" s="199">
        <v>2</v>
      </c>
      <c r="AM3" s="23">
        <f>U5</f>
        <v>117.02000000000001</v>
      </c>
      <c r="AN3" s="23">
        <v>1</v>
      </c>
      <c r="AO3" s="23">
        <f>U6</f>
        <v>1737.42</v>
      </c>
      <c r="AP3" s="23" t="s">
        <v>352</v>
      </c>
      <c r="AQ3" s="21">
        <f>U7+U8</f>
        <v>817.11999999999989</v>
      </c>
      <c r="AR3" s="21"/>
      <c r="AS3" s="21"/>
      <c r="AT3" s="21"/>
      <c r="AU3" s="21"/>
      <c r="AV3" s="199"/>
      <c r="AW3" s="23"/>
      <c r="AX3" s="21"/>
      <c r="AY3" s="21"/>
      <c r="AZ3" s="21"/>
      <c r="BA3" s="21"/>
      <c r="BB3" s="21"/>
      <c r="BC3" s="21"/>
      <c r="BD3" s="21"/>
      <c r="BE3" s="21"/>
      <c r="BF3" s="199"/>
      <c r="BG3" s="21"/>
      <c r="BH3" s="20"/>
      <c r="BI3" s="21"/>
      <c r="BJ3" s="20"/>
      <c r="BK3" s="23"/>
      <c r="BL3" s="23"/>
      <c r="BM3" s="21"/>
      <c r="BN3" s="21"/>
      <c r="BO3" s="21"/>
      <c r="BP3" s="181">
        <f>AI3+AM3+AO3+AQ3</f>
        <v>5560.5599999999995</v>
      </c>
      <c r="BQ3" s="24">
        <v>44311</v>
      </c>
      <c r="BR3" s="21"/>
      <c r="BS3" s="193">
        <v>43535</v>
      </c>
      <c r="BT3" s="196">
        <v>12</v>
      </c>
      <c r="BU3" s="22">
        <f t="shared" ref="BU3" si="1">BT3*30</f>
        <v>360</v>
      </c>
      <c r="BV3" s="192">
        <f t="shared" ref="BV3" si="2">BS3+BU3</f>
        <v>43895</v>
      </c>
      <c r="BW3" s="25"/>
    </row>
    <row r="4" spans="1:75" s="22" customFormat="1" ht="148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0"/>
      <c r="K4" s="18"/>
      <c r="L4" s="20"/>
      <c r="M4" s="20" t="s">
        <v>314</v>
      </c>
      <c r="N4" s="21">
        <f>AH3</f>
        <v>2.25</v>
      </c>
      <c r="O4" s="21">
        <f>N4*1284</f>
        <v>2889</v>
      </c>
      <c r="P4" s="20"/>
      <c r="Q4" s="20">
        <f>O4*0.11</f>
        <v>317.79000000000002</v>
      </c>
      <c r="R4" s="20">
        <f>O4*0.84</f>
        <v>2426.7599999999998</v>
      </c>
      <c r="S4" s="20">
        <v>0</v>
      </c>
      <c r="T4" s="20">
        <f>O4*0.05</f>
        <v>144.45000000000002</v>
      </c>
      <c r="U4" s="21">
        <f>SUM(Q4:T4)</f>
        <v>2888.9999999999995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9"/>
      <c r="AM4" s="20"/>
      <c r="AN4" s="20"/>
      <c r="AO4" s="20"/>
      <c r="AP4" s="20"/>
      <c r="AQ4" s="21"/>
      <c r="AR4" s="21"/>
      <c r="AS4" s="21"/>
      <c r="AT4" s="21"/>
      <c r="AU4" s="21"/>
      <c r="AV4" s="199"/>
      <c r="AW4" s="20"/>
      <c r="AX4" s="21"/>
      <c r="AY4" s="21"/>
      <c r="AZ4" s="21"/>
      <c r="BA4" s="21"/>
      <c r="BB4" s="21"/>
      <c r="BC4" s="21"/>
      <c r="BD4" s="21"/>
      <c r="BE4" s="21"/>
      <c r="BF4" s="199"/>
      <c r="BG4" s="199"/>
      <c r="BH4" s="20"/>
      <c r="BI4" s="20"/>
      <c r="BJ4" s="20"/>
      <c r="BK4" s="23"/>
      <c r="BL4" s="23"/>
      <c r="BM4" s="21"/>
      <c r="BN4" s="21"/>
      <c r="BO4" s="21"/>
      <c r="BP4" s="181"/>
      <c r="BQ4" s="24"/>
      <c r="BR4" s="21"/>
      <c r="BS4" s="193"/>
      <c r="BT4" s="196"/>
      <c r="BV4" s="192"/>
      <c r="BW4" s="25"/>
    </row>
    <row r="5" spans="1:75" s="22" customFormat="1" ht="148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0"/>
      <c r="K5" s="18"/>
      <c r="L5" s="20"/>
      <c r="M5" s="20" t="s">
        <v>316</v>
      </c>
      <c r="N5" s="21">
        <f>AL3</f>
        <v>2</v>
      </c>
      <c r="O5" s="21">
        <f>U5</f>
        <v>117.02000000000001</v>
      </c>
      <c r="P5" s="21"/>
      <c r="Q5" s="21">
        <f>2*4.33</f>
        <v>8.66</v>
      </c>
      <c r="R5" s="21">
        <f>2*6.88</f>
        <v>13.76</v>
      </c>
      <c r="S5" s="21">
        <f>2*45.49</f>
        <v>90.98</v>
      </c>
      <c r="T5" s="21">
        <f>2*1.81</f>
        <v>3.62</v>
      </c>
      <c r="U5" s="21">
        <f>SUM(Q5:T5)</f>
        <v>117.02000000000001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9"/>
      <c r="AM5" s="20"/>
      <c r="AN5" s="20"/>
      <c r="AO5" s="20"/>
      <c r="AP5" s="20"/>
      <c r="AQ5" s="21"/>
      <c r="AR5" s="21"/>
      <c r="AS5" s="21"/>
      <c r="AT5" s="21"/>
      <c r="AU5" s="21"/>
      <c r="AV5" s="199"/>
      <c r="AW5" s="20"/>
      <c r="AX5" s="21"/>
      <c r="AY5" s="21"/>
      <c r="AZ5" s="21"/>
      <c r="BA5" s="21"/>
      <c r="BB5" s="21"/>
      <c r="BC5" s="21"/>
      <c r="BD5" s="21"/>
      <c r="BE5" s="21"/>
      <c r="BF5" s="199"/>
      <c r="BG5" s="199"/>
      <c r="BH5" s="20"/>
      <c r="BI5" s="20"/>
      <c r="BJ5" s="20"/>
      <c r="BK5" s="23"/>
      <c r="BL5" s="23"/>
      <c r="BM5" s="21"/>
      <c r="BN5" s="21"/>
      <c r="BO5" s="21"/>
      <c r="BP5" s="181"/>
      <c r="BQ5" s="24"/>
      <c r="BR5" s="21"/>
      <c r="BS5" s="193"/>
      <c r="BT5" s="196"/>
      <c r="BV5" s="192"/>
      <c r="BW5" s="25"/>
    </row>
    <row r="6" spans="1:75" s="22" customFormat="1" ht="148.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0"/>
      <c r="K6" s="18"/>
      <c r="L6" s="20"/>
      <c r="M6" s="20" t="s">
        <v>338</v>
      </c>
      <c r="N6" s="23">
        <f>AN3</f>
        <v>1</v>
      </c>
      <c r="O6" s="21">
        <f>U6</f>
        <v>1737.42</v>
      </c>
      <c r="P6" s="21"/>
      <c r="Q6" s="21">
        <f>45.12</f>
        <v>45.12</v>
      </c>
      <c r="R6" s="21">
        <f>42.05</f>
        <v>42.05</v>
      </c>
      <c r="S6" s="21">
        <v>1611.79</v>
      </c>
      <c r="T6" s="21">
        <v>38.46</v>
      </c>
      <c r="U6" s="21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9"/>
      <c r="AM6" s="20"/>
      <c r="AN6" s="20"/>
      <c r="AO6" s="20"/>
      <c r="AP6" s="20"/>
      <c r="AQ6" s="21"/>
      <c r="AR6" s="21"/>
      <c r="AS6" s="21"/>
      <c r="AT6" s="21"/>
      <c r="AU6" s="21"/>
      <c r="AV6" s="199"/>
      <c r="AW6" s="20"/>
      <c r="AX6" s="21"/>
      <c r="AY6" s="21"/>
      <c r="AZ6" s="21"/>
      <c r="BA6" s="21"/>
      <c r="BB6" s="21"/>
      <c r="BC6" s="21"/>
      <c r="BD6" s="21"/>
      <c r="BE6" s="21"/>
      <c r="BF6" s="199"/>
      <c r="BG6" s="199"/>
      <c r="BH6" s="20"/>
      <c r="BI6" s="20"/>
      <c r="BJ6" s="20"/>
      <c r="BK6" s="23"/>
      <c r="BL6" s="23"/>
      <c r="BM6" s="21"/>
      <c r="BN6" s="21"/>
      <c r="BO6" s="21"/>
      <c r="BP6" s="181"/>
      <c r="BQ6" s="24"/>
      <c r="BR6" s="21"/>
      <c r="BS6" s="193"/>
      <c r="BT6" s="196"/>
      <c r="BV6" s="192"/>
      <c r="BW6" s="25"/>
    </row>
    <row r="7" spans="1:75" s="22" customFormat="1" ht="148.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0"/>
      <c r="K7" s="18"/>
      <c r="L7" s="20"/>
      <c r="M7" s="227" t="s">
        <v>317</v>
      </c>
      <c r="N7" s="23" t="s">
        <v>353</v>
      </c>
      <c r="O7" s="21">
        <f>0.2*2475</f>
        <v>495</v>
      </c>
      <c r="P7" s="20"/>
      <c r="Q7" s="20">
        <f>O7*0.11</f>
        <v>54.45</v>
      </c>
      <c r="R7" s="20">
        <f>O7*0.86</f>
        <v>425.7</v>
      </c>
      <c r="S7" s="20">
        <v>0</v>
      </c>
      <c r="T7" s="20">
        <f>O7*0.03</f>
        <v>14.85</v>
      </c>
      <c r="U7" s="21">
        <f>SUM(Q7:T7)</f>
        <v>495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9"/>
      <c r="AM7" s="20"/>
      <c r="AN7" s="20"/>
      <c r="AO7" s="20"/>
      <c r="AP7" s="20"/>
      <c r="AQ7" s="21"/>
      <c r="AR7" s="21"/>
      <c r="AS7" s="21"/>
      <c r="AT7" s="21"/>
      <c r="AU7" s="21"/>
      <c r="AV7" s="199"/>
      <c r="AW7" s="20"/>
      <c r="AX7" s="21"/>
      <c r="AY7" s="21"/>
      <c r="AZ7" s="21"/>
      <c r="BA7" s="21"/>
      <c r="BB7" s="21"/>
      <c r="BC7" s="21"/>
      <c r="BD7" s="21"/>
      <c r="BE7" s="21"/>
      <c r="BF7" s="199"/>
      <c r="BG7" s="199"/>
      <c r="BH7" s="20"/>
      <c r="BI7" s="20"/>
      <c r="BJ7" s="20"/>
      <c r="BK7" s="23"/>
      <c r="BL7" s="23"/>
      <c r="BM7" s="21"/>
      <c r="BN7" s="21"/>
      <c r="BO7" s="21"/>
      <c r="BP7" s="181"/>
      <c r="BQ7" s="24"/>
      <c r="BR7" s="21"/>
      <c r="BS7" s="193"/>
      <c r="BT7" s="196"/>
      <c r="BV7" s="192"/>
      <c r="BW7" s="25"/>
    </row>
    <row r="8" spans="1:75" s="22" customFormat="1" ht="148.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1"/>
      <c r="K8" s="18"/>
      <c r="L8" s="20"/>
      <c r="M8" s="228"/>
      <c r="N8" s="23" t="s">
        <v>354</v>
      </c>
      <c r="O8" s="20">
        <v>322.12</v>
      </c>
      <c r="P8" s="20"/>
      <c r="Q8" s="20">
        <f>O8*0.11</f>
        <v>35.433199999999999</v>
      </c>
      <c r="R8" s="20">
        <f>O8*0.86</f>
        <v>277.02319999999997</v>
      </c>
      <c r="S8" s="20">
        <v>0</v>
      </c>
      <c r="T8" s="21">
        <f>O8*0.03</f>
        <v>9.6636000000000006</v>
      </c>
      <c r="U8" s="21">
        <f>SUM(Q8:T8)</f>
        <v>322.11999999999995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1"/>
      <c r="AU8" s="21"/>
      <c r="AV8" s="199"/>
      <c r="AW8" s="23"/>
      <c r="AX8" s="21"/>
      <c r="AY8" s="21"/>
      <c r="AZ8" s="21"/>
      <c r="BA8" s="21"/>
      <c r="BB8" s="21"/>
      <c r="BC8" s="21"/>
      <c r="BD8" s="21"/>
      <c r="BE8" s="21"/>
      <c r="BF8" s="199"/>
      <c r="BG8" s="181"/>
      <c r="BH8" s="20"/>
      <c r="BI8" s="21"/>
      <c r="BJ8" s="20"/>
      <c r="BK8" s="23"/>
      <c r="BL8" s="23"/>
      <c r="BM8" s="21"/>
      <c r="BN8" s="21"/>
      <c r="BO8" s="21"/>
      <c r="BP8" s="181"/>
      <c r="BQ8" s="24"/>
      <c r="BR8" s="21"/>
      <c r="BS8" s="193"/>
      <c r="BT8" s="196"/>
      <c r="BV8" s="192"/>
      <c r="BW8" s="25"/>
    </row>
    <row r="9" spans="1:75" s="220" customFormat="1" ht="294" customHeight="1" x14ac:dyDescent="0.25">
      <c r="A9" s="233" t="s">
        <v>39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5"/>
      <c r="N9" s="216"/>
      <c r="O9" s="215">
        <f>O3</f>
        <v>5560.56</v>
      </c>
      <c r="P9" s="216"/>
      <c r="Q9" s="215">
        <f>Q3</f>
        <v>461.45320000000004</v>
      </c>
      <c r="R9" s="215">
        <f t="shared" ref="R9:BP9" si="3">R3</f>
        <v>3185.2932000000001</v>
      </c>
      <c r="S9" s="215">
        <f t="shared" si="3"/>
        <v>1702.77</v>
      </c>
      <c r="T9" s="215">
        <f t="shared" si="3"/>
        <v>211.04360000000003</v>
      </c>
      <c r="U9" s="215">
        <f t="shared" si="3"/>
        <v>5560.5599999999995</v>
      </c>
      <c r="V9" s="215">
        <v>1</v>
      </c>
      <c r="W9" s="215">
        <f t="shared" si="3"/>
        <v>0</v>
      </c>
      <c r="X9" s="215">
        <f t="shared" si="3"/>
        <v>0</v>
      </c>
      <c r="Y9" s="215">
        <f t="shared" si="3"/>
        <v>0</v>
      </c>
      <c r="Z9" s="215">
        <f t="shared" si="3"/>
        <v>0</v>
      </c>
      <c r="AA9" s="215">
        <f t="shared" si="3"/>
        <v>0</v>
      </c>
      <c r="AB9" s="215">
        <f t="shared" si="3"/>
        <v>0</v>
      </c>
      <c r="AC9" s="215">
        <f t="shared" si="3"/>
        <v>0</v>
      </c>
      <c r="AD9" s="215">
        <f t="shared" si="3"/>
        <v>0</v>
      </c>
      <c r="AE9" s="215">
        <f t="shared" si="3"/>
        <v>0</v>
      </c>
      <c r="AF9" s="215">
        <f t="shared" si="3"/>
        <v>0</v>
      </c>
      <c r="AG9" s="215">
        <f t="shared" si="3"/>
        <v>0</v>
      </c>
      <c r="AH9" s="215">
        <f t="shared" si="3"/>
        <v>2.25</v>
      </c>
      <c r="AI9" s="215">
        <f t="shared" si="3"/>
        <v>2888.9999999999995</v>
      </c>
      <c r="AJ9" s="215">
        <f t="shared" si="3"/>
        <v>0</v>
      </c>
      <c r="AK9" s="215"/>
      <c r="AL9" s="215">
        <f t="shared" si="3"/>
        <v>2</v>
      </c>
      <c r="AM9" s="215">
        <f t="shared" si="3"/>
        <v>117.02000000000001</v>
      </c>
      <c r="AN9" s="215">
        <f t="shared" si="3"/>
        <v>1</v>
      </c>
      <c r="AO9" s="215">
        <f t="shared" si="3"/>
        <v>1737.42</v>
      </c>
      <c r="AP9" s="215" t="s">
        <v>355</v>
      </c>
      <c r="AQ9" s="215">
        <f t="shared" si="3"/>
        <v>817.11999999999989</v>
      </c>
      <c r="AR9" s="215">
        <f t="shared" si="3"/>
        <v>0</v>
      </c>
      <c r="AS9" s="215">
        <f t="shared" si="3"/>
        <v>0</v>
      </c>
      <c r="AT9" s="215">
        <f t="shared" si="3"/>
        <v>0</v>
      </c>
      <c r="AU9" s="215">
        <f t="shared" si="3"/>
        <v>0</v>
      </c>
      <c r="AV9" s="215">
        <f t="shared" si="3"/>
        <v>0</v>
      </c>
      <c r="AW9" s="215">
        <f t="shared" si="3"/>
        <v>0</v>
      </c>
      <c r="AX9" s="215">
        <f t="shared" si="3"/>
        <v>0</v>
      </c>
      <c r="AY9" s="215">
        <f t="shared" si="3"/>
        <v>0</v>
      </c>
      <c r="AZ9" s="215">
        <f t="shared" si="3"/>
        <v>0</v>
      </c>
      <c r="BA9" s="215">
        <f t="shared" si="3"/>
        <v>0</v>
      </c>
      <c r="BB9" s="215">
        <f t="shared" si="3"/>
        <v>0</v>
      </c>
      <c r="BC9" s="215">
        <f t="shared" si="3"/>
        <v>0</v>
      </c>
      <c r="BD9" s="215">
        <f t="shared" si="3"/>
        <v>0</v>
      </c>
      <c r="BE9" s="215">
        <f t="shared" si="3"/>
        <v>0</v>
      </c>
      <c r="BF9" s="215">
        <f t="shared" si="3"/>
        <v>0</v>
      </c>
      <c r="BG9" s="215">
        <f t="shared" si="3"/>
        <v>0</v>
      </c>
      <c r="BH9" s="215">
        <f t="shared" si="3"/>
        <v>0</v>
      </c>
      <c r="BI9" s="215">
        <f t="shared" si="3"/>
        <v>0</v>
      </c>
      <c r="BJ9" s="215">
        <f t="shared" si="3"/>
        <v>0</v>
      </c>
      <c r="BK9" s="215">
        <f t="shared" si="3"/>
        <v>0</v>
      </c>
      <c r="BL9" s="215">
        <f t="shared" si="3"/>
        <v>0</v>
      </c>
      <c r="BM9" s="215">
        <f t="shared" si="3"/>
        <v>0</v>
      </c>
      <c r="BN9" s="215">
        <f t="shared" si="3"/>
        <v>0</v>
      </c>
      <c r="BO9" s="215">
        <f t="shared" si="3"/>
        <v>0</v>
      </c>
      <c r="BP9" s="215">
        <f t="shared" si="3"/>
        <v>5560.5599999999995</v>
      </c>
      <c r="BQ9" s="217"/>
      <c r="BR9" s="215"/>
      <c r="BS9" s="218"/>
      <c r="BT9" s="219"/>
      <c r="BV9" s="221"/>
      <c r="BW9" s="222"/>
    </row>
    <row r="10" spans="1:75" s="22" customFormat="1" ht="212.25" customHeight="1" x14ac:dyDescent="0.25">
      <c r="A10" s="207"/>
      <c r="B10" s="208"/>
      <c r="C10" s="209"/>
      <c r="D10" s="210"/>
      <c r="E10" s="210"/>
      <c r="F10" s="211"/>
      <c r="G10" s="208"/>
      <c r="H10" s="208"/>
      <c r="I10" s="208"/>
      <c r="J10" s="208"/>
      <c r="K10" s="208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1"/>
      <c r="BE10" s="211"/>
      <c r="BF10" s="211"/>
      <c r="BG10" s="211"/>
      <c r="BH10" s="211"/>
      <c r="BI10" s="212"/>
      <c r="BJ10" s="211"/>
      <c r="BK10" s="213"/>
      <c r="BL10" s="213"/>
      <c r="BM10" s="212"/>
      <c r="BN10" s="212"/>
      <c r="BO10" s="212"/>
      <c r="BP10" s="212"/>
      <c r="BQ10" s="209"/>
      <c r="BR10" s="212"/>
      <c r="BS10" s="200"/>
      <c r="BT10" s="196"/>
      <c r="BV10" s="192"/>
      <c r="BW10" s="25"/>
    </row>
    <row r="11" spans="1:75" s="22" customFormat="1" ht="212.25" customHeight="1" x14ac:dyDescent="0.25">
      <c r="A11" s="214" t="s">
        <v>339</v>
      </c>
      <c r="B11" s="205"/>
      <c r="C11" s="26"/>
      <c r="D11" s="206"/>
      <c r="E11" s="206"/>
      <c r="F11" s="180"/>
      <c r="G11" s="205"/>
      <c r="H11" s="205"/>
      <c r="I11" s="205"/>
      <c r="J11" s="214" t="s">
        <v>343</v>
      </c>
      <c r="K11" s="205"/>
      <c r="L11" s="180"/>
      <c r="M11" s="214" t="s">
        <v>344</v>
      </c>
      <c r="N11" s="18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180"/>
      <c r="AW11" s="40"/>
      <c r="AX11" s="36"/>
      <c r="AY11" s="36"/>
      <c r="AZ11" s="36"/>
      <c r="BA11" s="36"/>
      <c r="BB11" s="36"/>
      <c r="BC11" s="36"/>
      <c r="BD11" s="36"/>
      <c r="BE11" s="36"/>
      <c r="BF11" s="180"/>
      <c r="BG11" s="40"/>
      <c r="BH11" s="40"/>
      <c r="BI11" s="36"/>
      <c r="BJ11" s="180"/>
      <c r="BK11" s="40"/>
      <c r="BL11" s="40"/>
      <c r="BM11" s="36"/>
      <c r="BN11" s="36"/>
      <c r="BO11" s="36"/>
      <c r="BP11" s="36"/>
      <c r="BQ11" s="26"/>
      <c r="BR11" s="36"/>
      <c r="BS11" s="200"/>
      <c r="BT11" s="196"/>
      <c r="BV11" s="192"/>
      <c r="BW11" s="25"/>
    </row>
    <row r="12" spans="1:75" s="22" customFormat="1" ht="212.25" customHeight="1" x14ac:dyDescent="0.25">
      <c r="A12" s="214" t="s">
        <v>340</v>
      </c>
      <c r="B12" s="205"/>
      <c r="C12" s="26"/>
      <c r="D12" s="206"/>
      <c r="E12" s="206"/>
      <c r="F12" s="180"/>
      <c r="G12" s="205"/>
      <c r="H12" s="205"/>
      <c r="I12" s="205"/>
      <c r="J12" s="214" t="s">
        <v>343</v>
      </c>
      <c r="K12" s="205"/>
      <c r="L12" s="180"/>
      <c r="M12" s="214" t="s">
        <v>345</v>
      </c>
      <c r="N12" s="180"/>
      <c r="O12" s="180"/>
      <c r="P12" s="180"/>
      <c r="Q12" s="180"/>
      <c r="R12" s="180"/>
      <c r="S12" s="180"/>
      <c r="T12" s="180"/>
      <c r="U12" s="18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180"/>
      <c r="AW12" s="180"/>
      <c r="AX12" s="36"/>
      <c r="AY12" s="36"/>
      <c r="AZ12" s="36"/>
      <c r="BA12" s="36"/>
      <c r="BB12" s="36"/>
      <c r="BC12" s="36"/>
      <c r="BD12" s="36"/>
      <c r="BE12" s="36"/>
      <c r="BF12" s="180"/>
      <c r="BG12" s="180"/>
      <c r="BH12" s="180"/>
      <c r="BI12" s="180"/>
      <c r="BJ12" s="180"/>
      <c r="BK12" s="40"/>
      <c r="BL12" s="40"/>
      <c r="BM12" s="36"/>
      <c r="BN12" s="36"/>
      <c r="BO12" s="36"/>
      <c r="BP12" s="36"/>
      <c r="BQ12" s="26"/>
      <c r="BR12" s="36"/>
      <c r="BS12" s="200"/>
      <c r="BT12" s="196"/>
      <c r="BV12" s="192"/>
      <c r="BW12" s="25"/>
    </row>
    <row r="13" spans="1:75" s="22" customFormat="1" ht="212.25" customHeight="1" x14ac:dyDescent="0.25">
      <c r="A13" s="214" t="s">
        <v>341</v>
      </c>
      <c r="B13" s="205"/>
      <c r="C13" s="26"/>
      <c r="D13" s="206"/>
      <c r="E13" s="206"/>
      <c r="F13" s="180"/>
      <c r="G13" s="205"/>
      <c r="H13" s="205"/>
      <c r="I13" s="205"/>
      <c r="J13" s="214" t="s">
        <v>343</v>
      </c>
      <c r="K13" s="205"/>
      <c r="L13" s="180"/>
      <c r="M13" s="214" t="s">
        <v>346</v>
      </c>
      <c r="N13" s="180"/>
      <c r="O13" s="40"/>
      <c r="P13" s="40"/>
      <c r="Q13" s="40"/>
      <c r="R13" s="40"/>
      <c r="S13" s="40"/>
      <c r="T13" s="40"/>
      <c r="U13" s="40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40"/>
      <c r="AJ13" s="40"/>
      <c r="AK13" s="36"/>
      <c r="AL13" s="180"/>
      <c r="AM13" s="40"/>
      <c r="AN13" s="40"/>
      <c r="AO13" s="40"/>
      <c r="AP13" s="40"/>
      <c r="AQ13" s="36"/>
      <c r="AR13" s="36"/>
      <c r="AS13" s="36"/>
      <c r="AT13" s="36"/>
      <c r="AU13" s="36"/>
      <c r="AV13" s="180"/>
      <c r="AW13" s="40"/>
      <c r="AX13" s="36"/>
      <c r="AY13" s="36"/>
      <c r="AZ13" s="36"/>
      <c r="BA13" s="36"/>
      <c r="BB13" s="36"/>
      <c r="BC13" s="36"/>
      <c r="BD13" s="36"/>
      <c r="BE13" s="36"/>
      <c r="BF13" s="180"/>
      <c r="BG13" s="40"/>
      <c r="BH13" s="40"/>
      <c r="BI13" s="36"/>
      <c r="BJ13" s="180"/>
      <c r="BK13" s="40"/>
      <c r="BL13" s="40"/>
      <c r="BM13" s="36"/>
      <c r="BN13" s="36"/>
      <c r="BO13" s="36"/>
      <c r="BP13" s="36"/>
      <c r="BQ13" s="26"/>
      <c r="BR13" s="36"/>
      <c r="BS13" s="200"/>
      <c r="BT13" s="196"/>
      <c r="BV13" s="192"/>
      <c r="BW13" s="25"/>
    </row>
    <row r="14" spans="1:75" s="22" customFormat="1" ht="212.25" customHeight="1" x14ac:dyDescent="0.25">
      <c r="A14" s="214" t="s">
        <v>342</v>
      </c>
      <c r="B14" s="205"/>
      <c r="C14" s="26"/>
      <c r="D14" s="206"/>
      <c r="E14" s="206"/>
      <c r="F14" s="180"/>
      <c r="G14" s="205"/>
      <c r="H14" s="205"/>
      <c r="I14" s="205"/>
      <c r="J14" s="214" t="s">
        <v>343</v>
      </c>
      <c r="K14" s="205"/>
      <c r="L14" s="180"/>
      <c r="M14" s="214" t="s">
        <v>347</v>
      </c>
      <c r="N14" s="180"/>
      <c r="O14" s="180"/>
      <c r="P14" s="180"/>
      <c r="Q14" s="180"/>
      <c r="R14" s="180"/>
      <c r="S14" s="180"/>
      <c r="T14" s="180"/>
      <c r="U14" s="180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40"/>
      <c r="AJ14" s="40"/>
      <c r="AK14" s="36"/>
      <c r="AL14" s="180"/>
      <c r="AM14" s="40"/>
      <c r="AN14" s="40"/>
      <c r="AO14" s="40"/>
      <c r="AP14" s="40"/>
      <c r="AQ14" s="36"/>
      <c r="AR14" s="36"/>
      <c r="AS14" s="36"/>
      <c r="AT14" s="36"/>
      <c r="AU14" s="36"/>
      <c r="AV14" s="180"/>
      <c r="AW14" s="40"/>
      <c r="AX14" s="36"/>
      <c r="AY14" s="36"/>
      <c r="AZ14" s="36"/>
      <c r="BA14" s="36"/>
      <c r="BB14" s="36"/>
      <c r="BC14" s="36"/>
      <c r="BD14" s="36"/>
      <c r="BE14" s="36"/>
      <c r="BF14" s="180"/>
      <c r="BG14" s="40"/>
      <c r="BH14" s="40"/>
      <c r="BI14" s="36"/>
      <c r="BJ14" s="180"/>
      <c r="BK14" s="40"/>
      <c r="BL14" s="40"/>
      <c r="BM14" s="36"/>
      <c r="BN14" s="36"/>
      <c r="BO14" s="36"/>
      <c r="BP14" s="36"/>
      <c r="BQ14" s="26"/>
      <c r="BR14" s="36"/>
      <c r="BS14" s="200"/>
      <c r="BT14" s="196"/>
      <c r="BV14" s="192"/>
      <c r="BW14" s="25"/>
    </row>
    <row r="15" spans="1:75" s="22" customFormat="1" ht="274.5" customHeight="1" x14ac:dyDescent="0.25">
      <c r="A15" s="201"/>
      <c r="B15" s="202"/>
      <c r="C15" s="203"/>
      <c r="D15" s="204"/>
      <c r="E15" s="204"/>
      <c r="F15" s="199"/>
      <c r="G15" s="202"/>
      <c r="H15" s="202"/>
      <c r="I15" s="202"/>
      <c r="J15" s="202"/>
      <c r="K15" s="202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99"/>
      <c r="BG15" s="181"/>
      <c r="BH15" s="199"/>
      <c r="BI15" s="181"/>
      <c r="BJ15" s="199"/>
      <c r="BK15" s="182"/>
      <c r="BL15" s="182"/>
      <c r="BM15" s="181"/>
      <c r="BN15" s="181"/>
      <c r="BO15" s="181"/>
      <c r="BP15" s="181"/>
      <c r="BQ15" s="203"/>
      <c r="BR15" s="181"/>
      <c r="BS15" s="193"/>
      <c r="BT15" s="196"/>
      <c r="BV15" s="192"/>
      <c r="BW15" s="25"/>
    </row>
    <row r="16" spans="1:75" s="22" customFormat="1" ht="409.6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199"/>
      <c r="BG16" s="21"/>
      <c r="BH16" s="20"/>
      <c r="BI16" s="21"/>
      <c r="BJ16" s="20"/>
      <c r="BK16" s="23"/>
      <c r="BL16" s="23"/>
      <c r="BM16" s="21"/>
      <c r="BN16" s="21"/>
      <c r="BO16" s="21"/>
      <c r="BP16" s="181">
        <f t="shared" ref="BP16:BP34" si="4">W16+Y16+AA16+AC16+AE16+AG16+AI16+AM16+AQ16+AS16+AU16+AW16+AY16+BA16+BC16+BE16+BG16+BI16+BK16+BM16+BO16</f>
        <v>0</v>
      </c>
      <c r="BQ16" s="24">
        <v>43585</v>
      </c>
      <c r="BR16" s="21" t="s">
        <v>210</v>
      </c>
      <c r="BS16" s="193">
        <v>43405</v>
      </c>
      <c r="BT16" s="196">
        <v>6</v>
      </c>
      <c r="BU16" s="22">
        <f t="shared" ref="BU16:BU41" si="5">BT16*30</f>
        <v>180</v>
      </c>
      <c r="BV16" s="192">
        <f t="shared" ref="BV16:BV42" si="6">BS16+BU16</f>
        <v>43585</v>
      </c>
      <c r="BW16" s="25"/>
    </row>
    <row r="17" spans="1:75" s="22" customFormat="1" ht="408.7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199"/>
      <c r="BG17" s="21"/>
      <c r="BH17" s="199"/>
      <c r="BI17" s="29"/>
      <c r="BJ17" s="29"/>
      <c r="BK17" s="23"/>
      <c r="BL17" s="23"/>
      <c r="BM17" s="21"/>
      <c r="BN17" s="21"/>
      <c r="BO17" s="21"/>
      <c r="BP17" s="181">
        <f t="shared" si="4"/>
        <v>0</v>
      </c>
      <c r="BQ17" s="24">
        <v>43585</v>
      </c>
      <c r="BR17" s="21" t="s">
        <v>210</v>
      </c>
      <c r="BS17" s="193">
        <v>43405</v>
      </c>
      <c r="BT17" s="196">
        <v>6</v>
      </c>
      <c r="BU17" s="22">
        <f t="shared" si="5"/>
        <v>180</v>
      </c>
      <c r="BV17" s="192">
        <f t="shared" si="6"/>
        <v>43585</v>
      </c>
      <c r="BW17" s="25"/>
    </row>
    <row r="18" spans="1:75" s="22" customFormat="1" ht="408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"/>
      <c r="BE18" s="20"/>
      <c r="BF18" s="199"/>
      <c r="BG18" s="20"/>
      <c r="BH18" s="20"/>
      <c r="BI18" s="21"/>
      <c r="BJ18" s="20"/>
      <c r="BK18" s="23"/>
      <c r="BL18" s="23"/>
      <c r="BM18" s="21"/>
      <c r="BN18" s="21"/>
      <c r="BO18" s="21"/>
      <c r="BP18" s="181">
        <f t="shared" si="4"/>
        <v>0</v>
      </c>
      <c r="BQ18" s="24">
        <v>43593</v>
      </c>
      <c r="BR18" s="21" t="s">
        <v>333</v>
      </c>
      <c r="BS18" s="193">
        <v>43413</v>
      </c>
      <c r="BT18" s="196">
        <v>6</v>
      </c>
      <c r="BU18" s="22">
        <f t="shared" si="5"/>
        <v>180</v>
      </c>
      <c r="BV18" s="192">
        <f t="shared" si="6"/>
        <v>43593</v>
      </c>
      <c r="BW18" s="25"/>
    </row>
    <row r="19" spans="1:75" s="22" customFormat="1" ht="408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199"/>
      <c r="BG19" s="181"/>
      <c r="BH19" s="21"/>
      <c r="BI19" s="21"/>
      <c r="BJ19" s="20"/>
      <c r="BK19" s="23"/>
      <c r="BL19" s="23"/>
      <c r="BM19" s="21"/>
      <c r="BN19" s="21"/>
      <c r="BO19" s="21"/>
      <c r="BP19" s="181">
        <f t="shared" si="4"/>
        <v>0</v>
      </c>
      <c r="BQ19" s="24">
        <v>43593</v>
      </c>
      <c r="BR19" s="21" t="s">
        <v>333</v>
      </c>
      <c r="BS19" s="193">
        <v>43413</v>
      </c>
      <c r="BT19" s="196">
        <v>6</v>
      </c>
      <c r="BU19" s="22">
        <f t="shared" si="5"/>
        <v>180</v>
      </c>
      <c r="BV19" s="192">
        <f t="shared" si="6"/>
        <v>43593</v>
      </c>
      <c r="BW19" s="25"/>
    </row>
    <row r="20" spans="1:75" s="22" customFormat="1" ht="408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1"/>
      <c r="R20" s="21"/>
      <c r="S20" s="21"/>
      <c r="T20" s="21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199"/>
      <c r="BG20" s="181"/>
      <c r="BH20" s="21"/>
      <c r="BI20" s="21"/>
      <c r="BJ20" s="20"/>
      <c r="BK20" s="23"/>
      <c r="BL20" s="23"/>
      <c r="BM20" s="21"/>
      <c r="BN20" s="21"/>
      <c r="BO20" s="21"/>
      <c r="BP20" s="181">
        <f t="shared" si="4"/>
        <v>0</v>
      </c>
      <c r="BQ20" s="24">
        <v>43596</v>
      </c>
      <c r="BR20" s="21" t="s">
        <v>334</v>
      </c>
      <c r="BS20" s="193">
        <v>43416</v>
      </c>
      <c r="BT20" s="196">
        <v>6</v>
      </c>
      <c r="BU20" s="22">
        <f t="shared" si="5"/>
        <v>180</v>
      </c>
      <c r="BV20" s="192">
        <f t="shared" si="6"/>
        <v>43596</v>
      </c>
      <c r="BW20" s="25"/>
    </row>
    <row r="21" spans="1:75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181"/>
      <c r="BG21" s="181"/>
      <c r="BH21" s="21"/>
      <c r="BI21" s="21"/>
      <c r="BJ21" s="20"/>
      <c r="BK21" s="23"/>
      <c r="BL21" s="23"/>
      <c r="BM21" s="21"/>
      <c r="BN21" s="21"/>
      <c r="BO21" s="21"/>
      <c r="BP21" s="181">
        <f t="shared" si="4"/>
        <v>0</v>
      </c>
      <c r="BQ21" s="24">
        <v>43593</v>
      </c>
      <c r="BR21" s="21" t="s">
        <v>335</v>
      </c>
      <c r="BS21" s="193">
        <v>43413</v>
      </c>
      <c r="BT21" s="196">
        <v>6</v>
      </c>
      <c r="BU21" s="22">
        <f t="shared" si="5"/>
        <v>180</v>
      </c>
      <c r="BV21" s="192">
        <f t="shared" si="6"/>
        <v>43593</v>
      </c>
      <c r="BW21" s="25"/>
    </row>
    <row r="22" spans="1:75" s="22" customFormat="1" ht="409.6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1"/>
      <c r="AJ22" s="20"/>
      <c r="AK22" s="21"/>
      <c r="AL22" s="199"/>
      <c r="AM22" s="20"/>
      <c r="AN22" s="20"/>
      <c r="AO22" s="20"/>
      <c r="AP22" s="20"/>
      <c r="AQ22" s="21"/>
      <c r="AR22" s="21"/>
      <c r="AS22" s="21"/>
      <c r="AT22" s="21"/>
      <c r="AU22" s="21"/>
      <c r="AV22" s="199"/>
      <c r="AW22" s="20"/>
      <c r="AX22" s="20"/>
      <c r="AY22" s="21"/>
      <c r="AZ22" s="21"/>
      <c r="BA22" s="21"/>
      <c r="BB22" s="21"/>
      <c r="BC22" s="21"/>
      <c r="BD22" s="21"/>
      <c r="BE22" s="21"/>
      <c r="BF22" s="199"/>
      <c r="BG22" s="20"/>
      <c r="BH22" s="20"/>
      <c r="BI22" s="21"/>
      <c r="BJ22" s="20"/>
      <c r="BK22" s="23"/>
      <c r="BL22" s="23"/>
      <c r="BM22" s="21"/>
      <c r="BN22" s="21"/>
      <c r="BO22" s="21"/>
      <c r="BP22" s="181">
        <f t="shared" si="4"/>
        <v>0</v>
      </c>
      <c r="BQ22" s="24">
        <v>43596</v>
      </c>
      <c r="BR22" s="21" t="s">
        <v>334</v>
      </c>
      <c r="BS22" s="193">
        <v>43416</v>
      </c>
      <c r="BT22" s="196">
        <v>6</v>
      </c>
      <c r="BU22" s="22">
        <f t="shared" si="5"/>
        <v>180</v>
      </c>
      <c r="BV22" s="192">
        <f t="shared" si="6"/>
        <v>43596</v>
      </c>
      <c r="BW22" s="25"/>
    </row>
    <row r="23" spans="1:75" s="22" customFormat="1" ht="409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0"/>
      <c r="AW23" s="21"/>
      <c r="AX23" s="20"/>
      <c r="AY23" s="21"/>
      <c r="AZ23" s="21"/>
      <c r="BA23" s="21"/>
      <c r="BB23" s="21"/>
      <c r="BC23" s="21"/>
      <c r="BD23" s="21"/>
      <c r="BE23" s="21"/>
      <c r="BF23" s="199"/>
      <c r="BG23" s="181"/>
      <c r="BH23" s="20"/>
      <c r="BI23" s="21"/>
      <c r="BJ23" s="20"/>
      <c r="BK23" s="23"/>
      <c r="BL23" s="23"/>
      <c r="BM23" s="21"/>
      <c r="BN23" s="21"/>
      <c r="BO23" s="21"/>
      <c r="BP23" s="181">
        <f t="shared" si="4"/>
        <v>0</v>
      </c>
      <c r="BQ23" s="24">
        <v>43596</v>
      </c>
      <c r="BR23" s="21" t="s">
        <v>335</v>
      </c>
      <c r="BS23" s="193">
        <v>43416</v>
      </c>
      <c r="BT23" s="196">
        <v>6</v>
      </c>
      <c r="BU23" s="22">
        <f t="shared" si="5"/>
        <v>180</v>
      </c>
      <c r="BV23" s="192">
        <f t="shared" si="6"/>
        <v>43596</v>
      </c>
      <c r="BW23" s="25"/>
    </row>
    <row r="24" spans="1:75" s="22" customFormat="1" ht="409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0"/>
      <c r="AW24" s="21"/>
      <c r="AX24" s="20"/>
      <c r="AY24" s="21"/>
      <c r="AZ24" s="21"/>
      <c r="BA24" s="21"/>
      <c r="BB24" s="21"/>
      <c r="BC24" s="21"/>
      <c r="BD24" s="21"/>
      <c r="BE24" s="21"/>
      <c r="BF24" s="199"/>
      <c r="BG24" s="181"/>
      <c r="BH24" s="20"/>
      <c r="BI24" s="21"/>
      <c r="BJ24" s="20"/>
      <c r="BK24" s="23"/>
      <c r="BL24" s="23"/>
      <c r="BM24" s="21"/>
      <c r="BN24" s="21"/>
      <c r="BO24" s="21"/>
      <c r="BP24" s="181">
        <f t="shared" si="4"/>
        <v>0</v>
      </c>
      <c r="BQ24" s="24">
        <v>43593</v>
      </c>
      <c r="BR24" s="21" t="s">
        <v>333</v>
      </c>
      <c r="BS24" s="193">
        <v>43413</v>
      </c>
      <c r="BT24" s="196">
        <v>6</v>
      </c>
      <c r="BU24" s="22">
        <f t="shared" si="5"/>
        <v>180</v>
      </c>
      <c r="BV24" s="192">
        <f t="shared" si="6"/>
        <v>43593</v>
      </c>
      <c r="BW24" s="25"/>
    </row>
    <row r="25" spans="1:75" s="22" customFormat="1" ht="409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0"/>
      <c r="AW25" s="21"/>
      <c r="AX25" s="20"/>
      <c r="AY25" s="21"/>
      <c r="AZ25" s="21"/>
      <c r="BA25" s="21"/>
      <c r="BB25" s="21"/>
      <c r="BC25" s="21"/>
      <c r="BD25" s="21"/>
      <c r="BE25" s="21"/>
      <c r="BF25" s="199"/>
      <c r="BG25" s="181"/>
      <c r="BH25" s="20"/>
      <c r="BI25" s="21"/>
      <c r="BJ25" s="20"/>
      <c r="BK25" s="23"/>
      <c r="BL25" s="23"/>
      <c r="BM25" s="21"/>
      <c r="BN25" s="21"/>
      <c r="BO25" s="21"/>
      <c r="BP25" s="181">
        <f t="shared" si="4"/>
        <v>0</v>
      </c>
      <c r="BQ25" s="24">
        <v>43593</v>
      </c>
      <c r="BR25" s="21" t="s">
        <v>332</v>
      </c>
      <c r="BS25" s="193">
        <v>43413</v>
      </c>
      <c r="BT25" s="196">
        <v>6</v>
      </c>
      <c r="BU25" s="22">
        <f t="shared" si="5"/>
        <v>180</v>
      </c>
      <c r="BV25" s="192">
        <f t="shared" si="6"/>
        <v>43593</v>
      </c>
      <c r="BW25" s="25"/>
    </row>
    <row r="26" spans="1:75" s="22" customFormat="1" ht="409.6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0"/>
      <c r="AW26" s="21"/>
      <c r="AX26" s="20"/>
      <c r="AY26" s="21"/>
      <c r="AZ26" s="21"/>
      <c r="BA26" s="21"/>
      <c r="BB26" s="21"/>
      <c r="BC26" s="21"/>
      <c r="BD26" s="21"/>
      <c r="BE26" s="21"/>
      <c r="BF26" s="199"/>
      <c r="BG26" s="181"/>
      <c r="BH26" s="20"/>
      <c r="BI26" s="21"/>
      <c r="BJ26" s="20"/>
      <c r="BK26" s="23"/>
      <c r="BL26" s="23"/>
      <c r="BM26" s="21"/>
      <c r="BN26" s="21"/>
      <c r="BO26" s="21"/>
      <c r="BP26" s="181">
        <f t="shared" si="4"/>
        <v>0</v>
      </c>
      <c r="BQ26" s="24">
        <v>43598</v>
      </c>
      <c r="BR26" s="21" t="s">
        <v>333</v>
      </c>
      <c r="BS26" s="193">
        <v>43418</v>
      </c>
      <c r="BT26" s="196">
        <v>6</v>
      </c>
      <c r="BU26" s="22">
        <f t="shared" si="5"/>
        <v>180</v>
      </c>
      <c r="BV26" s="192">
        <f t="shared" si="6"/>
        <v>43598</v>
      </c>
      <c r="BW26" s="25"/>
    </row>
    <row r="27" spans="1:75" s="22" customFormat="1" ht="409.6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1"/>
      <c r="R27" s="21"/>
      <c r="S27" s="21"/>
      <c r="T27" s="21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9"/>
      <c r="BG27" s="21"/>
      <c r="BH27" s="20"/>
      <c r="BI27" s="21"/>
      <c r="BJ27" s="20"/>
      <c r="BK27" s="23"/>
      <c r="BL27" s="23"/>
      <c r="BM27" s="21"/>
      <c r="BN27" s="21"/>
      <c r="BO27" s="21"/>
      <c r="BP27" s="181">
        <f t="shared" si="4"/>
        <v>0</v>
      </c>
      <c r="BQ27" s="24">
        <v>43593</v>
      </c>
      <c r="BR27" s="21" t="s">
        <v>333</v>
      </c>
      <c r="BS27" s="193">
        <v>43413</v>
      </c>
      <c r="BT27" s="196">
        <v>6</v>
      </c>
      <c r="BU27" s="22">
        <f t="shared" ref="BU27:BU29" si="7">BT27*30</f>
        <v>180</v>
      </c>
      <c r="BV27" s="192">
        <f t="shared" ref="BV27:BV29" si="8">BS27+BU27</f>
        <v>43593</v>
      </c>
      <c r="BW27" s="25"/>
    </row>
    <row r="28" spans="1:75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199"/>
      <c r="BG28" s="181"/>
      <c r="BH28" s="20"/>
      <c r="BI28" s="21"/>
      <c r="BJ28" s="20"/>
      <c r="BK28" s="23"/>
      <c r="BL28" s="23"/>
      <c r="BM28" s="21"/>
      <c r="BN28" s="21"/>
      <c r="BO28" s="21"/>
      <c r="BP28" s="181">
        <f t="shared" si="4"/>
        <v>0</v>
      </c>
      <c r="BQ28" s="24">
        <v>43596</v>
      </c>
      <c r="BR28" s="21" t="s">
        <v>332</v>
      </c>
      <c r="BS28" s="193">
        <v>43416</v>
      </c>
      <c r="BT28" s="196">
        <v>6</v>
      </c>
      <c r="BU28" s="22">
        <f t="shared" si="7"/>
        <v>180</v>
      </c>
      <c r="BV28" s="192">
        <f t="shared" si="8"/>
        <v>43596</v>
      </c>
      <c r="BW28" s="25"/>
    </row>
    <row r="29" spans="1:75" s="22" customFormat="1" ht="409.6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0"/>
      <c r="BE29" s="21"/>
      <c r="BF29" s="199"/>
      <c r="BG29" s="21"/>
      <c r="BH29" s="20"/>
      <c r="BI29" s="21"/>
      <c r="BJ29" s="20"/>
      <c r="BK29" s="23"/>
      <c r="BL29" s="23"/>
      <c r="BM29" s="21"/>
      <c r="BN29" s="21"/>
      <c r="BO29" s="21"/>
      <c r="BP29" s="181">
        <f t="shared" si="4"/>
        <v>0</v>
      </c>
      <c r="BQ29" s="24">
        <v>43593</v>
      </c>
      <c r="BR29" s="21" t="s">
        <v>331</v>
      </c>
      <c r="BS29" s="193">
        <v>43413</v>
      </c>
      <c r="BT29" s="196">
        <v>6</v>
      </c>
      <c r="BU29" s="22">
        <f t="shared" si="7"/>
        <v>180</v>
      </c>
      <c r="BV29" s="192">
        <f t="shared" si="8"/>
        <v>43593</v>
      </c>
      <c r="BW29" s="25"/>
    </row>
    <row r="30" spans="1:75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0"/>
      <c r="AW30" s="21"/>
      <c r="AX30" s="20"/>
      <c r="AY30" s="21"/>
      <c r="AZ30" s="21"/>
      <c r="BA30" s="21"/>
      <c r="BB30" s="21"/>
      <c r="BC30" s="21"/>
      <c r="BD30" s="21"/>
      <c r="BE30" s="21"/>
      <c r="BF30" s="199"/>
      <c r="BG30" s="20"/>
      <c r="BH30" s="20"/>
      <c r="BI30" s="21"/>
      <c r="BJ30" s="20"/>
      <c r="BK30" s="23"/>
      <c r="BL30" s="23"/>
      <c r="BM30" s="21"/>
      <c r="BN30" s="21"/>
      <c r="BO30" s="21"/>
      <c r="BP30" s="181">
        <f t="shared" si="4"/>
        <v>0</v>
      </c>
      <c r="BQ30" s="24">
        <v>43773</v>
      </c>
      <c r="BR30" s="21" t="s">
        <v>210</v>
      </c>
      <c r="BS30" s="193">
        <v>43413</v>
      </c>
      <c r="BT30" s="196">
        <v>12</v>
      </c>
      <c r="BU30" s="22">
        <f t="shared" si="5"/>
        <v>360</v>
      </c>
      <c r="BV30" s="192">
        <f t="shared" si="6"/>
        <v>43773</v>
      </c>
      <c r="BW30" s="25"/>
    </row>
    <row r="31" spans="1:75" s="22" customFormat="1" ht="40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0"/>
      <c r="AW31" s="21"/>
      <c r="AX31" s="20"/>
      <c r="AY31" s="21"/>
      <c r="AZ31" s="21"/>
      <c r="BA31" s="21"/>
      <c r="BB31" s="21"/>
      <c r="BC31" s="21"/>
      <c r="BD31" s="21"/>
      <c r="BE31" s="21"/>
      <c r="BF31" s="199"/>
      <c r="BG31" s="181"/>
      <c r="BH31" s="20"/>
      <c r="BI31" s="21"/>
      <c r="BJ31" s="20"/>
      <c r="BK31" s="23"/>
      <c r="BL31" s="23"/>
      <c r="BM31" s="21"/>
      <c r="BN31" s="21"/>
      <c r="BO31" s="21"/>
      <c r="BP31" s="181">
        <f t="shared" si="4"/>
        <v>0</v>
      </c>
      <c r="BQ31" s="24">
        <v>43593</v>
      </c>
      <c r="BR31" s="21" t="s">
        <v>336</v>
      </c>
      <c r="BS31" s="193">
        <v>43413</v>
      </c>
      <c r="BT31" s="196">
        <v>6</v>
      </c>
      <c r="BU31" s="22">
        <f t="shared" si="5"/>
        <v>180</v>
      </c>
      <c r="BV31" s="192">
        <f t="shared" si="6"/>
        <v>43593</v>
      </c>
      <c r="BW31" s="25"/>
    </row>
    <row r="32" spans="1:75" s="22" customFormat="1" ht="179.2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9"/>
      <c r="BG32" s="21"/>
      <c r="BH32" s="20"/>
      <c r="BI32" s="21"/>
      <c r="BJ32" s="20"/>
      <c r="BK32" s="23"/>
      <c r="BL32" s="23"/>
      <c r="BM32" s="21"/>
      <c r="BN32" s="21"/>
      <c r="BO32" s="21"/>
      <c r="BP32" s="181">
        <f t="shared" si="4"/>
        <v>0</v>
      </c>
      <c r="BQ32" s="24">
        <v>43593</v>
      </c>
      <c r="BR32" s="21" t="s">
        <v>210</v>
      </c>
      <c r="BS32" s="193">
        <v>43413</v>
      </c>
      <c r="BT32" s="196">
        <v>6</v>
      </c>
      <c r="BU32" s="22">
        <f t="shared" si="5"/>
        <v>180</v>
      </c>
      <c r="BV32" s="192">
        <f t="shared" si="6"/>
        <v>43593</v>
      </c>
      <c r="BW32" s="25"/>
    </row>
    <row r="33" spans="1:75" s="22" customFormat="1" ht="409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81"/>
      <c r="BG33" s="181"/>
      <c r="BH33" s="21"/>
      <c r="BI33" s="21"/>
      <c r="BJ33" s="20"/>
      <c r="BK33" s="23"/>
      <c r="BL33" s="23"/>
      <c r="BM33" s="21"/>
      <c r="BN33" s="21"/>
      <c r="BO33" s="21"/>
      <c r="BP33" s="181">
        <f t="shared" si="4"/>
        <v>0</v>
      </c>
      <c r="BQ33" s="24">
        <v>43598</v>
      </c>
      <c r="BR33" s="21" t="s">
        <v>210</v>
      </c>
      <c r="BS33" s="193">
        <v>43418</v>
      </c>
      <c r="BT33" s="196">
        <v>6</v>
      </c>
      <c r="BU33" s="22">
        <f t="shared" si="5"/>
        <v>180</v>
      </c>
      <c r="BV33" s="192">
        <f t="shared" si="6"/>
        <v>43598</v>
      </c>
      <c r="BW33" s="25"/>
    </row>
    <row r="34" spans="1:75" s="22" customFormat="1" ht="207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99"/>
      <c r="BG34" s="21"/>
      <c r="BH34" s="20"/>
      <c r="BI34" s="21"/>
      <c r="BJ34" s="20"/>
      <c r="BK34" s="23"/>
      <c r="BL34" s="23"/>
      <c r="BM34" s="21"/>
      <c r="BN34" s="21"/>
      <c r="BO34" s="21"/>
      <c r="BP34" s="181">
        <f t="shared" si="4"/>
        <v>0</v>
      </c>
      <c r="BQ34" s="24">
        <v>43593</v>
      </c>
      <c r="BR34" s="21" t="s">
        <v>210</v>
      </c>
      <c r="BS34" s="193">
        <v>43413</v>
      </c>
      <c r="BT34" s="196">
        <v>6</v>
      </c>
      <c r="BU34" s="22">
        <f t="shared" si="5"/>
        <v>180</v>
      </c>
      <c r="BV34" s="192">
        <f t="shared" si="6"/>
        <v>43593</v>
      </c>
      <c r="BW34" s="25"/>
    </row>
    <row r="35" spans="1:75" s="22" customFormat="1" ht="234.7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81"/>
      <c r="BG35" s="181"/>
      <c r="BH35" s="21"/>
      <c r="BI35" s="21"/>
      <c r="BJ35" s="20"/>
      <c r="BK35" s="23"/>
      <c r="BL35" s="23"/>
      <c r="BM35" s="21"/>
      <c r="BN35" s="21"/>
      <c r="BO35" s="21"/>
      <c r="BP35" s="181">
        <f t="shared" ref="BP35:BP42" si="9">W35+Y35+AA35+AC35+AE35+AG35+AI35+AM35+AQ35+AS35+AU35+AW35+AY35+BA35+BC35+BE35+BG35+BI35+BK35+BM35+BO35</f>
        <v>0</v>
      </c>
      <c r="BQ35" s="24">
        <v>43596</v>
      </c>
      <c r="BR35" s="21" t="s">
        <v>210</v>
      </c>
      <c r="BS35" s="193">
        <v>43416</v>
      </c>
      <c r="BT35" s="196">
        <v>6</v>
      </c>
      <c r="BU35" s="22">
        <f t="shared" si="5"/>
        <v>180</v>
      </c>
      <c r="BV35" s="192">
        <f t="shared" si="6"/>
        <v>43596</v>
      </c>
      <c r="BW35" s="25"/>
    </row>
    <row r="36" spans="1:75" s="22" customFormat="1" ht="309.7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81"/>
      <c r="BG36" s="181"/>
      <c r="BH36" s="21"/>
      <c r="BI36" s="21"/>
      <c r="BJ36" s="20"/>
      <c r="BK36" s="23"/>
      <c r="BL36" s="23"/>
      <c r="BM36" s="21"/>
      <c r="BN36" s="21"/>
      <c r="BO36" s="21"/>
      <c r="BP36" s="181">
        <f t="shared" si="9"/>
        <v>0</v>
      </c>
      <c r="BQ36" s="24">
        <v>43596</v>
      </c>
      <c r="BR36" s="21" t="s">
        <v>210</v>
      </c>
      <c r="BS36" s="193">
        <v>43416</v>
      </c>
      <c r="BT36" s="196">
        <v>6</v>
      </c>
      <c r="BU36" s="22">
        <f t="shared" si="5"/>
        <v>180</v>
      </c>
      <c r="BV36" s="192">
        <f t="shared" si="6"/>
        <v>43596</v>
      </c>
      <c r="BW36" s="25"/>
    </row>
    <row r="37" spans="1:75" s="22" customFormat="1" ht="193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9"/>
      <c r="BG37" s="21"/>
      <c r="BH37" s="21"/>
      <c r="BI37" s="21"/>
      <c r="BJ37" s="20"/>
      <c r="BK37" s="23"/>
      <c r="BL37" s="20"/>
      <c r="BM37" s="21"/>
      <c r="BN37" s="21"/>
      <c r="BO37" s="21"/>
      <c r="BP37" s="181">
        <f t="shared" si="9"/>
        <v>0</v>
      </c>
      <c r="BQ37" s="24">
        <v>43596</v>
      </c>
      <c r="BR37" s="21" t="s">
        <v>210</v>
      </c>
      <c r="BS37" s="193">
        <v>43416</v>
      </c>
      <c r="BT37" s="196">
        <v>6</v>
      </c>
      <c r="BU37" s="22">
        <f t="shared" si="5"/>
        <v>180</v>
      </c>
      <c r="BV37" s="192">
        <f t="shared" si="6"/>
        <v>43596</v>
      </c>
      <c r="BW37" s="25"/>
    </row>
    <row r="38" spans="1:75" s="22" customFormat="1" ht="193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199"/>
      <c r="BG38" s="21"/>
      <c r="BH38" s="21"/>
      <c r="BI38" s="21"/>
      <c r="BJ38" s="20"/>
      <c r="BK38" s="23"/>
      <c r="BL38" s="23"/>
      <c r="BM38" s="21"/>
      <c r="BN38" s="21"/>
      <c r="BO38" s="21"/>
      <c r="BP38" s="181">
        <f t="shared" si="9"/>
        <v>0</v>
      </c>
      <c r="BQ38" s="24">
        <v>43596</v>
      </c>
      <c r="BR38" s="21" t="s">
        <v>210</v>
      </c>
      <c r="BS38" s="193">
        <v>43416</v>
      </c>
      <c r="BT38" s="196">
        <v>6</v>
      </c>
      <c r="BU38" s="22">
        <f t="shared" si="5"/>
        <v>180</v>
      </c>
      <c r="BV38" s="192">
        <f t="shared" si="6"/>
        <v>43596</v>
      </c>
      <c r="BW38" s="25"/>
    </row>
    <row r="39" spans="1:75" s="22" customFormat="1" ht="193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199"/>
      <c r="BG39" s="20"/>
      <c r="BH39" s="20"/>
      <c r="BI39" s="21"/>
      <c r="BJ39" s="20"/>
      <c r="BK39" s="23"/>
      <c r="BL39" s="23"/>
      <c r="BM39" s="21"/>
      <c r="BN39" s="21"/>
      <c r="BO39" s="21"/>
      <c r="BP39" s="181">
        <f t="shared" si="9"/>
        <v>0</v>
      </c>
      <c r="BQ39" s="24">
        <v>43596</v>
      </c>
      <c r="BR39" s="21" t="s">
        <v>210</v>
      </c>
      <c r="BS39" s="193">
        <v>43416</v>
      </c>
      <c r="BT39" s="196">
        <v>6</v>
      </c>
      <c r="BU39" s="22">
        <f t="shared" si="5"/>
        <v>180</v>
      </c>
      <c r="BV39" s="192">
        <f t="shared" si="6"/>
        <v>43596</v>
      </c>
      <c r="BW39" s="25"/>
    </row>
    <row r="40" spans="1:75" s="22" customFormat="1" ht="193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181"/>
      <c r="AW40" s="21"/>
      <c r="AX40" s="21"/>
      <c r="AY40" s="21"/>
      <c r="AZ40" s="21"/>
      <c r="BA40" s="21"/>
      <c r="BB40" s="21"/>
      <c r="BC40" s="21"/>
      <c r="BD40" s="21"/>
      <c r="BE40" s="21"/>
      <c r="BF40" s="199"/>
      <c r="BG40" s="181"/>
      <c r="BH40" s="21"/>
      <c r="BI40" s="21"/>
      <c r="BJ40" s="20"/>
      <c r="BK40" s="23"/>
      <c r="BL40" s="23"/>
      <c r="BM40" s="21"/>
      <c r="BN40" s="21"/>
      <c r="BO40" s="21"/>
      <c r="BP40" s="181">
        <f t="shared" si="9"/>
        <v>0</v>
      </c>
      <c r="BQ40" s="24">
        <v>43578</v>
      </c>
      <c r="BR40" s="21" t="s">
        <v>210</v>
      </c>
      <c r="BS40" s="193">
        <v>43398</v>
      </c>
      <c r="BT40" s="196">
        <v>6</v>
      </c>
      <c r="BU40" s="22">
        <f t="shared" si="5"/>
        <v>180</v>
      </c>
      <c r="BV40" s="192">
        <f t="shared" si="6"/>
        <v>43578</v>
      </c>
      <c r="BW40" s="25"/>
    </row>
    <row r="41" spans="1:75" s="22" customFormat="1" ht="201.7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9"/>
      <c r="AM41" s="20"/>
      <c r="AN41" s="20"/>
      <c r="AO41" s="20"/>
      <c r="AP41" s="20"/>
      <c r="AQ41" s="21"/>
      <c r="AR41" s="21"/>
      <c r="AS41" s="21"/>
      <c r="AT41" s="21"/>
      <c r="AU41" s="21"/>
      <c r="AV41" s="199"/>
      <c r="AW41" s="20"/>
      <c r="AX41" s="21"/>
      <c r="AY41" s="21"/>
      <c r="AZ41" s="21"/>
      <c r="BA41" s="21"/>
      <c r="BB41" s="21"/>
      <c r="BC41" s="21"/>
      <c r="BD41" s="21"/>
      <c r="BE41" s="21"/>
      <c r="BF41" s="199"/>
      <c r="BG41" s="21"/>
      <c r="BH41" s="21"/>
      <c r="BI41" s="21"/>
      <c r="BJ41" s="20"/>
      <c r="BK41" s="23"/>
      <c r="BL41" s="20"/>
      <c r="BM41" s="21"/>
      <c r="BN41" s="21"/>
      <c r="BO41" s="21"/>
      <c r="BP41" s="181">
        <f t="shared" si="9"/>
        <v>0</v>
      </c>
      <c r="BQ41" s="24">
        <v>43591</v>
      </c>
      <c r="BR41" s="21"/>
      <c r="BS41" s="193">
        <v>43411</v>
      </c>
      <c r="BT41" s="196">
        <v>6</v>
      </c>
      <c r="BU41" s="22">
        <f t="shared" si="5"/>
        <v>180</v>
      </c>
      <c r="BV41" s="192">
        <f t="shared" si="6"/>
        <v>43591</v>
      </c>
      <c r="BW41" s="25"/>
    </row>
    <row r="42" spans="1:75" s="22" customFormat="1" ht="201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9"/>
      <c r="AM42" s="20"/>
      <c r="AN42" s="20"/>
      <c r="AO42" s="20"/>
      <c r="AP42" s="20"/>
      <c r="AQ42" s="21"/>
      <c r="AR42" s="21"/>
      <c r="AS42" s="21"/>
      <c r="AT42" s="21"/>
      <c r="AU42" s="21"/>
      <c r="AV42" s="199"/>
      <c r="AW42" s="20"/>
      <c r="AX42" s="21"/>
      <c r="AY42" s="21"/>
      <c r="AZ42" s="21"/>
      <c r="BA42" s="21"/>
      <c r="BB42" s="21"/>
      <c r="BC42" s="21"/>
      <c r="BD42" s="21"/>
      <c r="BE42" s="21"/>
      <c r="BF42" s="199"/>
      <c r="BG42" s="181"/>
      <c r="BH42" s="21"/>
      <c r="BI42" s="21"/>
      <c r="BJ42" s="20"/>
      <c r="BK42" s="23"/>
      <c r="BL42" s="23"/>
      <c r="BM42" s="21"/>
      <c r="BN42" s="21"/>
      <c r="BO42" s="21"/>
      <c r="BP42" s="181">
        <f t="shared" si="9"/>
        <v>0</v>
      </c>
      <c r="BQ42" s="24">
        <v>43591</v>
      </c>
      <c r="BR42" s="21" t="s">
        <v>210</v>
      </c>
      <c r="BS42" s="193">
        <v>43411</v>
      </c>
      <c r="BT42" s="196">
        <v>6</v>
      </c>
      <c r="BU42" s="22">
        <f>BT42*30</f>
        <v>180</v>
      </c>
      <c r="BV42" s="192">
        <f t="shared" si="6"/>
        <v>43591</v>
      </c>
      <c r="BW42" s="25"/>
    </row>
    <row r="43" spans="1:75" s="22" customFormat="1" ht="147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1"/>
      <c r="R43" s="21"/>
      <c r="S43" s="21"/>
      <c r="T43" s="21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199"/>
      <c r="BG43" s="20"/>
      <c r="BH43" s="20"/>
      <c r="BI43" s="21"/>
      <c r="BJ43" s="20"/>
      <c r="BK43" s="23"/>
      <c r="BL43" s="23"/>
      <c r="BM43" s="21"/>
      <c r="BN43" s="21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4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1"/>
      <c r="R44" s="21"/>
      <c r="S44" s="21"/>
      <c r="T44" s="21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199"/>
      <c r="BG44" s="181"/>
      <c r="BH44" s="20"/>
      <c r="BI44" s="21"/>
      <c r="BJ44" s="20"/>
      <c r="BK44" s="23"/>
      <c r="BL44" s="23"/>
      <c r="BM44" s="21"/>
      <c r="BN44" s="21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147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199"/>
      <c r="BG45" s="21"/>
      <c r="BH45" s="20"/>
      <c r="BI45" s="21"/>
      <c r="BJ45" s="20"/>
      <c r="BK45" s="23"/>
      <c r="BL45" s="23"/>
      <c r="BM45" s="21"/>
      <c r="BN45" s="21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47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199"/>
      <c r="BG46" s="181"/>
      <c r="BH46" s="20"/>
      <c r="BI46" s="21"/>
      <c r="BJ46" s="20"/>
      <c r="BK46" s="23"/>
      <c r="BL46" s="23"/>
      <c r="BM46" s="21"/>
      <c r="BN46" s="21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47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199"/>
      <c r="BG47" s="21"/>
      <c r="BH47" s="20"/>
      <c r="BI47" s="21"/>
      <c r="BJ47" s="20"/>
      <c r="BK47" s="23"/>
      <c r="BL47" s="23"/>
      <c r="BM47" s="21"/>
      <c r="BN47" s="21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47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199"/>
      <c r="BG48" s="181"/>
      <c r="BH48" s="20"/>
      <c r="BI48" s="21"/>
      <c r="BJ48" s="20"/>
      <c r="BK48" s="23"/>
      <c r="BL48" s="23"/>
      <c r="BM48" s="21"/>
      <c r="BN48" s="21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47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199"/>
      <c r="BG49" s="21"/>
      <c r="BH49" s="20"/>
      <c r="BI49" s="21"/>
      <c r="BJ49" s="20"/>
      <c r="BK49" s="23"/>
      <c r="BL49" s="23"/>
      <c r="BM49" s="21"/>
      <c r="BN49" s="21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47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199"/>
      <c r="BG50" s="181"/>
      <c r="BH50" s="20"/>
      <c r="BI50" s="21"/>
      <c r="BJ50" s="20"/>
      <c r="BK50" s="23"/>
      <c r="BL50" s="23"/>
      <c r="BM50" s="21"/>
      <c r="BN50" s="21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93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199"/>
      <c r="BG51" s="21"/>
      <c r="BH51" s="20"/>
      <c r="BI51" s="21"/>
      <c r="BJ51" s="20"/>
      <c r="BK51" s="23"/>
      <c r="BL51" s="23"/>
      <c r="BM51" s="21"/>
      <c r="BN51" s="21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93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199"/>
      <c r="BG52" s="181"/>
      <c r="BH52" s="20"/>
      <c r="BI52" s="21"/>
      <c r="BJ52" s="20"/>
      <c r="BK52" s="23"/>
      <c r="BL52" s="23"/>
      <c r="BM52" s="21"/>
      <c r="BN52" s="21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93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199"/>
      <c r="BG53" s="21"/>
      <c r="BH53" s="20"/>
      <c r="BI53" s="21"/>
      <c r="BJ53" s="20"/>
      <c r="BK53" s="23"/>
      <c r="BL53" s="23"/>
      <c r="BM53" s="21"/>
      <c r="BN53" s="21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93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181"/>
      <c r="BG54" s="181"/>
      <c r="BH54" s="21"/>
      <c r="BI54" s="21"/>
      <c r="BJ54" s="20"/>
      <c r="BK54" s="23"/>
      <c r="BL54" s="23"/>
      <c r="BM54" s="21"/>
      <c r="BN54" s="21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239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0"/>
      <c r="AP55" s="20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199"/>
      <c r="BG55" s="21"/>
      <c r="BH55" s="20"/>
      <c r="BI55" s="20"/>
      <c r="BJ55" s="20"/>
      <c r="BK55" s="23"/>
      <c r="BL55" s="23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239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0"/>
      <c r="AP56" s="20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199"/>
      <c r="BG56" s="21"/>
      <c r="BH56" s="20"/>
      <c r="BI56" s="20"/>
      <c r="BJ56" s="20"/>
      <c r="BK56" s="23"/>
      <c r="BL56" s="23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409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0"/>
      <c r="Q57" s="21"/>
      <c r="R57" s="21"/>
      <c r="S57" s="20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0"/>
      <c r="AP57" s="20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199"/>
      <c r="BG57" s="21"/>
      <c r="BH57" s="21"/>
      <c r="BI57" s="20"/>
      <c r="BJ57" s="20"/>
      <c r="BK57" s="23"/>
      <c r="BL57" s="23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22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0"/>
      <c r="AP58" s="20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199"/>
      <c r="BG58" s="21"/>
      <c r="BH58" s="20"/>
      <c r="BI58" s="20"/>
      <c r="BJ58" s="20"/>
      <c r="BK58" s="23"/>
      <c r="BL58" s="23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229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0"/>
      <c r="AP59" s="20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199"/>
      <c r="BG59" s="21"/>
      <c r="BH59" s="20"/>
      <c r="BI59" s="20"/>
      <c r="BJ59" s="20"/>
      <c r="BK59" s="23"/>
      <c r="BL59" s="23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229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0"/>
      <c r="AP60" s="20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199"/>
      <c r="BG60" s="21"/>
      <c r="BH60" s="20"/>
      <c r="BI60" s="20"/>
      <c r="BJ60" s="20"/>
      <c r="BK60" s="23"/>
      <c r="BL60" s="23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22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0"/>
      <c r="AP61" s="20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199"/>
      <c r="BG61" s="21"/>
      <c r="BH61" s="20"/>
      <c r="BI61" s="20"/>
      <c r="BJ61" s="20"/>
      <c r="BK61" s="23"/>
      <c r="BL61" s="23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194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0"/>
      <c r="AP62" s="20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199"/>
      <c r="BG62" s="21"/>
      <c r="BH62" s="20"/>
      <c r="BI62" s="20"/>
      <c r="BJ62" s="20"/>
      <c r="BK62" s="23"/>
      <c r="BL62" s="23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40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0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0"/>
      <c r="AP63" s="20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199"/>
      <c r="BG63" s="23"/>
      <c r="BH63" s="23"/>
      <c r="BI63" s="20"/>
      <c r="BJ63" s="20"/>
      <c r="BK63" s="23"/>
      <c r="BL63" s="23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40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0"/>
      <c r="AP64" s="20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199"/>
      <c r="BG64" s="21"/>
      <c r="BH64" s="20"/>
      <c r="BI64" s="20"/>
      <c r="BJ64" s="20"/>
      <c r="BK64" s="23"/>
      <c r="BL64" s="23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409.6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0"/>
      <c r="AP65" s="20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199"/>
      <c r="BG65" s="21"/>
      <c r="BH65" s="20"/>
      <c r="BI65" s="20"/>
      <c r="BJ65" s="20"/>
      <c r="BK65" s="23"/>
      <c r="BL65" s="23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18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0"/>
      <c r="AP66" s="20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199"/>
      <c r="BG66" s="23"/>
      <c r="BH66" s="23"/>
      <c r="BI66" s="20"/>
      <c r="BJ66" s="20"/>
      <c r="BK66" s="23"/>
      <c r="BL66" s="23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221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0"/>
      <c r="AP67" s="20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"/>
      <c r="BE67" s="20"/>
      <c r="BF67" s="199"/>
      <c r="BG67" s="21"/>
      <c r="BH67" s="20"/>
      <c r="BI67" s="20"/>
      <c r="BJ67" s="20"/>
      <c r="BK67" s="23"/>
      <c r="BL67" s="23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156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0"/>
      <c r="Q68" s="21"/>
      <c r="R68" s="21"/>
      <c r="S68" s="20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0"/>
      <c r="AP68" s="20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"/>
      <c r="BE68" s="20"/>
      <c r="BF68" s="199"/>
      <c r="BG68" s="23"/>
      <c r="BH68" s="23"/>
      <c r="BI68" s="20"/>
      <c r="BJ68" s="20"/>
      <c r="BK68" s="23"/>
      <c r="BL68" s="23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216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0"/>
      <c r="AP69" s="20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9"/>
      <c r="BG69" s="21"/>
      <c r="BH69" s="20"/>
      <c r="BI69" s="20"/>
      <c r="BJ69" s="20"/>
      <c r="BK69" s="23"/>
      <c r="BL69" s="23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216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0"/>
      <c r="Q70" s="21"/>
      <c r="R70" s="21"/>
      <c r="S70" s="20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0"/>
      <c r="AP70" s="20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9"/>
      <c r="BG70" s="21"/>
      <c r="BH70" s="20"/>
      <c r="BI70" s="20"/>
      <c r="BJ70" s="20"/>
      <c r="BK70" s="23"/>
      <c r="BL70" s="23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0"/>
      <c r="AP71" s="20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9"/>
      <c r="BG71" s="21"/>
      <c r="BH71" s="20"/>
      <c r="BI71" s="20"/>
      <c r="BJ71" s="20"/>
      <c r="BK71" s="23"/>
      <c r="BL71" s="23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0"/>
      <c r="Q72" s="21"/>
      <c r="R72" s="21"/>
      <c r="S72" s="20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0"/>
      <c r="AP72" s="20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9"/>
      <c r="BG72" s="23"/>
      <c r="BH72" s="23"/>
      <c r="BI72" s="20"/>
      <c r="BJ72" s="20"/>
      <c r="BK72" s="23"/>
      <c r="BL72" s="23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0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0"/>
      <c r="AP73" s="20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9"/>
      <c r="BG73" s="23"/>
      <c r="BH73" s="23"/>
      <c r="BI73" s="20"/>
      <c r="BJ73" s="20"/>
      <c r="BK73" s="23"/>
      <c r="BL73" s="23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227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0"/>
      <c r="AP74" s="20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199"/>
      <c r="BG74" s="20"/>
      <c r="BH74" s="20"/>
      <c r="BI74" s="20"/>
      <c r="BJ74" s="20"/>
      <c r="BK74" s="23"/>
      <c r="BL74" s="23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5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0"/>
      <c r="AP75" s="20"/>
      <c r="AQ75" s="21"/>
      <c r="AR75" s="21"/>
      <c r="AS75" s="21"/>
      <c r="AT75" s="21"/>
      <c r="AU75" s="21"/>
      <c r="AV75" s="181"/>
      <c r="AW75" s="21"/>
      <c r="AX75" s="21"/>
      <c r="AY75" s="21"/>
      <c r="AZ75" s="21"/>
      <c r="BA75" s="21"/>
      <c r="BB75" s="21"/>
      <c r="BC75" s="21"/>
      <c r="BD75" s="21"/>
      <c r="BE75" s="21"/>
      <c r="BF75" s="199"/>
      <c r="BG75" s="23"/>
      <c r="BH75" s="23"/>
      <c r="BI75" s="20"/>
      <c r="BJ75" s="20"/>
      <c r="BK75" s="23"/>
      <c r="BL75" s="23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16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1"/>
      <c r="AN76" s="21"/>
      <c r="AO76" s="21"/>
      <c r="AP76" s="20"/>
      <c r="AQ76" s="21"/>
      <c r="AR76" s="21"/>
      <c r="AS76" s="21"/>
      <c r="AT76" s="21"/>
      <c r="AU76" s="21"/>
      <c r="AV76" s="199"/>
      <c r="AW76" s="21"/>
      <c r="AX76" s="21"/>
      <c r="AY76" s="21"/>
      <c r="AZ76" s="21"/>
      <c r="BA76" s="21"/>
      <c r="BB76" s="21"/>
      <c r="BC76" s="21"/>
      <c r="BD76" s="20"/>
      <c r="BE76" s="20"/>
      <c r="BF76" s="199"/>
      <c r="BG76" s="20"/>
      <c r="BH76" s="20"/>
      <c r="BI76" s="20"/>
      <c r="BJ76" s="20"/>
      <c r="BK76" s="23"/>
      <c r="BL76" s="23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0"/>
      <c r="AP77" s="20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"/>
      <c r="BE77" s="20"/>
      <c r="BF77" s="199"/>
      <c r="BG77" s="23"/>
      <c r="BH77" s="23"/>
      <c r="BI77" s="20"/>
      <c r="BJ77" s="20"/>
      <c r="BK77" s="23"/>
      <c r="BL77" s="23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0"/>
      <c r="AP78" s="20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"/>
      <c r="BE78" s="20"/>
      <c r="BF78" s="199"/>
      <c r="BG78" s="23"/>
      <c r="BH78" s="23"/>
      <c r="BI78" s="20"/>
      <c r="BJ78" s="20"/>
      <c r="BK78" s="23"/>
      <c r="BL78" s="23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0"/>
      <c r="AP79" s="20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"/>
      <c r="BE79" s="20"/>
      <c r="BF79" s="199"/>
      <c r="BG79" s="23"/>
      <c r="BH79" s="23"/>
      <c r="BI79" s="20"/>
      <c r="BJ79" s="20"/>
      <c r="BK79" s="23"/>
      <c r="BL79" s="23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0"/>
      <c r="AP80" s="20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"/>
      <c r="BE80" s="20"/>
      <c r="BF80" s="199"/>
      <c r="BG80" s="23"/>
      <c r="BH80" s="23"/>
      <c r="BI80" s="20"/>
      <c r="BJ80" s="20"/>
      <c r="BK80" s="23"/>
      <c r="BL80" s="23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0"/>
      <c r="AP81" s="20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"/>
      <c r="BE81" s="20"/>
      <c r="BF81" s="199"/>
      <c r="BG81" s="23"/>
      <c r="BH81" s="23"/>
      <c r="BI81" s="20"/>
      <c r="BJ81" s="20"/>
      <c r="BK81" s="23"/>
      <c r="BL81" s="23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0"/>
      <c r="AP82" s="20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199"/>
      <c r="BG82" s="21"/>
      <c r="BH82" s="21"/>
      <c r="BI82" s="20"/>
      <c r="BJ82" s="20"/>
      <c r="BK82" s="23"/>
      <c r="BL82" s="23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199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0"/>
      <c r="AP83" s="20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199"/>
      <c r="BG83" s="23"/>
      <c r="BH83" s="23"/>
      <c r="BI83" s="20"/>
      <c r="BJ83" s="20"/>
      <c r="BK83" s="23"/>
      <c r="BL83" s="23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75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0"/>
      <c r="AP84" s="20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"/>
      <c r="BE84" s="21"/>
      <c r="BF84" s="20"/>
      <c r="BG84" s="23"/>
      <c r="BH84" s="23"/>
      <c r="BI84" s="20"/>
      <c r="BJ84" s="20"/>
      <c r="BK84" s="23"/>
      <c r="BL84" s="23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0"/>
      <c r="AP85" s="20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199"/>
      <c r="BG85" s="21"/>
      <c r="BH85" s="21"/>
      <c r="BI85" s="20"/>
      <c r="BJ85" s="20"/>
      <c r="BK85" s="23"/>
      <c r="BL85" s="20"/>
      <c r="BM85" s="23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199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0"/>
      <c r="AP86" s="20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199"/>
      <c r="BG86" s="182"/>
      <c r="BH86" s="23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199"/>
      <c r="O87" s="21"/>
      <c r="P87" s="20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0"/>
      <c r="AP87" s="20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199"/>
      <c r="BG87" s="182"/>
      <c r="BH87" s="23"/>
      <c r="BI87" s="20"/>
      <c r="BJ87" s="20"/>
      <c r="BK87" s="23"/>
      <c r="BL87" s="20"/>
      <c r="BM87" s="20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199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0"/>
      <c r="AP88" s="20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199"/>
      <c r="BG88" s="182"/>
      <c r="BH88" s="23"/>
      <c r="BI88" s="20"/>
      <c r="BJ88" s="20"/>
      <c r="BK88" s="23"/>
      <c r="BL88" s="20"/>
      <c r="BM88" s="20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0"/>
      <c r="AP89" s="20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"/>
      <c r="BE89" s="21"/>
      <c r="BF89" s="20"/>
      <c r="BG89" s="23"/>
      <c r="BH89" s="23"/>
      <c r="BI89" s="20"/>
      <c r="BJ89" s="20"/>
      <c r="BK89" s="23"/>
      <c r="BL89" s="23"/>
      <c r="BM89" s="20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19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9"/>
      <c r="AM90" s="20"/>
      <c r="AN90" s="20"/>
      <c r="AO90" s="20"/>
      <c r="AP90" s="20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199"/>
      <c r="BG90" s="21"/>
      <c r="BH90" s="21"/>
      <c r="BI90" s="20"/>
      <c r="BJ90" s="20"/>
      <c r="BK90" s="23"/>
      <c r="BL90" s="20"/>
      <c r="BM90" s="20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199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0"/>
      <c r="AP91" s="20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199"/>
      <c r="BG91" s="182"/>
      <c r="BH91" s="23"/>
      <c r="BI91" s="20"/>
      <c r="BJ91" s="20"/>
      <c r="BK91" s="23"/>
      <c r="BL91" s="20"/>
      <c r="BM91" s="20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0"/>
      <c r="AP92" s="20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199"/>
      <c r="BG92" s="21"/>
      <c r="BH92" s="21"/>
      <c r="BI92" s="20"/>
      <c r="BJ92" s="20"/>
      <c r="BK92" s="23"/>
      <c r="BL92" s="20"/>
      <c r="BM92" s="20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199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0"/>
      <c r="AP93" s="20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199"/>
      <c r="BG93" s="181"/>
      <c r="BH93" s="21"/>
      <c r="BI93" s="20"/>
      <c r="BJ93" s="20"/>
      <c r="BK93" s="23"/>
      <c r="BL93" s="20"/>
      <c r="BM93" s="20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0"/>
      <c r="AP94" s="20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199"/>
      <c r="BG94" s="21"/>
      <c r="BH94" s="21"/>
      <c r="BI94" s="20"/>
      <c r="BJ94" s="20"/>
      <c r="BK94" s="23"/>
      <c r="BL94" s="20"/>
      <c r="BM94" s="20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9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0"/>
      <c r="AP95" s="20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199"/>
      <c r="BG95" s="182"/>
      <c r="BH95" s="23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252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199"/>
      <c r="AM96" s="23"/>
      <c r="AN96" s="23"/>
      <c r="AO96" s="23"/>
      <c r="AP96" s="23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9"/>
      <c r="BG96" s="21"/>
      <c r="BH96" s="20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252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9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3"/>
      <c r="AK97" s="21"/>
      <c r="AL97" s="199"/>
      <c r="AM97" s="23"/>
      <c r="AN97" s="23"/>
      <c r="AO97" s="23"/>
      <c r="AP97" s="23"/>
      <c r="AQ97" s="21"/>
      <c r="AR97" s="21"/>
      <c r="AS97" s="21"/>
      <c r="AT97" s="21"/>
      <c r="AU97" s="21"/>
      <c r="AV97" s="181"/>
      <c r="AW97" s="21"/>
      <c r="AX97" s="21"/>
      <c r="AY97" s="21"/>
      <c r="AZ97" s="21"/>
      <c r="BA97" s="21"/>
      <c r="BB97" s="21"/>
      <c r="BC97" s="21"/>
      <c r="BD97" s="21"/>
      <c r="BE97" s="21"/>
      <c r="BF97" s="199"/>
      <c r="BG97" s="181"/>
      <c r="BH97" s="21"/>
      <c r="BI97" s="20"/>
      <c r="BJ97" s="20"/>
      <c r="BK97" s="23"/>
      <c r="BL97" s="20"/>
      <c r="BM97" s="20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2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199"/>
      <c r="AM98" s="23"/>
      <c r="AN98" s="23"/>
      <c r="AO98" s="23"/>
      <c r="AP98" s="23"/>
      <c r="AQ98" s="21"/>
      <c r="AR98" s="21"/>
      <c r="AS98" s="21"/>
      <c r="AT98" s="21"/>
      <c r="AU98" s="21"/>
      <c r="AV98" s="181"/>
      <c r="AW98" s="21"/>
      <c r="AX98" s="21"/>
      <c r="AY98" s="21"/>
      <c r="AZ98" s="21"/>
      <c r="BA98" s="21"/>
      <c r="BB98" s="21"/>
      <c r="BC98" s="21"/>
      <c r="BD98" s="21"/>
      <c r="BE98" s="21"/>
      <c r="BF98" s="199"/>
      <c r="BG98" s="199"/>
      <c r="BH98" s="20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209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0"/>
      <c r="AK99" s="21"/>
      <c r="AL99" s="199"/>
      <c r="AM99" s="23"/>
      <c r="AN99" s="23"/>
      <c r="AO99" s="23"/>
      <c r="AP99" s="20"/>
      <c r="AQ99" s="21"/>
      <c r="AR99" s="20"/>
      <c r="AS99" s="23"/>
      <c r="AT99" s="20"/>
      <c r="AU99" s="21"/>
      <c r="AV99" s="199"/>
      <c r="AW99" s="23"/>
      <c r="AX99" s="21"/>
      <c r="AY99" s="21"/>
      <c r="AZ99" s="21"/>
      <c r="BA99" s="21"/>
      <c r="BB99" s="21"/>
      <c r="BC99" s="21"/>
      <c r="BD99" s="21"/>
      <c r="BE99" s="21"/>
      <c r="BF99" s="20"/>
      <c r="BG99" s="21"/>
      <c r="BH99" s="21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136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0"/>
      <c r="AP100" s="20"/>
      <c r="AQ100" s="21"/>
      <c r="AR100" s="21"/>
      <c r="AS100" s="21"/>
      <c r="AT100" s="21"/>
      <c r="AU100" s="21"/>
      <c r="AV100" s="18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9"/>
      <c r="BG100" s="181"/>
      <c r="BH100" s="21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136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0"/>
      <c r="AP101" s="20"/>
      <c r="AQ101" s="21"/>
      <c r="AR101" s="21"/>
      <c r="AS101" s="21"/>
      <c r="AT101" s="21"/>
      <c r="AU101" s="21"/>
      <c r="AV101" s="18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9"/>
      <c r="BG101" s="181"/>
      <c r="BH101" s="21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36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0"/>
      <c r="R102" s="20"/>
      <c r="S102" s="20"/>
      <c r="T102" s="20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0"/>
      <c r="AP102" s="20"/>
      <c r="AQ102" s="21"/>
      <c r="AR102" s="21"/>
      <c r="AS102" s="21"/>
      <c r="AT102" s="21"/>
      <c r="AU102" s="21"/>
      <c r="AV102" s="18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9"/>
      <c r="BG102" s="181"/>
      <c r="BH102" s="21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136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199"/>
      <c r="N103" s="20"/>
      <c r="O103" s="23"/>
      <c r="P103" s="20"/>
      <c r="Q103" s="20"/>
      <c r="R103" s="20"/>
      <c r="S103" s="20"/>
      <c r="T103" s="20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0"/>
      <c r="AP103" s="20"/>
      <c r="AQ103" s="21"/>
      <c r="AR103" s="21"/>
      <c r="AS103" s="21"/>
      <c r="AT103" s="21"/>
      <c r="AU103" s="21"/>
      <c r="AV103" s="18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9"/>
      <c r="BG103" s="181"/>
      <c r="BH103" s="21"/>
      <c r="BI103" s="20"/>
      <c r="BJ103" s="20"/>
      <c r="BK103" s="23"/>
      <c r="BL103" s="20"/>
      <c r="BM103" s="20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209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0"/>
      <c r="AP104" s="20"/>
      <c r="AQ104" s="21"/>
      <c r="AR104" s="21"/>
      <c r="AS104" s="21"/>
      <c r="AT104" s="2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9"/>
      <c r="BG104" s="21"/>
      <c r="BH104" s="20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199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9"/>
      <c r="AM105" s="20"/>
      <c r="AN105" s="20"/>
      <c r="AO105" s="20"/>
      <c r="AP105" s="20"/>
      <c r="AQ105" s="21"/>
      <c r="AR105" s="21"/>
      <c r="AS105" s="21"/>
      <c r="AT105" s="21"/>
      <c r="AU105" s="21"/>
      <c r="AV105" s="18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9"/>
      <c r="BG105" s="199"/>
      <c r="BH105" s="20"/>
      <c r="BI105" s="20"/>
      <c r="BJ105" s="20"/>
      <c r="BK105" s="23"/>
      <c r="BL105" s="20"/>
      <c r="BM105" s="20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249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9"/>
      <c r="AM106" s="20"/>
      <c r="AN106" s="20"/>
      <c r="AO106" s="20"/>
      <c r="AP106" s="20"/>
      <c r="AQ106" s="21"/>
      <c r="AR106" s="21"/>
      <c r="AS106" s="21"/>
      <c r="AT106" s="21"/>
      <c r="AU106" s="21"/>
      <c r="AV106" s="18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9"/>
      <c r="BG106" s="23"/>
      <c r="BH106" s="23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9"/>
      <c r="AM107" s="20"/>
      <c r="AN107" s="20"/>
      <c r="AO107" s="20"/>
      <c r="AP107" s="20"/>
      <c r="AQ107" s="21"/>
      <c r="AR107" s="21"/>
      <c r="AS107" s="21"/>
      <c r="AT107" s="21"/>
      <c r="AU107" s="21"/>
      <c r="AV107" s="18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9"/>
      <c r="BG107" s="21"/>
      <c r="BH107" s="21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199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9"/>
      <c r="AM108" s="20"/>
      <c r="AN108" s="20"/>
      <c r="AO108" s="20"/>
      <c r="AP108" s="20"/>
      <c r="AQ108" s="21"/>
      <c r="AR108" s="21"/>
      <c r="AS108" s="21"/>
      <c r="AT108" s="21"/>
      <c r="AU108" s="21"/>
      <c r="AV108" s="18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9"/>
      <c r="BG108" s="199"/>
      <c r="BH108" s="20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92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1"/>
      <c r="AJ109" s="20"/>
      <c r="AK109" s="21"/>
      <c r="AL109" s="199"/>
      <c r="AM109" s="21"/>
      <c r="AN109" s="21"/>
      <c r="AO109" s="21"/>
      <c r="AP109" s="20"/>
      <c r="AQ109" s="21"/>
      <c r="AR109" s="21"/>
      <c r="AS109" s="21"/>
      <c r="AT109" s="21"/>
      <c r="AU109" s="21"/>
      <c r="AV109" s="199"/>
      <c r="AW109" s="21"/>
      <c r="AX109" s="21"/>
      <c r="AY109" s="21"/>
      <c r="AZ109" s="21"/>
      <c r="BA109" s="21"/>
      <c r="BB109" s="21"/>
      <c r="BC109" s="21"/>
      <c r="BD109" s="20"/>
      <c r="BE109" s="21"/>
      <c r="BF109" s="20"/>
      <c r="BG109" s="21"/>
      <c r="BH109" s="21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12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1"/>
      <c r="AJ110" s="20"/>
      <c r="AK110" s="21"/>
      <c r="AL110" s="199"/>
      <c r="AM110" s="21"/>
      <c r="AN110" s="21"/>
      <c r="AO110" s="21"/>
      <c r="AP110" s="20"/>
      <c r="AQ110" s="21"/>
      <c r="AR110" s="21"/>
      <c r="AS110" s="21"/>
      <c r="AT110" s="21"/>
      <c r="AU110" s="21"/>
      <c r="AV110" s="199"/>
      <c r="AW110" s="21"/>
      <c r="AX110" s="21"/>
      <c r="AY110" s="21"/>
      <c r="AZ110" s="21"/>
      <c r="BA110" s="21"/>
      <c r="BB110" s="21"/>
      <c r="BC110" s="21"/>
      <c r="BD110" s="21"/>
      <c r="BE110" s="21"/>
      <c r="BF110" s="199"/>
      <c r="BG110" s="21"/>
      <c r="BH110" s="21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0"/>
      <c r="AN111" s="20"/>
      <c r="AO111" s="20"/>
      <c r="AP111" s="20"/>
      <c r="AQ111" s="21"/>
      <c r="AR111" s="21"/>
      <c r="AS111" s="21"/>
      <c r="AT111" s="21"/>
      <c r="AU111" s="21"/>
      <c r="AV111" s="199"/>
      <c r="AW111" s="20"/>
      <c r="AX111" s="21"/>
      <c r="AY111" s="21"/>
      <c r="AZ111" s="21"/>
      <c r="BA111" s="21"/>
      <c r="BB111" s="21"/>
      <c r="BC111" s="21"/>
      <c r="BD111" s="21"/>
      <c r="BE111" s="21"/>
      <c r="BF111" s="199"/>
      <c r="BG111" s="23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15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0"/>
      <c r="AN112" s="20"/>
      <c r="AO112" s="20"/>
      <c r="AP112" s="20"/>
      <c r="AQ112" s="21"/>
      <c r="AR112" s="21"/>
      <c r="AS112" s="21"/>
      <c r="AT112" s="21"/>
      <c r="AU112" s="21"/>
      <c r="AV112" s="199"/>
      <c r="AW112" s="20"/>
      <c r="AX112" s="21"/>
      <c r="AY112" s="21"/>
      <c r="AZ112" s="21"/>
      <c r="BA112" s="21"/>
      <c r="BB112" s="21"/>
      <c r="BC112" s="21"/>
      <c r="BD112" s="21"/>
      <c r="BE112" s="21"/>
      <c r="BF112" s="199"/>
      <c r="BG112" s="21"/>
      <c r="BH112" s="20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199"/>
      <c r="AM113" s="20"/>
      <c r="AN113" s="20"/>
      <c r="AO113" s="20"/>
      <c r="AP113" s="20"/>
      <c r="AQ113" s="21"/>
      <c r="AR113" s="21"/>
      <c r="AS113" s="21"/>
      <c r="AT113" s="21"/>
      <c r="AU113" s="21"/>
      <c r="AV113" s="199"/>
      <c r="AW113" s="20"/>
      <c r="AX113" s="21"/>
      <c r="AY113" s="21"/>
      <c r="AZ113" s="21"/>
      <c r="BA113" s="21"/>
      <c r="BB113" s="21"/>
      <c r="BC113" s="21"/>
      <c r="BD113" s="21"/>
      <c r="BE113" s="21"/>
      <c r="BF113" s="199"/>
      <c r="BG113" s="23"/>
      <c r="BH113" s="23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9"/>
      <c r="AM114" s="20"/>
      <c r="AN114" s="20"/>
      <c r="AO114" s="20"/>
      <c r="AP114" s="20"/>
      <c r="AQ114" s="21"/>
      <c r="AR114" s="21"/>
      <c r="AS114" s="21"/>
      <c r="AT114" s="21"/>
      <c r="AU114" s="21"/>
      <c r="AV114" s="199"/>
      <c r="AW114" s="20"/>
      <c r="AX114" s="21"/>
      <c r="AY114" s="21"/>
      <c r="AZ114" s="21"/>
      <c r="BA114" s="21"/>
      <c r="BB114" s="21"/>
      <c r="BC114" s="21"/>
      <c r="BD114" s="21"/>
      <c r="BE114" s="21"/>
      <c r="BF114" s="199"/>
      <c r="BG114" s="21"/>
      <c r="BH114" s="20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0"/>
      <c r="AN115" s="20"/>
      <c r="AO115" s="20"/>
      <c r="AP115" s="20"/>
      <c r="AQ115" s="21"/>
      <c r="AR115" s="21"/>
      <c r="AS115" s="21"/>
      <c r="AT115" s="21"/>
      <c r="AU115" s="21"/>
      <c r="AV115" s="199"/>
      <c r="AW115" s="20"/>
      <c r="AX115" s="21"/>
      <c r="AY115" s="21"/>
      <c r="AZ115" s="21"/>
      <c r="BA115" s="21"/>
      <c r="BB115" s="21"/>
      <c r="BC115" s="21"/>
      <c r="BD115" s="21"/>
      <c r="BE115" s="21"/>
      <c r="BF115" s="199"/>
      <c r="BG115" s="23"/>
      <c r="BH115" s="23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9"/>
      <c r="AM116" s="20"/>
      <c r="AN116" s="20"/>
      <c r="AO116" s="20"/>
      <c r="AP116" s="20"/>
      <c r="AQ116" s="21"/>
      <c r="AR116" s="21"/>
      <c r="AS116" s="21"/>
      <c r="AT116" s="21"/>
      <c r="AU116" s="21"/>
      <c r="AV116" s="199"/>
      <c r="AW116" s="20"/>
      <c r="AX116" s="21"/>
      <c r="AY116" s="21"/>
      <c r="AZ116" s="21"/>
      <c r="BA116" s="21"/>
      <c r="BB116" s="21"/>
      <c r="BC116" s="21"/>
      <c r="BD116" s="21"/>
      <c r="BE116" s="21"/>
      <c r="BF116" s="199"/>
      <c r="BG116" s="21"/>
      <c r="BH116" s="21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9"/>
      <c r="AM117" s="20"/>
      <c r="AN117" s="20"/>
      <c r="AO117" s="20"/>
      <c r="AP117" s="20"/>
      <c r="AQ117" s="21"/>
      <c r="AR117" s="21"/>
      <c r="AS117" s="21"/>
      <c r="AT117" s="21"/>
      <c r="AU117" s="21"/>
      <c r="AV117" s="199"/>
      <c r="AW117" s="20"/>
      <c r="AX117" s="21"/>
      <c r="AY117" s="21"/>
      <c r="AZ117" s="21"/>
      <c r="BA117" s="21"/>
      <c r="BB117" s="21"/>
      <c r="BC117" s="21"/>
      <c r="BD117" s="21"/>
      <c r="BE117" s="21"/>
      <c r="BF117" s="199"/>
      <c r="BG117" s="23"/>
      <c r="BH117" s="23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249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9"/>
      <c r="AM118" s="23"/>
      <c r="AN118" s="23"/>
      <c r="AO118" s="23"/>
      <c r="AP118" s="23"/>
      <c r="AQ118" s="21"/>
      <c r="AR118" s="21"/>
      <c r="AS118" s="21"/>
      <c r="AT118" s="21"/>
      <c r="AU118" s="21"/>
      <c r="AV118" s="199"/>
      <c r="AW118" s="23"/>
      <c r="AX118" s="21"/>
      <c r="AY118" s="21"/>
      <c r="AZ118" s="21"/>
      <c r="BA118" s="21"/>
      <c r="BB118" s="21"/>
      <c r="BC118" s="21"/>
      <c r="BD118" s="21"/>
      <c r="BE118" s="21"/>
      <c r="BF118" s="199"/>
      <c r="BG118" s="21"/>
      <c r="BH118" s="20"/>
      <c r="BI118" s="21"/>
      <c r="BJ118" s="21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2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199"/>
      <c r="AM119" s="20"/>
      <c r="AN119" s="20"/>
      <c r="AO119" s="20"/>
      <c r="AP119" s="20"/>
      <c r="AQ119" s="21"/>
      <c r="AR119" s="21"/>
      <c r="AS119" s="21"/>
      <c r="AT119" s="21"/>
      <c r="AU119" s="21"/>
      <c r="AV119" s="199"/>
      <c r="AW119" s="20"/>
      <c r="AX119" s="21"/>
      <c r="AY119" s="21"/>
      <c r="AZ119" s="21"/>
      <c r="BA119" s="21"/>
      <c r="BB119" s="21"/>
      <c r="BC119" s="21"/>
      <c r="BD119" s="21"/>
      <c r="BE119" s="21"/>
      <c r="BF119" s="199"/>
      <c r="BG119" s="21"/>
      <c r="BH119" s="21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2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199"/>
      <c r="AM120" s="20"/>
      <c r="AN120" s="20"/>
      <c r="AO120" s="20"/>
      <c r="AP120" s="20"/>
      <c r="AQ120" s="21"/>
      <c r="AR120" s="21"/>
      <c r="AS120" s="21"/>
      <c r="AT120" s="21"/>
      <c r="AU120" s="21"/>
      <c r="AV120" s="199"/>
      <c r="AW120" s="20"/>
      <c r="AX120" s="21"/>
      <c r="AY120" s="21"/>
      <c r="AZ120" s="21"/>
      <c r="BA120" s="21"/>
      <c r="BB120" s="21"/>
      <c r="BC120" s="21"/>
      <c r="BD120" s="21"/>
      <c r="BE120" s="21"/>
      <c r="BF120" s="199"/>
      <c r="BG120" s="21"/>
      <c r="BH120" s="21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9"/>
      <c r="AM121" s="20"/>
      <c r="AN121" s="20"/>
      <c r="AO121" s="20"/>
      <c r="AP121" s="20"/>
      <c r="AQ121" s="21"/>
      <c r="AR121" s="21"/>
      <c r="AS121" s="21"/>
      <c r="AT121" s="21"/>
      <c r="AU121" s="21"/>
      <c r="AV121" s="199"/>
      <c r="AW121" s="20"/>
      <c r="AX121" s="21"/>
      <c r="AY121" s="21"/>
      <c r="AZ121" s="21"/>
      <c r="BA121" s="21"/>
      <c r="BB121" s="21"/>
      <c r="BC121" s="21"/>
      <c r="BD121" s="21"/>
      <c r="BE121" s="21"/>
      <c r="BF121" s="199"/>
      <c r="BG121" s="21"/>
      <c r="BH121" s="21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12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9"/>
      <c r="AM122" s="20"/>
      <c r="AN122" s="20"/>
      <c r="AO122" s="20"/>
      <c r="AP122" s="20"/>
      <c r="AQ122" s="21"/>
      <c r="AR122" s="21"/>
      <c r="AS122" s="21"/>
      <c r="AT122" s="21"/>
      <c r="AU122" s="21"/>
      <c r="AV122" s="199"/>
      <c r="AW122" s="20"/>
      <c r="AX122" s="21"/>
      <c r="AY122" s="21"/>
      <c r="AZ122" s="21"/>
      <c r="BA122" s="21"/>
      <c r="BB122" s="21"/>
      <c r="BC122" s="21"/>
      <c r="BD122" s="21"/>
      <c r="BE122" s="21"/>
      <c r="BF122" s="199"/>
      <c r="BG122" s="21"/>
      <c r="BH122" s="21"/>
      <c r="BI122" s="20"/>
      <c r="BJ122" s="20"/>
      <c r="BK122" s="23"/>
      <c r="BL122" s="20"/>
      <c r="BM122" s="20"/>
      <c r="BN122" s="23"/>
      <c r="BO122" s="21"/>
      <c r="BP122" s="181"/>
      <c r="BQ122" s="24"/>
      <c r="BR122" s="21"/>
      <c r="BS122" s="21"/>
      <c r="BT122" s="23"/>
      <c r="BU122" s="23"/>
      <c r="BV122" s="24"/>
      <c r="BW122" s="25"/>
    </row>
    <row r="123" spans="1:75" s="22" customFormat="1" ht="12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9"/>
      <c r="AM123" s="20"/>
      <c r="AN123" s="20"/>
      <c r="AO123" s="20"/>
      <c r="AP123" s="20"/>
      <c r="AQ123" s="21"/>
      <c r="AR123" s="21"/>
      <c r="AS123" s="21"/>
      <c r="AT123" s="21"/>
      <c r="AU123" s="21"/>
      <c r="AV123" s="199"/>
      <c r="AW123" s="20"/>
      <c r="AX123" s="21"/>
      <c r="AY123" s="21"/>
      <c r="AZ123" s="21"/>
      <c r="BA123" s="21"/>
      <c r="BB123" s="21"/>
      <c r="BC123" s="21"/>
      <c r="BD123" s="21"/>
      <c r="BE123" s="21"/>
      <c r="BF123" s="199"/>
      <c r="BG123" s="21"/>
      <c r="BH123" s="21"/>
      <c r="BI123" s="20"/>
      <c r="BJ123" s="20"/>
      <c r="BK123" s="23"/>
      <c r="BL123" s="20"/>
      <c r="BM123" s="20"/>
      <c r="BN123" s="23"/>
      <c r="BO123" s="21"/>
      <c r="BP123" s="181"/>
      <c r="BQ123" s="24"/>
      <c r="BR123" s="21"/>
      <c r="BS123" s="21"/>
      <c r="BT123" s="23"/>
      <c r="BU123" s="23"/>
      <c r="BV123" s="24"/>
      <c r="BW123" s="25"/>
    </row>
    <row r="124" spans="1:75" s="22" customFormat="1" ht="40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9"/>
      <c r="AM124" s="20"/>
      <c r="AN124" s="20"/>
      <c r="AO124" s="20"/>
      <c r="AP124" s="20"/>
      <c r="AQ124" s="21"/>
      <c r="AR124" s="21"/>
      <c r="AS124" s="21"/>
      <c r="AT124" s="21"/>
      <c r="AU124" s="21"/>
      <c r="AV124" s="199"/>
      <c r="AW124" s="20"/>
      <c r="AX124" s="21"/>
      <c r="AY124" s="21"/>
      <c r="AZ124" s="21"/>
      <c r="BA124" s="21"/>
      <c r="BB124" s="21"/>
      <c r="BC124" s="21"/>
      <c r="BD124" s="21"/>
      <c r="BE124" s="21"/>
      <c r="BF124" s="199"/>
      <c r="BG124" s="23"/>
      <c r="BH124" s="23"/>
      <c r="BI124" s="20"/>
      <c r="BJ124" s="20"/>
      <c r="BK124" s="23"/>
      <c r="BL124" s="20"/>
      <c r="BM124" s="20"/>
      <c r="BN124" s="23"/>
      <c r="BO124" s="21"/>
      <c r="BP124" s="181"/>
      <c r="BQ124" s="24"/>
      <c r="BR124" s="21"/>
      <c r="BS124" s="21"/>
      <c r="BT124" s="23"/>
      <c r="BU124" s="23"/>
      <c r="BV124" s="24"/>
      <c r="BW124" s="25"/>
    </row>
    <row r="125" spans="1:75" s="22" customFormat="1" ht="237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9"/>
      <c r="BG125" s="21"/>
      <c r="BH125" s="20"/>
      <c r="BI125" s="20"/>
      <c r="BJ125" s="20"/>
      <c r="BK125" s="23"/>
      <c r="BL125" s="20"/>
      <c r="BM125" s="21"/>
      <c r="BN125" s="20"/>
      <c r="BO125" s="21"/>
      <c r="BP125" s="181"/>
      <c r="BQ125" s="24"/>
      <c r="BR125" s="21"/>
      <c r="BS125" s="21"/>
      <c r="BT125" s="23"/>
      <c r="BU125" s="23"/>
      <c r="BV125" s="24"/>
      <c r="BW125" s="25"/>
    </row>
    <row r="126" spans="1:75" s="22" customFormat="1" ht="13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9"/>
      <c r="BG126" s="23"/>
      <c r="BH126" s="23"/>
      <c r="BI126" s="20"/>
      <c r="BJ126" s="20"/>
      <c r="BK126" s="23"/>
      <c r="BL126" s="20"/>
      <c r="BM126" s="21"/>
      <c r="BN126" s="20"/>
      <c r="BO126" s="21"/>
      <c r="BP126" s="181"/>
      <c r="BQ126" s="24"/>
      <c r="BR126" s="21"/>
      <c r="BS126" s="21"/>
      <c r="BT126" s="23"/>
      <c r="BU126" s="23"/>
      <c r="BV126" s="24"/>
      <c r="BW126" s="25"/>
    </row>
    <row r="127" spans="1:75" s="22" customFormat="1" ht="23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9"/>
      <c r="AM127" s="23"/>
      <c r="AN127" s="23"/>
      <c r="AO127" s="23"/>
      <c r="AP127" s="23"/>
      <c r="AQ127" s="21"/>
      <c r="AR127" s="21"/>
      <c r="AS127" s="21"/>
      <c r="AT127" s="21"/>
      <c r="AU127" s="21"/>
      <c r="AV127" s="199"/>
      <c r="AW127" s="23"/>
      <c r="AX127" s="21"/>
      <c r="AY127" s="21"/>
      <c r="AZ127" s="21"/>
      <c r="BA127" s="21"/>
      <c r="BB127" s="21"/>
      <c r="BC127" s="21"/>
      <c r="BD127" s="21"/>
      <c r="BE127" s="21"/>
      <c r="BF127" s="199"/>
      <c r="BG127" s="23"/>
      <c r="BH127" s="20"/>
      <c r="BI127" s="21"/>
      <c r="BJ127" s="20"/>
      <c r="BK127" s="23"/>
      <c r="BL127" s="20"/>
      <c r="BM127" s="20"/>
      <c r="BN127" s="23"/>
      <c r="BO127" s="21"/>
      <c r="BP127" s="181"/>
      <c r="BQ127" s="24"/>
      <c r="BR127" s="21"/>
      <c r="BS127" s="21"/>
      <c r="BT127" s="23"/>
      <c r="BU127" s="23"/>
      <c r="BV127" s="24"/>
      <c r="BW127" s="25"/>
    </row>
    <row r="128" spans="1:75" s="22" customFormat="1" ht="12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9"/>
      <c r="BG128" s="23"/>
      <c r="BH128" s="23"/>
      <c r="BI128" s="20"/>
      <c r="BJ128" s="20"/>
      <c r="BK128" s="23"/>
      <c r="BL128" s="20"/>
      <c r="BM128" s="20"/>
      <c r="BN128" s="23"/>
      <c r="BO128" s="21"/>
      <c r="BP128" s="181"/>
      <c r="BQ128" s="24"/>
      <c r="BR128" s="21"/>
      <c r="BS128" s="21"/>
      <c r="BT128" s="23"/>
      <c r="BU128" s="23"/>
      <c r="BV128" s="24"/>
      <c r="BW128" s="25"/>
    </row>
    <row r="129" spans="1:75" s="22" customFormat="1" ht="12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9"/>
      <c r="BG129" s="23"/>
      <c r="BH129" s="23"/>
      <c r="BI129" s="20"/>
      <c r="BJ129" s="20"/>
      <c r="BK129" s="23"/>
      <c r="BL129" s="20"/>
      <c r="BM129" s="20"/>
      <c r="BN129" s="23"/>
      <c r="BO129" s="21"/>
      <c r="BP129" s="181"/>
      <c r="BQ129" s="24"/>
      <c r="BR129" s="21"/>
      <c r="BS129" s="21"/>
      <c r="BT129" s="23"/>
      <c r="BU129" s="23"/>
      <c r="BV129" s="24"/>
      <c r="BW129" s="25"/>
    </row>
    <row r="130" spans="1:75" s="22" customFormat="1" ht="12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9"/>
      <c r="BG130" s="23"/>
      <c r="BH130" s="23"/>
      <c r="BI130" s="20"/>
      <c r="BJ130" s="20"/>
      <c r="BK130" s="23"/>
      <c r="BL130" s="20"/>
      <c r="BM130" s="20"/>
      <c r="BN130" s="23"/>
      <c r="BO130" s="21"/>
      <c r="BP130" s="181"/>
      <c r="BQ130" s="24"/>
      <c r="BR130" s="21"/>
      <c r="BS130" s="21"/>
      <c r="BT130" s="23"/>
      <c r="BU130" s="23"/>
      <c r="BV130" s="24"/>
      <c r="BW130" s="25"/>
    </row>
    <row r="131" spans="1:75" s="22" customFormat="1" ht="122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9"/>
      <c r="BG131" s="23"/>
      <c r="BH131" s="23"/>
      <c r="BI131" s="20"/>
      <c r="BJ131" s="20"/>
      <c r="BK131" s="23"/>
      <c r="BL131" s="20"/>
      <c r="BM131" s="20"/>
      <c r="BN131" s="23"/>
      <c r="BO131" s="21"/>
      <c r="BP131" s="181"/>
      <c r="BQ131" s="24"/>
      <c r="BR131" s="21"/>
      <c r="BS131" s="21"/>
      <c r="BT131" s="23"/>
      <c r="BU131" s="23"/>
      <c r="BV131" s="24"/>
      <c r="BW131" s="25"/>
    </row>
    <row r="132" spans="1:75" s="22" customFormat="1" ht="12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9"/>
      <c r="BG132" s="23"/>
      <c r="BH132" s="23"/>
      <c r="BI132" s="20"/>
      <c r="BJ132" s="20"/>
      <c r="BK132" s="23"/>
      <c r="BL132" s="20"/>
      <c r="BM132" s="20"/>
      <c r="BN132" s="23"/>
      <c r="BO132" s="21"/>
      <c r="BP132" s="181"/>
      <c r="BQ132" s="24"/>
      <c r="BR132" s="21"/>
      <c r="BS132" s="21"/>
      <c r="BT132" s="23"/>
      <c r="BU132" s="23"/>
      <c r="BV132" s="24"/>
      <c r="BW132" s="25"/>
    </row>
    <row r="133" spans="1:75" s="22" customFormat="1" ht="25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199"/>
      <c r="BG133" s="21"/>
      <c r="BH133" s="21"/>
      <c r="BI133" s="20"/>
      <c r="BJ133" s="20"/>
      <c r="BK133" s="23"/>
      <c r="BL133" s="20"/>
      <c r="BM133" s="20"/>
      <c r="BN133" s="23"/>
      <c r="BO133" s="21"/>
      <c r="BP133" s="181"/>
      <c r="BQ133" s="24"/>
      <c r="BR133" s="21"/>
      <c r="BS133" s="21"/>
      <c r="BT133" s="23"/>
      <c r="BU133" s="23"/>
      <c r="BV133" s="24"/>
      <c r="BW133" s="25"/>
    </row>
    <row r="134" spans="1:75" s="22" customFormat="1" ht="155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199"/>
      <c r="BG134" s="23"/>
      <c r="BH134" s="23"/>
      <c r="BI134" s="20"/>
      <c r="BJ134" s="20"/>
      <c r="BK134" s="23"/>
      <c r="BL134" s="20"/>
      <c r="BM134" s="20"/>
      <c r="BN134" s="23"/>
      <c r="BO134" s="21"/>
      <c r="BP134" s="181"/>
      <c r="BQ134" s="24"/>
      <c r="BR134" s="21"/>
      <c r="BS134" s="21"/>
      <c r="BT134" s="23"/>
      <c r="BU134" s="23"/>
      <c r="BV134" s="24"/>
      <c r="BW134" s="25"/>
    </row>
    <row r="135" spans="1:75" s="22" customFormat="1" ht="25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1"/>
      <c r="R135" s="21"/>
      <c r="S135" s="21"/>
      <c r="T135" s="21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"/>
      <c r="BE135" s="21"/>
      <c r="BF135" s="199"/>
      <c r="BG135" s="21"/>
      <c r="BH135" s="21"/>
      <c r="BI135" s="20"/>
      <c r="BJ135" s="20"/>
      <c r="BK135" s="23"/>
      <c r="BL135" s="20"/>
      <c r="BM135" s="20"/>
      <c r="BN135" s="23"/>
      <c r="BO135" s="21"/>
      <c r="BP135" s="181"/>
      <c r="BQ135" s="24"/>
      <c r="BR135" s="21"/>
      <c r="BS135" s="21"/>
      <c r="BT135" s="23"/>
      <c r="BU135" s="23"/>
      <c r="BV135" s="24"/>
      <c r="BW135" s="25"/>
    </row>
    <row r="136" spans="1:75" s="22" customFormat="1" ht="162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199"/>
      <c r="BG136" s="23"/>
      <c r="BH136" s="23"/>
      <c r="BI136" s="20"/>
      <c r="BJ136" s="20"/>
      <c r="BK136" s="23"/>
      <c r="BL136" s="20"/>
      <c r="BM136" s="20"/>
      <c r="BN136" s="23"/>
      <c r="BO136" s="21"/>
      <c r="BP136" s="181"/>
      <c r="BQ136" s="24"/>
      <c r="BR136" s="21"/>
      <c r="BS136" s="21"/>
      <c r="BT136" s="23"/>
      <c r="BU136" s="23"/>
      <c r="BV136" s="24"/>
      <c r="BW136" s="25"/>
    </row>
    <row r="137" spans="1:75" s="22" customFormat="1" ht="162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199"/>
      <c r="BG137" s="23"/>
      <c r="BH137" s="23"/>
      <c r="BI137" s="20"/>
      <c r="BJ137" s="20"/>
      <c r="BK137" s="23"/>
      <c r="BL137" s="20"/>
      <c r="BM137" s="20"/>
      <c r="BN137" s="23"/>
      <c r="BO137" s="21"/>
      <c r="BP137" s="181"/>
      <c r="BQ137" s="24"/>
      <c r="BR137" s="21"/>
      <c r="BS137" s="21"/>
      <c r="BT137" s="23"/>
      <c r="BU137" s="23"/>
      <c r="BV137" s="24"/>
      <c r="BW137" s="25"/>
    </row>
    <row r="138" spans="1:75" s="22" customFormat="1" ht="294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199"/>
      <c r="AM138" s="23"/>
      <c r="AN138" s="23"/>
      <c r="AO138" s="23"/>
      <c r="AP138" s="23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199"/>
      <c r="BG138" s="23"/>
      <c r="BH138" s="23"/>
      <c r="BI138" s="20"/>
      <c r="BJ138" s="20"/>
      <c r="BK138" s="23"/>
      <c r="BL138" s="20"/>
      <c r="BM138" s="20"/>
      <c r="BN138" s="23"/>
      <c r="BO138" s="21"/>
      <c r="BP138" s="181"/>
      <c r="BQ138" s="24"/>
      <c r="BR138" s="21"/>
      <c r="BS138" s="21"/>
      <c r="BT138" s="23"/>
      <c r="BU138" s="23"/>
      <c r="BV138" s="24"/>
      <c r="BW138" s="25"/>
    </row>
    <row r="139" spans="1:75" s="22" customFormat="1" ht="142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199"/>
      <c r="BG139" s="23"/>
      <c r="BH139" s="23"/>
      <c r="BI139" s="20"/>
      <c r="BJ139" s="20"/>
      <c r="BK139" s="23"/>
      <c r="BL139" s="20"/>
      <c r="BM139" s="20"/>
      <c r="BN139" s="23"/>
      <c r="BO139" s="21"/>
      <c r="BP139" s="181"/>
      <c r="BQ139" s="24"/>
      <c r="BR139" s="21"/>
      <c r="BS139" s="21"/>
      <c r="BT139" s="23"/>
      <c r="BU139" s="23"/>
      <c r="BV139" s="24"/>
      <c r="BW139" s="25"/>
    </row>
    <row r="140" spans="1:75" s="22" customFormat="1" ht="142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199"/>
      <c r="BG140" s="23"/>
      <c r="BH140" s="23"/>
      <c r="BI140" s="20"/>
      <c r="BJ140" s="20"/>
      <c r="BK140" s="23"/>
      <c r="BL140" s="20"/>
      <c r="BM140" s="20"/>
      <c r="BN140" s="23"/>
      <c r="BO140" s="21"/>
      <c r="BP140" s="181"/>
      <c r="BQ140" s="24"/>
      <c r="BR140" s="21"/>
      <c r="BS140" s="21"/>
      <c r="BT140" s="23"/>
      <c r="BU140" s="23"/>
      <c r="BV140" s="24"/>
      <c r="BW140" s="25"/>
    </row>
    <row r="141" spans="1:75" s="22" customFormat="1" ht="187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0"/>
      <c r="AS141" s="23"/>
      <c r="AT141" s="20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"/>
      <c r="BE141" s="23"/>
      <c r="BF141" s="20"/>
      <c r="BG141" s="23"/>
      <c r="BH141" s="20"/>
      <c r="BI141" s="20"/>
      <c r="BJ141" s="20"/>
      <c r="BK141" s="23"/>
      <c r="BL141" s="20"/>
      <c r="BM141" s="20"/>
      <c r="BN141" s="23"/>
      <c r="BO141" s="21"/>
      <c r="BP141" s="181"/>
      <c r="BQ141" s="24"/>
      <c r="BR141" s="21"/>
      <c r="BS141" s="21"/>
      <c r="BT141" s="23"/>
      <c r="BU141" s="23"/>
      <c r="BV141" s="24"/>
      <c r="BW141" s="25"/>
    </row>
    <row r="142" spans="1:75" s="22" customFormat="1" ht="187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"/>
      <c r="BE142" s="20"/>
      <c r="BF142" s="199"/>
      <c r="BG142" s="182"/>
      <c r="BH142" s="20"/>
      <c r="BI142" s="20"/>
      <c r="BJ142" s="20"/>
      <c r="BK142" s="23"/>
      <c r="BL142" s="20"/>
      <c r="BM142" s="20"/>
      <c r="BN142" s="23"/>
      <c r="BO142" s="21"/>
      <c r="BP142" s="181"/>
      <c r="BQ142" s="24"/>
      <c r="BR142" s="21"/>
      <c r="BS142" s="21"/>
      <c r="BT142" s="23"/>
      <c r="BU142" s="23"/>
      <c r="BV142" s="24"/>
      <c r="BW142" s="25"/>
    </row>
    <row r="143" spans="1:75" s="22" customFormat="1" ht="187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0"/>
      <c r="R143" s="20"/>
      <c r="S143" s="20"/>
      <c r="T143" s="20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"/>
      <c r="BE143" s="20"/>
      <c r="BF143" s="199"/>
      <c r="BG143" s="182"/>
      <c r="BH143" s="20"/>
      <c r="BI143" s="20"/>
      <c r="BJ143" s="20"/>
      <c r="BK143" s="23"/>
      <c r="BL143" s="20"/>
      <c r="BM143" s="20"/>
      <c r="BN143" s="23"/>
      <c r="BO143" s="21"/>
      <c r="BP143" s="181"/>
      <c r="BQ143" s="24"/>
      <c r="BR143" s="21"/>
      <c r="BS143" s="21"/>
      <c r="BT143" s="23"/>
      <c r="BU143" s="23"/>
      <c r="BV143" s="24"/>
      <c r="BW143" s="25"/>
    </row>
    <row r="144" spans="1:75" s="22" customFormat="1" ht="187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199"/>
      <c r="BG144" s="23"/>
      <c r="BH144" s="23"/>
      <c r="BI144" s="20"/>
      <c r="BJ144" s="20"/>
      <c r="BK144" s="23"/>
      <c r="BL144" s="20"/>
      <c r="BM144" s="20"/>
      <c r="BN144" s="23"/>
      <c r="BO144" s="21"/>
      <c r="BP144" s="181"/>
      <c r="BQ144" s="24"/>
      <c r="BR144" s="21"/>
      <c r="BS144" s="21"/>
      <c r="BT144" s="23"/>
      <c r="BU144" s="23"/>
      <c r="BV144" s="24"/>
      <c r="BW144" s="25"/>
    </row>
    <row r="145" spans="1:75" s="22" customFormat="1" ht="187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199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199"/>
      <c r="BG145" s="199"/>
      <c r="BH145" s="20"/>
      <c r="BI145" s="20"/>
      <c r="BJ145" s="20"/>
      <c r="BK145" s="23"/>
      <c r="BL145" s="20"/>
      <c r="BM145" s="20"/>
      <c r="BN145" s="23"/>
      <c r="BO145" s="21"/>
      <c r="BP145" s="181"/>
      <c r="BQ145" s="24"/>
      <c r="BR145" s="21"/>
      <c r="BS145" s="21"/>
      <c r="BT145" s="23"/>
      <c r="BU145" s="23"/>
      <c r="BV145" s="24"/>
      <c r="BW145" s="25"/>
    </row>
    <row r="146" spans="1:75" s="22" customFormat="1" ht="349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199"/>
      <c r="BG146" s="199"/>
      <c r="BH146" s="20"/>
      <c r="BI146" s="20"/>
      <c r="BJ146" s="20"/>
      <c r="BK146" s="23"/>
      <c r="BL146" s="23"/>
      <c r="BM146" s="20"/>
      <c r="BN146" s="23"/>
      <c r="BO146" s="21"/>
      <c r="BP146" s="181"/>
      <c r="BQ146" s="24"/>
      <c r="BR146" s="21"/>
      <c r="BS146" s="21"/>
      <c r="BT146" s="23"/>
      <c r="BU146" s="23"/>
      <c r="BV146" s="24"/>
      <c r="BW146" s="25"/>
    </row>
    <row r="147" spans="1:75" s="22" customFormat="1" ht="16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1"/>
      <c r="AM147" s="21"/>
      <c r="AN147" s="21"/>
      <c r="AO147" s="21"/>
      <c r="AP147" s="21"/>
      <c r="AQ147" s="21"/>
      <c r="AR147" s="21"/>
      <c r="AS147" s="21"/>
      <c r="AT147" s="21"/>
      <c r="AU147" s="21"/>
      <c r="AV147" s="181"/>
      <c r="AW147" s="21"/>
      <c r="AX147" s="21"/>
      <c r="AY147" s="21"/>
      <c r="AZ147" s="21"/>
      <c r="BA147" s="21"/>
      <c r="BB147" s="21"/>
      <c r="BC147" s="21"/>
      <c r="BD147" s="21"/>
      <c r="BE147" s="21"/>
      <c r="BF147" s="199"/>
      <c r="BG147" s="199"/>
      <c r="BH147" s="20"/>
      <c r="BI147" s="20"/>
      <c r="BJ147" s="20"/>
      <c r="BK147" s="23"/>
      <c r="BL147" s="20"/>
      <c r="BM147" s="20"/>
      <c r="BN147" s="23"/>
      <c r="BO147" s="21"/>
      <c r="BP147" s="181"/>
      <c r="BQ147" s="24"/>
      <c r="BR147" s="21"/>
      <c r="BS147" s="21"/>
      <c r="BT147" s="23"/>
      <c r="BU147" s="23"/>
      <c r="BV147" s="24"/>
      <c r="BW147" s="25"/>
    </row>
    <row r="148" spans="1:75" s="22" customFormat="1" ht="409.6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0"/>
      <c r="AK148" s="21"/>
      <c r="AL148" s="199"/>
      <c r="AM148" s="23"/>
      <c r="AN148" s="23"/>
      <c r="AO148" s="23"/>
      <c r="AP148" s="20"/>
      <c r="AQ148" s="23"/>
      <c r="AR148" s="20"/>
      <c r="AS148" s="21"/>
      <c r="AT148" s="21"/>
      <c r="AU148" s="21"/>
      <c r="AV148" s="199"/>
      <c r="AW148" s="23"/>
      <c r="AX148" s="21"/>
      <c r="AY148" s="21"/>
      <c r="AZ148" s="21"/>
      <c r="BA148" s="21"/>
      <c r="BB148" s="21"/>
      <c r="BC148" s="21"/>
      <c r="BD148" s="21"/>
      <c r="BE148" s="21"/>
      <c r="BF148" s="199"/>
      <c r="BG148" s="23"/>
      <c r="BH148" s="20"/>
      <c r="BI148" s="23"/>
      <c r="BJ148" s="20"/>
      <c r="BK148" s="23"/>
      <c r="BL148" s="20"/>
      <c r="BM148" s="23"/>
      <c r="BN148" s="23"/>
      <c r="BO148" s="21"/>
      <c r="BP148" s="181"/>
      <c r="BQ148" s="24"/>
      <c r="BR148" s="21"/>
      <c r="BS148" s="21"/>
      <c r="BT148" s="23"/>
      <c r="BU148" s="23"/>
      <c r="BV148" s="24"/>
      <c r="BW148" s="25"/>
    </row>
    <row r="149" spans="1:75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0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0"/>
      <c r="AK149" s="21"/>
      <c r="AL149" s="199"/>
      <c r="AM149" s="20"/>
      <c r="AN149" s="20"/>
      <c r="AO149" s="20"/>
      <c r="AP149" s="20"/>
      <c r="AQ149" s="21"/>
      <c r="AR149" s="21"/>
      <c r="AS149" s="21"/>
      <c r="AT149" s="21"/>
      <c r="AU149" s="21"/>
      <c r="AV149" s="199"/>
      <c r="AW149" s="20"/>
      <c r="AX149" s="21"/>
      <c r="AY149" s="21"/>
      <c r="AZ149" s="21"/>
      <c r="BA149" s="21"/>
      <c r="BB149" s="21"/>
      <c r="BC149" s="21"/>
      <c r="BD149" s="21"/>
      <c r="BE149" s="21"/>
      <c r="BF149" s="199"/>
      <c r="BG149" s="23"/>
      <c r="BH149" s="20"/>
      <c r="BI149" s="23"/>
      <c r="BJ149" s="20"/>
      <c r="BK149" s="23"/>
      <c r="BL149" s="20"/>
      <c r="BM149" s="23"/>
      <c r="BN149" s="23"/>
      <c r="BO149" s="21"/>
      <c r="BP149" s="181"/>
      <c r="BQ149" s="24"/>
      <c r="BR149" s="21"/>
      <c r="BS149" s="21"/>
      <c r="BT149" s="23"/>
      <c r="BU149" s="23"/>
      <c r="BV149" s="24"/>
      <c r="BW149" s="25"/>
    </row>
    <row r="150" spans="1:75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0"/>
      <c r="AK150" s="21"/>
      <c r="AL150" s="199"/>
      <c r="AM150" s="20"/>
      <c r="AN150" s="20"/>
      <c r="AO150" s="20"/>
      <c r="AP150" s="20"/>
      <c r="AQ150" s="21"/>
      <c r="AR150" s="21"/>
      <c r="AS150" s="21"/>
      <c r="AT150" s="21"/>
      <c r="AU150" s="21"/>
      <c r="AV150" s="199"/>
      <c r="AW150" s="20"/>
      <c r="AX150" s="21"/>
      <c r="AY150" s="21"/>
      <c r="AZ150" s="21"/>
      <c r="BA150" s="21"/>
      <c r="BB150" s="21"/>
      <c r="BC150" s="21"/>
      <c r="BD150" s="21"/>
      <c r="BE150" s="21"/>
      <c r="BF150" s="199"/>
      <c r="BG150" s="23"/>
      <c r="BH150" s="20"/>
      <c r="BI150" s="23"/>
      <c r="BJ150" s="20"/>
      <c r="BK150" s="23"/>
      <c r="BL150" s="20"/>
      <c r="BM150" s="23"/>
      <c r="BN150" s="23"/>
      <c r="BO150" s="21"/>
      <c r="BP150" s="181"/>
      <c r="BQ150" s="24"/>
      <c r="BR150" s="21"/>
      <c r="BS150" s="21"/>
      <c r="BT150" s="23"/>
      <c r="BU150" s="23"/>
      <c r="BV150" s="24"/>
      <c r="BW150" s="25"/>
    </row>
    <row r="151" spans="1:75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199"/>
      <c r="AM151" s="20"/>
      <c r="AN151" s="20"/>
      <c r="AO151" s="20"/>
      <c r="AP151" s="20"/>
      <c r="AQ151" s="21"/>
      <c r="AR151" s="21"/>
      <c r="AS151" s="21"/>
      <c r="AT151" s="21"/>
      <c r="AU151" s="21"/>
      <c r="AV151" s="199"/>
      <c r="AW151" s="20"/>
      <c r="AX151" s="21"/>
      <c r="AY151" s="21"/>
      <c r="AZ151" s="21"/>
      <c r="BA151" s="21"/>
      <c r="BB151" s="21"/>
      <c r="BC151" s="21"/>
      <c r="BD151" s="21"/>
      <c r="BE151" s="21"/>
      <c r="BF151" s="199"/>
      <c r="BG151" s="23"/>
      <c r="BH151" s="20"/>
      <c r="BI151" s="23"/>
      <c r="BJ151" s="20"/>
      <c r="BK151" s="23"/>
      <c r="BL151" s="20"/>
      <c r="BM151" s="23"/>
      <c r="BN151" s="23"/>
      <c r="BO151" s="21"/>
      <c r="BP151" s="181"/>
      <c r="BQ151" s="24"/>
      <c r="BR151" s="21"/>
      <c r="BS151" s="21"/>
      <c r="BT151" s="23"/>
      <c r="BU151" s="23"/>
      <c r="BV151" s="24"/>
      <c r="BW151" s="25"/>
    </row>
    <row r="152" spans="1:75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0"/>
      <c r="R152" s="20"/>
      <c r="S152" s="20"/>
      <c r="T152" s="20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199"/>
      <c r="AM152" s="20"/>
      <c r="AN152" s="20"/>
      <c r="AO152" s="20"/>
      <c r="AP152" s="20"/>
      <c r="AQ152" s="21"/>
      <c r="AR152" s="21"/>
      <c r="AS152" s="21"/>
      <c r="AT152" s="21"/>
      <c r="AU152" s="21"/>
      <c r="AV152" s="199"/>
      <c r="AW152" s="20"/>
      <c r="AX152" s="21"/>
      <c r="AY152" s="21"/>
      <c r="AZ152" s="21"/>
      <c r="BA152" s="21"/>
      <c r="BB152" s="21"/>
      <c r="BC152" s="21"/>
      <c r="BD152" s="21"/>
      <c r="BE152" s="21"/>
      <c r="BF152" s="199"/>
      <c r="BG152" s="23"/>
      <c r="BH152" s="20"/>
      <c r="BI152" s="23"/>
      <c r="BJ152" s="20"/>
      <c r="BK152" s="23"/>
      <c r="BL152" s="20"/>
      <c r="BM152" s="23"/>
      <c r="BN152" s="23"/>
      <c r="BO152" s="21"/>
      <c r="BP152" s="181"/>
      <c r="BQ152" s="24"/>
      <c r="BR152" s="21"/>
      <c r="BS152" s="21"/>
      <c r="BT152" s="23"/>
      <c r="BU152" s="23"/>
      <c r="BV152" s="24"/>
      <c r="BW152" s="25"/>
    </row>
    <row r="153" spans="1:75" s="22" customFormat="1" ht="134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199"/>
      <c r="AM153" s="20"/>
      <c r="AN153" s="20"/>
      <c r="AO153" s="20"/>
      <c r="AP153" s="20"/>
      <c r="AQ153" s="21"/>
      <c r="AR153" s="21"/>
      <c r="AS153" s="21"/>
      <c r="AT153" s="21"/>
      <c r="AU153" s="21"/>
      <c r="AV153" s="199"/>
      <c r="AW153" s="20"/>
      <c r="AX153" s="21"/>
      <c r="AY153" s="21"/>
      <c r="AZ153" s="21"/>
      <c r="BA153" s="21"/>
      <c r="BB153" s="21"/>
      <c r="BC153" s="21"/>
      <c r="BD153" s="21"/>
      <c r="BE153" s="21"/>
      <c r="BF153" s="199"/>
      <c r="BG153" s="23"/>
      <c r="BH153" s="20"/>
      <c r="BI153" s="23"/>
      <c r="BJ153" s="20"/>
      <c r="BK153" s="23"/>
      <c r="BL153" s="20"/>
      <c r="BM153" s="23"/>
      <c r="BN153" s="23"/>
      <c r="BO153" s="21"/>
      <c r="BP153" s="181"/>
      <c r="BQ153" s="24"/>
      <c r="BR153" s="21"/>
      <c r="BS153" s="21"/>
      <c r="BT153" s="23"/>
      <c r="BU153" s="23"/>
      <c r="BV153" s="24"/>
      <c r="BW153" s="25"/>
    </row>
    <row r="154" spans="1:75" s="22" customFormat="1" ht="409.6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9"/>
      <c r="AM154" s="23"/>
      <c r="AN154" s="23"/>
      <c r="AO154" s="23"/>
      <c r="AP154" s="23"/>
      <c r="AQ154" s="21"/>
      <c r="AR154" s="21"/>
      <c r="AS154" s="21"/>
      <c r="AT154" s="21"/>
      <c r="AU154" s="21"/>
      <c r="AV154" s="199"/>
      <c r="AW154" s="23"/>
      <c r="AX154" s="21"/>
      <c r="AY154" s="21"/>
      <c r="AZ154" s="21"/>
      <c r="BA154" s="21"/>
      <c r="BB154" s="21"/>
      <c r="BC154" s="21"/>
      <c r="BD154" s="21"/>
      <c r="BE154" s="21"/>
      <c r="BF154" s="199"/>
      <c r="BG154" s="23"/>
      <c r="BH154" s="23"/>
      <c r="BI154" s="20"/>
      <c r="BJ154" s="20"/>
      <c r="BK154" s="23"/>
      <c r="BL154" s="20"/>
      <c r="BM154" s="20"/>
      <c r="BN154" s="23"/>
      <c r="BO154" s="21"/>
      <c r="BP154" s="181"/>
      <c r="BQ154" s="24"/>
      <c r="BR154" s="21"/>
      <c r="BS154" s="21"/>
      <c r="BT154" s="23"/>
      <c r="BU154" s="23"/>
      <c r="BV154" s="24"/>
      <c r="BW154" s="25"/>
    </row>
    <row r="155" spans="1:75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9"/>
      <c r="BG155" s="199"/>
      <c r="BH155" s="20"/>
      <c r="BI155" s="20"/>
      <c r="BJ155" s="20"/>
      <c r="BK155" s="23"/>
      <c r="BL155" s="20"/>
      <c r="BM155" s="20"/>
      <c r="BN155" s="23"/>
      <c r="BO155" s="21"/>
      <c r="BP155" s="181"/>
      <c r="BQ155" s="24"/>
      <c r="BR155" s="21"/>
      <c r="BS155" s="21"/>
      <c r="BT155" s="23"/>
      <c r="BU155" s="23"/>
      <c r="BV155" s="24"/>
      <c r="BW155" s="25"/>
    </row>
    <row r="156" spans="1:75" s="22" customFormat="1" ht="134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9"/>
      <c r="BG156" s="199"/>
      <c r="BH156" s="20"/>
      <c r="BI156" s="20"/>
      <c r="BJ156" s="20"/>
      <c r="BK156" s="23"/>
      <c r="BL156" s="20"/>
      <c r="BM156" s="20"/>
      <c r="BN156" s="23"/>
      <c r="BO156" s="21"/>
      <c r="BP156" s="181"/>
      <c r="BQ156" s="24"/>
      <c r="BR156" s="21"/>
      <c r="BS156" s="21"/>
      <c r="BT156" s="23"/>
      <c r="BU156" s="23"/>
      <c r="BV156" s="24"/>
      <c r="BW156" s="25"/>
    </row>
    <row r="157" spans="1:75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0"/>
      <c r="R157" s="20"/>
      <c r="S157" s="20"/>
      <c r="T157" s="20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9"/>
      <c r="BG157" s="199"/>
      <c r="BH157" s="20"/>
      <c r="BI157" s="20"/>
      <c r="BJ157" s="20"/>
      <c r="BK157" s="23"/>
      <c r="BL157" s="20"/>
      <c r="BM157" s="20"/>
      <c r="BN157" s="23"/>
      <c r="BO157" s="21"/>
      <c r="BP157" s="181"/>
      <c r="BQ157" s="24"/>
      <c r="BR157" s="21"/>
      <c r="BS157" s="21"/>
      <c r="BT157" s="23"/>
      <c r="BU157" s="23"/>
      <c r="BV157" s="24"/>
      <c r="BW157" s="25"/>
    </row>
    <row r="158" spans="1:75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9"/>
      <c r="BG158" s="199"/>
      <c r="BH158" s="20"/>
      <c r="BI158" s="20"/>
      <c r="BJ158" s="20"/>
      <c r="BK158" s="23"/>
      <c r="BL158" s="20"/>
      <c r="BM158" s="20"/>
      <c r="BN158" s="23"/>
      <c r="BO158" s="21"/>
      <c r="BP158" s="181"/>
      <c r="BQ158" s="24"/>
      <c r="BR158" s="21"/>
      <c r="BS158" s="21"/>
      <c r="BT158" s="23"/>
      <c r="BU158" s="23"/>
      <c r="BV158" s="24"/>
      <c r="BW158" s="25"/>
    </row>
    <row r="159" spans="1:75" s="22" customFormat="1" ht="40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0"/>
      <c r="AK159" s="23"/>
      <c r="AL159" s="20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9"/>
      <c r="BG159" s="23"/>
      <c r="BH159" s="23"/>
      <c r="BI159" s="20"/>
      <c r="BJ159" s="20"/>
      <c r="BK159" s="23"/>
      <c r="BL159" s="20"/>
      <c r="BM159" s="20"/>
      <c r="BN159" s="23"/>
      <c r="BO159" s="21"/>
      <c r="BP159" s="181"/>
      <c r="BQ159" s="24"/>
      <c r="BR159" s="21"/>
      <c r="BS159" s="21"/>
      <c r="BT159" s="23"/>
      <c r="BU159" s="23"/>
      <c r="BV159" s="24"/>
      <c r="BW159" s="25"/>
    </row>
    <row r="160" spans="1:75" s="22" customFormat="1" ht="13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9"/>
      <c r="BG160" s="199"/>
      <c r="BH160" s="20"/>
      <c r="BI160" s="20"/>
      <c r="BJ160" s="20"/>
      <c r="BK160" s="23"/>
      <c r="BL160" s="20"/>
      <c r="BM160" s="20"/>
      <c r="BN160" s="23"/>
      <c r="BO160" s="21"/>
      <c r="BP160" s="181"/>
      <c r="BQ160" s="24"/>
      <c r="BR160" s="21"/>
      <c r="BS160" s="21"/>
      <c r="BT160" s="23"/>
      <c r="BU160" s="23"/>
      <c r="BV160" s="24"/>
      <c r="BW160" s="25"/>
    </row>
    <row r="161" spans="1:75" s="22" customFormat="1" ht="13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9"/>
      <c r="BG161" s="199"/>
      <c r="BH161" s="20"/>
      <c r="BI161" s="20"/>
      <c r="BJ161" s="20"/>
      <c r="BK161" s="23"/>
      <c r="BL161" s="20"/>
      <c r="BM161" s="20"/>
      <c r="BN161" s="23"/>
      <c r="BO161" s="21"/>
      <c r="BP161" s="181"/>
      <c r="BQ161" s="24"/>
      <c r="BR161" s="21"/>
      <c r="BS161" s="21"/>
      <c r="BT161" s="23"/>
      <c r="BU161" s="23"/>
      <c r="BV161" s="24"/>
      <c r="BW161" s="25"/>
    </row>
    <row r="162" spans="1:75" s="22" customFormat="1" ht="409.6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9"/>
      <c r="BG162" s="23"/>
      <c r="BH162" s="23"/>
      <c r="BI162" s="20"/>
      <c r="BJ162" s="20"/>
      <c r="BK162" s="23"/>
      <c r="BL162" s="20"/>
      <c r="BM162" s="20"/>
      <c r="BN162" s="23"/>
      <c r="BO162" s="21"/>
      <c r="BP162" s="181"/>
      <c r="BQ162" s="24"/>
      <c r="BR162" s="21"/>
      <c r="BS162" s="21"/>
      <c r="BT162" s="23"/>
      <c r="BU162" s="23"/>
      <c r="BV162" s="24"/>
      <c r="BW162" s="25"/>
    </row>
    <row r="163" spans="1:75" s="22" customFormat="1" ht="16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9"/>
      <c r="BG163" s="199"/>
      <c r="BH163" s="20"/>
      <c r="BI163" s="20"/>
      <c r="BJ163" s="20"/>
      <c r="BK163" s="23"/>
      <c r="BL163" s="20"/>
      <c r="BM163" s="20"/>
      <c r="BN163" s="23"/>
      <c r="BO163" s="21"/>
      <c r="BP163" s="181"/>
      <c r="BQ163" s="24"/>
      <c r="BR163" s="21"/>
      <c r="BS163" s="21"/>
      <c r="BT163" s="23"/>
      <c r="BU163" s="23"/>
      <c r="BV163" s="24"/>
      <c r="BW163" s="25"/>
    </row>
    <row r="164" spans="1:75" s="22" customFormat="1" ht="16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9"/>
      <c r="BG164" s="199"/>
      <c r="BH164" s="20"/>
      <c r="BI164" s="20"/>
      <c r="BJ164" s="20"/>
      <c r="BK164" s="23"/>
      <c r="BL164" s="20"/>
      <c r="BM164" s="23"/>
      <c r="BN164" s="23"/>
      <c r="BO164" s="21"/>
      <c r="BP164" s="181"/>
      <c r="BQ164" s="24"/>
      <c r="BR164" s="21"/>
      <c r="BS164" s="21"/>
      <c r="BT164" s="23"/>
      <c r="BU164" s="23"/>
      <c r="BV164" s="24"/>
      <c r="BW164" s="25"/>
    </row>
    <row r="165" spans="1:75" s="22" customFormat="1" ht="16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0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9"/>
      <c r="BG165" s="199"/>
      <c r="BH165" s="20"/>
      <c r="BI165" s="20"/>
      <c r="BJ165" s="20"/>
      <c r="BK165" s="23"/>
      <c r="BL165" s="20"/>
      <c r="BM165" s="20"/>
      <c r="BN165" s="23"/>
      <c r="BO165" s="21"/>
      <c r="BP165" s="181"/>
      <c r="BQ165" s="24"/>
      <c r="BR165" s="21"/>
      <c r="BS165" s="21"/>
      <c r="BT165" s="23"/>
      <c r="BU165" s="23"/>
      <c r="BV165" s="24"/>
      <c r="BW165" s="25"/>
    </row>
    <row r="166" spans="1:75" s="22" customFormat="1" ht="40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9"/>
      <c r="BG166" s="23"/>
      <c r="BH166" s="23"/>
      <c r="BI166" s="20"/>
      <c r="BJ166" s="20"/>
      <c r="BK166" s="23"/>
      <c r="BL166" s="20"/>
      <c r="BM166" s="20"/>
      <c r="BN166" s="23"/>
      <c r="BO166" s="21"/>
      <c r="BP166" s="181"/>
      <c r="BQ166" s="24"/>
      <c r="BR166" s="21"/>
      <c r="BS166" s="21"/>
      <c r="BT166" s="23"/>
      <c r="BU166" s="23"/>
      <c r="BV166" s="24"/>
      <c r="BW166" s="25"/>
    </row>
    <row r="167" spans="1:75" s="22" customFormat="1" ht="15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9"/>
      <c r="BG167" s="199"/>
      <c r="BH167" s="20"/>
      <c r="BI167" s="20"/>
      <c r="BJ167" s="20"/>
      <c r="BK167" s="23"/>
      <c r="BL167" s="20"/>
      <c r="BM167" s="20"/>
      <c r="BN167" s="23"/>
      <c r="BO167" s="21"/>
      <c r="BP167" s="181"/>
      <c r="BQ167" s="24"/>
      <c r="BR167" s="21"/>
      <c r="BS167" s="21"/>
      <c r="BT167" s="23"/>
      <c r="BU167" s="23"/>
      <c r="BV167" s="24"/>
      <c r="BW167" s="25"/>
    </row>
    <row r="168" spans="1:75" s="22" customFormat="1" ht="186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9"/>
      <c r="BG168" s="199"/>
      <c r="BH168" s="20"/>
      <c r="BI168" s="20"/>
      <c r="BJ168" s="20"/>
      <c r="BK168" s="23"/>
      <c r="BL168" s="20"/>
      <c r="BM168" s="20"/>
      <c r="BN168" s="23"/>
      <c r="BO168" s="21"/>
      <c r="BP168" s="181"/>
      <c r="BQ168" s="24"/>
      <c r="BR168" s="21"/>
      <c r="BS168" s="21"/>
      <c r="BT168" s="23"/>
      <c r="BU168" s="23"/>
      <c r="BV168" s="24"/>
      <c r="BW168" s="25"/>
    </row>
    <row r="169" spans="1:75" s="22" customFormat="1" ht="177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199"/>
      <c r="BG169" s="23"/>
      <c r="BH169" s="23"/>
      <c r="BI169" s="20"/>
      <c r="BJ169" s="20"/>
      <c r="BK169" s="23"/>
      <c r="BL169" s="20"/>
      <c r="BM169" s="20"/>
      <c r="BN169" s="23"/>
      <c r="BO169" s="21"/>
      <c r="BP169" s="181"/>
      <c r="BQ169" s="24"/>
      <c r="BR169" s="21"/>
      <c r="BS169" s="21"/>
      <c r="BT169" s="23"/>
      <c r="BU169" s="23"/>
      <c r="BV169" s="24"/>
      <c r="BW169" s="25"/>
    </row>
    <row r="170" spans="1:75" s="22" customFormat="1" ht="177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9"/>
      <c r="BG170" s="182"/>
      <c r="BH170" s="23"/>
      <c r="BI170" s="20"/>
      <c r="BJ170" s="20"/>
      <c r="BK170" s="23"/>
      <c r="BL170" s="20"/>
      <c r="BM170" s="20"/>
      <c r="BN170" s="23"/>
      <c r="BO170" s="21"/>
      <c r="BP170" s="181"/>
      <c r="BQ170" s="24"/>
      <c r="BR170" s="21"/>
      <c r="BS170" s="21"/>
      <c r="BT170" s="23"/>
      <c r="BU170" s="23"/>
      <c r="BV170" s="24"/>
      <c r="BW170" s="25"/>
    </row>
    <row r="171" spans="1:75" s="22" customFormat="1" ht="24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83"/>
      <c r="BG171" s="23"/>
      <c r="BH171" s="23"/>
      <c r="BI171" s="20"/>
      <c r="BJ171" s="20"/>
      <c r="BK171" s="23"/>
      <c r="BL171" s="20"/>
      <c r="BM171" s="20"/>
      <c r="BN171" s="23"/>
      <c r="BO171" s="21"/>
      <c r="BP171" s="181"/>
      <c r="BQ171" s="24"/>
      <c r="BR171" s="21"/>
      <c r="BS171" s="21"/>
      <c r="BT171" s="23"/>
      <c r="BU171" s="23"/>
      <c r="BV171" s="24"/>
      <c r="BW171" s="25"/>
    </row>
    <row r="172" spans="1:75" s="22" customFormat="1" ht="24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0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9"/>
      <c r="BG172" s="182"/>
      <c r="BH172" s="23"/>
      <c r="BI172" s="20"/>
      <c r="BJ172" s="20"/>
      <c r="BK172" s="23"/>
      <c r="BL172" s="20"/>
      <c r="BM172" s="20"/>
      <c r="BN172" s="23"/>
      <c r="BO172" s="21"/>
      <c r="BP172" s="181"/>
      <c r="BQ172" s="24"/>
      <c r="BR172" s="21"/>
      <c r="BS172" s="21"/>
      <c r="BT172" s="23"/>
      <c r="BU172" s="23"/>
      <c r="BV172" s="24"/>
      <c r="BW172" s="25"/>
    </row>
    <row r="173" spans="1:75" s="22" customFormat="1" ht="231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9"/>
      <c r="BG173" s="23"/>
      <c r="BH173" s="23"/>
      <c r="BI173" s="20"/>
      <c r="BJ173" s="20"/>
      <c r="BK173" s="23"/>
      <c r="BL173" s="20"/>
      <c r="BM173" s="20"/>
      <c r="BN173" s="23"/>
      <c r="BO173" s="21"/>
      <c r="BP173" s="181"/>
      <c r="BQ173" s="24"/>
      <c r="BR173" s="21"/>
      <c r="BS173" s="21"/>
      <c r="BT173" s="23"/>
      <c r="BU173" s="23"/>
      <c r="BV173" s="24"/>
      <c r="BW173" s="25"/>
    </row>
    <row r="174" spans="1:75" s="22" customFormat="1" ht="231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1"/>
      <c r="S174" s="20"/>
      <c r="T174" s="21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0"/>
      <c r="AS174" s="20"/>
      <c r="AT174" s="20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"/>
      <c r="BE174" s="20"/>
      <c r="BF174" s="20"/>
      <c r="BG174" s="199"/>
      <c r="BH174" s="20"/>
      <c r="BI174" s="20"/>
      <c r="BJ174" s="20"/>
      <c r="BK174" s="23"/>
      <c r="BL174" s="20"/>
      <c r="BM174" s="20"/>
      <c r="BN174" s="23"/>
      <c r="BO174" s="21"/>
      <c r="BP174" s="181"/>
      <c r="BQ174" s="24"/>
      <c r="BR174" s="21"/>
      <c r="BS174" s="21"/>
      <c r="BT174" s="23"/>
      <c r="BU174" s="23"/>
      <c r="BV174" s="24"/>
      <c r="BW174" s="25"/>
    </row>
    <row r="175" spans="1:75" s="22" customFormat="1" ht="159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0"/>
      <c r="R175" s="21"/>
      <c r="S175" s="20"/>
      <c r="T175" s="21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9"/>
      <c r="BG175" s="199"/>
      <c r="BH175" s="20"/>
      <c r="BI175" s="20"/>
      <c r="BJ175" s="20"/>
      <c r="BK175" s="23"/>
      <c r="BL175" s="20"/>
      <c r="BM175" s="20"/>
      <c r="BN175" s="23"/>
      <c r="BO175" s="21"/>
      <c r="BP175" s="181"/>
      <c r="BQ175" s="24"/>
      <c r="BR175" s="21"/>
      <c r="BS175" s="21"/>
      <c r="BT175" s="23"/>
      <c r="BU175" s="23"/>
      <c r="BV175" s="24"/>
      <c r="BW175" s="25"/>
    </row>
    <row r="176" spans="1:75" s="22" customFormat="1" ht="159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9"/>
      <c r="BG176" s="199"/>
      <c r="BH176" s="20"/>
      <c r="BI176" s="20"/>
      <c r="BJ176" s="20"/>
      <c r="BK176" s="23"/>
      <c r="BL176" s="20"/>
      <c r="BM176" s="20"/>
      <c r="BN176" s="23"/>
      <c r="BO176" s="21"/>
      <c r="BP176" s="181"/>
      <c r="BQ176" s="24"/>
      <c r="BR176" s="21"/>
      <c r="BS176" s="21"/>
      <c r="BT176" s="23"/>
      <c r="BU176" s="23"/>
      <c r="BV176" s="24"/>
      <c r="BW176" s="25"/>
    </row>
    <row r="177" spans="1:75" s="22" customFormat="1" ht="408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199"/>
      <c r="AM177" s="21"/>
      <c r="AN177" s="21"/>
      <c r="AO177" s="21"/>
      <c r="AP177" s="20"/>
      <c r="AQ177" s="21"/>
      <c r="AR177" s="20"/>
      <c r="AS177" s="21"/>
      <c r="AT177" s="21"/>
      <c r="AU177" s="21"/>
      <c r="AV177" s="199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9"/>
      <c r="BG177" s="21"/>
      <c r="BH177" s="20"/>
      <c r="BI177" s="20"/>
      <c r="BJ177" s="20"/>
      <c r="BK177" s="23"/>
      <c r="BL177" s="20"/>
      <c r="BM177" s="20"/>
      <c r="BN177" s="23"/>
      <c r="BO177" s="21"/>
      <c r="BP177" s="181"/>
      <c r="BQ177" s="24"/>
      <c r="BR177" s="21"/>
      <c r="BS177" s="21"/>
      <c r="BT177" s="23"/>
      <c r="BU177" s="23"/>
      <c r="BV177" s="24"/>
      <c r="BW177" s="25"/>
    </row>
    <row r="178" spans="1:75" s="22" customFormat="1" ht="138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1"/>
      <c r="R178" s="21"/>
      <c r="S178" s="21"/>
      <c r="T178" s="21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199"/>
      <c r="BG178" s="199"/>
      <c r="BH178" s="20"/>
      <c r="BI178" s="20"/>
      <c r="BJ178" s="20"/>
      <c r="BK178" s="23"/>
      <c r="BL178" s="20"/>
      <c r="BM178" s="20"/>
      <c r="BN178" s="23"/>
      <c r="BO178" s="21"/>
      <c r="BP178" s="181"/>
      <c r="BQ178" s="24"/>
      <c r="BR178" s="21"/>
      <c r="BS178" s="21"/>
      <c r="BT178" s="23"/>
      <c r="BU178" s="23"/>
      <c r="BV178" s="24"/>
      <c r="BW178" s="25"/>
    </row>
    <row r="179" spans="1:75" s="22" customFormat="1" ht="138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9"/>
      <c r="BG179" s="199"/>
      <c r="BH179" s="20"/>
      <c r="BI179" s="20"/>
      <c r="BJ179" s="20"/>
      <c r="BK179" s="23"/>
      <c r="BL179" s="20"/>
      <c r="BM179" s="20"/>
      <c r="BN179" s="23"/>
      <c r="BO179" s="21"/>
      <c r="BP179" s="181"/>
      <c r="BQ179" s="24"/>
      <c r="BR179" s="21"/>
      <c r="BS179" s="21"/>
      <c r="BT179" s="23"/>
      <c r="BU179" s="23"/>
      <c r="BV179" s="24"/>
      <c r="BW179" s="25"/>
    </row>
    <row r="180" spans="1:75" s="22" customFormat="1" ht="138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9"/>
      <c r="BG180" s="199"/>
      <c r="BH180" s="20"/>
      <c r="BI180" s="20"/>
      <c r="BJ180" s="20"/>
      <c r="BK180" s="23"/>
      <c r="BL180" s="20"/>
      <c r="BM180" s="20"/>
      <c r="BN180" s="23"/>
      <c r="BO180" s="21"/>
      <c r="BP180" s="181"/>
      <c r="BQ180" s="24"/>
      <c r="BR180" s="21"/>
      <c r="BS180" s="21"/>
      <c r="BT180" s="23"/>
      <c r="BU180" s="23"/>
      <c r="BV180" s="24"/>
      <c r="BW180" s="25"/>
    </row>
    <row r="181" spans="1:75" s="22" customFormat="1" ht="138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8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199"/>
      <c r="BG181" s="199"/>
      <c r="BH181" s="20"/>
      <c r="BI181" s="20"/>
      <c r="BJ181" s="20"/>
      <c r="BK181" s="23"/>
      <c r="BL181" s="20"/>
      <c r="BM181" s="20"/>
      <c r="BN181" s="23"/>
      <c r="BO181" s="21"/>
      <c r="BP181" s="181"/>
      <c r="BQ181" s="24"/>
      <c r="BR181" s="21"/>
      <c r="BS181" s="21"/>
      <c r="BT181" s="23"/>
      <c r="BU181" s="23"/>
      <c r="BV181" s="24"/>
      <c r="BW181" s="25"/>
    </row>
    <row r="182" spans="1:75" s="22" customFormat="1" ht="138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199"/>
      <c r="BG182" s="199"/>
      <c r="BH182" s="20"/>
      <c r="BI182" s="20"/>
      <c r="BJ182" s="20"/>
      <c r="BK182" s="23"/>
      <c r="BL182" s="20"/>
      <c r="BM182" s="20"/>
      <c r="BN182" s="23"/>
      <c r="BO182" s="21"/>
      <c r="BP182" s="181"/>
      <c r="BQ182" s="24"/>
      <c r="BR182" s="21"/>
      <c r="BS182" s="21"/>
      <c r="BT182" s="23"/>
      <c r="BU182" s="23"/>
      <c r="BV182" s="24"/>
      <c r="BW182" s="25"/>
    </row>
    <row r="183" spans="1:75" s="22" customFormat="1" ht="28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1"/>
      <c r="AJ183" s="20"/>
      <c r="AK183" s="21"/>
      <c r="AL183" s="199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"/>
      <c r="BE183" s="20"/>
      <c r="BF183" s="20"/>
      <c r="BG183" s="23"/>
      <c r="BH183" s="23"/>
      <c r="BI183" s="20"/>
      <c r="BJ183" s="20"/>
      <c r="BK183" s="21"/>
      <c r="BL183" s="20"/>
      <c r="BM183" s="23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37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9"/>
      <c r="BG184" s="23"/>
      <c r="BH184" s="23"/>
      <c r="BI184" s="20"/>
      <c r="BJ184" s="20"/>
      <c r="BK184" s="23"/>
      <c r="BL184" s="20"/>
      <c r="BM184" s="23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12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199"/>
      <c r="BG185" s="23"/>
      <c r="BH185" s="23"/>
      <c r="BI185" s="20"/>
      <c r="BJ185" s="20"/>
      <c r="BK185" s="23"/>
      <c r="BL185" s="20"/>
      <c r="BM185" s="23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2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198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9"/>
      <c r="BG186" s="23"/>
      <c r="BH186" s="23"/>
      <c r="BI186" s="20"/>
      <c r="BJ186" s="20"/>
      <c r="BK186" s="23"/>
      <c r="BL186" s="20"/>
      <c r="BM186" s="23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2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199"/>
      <c r="BG187" s="23"/>
      <c r="BH187" s="23"/>
      <c r="BI187" s="20"/>
      <c r="BJ187" s="20"/>
      <c r="BK187" s="23"/>
      <c r="BL187" s="20"/>
      <c r="BM187" s="23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184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9"/>
      <c r="BG188" s="21"/>
      <c r="BH188" s="21"/>
      <c r="BI188" s="20"/>
      <c r="BJ188" s="20"/>
      <c r="BK188" s="23"/>
      <c r="BL188" s="20"/>
      <c r="BM188" s="23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84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9"/>
      <c r="BG189" s="23"/>
      <c r="BH189" s="23"/>
      <c r="BI189" s="20"/>
      <c r="BJ189" s="20"/>
      <c r="BK189" s="23"/>
      <c r="BL189" s="20"/>
      <c r="BM189" s="23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9"/>
      <c r="BG190" s="23"/>
      <c r="BH190" s="23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204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9"/>
      <c r="BG191" s="20"/>
      <c r="BH191" s="20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201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21"/>
      <c r="AU192" s="21"/>
      <c r="AV192" s="181"/>
      <c r="AW192" s="21"/>
      <c r="AX192" s="181"/>
      <c r="AY192" s="21"/>
      <c r="AZ192" s="21"/>
      <c r="BA192" s="21"/>
      <c r="BB192" s="21"/>
      <c r="BC192" s="21"/>
      <c r="BD192" s="21"/>
      <c r="BE192" s="21"/>
      <c r="BF192" s="199"/>
      <c r="BG192" s="23"/>
      <c r="BH192" s="23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409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1"/>
      <c r="AJ193" s="21"/>
      <c r="AK193" s="21"/>
      <c r="AL193" s="199"/>
      <c r="AM193" s="21"/>
      <c r="AN193" s="21"/>
      <c r="AO193" s="21"/>
      <c r="AP193" s="20"/>
      <c r="AQ193" s="21"/>
      <c r="AR193" s="21"/>
      <c r="AS193" s="21"/>
      <c r="AT193" s="21"/>
      <c r="AU193" s="21"/>
      <c r="AV193" s="199"/>
      <c r="AW193" s="21"/>
      <c r="AX193" s="181"/>
      <c r="AY193" s="21"/>
      <c r="AZ193" s="21"/>
      <c r="BA193" s="21"/>
      <c r="BB193" s="21"/>
      <c r="BC193" s="21"/>
      <c r="BD193" s="21"/>
      <c r="BE193" s="21"/>
      <c r="BF193" s="199"/>
      <c r="BG193" s="21"/>
      <c r="BH193" s="21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21"/>
      <c r="AU194" s="21"/>
      <c r="AV194" s="181"/>
      <c r="AW194" s="21"/>
      <c r="AX194" s="181"/>
      <c r="AY194" s="21"/>
      <c r="AZ194" s="21"/>
      <c r="BA194" s="21"/>
      <c r="BB194" s="21"/>
      <c r="BC194" s="21"/>
      <c r="BD194" s="21"/>
      <c r="BE194" s="21"/>
      <c r="BF194" s="199"/>
      <c r="BG194" s="182"/>
      <c r="BH194" s="23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1"/>
      <c r="AM195" s="21"/>
      <c r="AN195" s="21"/>
      <c r="AO195" s="21"/>
      <c r="AP195" s="21"/>
      <c r="AQ195" s="21"/>
      <c r="AR195" s="21"/>
      <c r="AS195" s="21"/>
      <c r="AT195" s="21"/>
      <c r="AU195" s="21"/>
      <c r="AV195" s="181"/>
      <c r="AW195" s="21"/>
      <c r="AX195" s="181"/>
      <c r="AY195" s="21"/>
      <c r="AZ195" s="21"/>
      <c r="BA195" s="21"/>
      <c r="BB195" s="21"/>
      <c r="BC195" s="21"/>
      <c r="BD195" s="21"/>
      <c r="BE195" s="21"/>
      <c r="BF195" s="199"/>
      <c r="BG195" s="182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21"/>
      <c r="AU196" s="21"/>
      <c r="AV196" s="181"/>
      <c r="AW196" s="21"/>
      <c r="AX196" s="181"/>
      <c r="AY196" s="21"/>
      <c r="AZ196" s="21"/>
      <c r="BA196" s="21"/>
      <c r="BB196" s="21"/>
      <c r="BC196" s="21"/>
      <c r="BD196" s="21"/>
      <c r="BE196" s="21"/>
      <c r="BF196" s="199"/>
      <c r="BG196" s="182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1"/>
      <c r="AM197" s="21"/>
      <c r="AN197" s="21"/>
      <c r="AO197" s="21"/>
      <c r="AP197" s="21"/>
      <c r="AQ197" s="21"/>
      <c r="AR197" s="21"/>
      <c r="AS197" s="21"/>
      <c r="AT197" s="21"/>
      <c r="AU197" s="21"/>
      <c r="AV197" s="181"/>
      <c r="AW197" s="21"/>
      <c r="AX197" s="181"/>
      <c r="AY197" s="21"/>
      <c r="AZ197" s="21"/>
      <c r="BA197" s="21"/>
      <c r="BB197" s="21"/>
      <c r="BC197" s="21"/>
      <c r="BD197" s="21"/>
      <c r="BE197" s="21"/>
      <c r="BF197" s="199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5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21"/>
      <c r="AU198" s="21"/>
      <c r="AV198" s="181"/>
      <c r="AW198" s="21"/>
      <c r="AX198" s="181"/>
      <c r="AY198" s="21"/>
      <c r="AZ198" s="21"/>
      <c r="BA198" s="21"/>
      <c r="BB198" s="21"/>
      <c r="BC198" s="21"/>
      <c r="BD198" s="21"/>
      <c r="BE198" s="21"/>
      <c r="BF198" s="199"/>
      <c r="BG198" s="182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1"/>
      <c r="AJ199" s="21"/>
      <c r="AK199" s="21"/>
      <c r="AL199" s="199"/>
      <c r="AM199" s="21"/>
      <c r="AN199" s="21"/>
      <c r="AO199" s="21"/>
      <c r="AP199" s="21"/>
      <c r="AQ199" s="21"/>
      <c r="AR199" s="21"/>
      <c r="AS199" s="21"/>
      <c r="AT199" s="21"/>
      <c r="AU199" s="21"/>
      <c r="AV199" s="199"/>
      <c r="AW199" s="21"/>
      <c r="AX199" s="199"/>
      <c r="AY199" s="23"/>
      <c r="AZ199" s="21"/>
      <c r="BA199" s="21"/>
      <c r="BB199" s="21"/>
      <c r="BC199" s="21"/>
      <c r="BD199" s="21"/>
      <c r="BE199" s="21"/>
      <c r="BF199" s="199"/>
      <c r="BG199" s="21"/>
      <c r="BH199" s="21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199"/>
      <c r="AM200" s="23"/>
      <c r="AN200" s="23"/>
      <c r="AO200" s="23"/>
      <c r="AP200" s="20"/>
      <c r="AQ200" s="21"/>
      <c r="AR200" s="21"/>
      <c r="AS200" s="21"/>
      <c r="AT200" s="21"/>
      <c r="AU200" s="21"/>
      <c r="AV200" s="199"/>
      <c r="AW200" s="23"/>
      <c r="AX200" s="199"/>
      <c r="AY200" s="23"/>
      <c r="AZ200" s="21"/>
      <c r="BA200" s="21"/>
      <c r="BB200" s="21"/>
      <c r="BC200" s="21"/>
      <c r="BD200" s="21"/>
      <c r="BE200" s="21"/>
      <c r="BF200" s="199"/>
      <c r="BG200" s="23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199"/>
      <c r="AM201" s="23"/>
      <c r="AN201" s="23"/>
      <c r="AO201" s="23"/>
      <c r="AP201" s="20"/>
      <c r="AQ201" s="21"/>
      <c r="AR201" s="21"/>
      <c r="AS201" s="21"/>
      <c r="AT201" s="21"/>
      <c r="AU201" s="21"/>
      <c r="AV201" s="199"/>
      <c r="AW201" s="23"/>
      <c r="AX201" s="199"/>
      <c r="AY201" s="23"/>
      <c r="AZ201" s="21"/>
      <c r="BA201" s="21"/>
      <c r="BB201" s="21"/>
      <c r="BC201" s="21"/>
      <c r="BD201" s="21"/>
      <c r="BE201" s="21"/>
      <c r="BF201" s="199"/>
      <c r="BG201" s="23"/>
      <c r="BH201" s="23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199"/>
      <c r="AM202" s="23"/>
      <c r="AN202" s="23"/>
      <c r="AO202" s="23"/>
      <c r="AP202" s="20"/>
      <c r="AQ202" s="21"/>
      <c r="AR202" s="21"/>
      <c r="AS202" s="21"/>
      <c r="AT202" s="21"/>
      <c r="AU202" s="21"/>
      <c r="AV202" s="199"/>
      <c r="AW202" s="23"/>
      <c r="AX202" s="199"/>
      <c r="AY202" s="23"/>
      <c r="AZ202" s="21"/>
      <c r="BA202" s="21"/>
      <c r="BB202" s="21"/>
      <c r="BC202" s="21"/>
      <c r="BD202" s="21"/>
      <c r="BE202" s="21"/>
      <c r="BF202" s="199"/>
      <c r="BG202" s="23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199"/>
      <c r="AM203" s="23"/>
      <c r="AN203" s="23"/>
      <c r="AO203" s="23"/>
      <c r="AP203" s="20"/>
      <c r="AQ203" s="21"/>
      <c r="AR203" s="21"/>
      <c r="AS203" s="21"/>
      <c r="AT203" s="21"/>
      <c r="AU203" s="21"/>
      <c r="AV203" s="199"/>
      <c r="AW203" s="23"/>
      <c r="AX203" s="199"/>
      <c r="AY203" s="23"/>
      <c r="AZ203" s="21"/>
      <c r="BA203" s="21"/>
      <c r="BB203" s="21"/>
      <c r="BC203" s="21"/>
      <c r="BD203" s="21"/>
      <c r="BE203" s="21"/>
      <c r="BF203" s="199"/>
      <c r="BG203" s="23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34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3"/>
      <c r="AK204" s="21"/>
      <c r="AL204" s="199"/>
      <c r="AM204" s="20"/>
      <c r="AN204" s="20"/>
      <c r="AO204" s="20"/>
      <c r="AP204" s="20"/>
      <c r="AQ204" s="21"/>
      <c r="AR204" s="21"/>
      <c r="AS204" s="21"/>
      <c r="AT204" s="21"/>
      <c r="AU204" s="21"/>
      <c r="AV204" s="199"/>
      <c r="AW204" s="23"/>
      <c r="AX204" s="199"/>
      <c r="AY204" s="20"/>
      <c r="AZ204" s="21"/>
      <c r="BA204" s="21"/>
      <c r="BB204" s="21"/>
      <c r="BC204" s="21"/>
      <c r="BD204" s="21"/>
      <c r="BE204" s="21"/>
      <c r="BF204" s="199"/>
      <c r="BG204" s="23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237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3"/>
      <c r="R205" s="23"/>
      <c r="S205" s="20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9"/>
      <c r="BG205" s="182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409.6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"/>
      <c r="BE206" s="20"/>
      <c r="BF206" s="199"/>
      <c r="BG206" s="23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80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9"/>
      <c r="BG207" s="21"/>
      <c r="BH207" s="21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80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9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80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9"/>
      <c r="BG209" s="21"/>
      <c r="BH209" s="20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80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9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40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9"/>
      <c r="BG211" s="21"/>
      <c r="BH211" s="21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144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9"/>
      <c r="BG212" s="182"/>
      <c r="BH212" s="23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336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9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2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"/>
      <c r="BE214" s="20"/>
      <c r="BF214" s="20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2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9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22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9"/>
      <c r="BG216" s="21"/>
      <c r="BH216" s="21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52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1"/>
      <c r="AM217" s="21"/>
      <c r="AN217" s="21"/>
      <c r="AO217" s="21"/>
      <c r="AP217" s="21"/>
      <c r="AQ217" s="21"/>
      <c r="AR217" s="21"/>
      <c r="AS217" s="21"/>
      <c r="AT217" s="21"/>
      <c r="AU217" s="21"/>
      <c r="AV217" s="18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9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249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3"/>
      <c r="AK218" s="21"/>
      <c r="AL218" s="199"/>
      <c r="AM218" s="23"/>
      <c r="AN218" s="23"/>
      <c r="AO218" s="23"/>
      <c r="AP218" s="20"/>
      <c r="AQ218" s="21"/>
      <c r="AR218" s="21"/>
      <c r="AS218" s="21"/>
      <c r="AT218" s="21"/>
      <c r="AU218" s="21"/>
      <c r="AV218" s="199"/>
      <c r="AW218" s="23"/>
      <c r="AX218" s="21"/>
      <c r="AY218" s="21"/>
      <c r="AZ218" s="21"/>
      <c r="BA218" s="21"/>
      <c r="BB218" s="21"/>
      <c r="BC218" s="21"/>
      <c r="BD218" s="21"/>
      <c r="BE218" s="21"/>
      <c r="BF218" s="199"/>
      <c r="BG218" s="21"/>
      <c r="BH218" s="21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249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3"/>
      <c r="AK219" s="21"/>
      <c r="AL219" s="199"/>
      <c r="AM219" s="23"/>
      <c r="AN219" s="23"/>
      <c r="AO219" s="23"/>
      <c r="AP219" s="20"/>
      <c r="AQ219" s="21"/>
      <c r="AR219" s="21"/>
      <c r="AS219" s="21"/>
      <c r="AT219" s="21"/>
      <c r="AU219" s="21"/>
      <c r="AV219" s="199"/>
      <c r="AW219" s="23"/>
      <c r="AX219" s="21"/>
      <c r="AY219" s="21"/>
      <c r="AZ219" s="21"/>
      <c r="BA219" s="21"/>
      <c r="BB219" s="21"/>
      <c r="BC219" s="21"/>
      <c r="BD219" s="21"/>
      <c r="BE219" s="21"/>
      <c r="BF219" s="199"/>
      <c r="BG219" s="182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234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9"/>
      <c r="BG220" s="21"/>
      <c r="BH220" s="21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47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9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40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9"/>
      <c r="BG222" s="21"/>
      <c r="BH222" s="21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9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409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9"/>
      <c r="BG224" s="21"/>
      <c r="BH224" s="21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44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9"/>
      <c r="BG225" s="182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4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9"/>
      <c r="BG226" s="21"/>
      <c r="BH226" s="20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41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9"/>
      <c r="BG227" s="182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20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"/>
      <c r="BE228" s="20"/>
      <c r="BF228" s="199"/>
      <c r="BG228" s="21"/>
      <c r="BH228" s="21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12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9"/>
      <c r="BG229" s="182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24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9"/>
      <c r="BG230" s="182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5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9"/>
      <c r="BG231" s="21"/>
      <c r="BH231" s="21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5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9"/>
      <c r="BG232" s="182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409.6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9"/>
      <c r="BG233" s="21"/>
      <c r="BH233" s="21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4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9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37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199"/>
      <c r="BG235" s="21"/>
      <c r="BH235" s="21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74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9"/>
      <c r="BG236" s="182"/>
      <c r="BH236" s="20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"/>
      <c r="BE237" s="20"/>
      <c r="BF237" s="199"/>
      <c r="BG237" s="21"/>
      <c r="BH237" s="21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9"/>
      <c r="BG238" s="182"/>
      <c r="BH238" s="23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199"/>
      <c r="BG239" s="182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24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199"/>
      <c r="BG240" s="23"/>
      <c r="BH240" s="23"/>
      <c r="BI240" s="20"/>
      <c r="BJ240" s="20"/>
      <c r="BK240" s="23"/>
      <c r="BL240" s="20"/>
      <c r="BM240" s="23"/>
      <c r="BN240" s="20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227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0"/>
      <c r="AS241" s="23"/>
      <c r="AT241" s="20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"/>
      <c r="BE241" s="21"/>
      <c r="BF241" s="199"/>
      <c r="BG241" s="21"/>
      <c r="BH241" s="21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50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0"/>
      <c r="AS242" s="23"/>
      <c r="AT242" s="20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"/>
      <c r="BE242" s="20"/>
      <c r="BF242" s="199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42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0"/>
      <c r="AS243" s="23"/>
      <c r="AT243" s="20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"/>
      <c r="BE243" s="20"/>
      <c r="BF243" s="199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15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199"/>
      <c r="AW244" s="20"/>
      <c r="AX244" s="21"/>
      <c r="AY244" s="21"/>
      <c r="AZ244" s="21"/>
      <c r="BA244" s="21"/>
      <c r="BB244" s="21"/>
      <c r="BC244" s="21"/>
      <c r="BD244" s="21"/>
      <c r="BE244" s="21"/>
      <c r="BF244" s="199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5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27"/>
      <c r="N245" s="20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199"/>
      <c r="BG245" s="182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28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199"/>
      <c r="BG246" s="182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409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199"/>
      <c r="BG247" s="21"/>
      <c r="BH247" s="21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56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9"/>
      <c r="BG248" s="182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409.6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199"/>
      <c r="BG249" s="21"/>
      <c r="BH249" s="21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9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209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199"/>
      <c r="BG251" s="21"/>
      <c r="BH251" s="21"/>
      <c r="BI251" s="20"/>
      <c r="BJ251" s="20"/>
      <c r="BK251" s="23"/>
      <c r="BL251" s="20"/>
      <c r="BM251" s="20"/>
      <c r="BN251" s="23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209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21"/>
      <c r="AU252" s="21"/>
      <c r="AV252" s="181"/>
      <c r="AW252" s="21"/>
      <c r="AX252" s="21"/>
      <c r="AY252" s="21"/>
      <c r="AZ252" s="21"/>
      <c r="BA252" s="21"/>
      <c r="BB252" s="21"/>
      <c r="BC252" s="21"/>
      <c r="BD252" s="21"/>
      <c r="BE252" s="21"/>
      <c r="BF252" s="199"/>
      <c r="BG252" s="182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89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3"/>
      <c r="AK253" s="21"/>
      <c r="AL253" s="199"/>
      <c r="AM253" s="20"/>
      <c r="AN253" s="20"/>
      <c r="AO253" s="20"/>
      <c r="AP253" s="20"/>
      <c r="AQ253" s="21"/>
      <c r="AR253" s="21"/>
      <c r="AS253" s="21"/>
      <c r="AT253" s="21"/>
      <c r="AU253" s="21"/>
      <c r="AV253" s="199"/>
      <c r="AW253" s="23"/>
      <c r="AX253" s="21"/>
      <c r="AY253" s="21"/>
      <c r="AZ253" s="21"/>
      <c r="BA253" s="21"/>
      <c r="BB253" s="21"/>
      <c r="BC253" s="21"/>
      <c r="BD253" s="21"/>
      <c r="BE253" s="21"/>
      <c r="BF253" s="199"/>
      <c r="BG253" s="21"/>
      <c r="BH253" s="21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89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3"/>
      <c r="AK254" s="21"/>
      <c r="AL254" s="199"/>
      <c r="AM254" s="20"/>
      <c r="AN254" s="20"/>
      <c r="AO254" s="20"/>
      <c r="AP254" s="20"/>
      <c r="AQ254" s="21"/>
      <c r="AR254" s="21"/>
      <c r="AS254" s="21"/>
      <c r="AT254" s="21"/>
      <c r="AU254" s="21"/>
      <c r="AV254" s="199"/>
      <c r="AW254" s="23"/>
      <c r="AX254" s="21"/>
      <c r="AY254" s="21"/>
      <c r="AZ254" s="21"/>
      <c r="BA254" s="21"/>
      <c r="BB254" s="21"/>
      <c r="BC254" s="21"/>
      <c r="BD254" s="21"/>
      <c r="BE254" s="21"/>
      <c r="BF254" s="199"/>
      <c r="BG254" s="23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204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199"/>
      <c r="BG255" s="21"/>
      <c r="BH255" s="21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47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199"/>
      <c r="BG256" s="182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5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9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199"/>
      <c r="O258" s="20"/>
      <c r="P258" s="20"/>
      <c r="Q258" s="20"/>
      <c r="R258" s="20"/>
      <c r="S258" s="20"/>
      <c r="T258" s="20"/>
      <c r="U258" s="20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199"/>
      <c r="BG258" s="182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9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9"/>
      <c r="BG259" s="182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409.6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1"/>
      <c r="AJ260" s="21"/>
      <c r="AK260" s="21"/>
      <c r="AL260" s="199"/>
      <c r="AM260" s="21"/>
      <c r="AN260" s="21"/>
      <c r="AO260" s="21"/>
      <c r="AP260" s="21"/>
      <c r="AQ260" s="21"/>
      <c r="AR260" s="21"/>
      <c r="AS260" s="21"/>
      <c r="AT260" s="21"/>
      <c r="AU260" s="21"/>
      <c r="AV260" s="199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9"/>
      <c r="BG260" s="21"/>
      <c r="BH260" s="21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9"/>
      <c r="BG261" s="182"/>
      <c r="BH261" s="23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9"/>
      <c r="BG262" s="182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9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199"/>
      <c r="BG264" s="182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9"/>
      <c r="BG265" s="21"/>
      <c r="BH265" s="21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199"/>
      <c r="BG266" s="182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9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9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9"/>
      <c r="BG268" s="21"/>
      <c r="BH268" s="20"/>
      <c r="BI268" s="20"/>
      <c r="BJ268" s="20"/>
      <c r="BK268" s="23"/>
      <c r="BL268" s="20"/>
      <c r="BM268" s="21"/>
      <c r="BN268" s="21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9"/>
      <c r="BG269" s="182"/>
      <c r="BH269" s="23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0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9"/>
      <c r="BG270" s="182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409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1"/>
      <c r="AJ271" s="21"/>
      <c r="AK271" s="21"/>
      <c r="AL271" s="199"/>
      <c r="AM271" s="21"/>
      <c r="AN271" s="21"/>
      <c r="AO271" s="21"/>
      <c r="AP271" s="20"/>
      <c r="AQ271" s="21"/>
      <c r="AR271" s="21"/>
      <c r="AS271" s="21"/>
      <c r="AT271" s="21"/>
      <c r="AU271" s="21"/>
      <c r="AV271" s="199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9"/>
      <c r="BG271" s="21"/>
      <c r="BH271" s="21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199"/>
      <c r="BG272" s="182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9"/>
      <c r="BG273" s="182"/>
      <c r="BH273" s="23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9"/>
      <c r="BG274" s="182"/>
      <c r="BH274" s="23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199"/>
      <c r="BG275" s="182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9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9"/>
      <c r="BG276" s="182"/>
      <c r="BH276" s="23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9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9"/>
      <c r="BG277" s="182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99"/>
      <c r="AM278" s="21"/>
      <c r="AN278" s="21"/>
      <c r="AO278" s="21"/>
      <c r="AP278" s="20"/>
      <c r="AQ278" s="21"/>
      <c r="AR278" s="21"/>
      <c r="AS278" s="21"/>
      <c r="AT278" s="21"/>
      <c r="AU278" s="21"/>
      <c r="AV278" s="199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9"/>
      <c r="BG278" s="21"/>
      <c r="BH278" s="21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9"/>
      <c r="BG279" s="182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9"/>
      <c r="BG280" s="182"/>
      <c r="BH280" s="23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9"/>
      <c r="BG281" s="182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9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9"/>
      <c r="BG282" s="182"/>
      <c r="BH282" s="23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9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9"/>
      <c r="BG283" s="182"/>
      <c r="BH283" s="23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199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199"/>
      <c r="BG284" s="182"/>
      <c r="BH284" s="23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209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199"/>
      <c r="BG285" s="23"/>
      <c r="BH285" s="23"/>
      <c r="BI285" s="20"/>
      <c r="BJ285" s="20"/>
      <c r="BK285" s="23"/>
      <c r="BL285" s="20"/>
      <c r="BM285" s="23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16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199"/>
      <c r="BG286" s="23"/>
      <c r="BH286" s="23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15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199"/>
      <c r="BG287" s="23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214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199"/>
      <c r="BG288" s="23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409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0"/>
      <c r="AK289" s="21"/>
      <c r="AL289" s="199"/>
      <c r="AM289" s="23"/>
      <c r="AN289" s="23"/>
      <c r="AO289" s="23"/>
      <c r="AP289" s="20"/>
      <c r="AQ289" s="21"/>
      <c r="AR289" s="21"/>
      <c r="AS289" s="21"/>
      <c r="AT289" s="21"/>
      <c r="AU289" s="21"/>
      <c r="AV289" s="199"/>
      <c r="AW289" s="23"/>
      <c r="AX289" s="21"/>
      <c r="AY289" s="21"/>
      <c r="AZ289" s="21"/>
      <c r="BA289" s="21"/>
      <c r="BB289" s="21"/>
      <c r="BC289" s="21"/>
      <c r="BD289" s="21"/>
      <c r="BE289" s="21"/>
      <c r="BF289" s="199"/>
      <c r="BG289" s="23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26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199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26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199"/>
      <c r="BG291" s="182"/>
      <c r="BH291" s="23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12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66"/>
      <c r="M292" s="66"/>
      <c r="N292" s="66"/>
      <c r="O292" s="28"/>
      <c r="P292" s="66"/>
      <c r="Q292" s="66"/>
      <c r="R292" s="66"/>
      <c r="S292" s="66"/>
      <c r="T292" s="66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199"/>
      <c r="BG292" s="182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26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199"/>
      <c r="BG293" s="182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23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199"/>
      <c r="BG294" s="23"/>
      <c r="BH294" s="23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154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181"/>
      <c r="AW295" s="21"/>
      <c r="AX295" s="21"/>
      <c r="AY295" s="21"/>
      <c r="AZ295" s="21"/>
      <c r="BA295" s="21"/>
      <c r="BB295" s="21"/>
      <c r="BC295" s="21"/>
      <c r="BD295" s="21"/>
      <c r="BE295" s="21"/>
      <c r="BF295" s="199"/>
      <c r="BG295" s="182"/>
      <c r="BH295" s="23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21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9"/>
      <c r="AM296" s="20"/>
      <c r="AN296" s="20"/>
      <c r="AO296" s="20"/>
      <c r="AP296" s="20"/>
      <c r="AQ296" s="21"/>
      <c r="AR296" s="21"/>
      <c r="AS296" s="21"/>
      <c r="AT296" s="21"/>
      <c r="AU296" s="21"/>
      <c r="AV296" s="199"/>
      <c r="AW296" s="23"/>
      <c r="AX296" s="21"/>
      <c r="AY296" s="21"/>
      <c r="AZ296" s="21"/>
      <c r="BA296" s="21"/>
      <c r="BB296" s="21"/>
      <c r="BC296" s="21"/>
      <c r="BD296" s="21"/>
      <c r="BE296" s="21"/>
      <c r="BF296" s="199"/>
      <c r="BG296" s="23"/>
      <c r="BH296" s="23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409.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1"/>
      <c r="AJ297" s="21"/>
      <c r="AK297" s="21"/>
      <c r="AL297" s="199"/>
      <c r="AM297" s="21"/>
      <c r="AN297" s="21"/>
      <c r="AO297" s="21"/>
      <c r="AP297" s="21"/>
      <c r="AQ297" s="21"/>
      <c r="AR297" s="21"/>
      <c r="AS297" s="21"/>
      <c r="AT297" s="21"/>
      <c r="AU297" s="21"/>
      <c r="AV297" s="199"/>
      <c r="AW297" s="21"/>
      <c r="AX297" s="21"/>
      <c r="AY297" s="21"/>
      <c r="AZ297" s="21"/>
      <c r="BA297" s="21"/>
      <c r="BB297" s="21"/>
      <c r="BC297" s="21"/>
      <c r="BD297" s="21"/>
      <c r="BE297" s="21"/>
      <c r="BF297" s="199"/>
      <c r="BG297" s="21"/>
      <c r="BH297" s="21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16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199"/>
      <c r="BG298" s="23"/>
      <c r="BH298" s="23"/>
      <c r="BI298" s="20"/>
      <c r="BJ298" s="20"/>
      <c r="BK298" s="23"/>
      <c r="BL298" s="20"/>
      <c r="BM298" s="20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151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199"/>
      <c r="BG299" s="182"/>
      <c r="BH299" s="23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136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199"/>
      <c r="BG300" s="23"/>
      <c r="BH300" s="23"/>
      <c r="BI300" s="20"/>
      <c r="BJ300" s="20"/>
      <c r="BK300" s="23"/>
      <c r="BL300" s="20"/>
      <c r="BM300" s="23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149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199"/>
      <c r="BG301" s="182"/>
      <c r="BH301" s="23"/>
      <c r="BI301" s="20"/>
      <c r="BJ301" s="20"/>
      <c r="BK301" s="23"/>
      <c r="BL301" s="20"/>
      <c r="BM301" s="20"/>
      <c r="BN301" s="23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211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199"/>
      <c r="BG302" s="182"/>
      <c r="BH302" s="23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214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9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199"/>
      <c r="BG303" s="182"/>
      <c r="BH303" s="23"/>
      <c r="BI303" s="20"/>
      <c r="BJ303" s="20"/>
      <c r="BK303" s="23"/>
      <c r="BL303" s="20"/>
      <c r="BM303" s="20"/>
      <c r="BN303" s="23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189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"/>
      <c r="BE304" s="20"/>
      <c r="BF304" s="199"/>
      <c r="BG304" s="23"/>
      <c r="BH304" s="23"/>
      <c r="BI304" s="20"/>
      <c r="BJ304" s="20"/>
      <c r="BK304" s="23"/>
      <c r="BL304" s="20"/>
      <c r="BM304" s="20"/>
      <c r="BN304" s="23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194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199"/>
      <c r="AW305" s="20"/>
      <c r="AX305" s="21"/>
      <c r="AY305" s="21"/>
      <c r="AZ305" s="21"/>
      <c r="BA305" s="21"/>
      <c r="BB305" s="21"/>
      <c r="BC305" s="21"/>
      <c r="BD305" s="21"/>
      <c r="BE305" s="21"/>
      <c r="BF305" s="199"/>
      <c r="BG305" s="182"/>
      <c r="BH305" s="23"/>
      <c r="BI305" s="20"/>
      <c r="BJ305" s="20"/>
      <c r="BK305" s="23"/>
      <c r="BL305" s="20"/>
      <c r="BM305" s="20"/>
      <c r="BN305" s="23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94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199"/>
      <c r="AW306" s="20"/>
      <c r="AX306" s="21"/>
      <c r="AY306" s="21"/>
      <c r="AZ306" s="21"/>
      <c r="BA306" s="21"/>
      <c r="BB306" s="21"/>
      <c r="BC306" s="21"/>
      <c r="BD306" s="21"/>
      <c r="BE306" s="21"/>
      <c r="BF306" s="199"/>
      <c r="BG306" s="182"/>
      <c r="BH306" s="23"/>
      <c r="BI306" s="20"/>
      <c r="BJ306" s="20"/>
      <c r="BK306" s="23"/>
      <c r="BL306" s="20"/>
      <c r="BM306" s="20"/>
      <c r="BN306" s="23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16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199"/>
      <c r="BG307" s="182"/>
      <c r="BH307" s="23"/>
      <c r="BI307" s="20"/>
      <c r="BJ307" s="20"/>
      <c r="BK307" s="23"/>
      <c r="BL307" s="20"/>
      <c r="BM307" s="21"/>
      <c r="BN307" s="20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19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199"/>
      <c r="AW308" s="20"/>
      <c r="AX308" s="21"/>
      <c r="AY308" s="21"/>
      <c r="AZ308" s="21"/>
      <c r="BA308" s="21"/>
      <c r="BB308" s="21"/>
      <c r="BC308" s="21"/>
      <c r="BD308" s="21"/>
      <c r="BE308" s="21"/>
      <c r="BF308" s="199"/>
      <c r="BG308" s="182"/>
      <c r="BH308" s="23"/>
      <c r="BI308" s="20"/>
      <c r="BJ308" s="20"/>
      <c r="BK308" s="23"/>
      <c r="BL308" s="20"/>
      <c r="BM308" s="20"/>
      <c r="BN308" s="23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194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199"/>
      <c r="BG309" s="182"/>
      <c r="BH309" s="23"/>
      <c r="BI309" s="20"/>
      <c r="BJ309" s="20"/>
      <c r="BK309" s="23"/>
      <c r="BL309" s="20"/>
      <c r="BM309" s="20"/>
      <c r="BN309" s="23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231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"/>
      <c r="BE310" s="20"/>
      <c r="BF310" s="20"/>
      <c r="BG310" s="182"/>
      <c r="BH310" s="23"/>
      <c r="BI310" s="20"/>
      <c r="BJ310" s="20"/>
      <c r="BK310" s="29"/>
      <c r="BL310" s="20"/>
      <c r="BM310" s="29"/>
      <c r="BN310" s="20"/>
      <c r="BO310" s="20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231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199"/>
      <c r="BG311" s="182"/>
      <c r="BH311" s="23"/>
      <c r="BI311" s="20"/>
      <c r="BJ311" s="20"/>
      <c r="BK311" s="29"/>
      <c r="BL311" s="20"/>
      <c r="BM311" s="29"/>
      <c r="BN311" s="20"/>
      <c r="BO311" s="20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182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"/>
      <c r="BE312" s="20"/>
      <c r="BF312" s="199"/>
      <c r="BG312" s="23"/>
      <c r="BH312" s="23"/>
      <c r="BI312" s="20"/>
      <c r="BJ312" s="20"/>
      <c r="BK312" s="23"/>
      <c r="BL312" s="20"/>
      <c r="BM312" s="20"/>
      <c r="BN312" s="23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182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"/>
      <c r="BE313" s="20"/>
      <c r="BF313" s="199"/>
      <c r="BG313" s="182"/>
      <c r="BH313" s="23"/>
      <c r="BI313" s="20"/>
      <c r="BJ313" s="20"/>
      <c r="BK313" s="23"/>
      <c r="BL313" s="20"/>
      <c r="BM313" s="20"/>
      <c r="BN313" s="23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177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"/>
      <c r="BE314" s="20"/>
      <c r="BF314" s="199"/>
      <c r="BG314" s="23"/>
      <c r="BH314" s="23"/>
      <c r="BI314" s="20"/>
      <c r="BJ314" s="20"/>
      <c r="BK314" s="23"/>
      <c r="BL314" s="20"/>
      <c r="BM314" s="20"/>
      <c r="BN314" s="23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177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199"/>
      <c r="BG315" s="182"/>
      <c r="BH315" s="23"/>
      <c r="BI315" s="20"/>
      <c r="BJ315" s="20"/>
      <c r="BK315" s="23"/>
      <c r="BL315" s="20"/>
      <c r="BM315" s="20"/>
      <c r="BN315" s="23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177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199"/>
      <c r="BG316" s="182"/>
      <c r="BH316" s="23"/>
      <c r="BI316" s="20"/>
      <c r="BJ316" s="20"/>
      <c r="BK316" s="23"/>
      <c r="BL316" s="20"/>
      <c r="BM316" s="20"/>
      <c r="BN316" s="23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167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"/>
      <c r="BE317" s="20"/>
      <c r="BF317" s="199"/>
      <c r="BG317" s="23"/>
      <c r="BH317" s="23"/>
      <c r="BI317" s="20"/>
      <c r="BJ317" s="20"/>
      <c r="BK317" s="23"/>
      <c r="BL317" s="20"/>
      <c r="BM317" s="20"/>
      <c r="BN317" s="23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167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199"/>
      <c r="BG318" s="182"/>
      <c r="BH318" s="23"/>
      <c r="BI318" s="20"/>
      <c r="BJ318" s="20"/>
      <c r="BK318" s="23"/>
      <c r="BL318" s="20"/>
      <c r="BM318" s="20"/>
      <c r="BN318" s="23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167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199"/>
      <c r="BG319" s="182"/>
      <c r="BH319" s="23"/>
      <c r="BI319" s="20"/>
      <c r="BJ319" s="20"/>
      <c r="BK319" s="23"/>
      <c r="BL319" s="20"/>
      <c r="BM319" s="20"/>
      <c r="BN319" s="23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408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0"/>
      <c r="AJ320" s="20"/>
      <c r="AK320" s="21"/>
      <c r="AL320" s="199"/>
      <c r="AM320" s="20"/>
      <c r="AN320" s="20"/>
      <c r="AO320" s="20"/>
      <c r="AP320" s="20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199"/>
      <c r="BG320" s="23"/>
      <c r="BH320" s="20"/>
      <c r="BI320" s="20"/>
      <c r="BJ320" s="20"/>
      <c r="BK320" s="23"/>
      <c r="BL320" s="20"/>
      <c r="BM320" s="20"/>
      <c r="BN320" s="23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38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181"/>
      <c r="AE321" s="21"/>
      <c r="AF321" s="21"/>
      <c r="AG321" s="21"/>
      <c r="AH321" s="20"/>
      <c r="AI321" s="20"/>
      <c r="AJ321" s="20"/>
      <c r="AK321" s="21"/>
      <c r="AL321" s="199"/>
      <c r="AM321" s="20"/>
      <c r="AN321" s="20"/>
      <c r="AO321" s="20"/>
      <c r="AP321" s="20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199"/>
      <c r="BG321" s="23"/>
      <c r="BH321" s="23"/>
      <c r="BI321" s="20"/>
      <c r="BJ321" s="20"/>
      <c r="BK321" s="23"/>
      <c r="BL321" s="20"/>
      <c r="BM321" s="20"/>
      <c r="BN321" s="23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153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181"/>
      <c r="AE322" s="21"/>
      <c r="AF322" s="21"/>
      <c r="AG322" s="21"/>
      <c r="AH322" s="20"/>
      <c r="AI322" s="20"/>
      <c r="AJ322" s="20"/>
      <c r="AK322" s="21"/>
      <c r="AL322" s="199"/>
      <c r="AM322" s="20"/>
      <c r="AN322" s="20"/>
      <c r="AO322" s="20"/>
      <c r="AP322" s="20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199"/>
      <c r="BG322" s="182"/>
      <c r="BH322" s="23"/>
      <c r="BI322" s="20"/>
      <c r="BJ322" s="20"/>
      <c r="BK322" s="23"/>
      <c r="BL322" s="20"/>
      <c r="BM322" s="20"/>
      <c r="BN322" s="23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408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9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18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199"/>
      <c r="BG323" s="182"/>
      <c r="BH323" s="23"/>
      <c r="BI323" s="20"/>
      <c r="BJ323" s="20"/>
      <c r="BK323" s="23"/>
      <c r="BL323" s="20"/>
      <c r="BM323" s="20"/>
      <c r="BN323" s="23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408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9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199"/>
      <c r="AE324" s="23"/>
      <c r="AF324" s="23"/>
      <c r="AG324" s="23"/>
      <c r="AH324" s="20"/>
      <c r="AI324" s="21"/>
      <c r="AJ324" s="21"/>
      <c r="AK324" s="21"/>
      <c r="AL324" s="199"/>
      <c r="AM324" s="20"/>
      <c r="AN324" s="20"/>
      <c r="AO324" s="20"/>
      <c r="AP324" s="20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199"/>
      <c r="BG324" s="182"/>
      <c r="BH324" s="23"/>
      <c r="BI324" s="20"/>
      <c r="BJ324" s="20"/>
      <c r="BK324" s="23"/>
      <c r="BL324" s="20"/>
      <c r="BM324" s="20"/>
      <c r="BN324" s="23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40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"/>
      <c r="BE325" s="20"/>
      <c r="BF325" s="199"/>
      <c r="BG325" s="23"/>
      <c r="BH325" s="23"/>
      <c r="BI325" s="20"/>
      <c r="BJ325" s="20"/>
      <c r="BK325" s="23"/>
      <c r="BL325" s="20"/>
      <c r="BM325" s="20"/>
      <c r="BN325" s="23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159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199"/>
      <c r="BG326" s="182"/>
      <c r="BH326" s="23"/>
      <c r="BI326" s="20"/>
      <c r="BJ326" s="20"/>
      <c r="BK326" s="23"/>
      <c r="BL326" s="20"/>
      <c r="BM326" s="20"/>
      <c r="BN326" s="23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159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199"/>
      <c r="BG327" s="182"/>
      <c r="BH327" s="23"/>
      <c r="BI327" s="20"/>
      <c r="BJ327" s="20"/>
      <c r="BK327" s="23"/>
      <c r="BL327" s="20"/>
      <c r="BM327" s="20"/>
      <c r="BN327" s="23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241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199"/>
      <c r="BG328" s="182"/>
      <c r="BH328" s="23"/>
      <c r="BI328" s="20"/>
      <c r="BJ328" s="20"/>
      <c r="BK328" s="23"/>
      <c r="BL328" s="20"/>
      <c r="BM328" s="20"/>
      <c r="BN328" s="23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199"/>
      <c r="AE329" s="23"/>
      <c r="AF329" s="23"/>
      <c r="AG329" s="23"/>
      <c r="AH329" s="23"/>
      <c r="AI329" s="21"/>
      <c r="AJ329" s="21"/>
      <c r="AK329" s="21"/>
      <c r="AL329" s="199"/>
      <c r="AM329" s="20"/>
      <c r="AN329" s="20"/>
      <c r="AO329" s="20"/>
      <c r="AP329" s="20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199"/>
      <c r="BG329" s="23"/>
      <c r="BH329" s="23"/>
      <c r="BI329" s="20"/>
      <c r="BJ329" s="20"/>
      <c r="BK329" s="23"/>
      <c r="BL329" s="20"/>
      <c r="BM329" s="20"/>
      <c r="BN329" s="23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163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9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199"/>
      <c r="AE330" s="23"/>
      <c r="AF330" s="23"/>
      <c r="AG330" s="23"/>
      <c r="AH330" s="23"/>
      <c r="AI330" s="21"/>
      <c r="AJ330" s="21"/>
      <c r="AK330" s="21"/>
      <c r="AL330" s="199"/>
      <c r="AM330" s="20"/>
      <c r="AN330" s="20"/>
      <c r="AO330" s="20"/>
      <c r="AP330" s="20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199"/>
      <c r="BG330" s="20"/>
      <c r="BH330" s="20"/>
      <c r="BI330" s="20"/>
      <c r="BJ330" s="20"/>
      <c r="BK330" s="23"/>
      <c r="BL330" s="20"/>
      <c r="BM330" s="20"/>
      <c r="BN330" s="23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409.6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199"/>
      <c r="AM331" s="23"/>
      <c r="AN331" s="23"/>
      <c r="AO331" s="23"/>
      <c r="AP331" s="23"/>
      <c r="AQ331" s="21"/>
      <c r="AR331" s="21"/>
      <c r="AS331" s="21"/>
      <c r="AT331" s="21"/>
      <c r="AU331" s="21"/>
      <c r="AV331" s="199"/>
      <c r="AW331" s="23"/>
      <c r="AX331" s="21"/>
      <c r="AY331" s="21"/>
      <c r="AZ331" s="21"/>
      <c r="BA331" s="21"/>
      <c r="BB331" s="21"/>
      <c r="BC331" s="21"/>
      <c r="BD331" s="21"/>
      <c r="BE331" s="21"/>
      <c r="BF331" s="199"/>
      <c r="BG331" s="20"/>
      <c r="BH331" s="23"/>
      <c r="BI331" s="20"/>
      <c r="BJ331" s="20"/>
      <c r="BK331" s="23"/>
      <c r="BL331" s="20"/>
      <c r="BM331" s="20"/>
      <c r="BN331" s="23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13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199"/>
      <c r="BG332" s="20"/>
      <c r="BH332" s="20"/>
      <c r="BI332" s="20"/>
      <c r="BJ332" s="20"/>
      <c r="BK332" s="23"/>
      <c r="BL332" s="20"/>
      <c r="BM332" s="20"/>
      <c r="BN332" s="23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3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199"/>
      <c r="BG333" s="20"/>
      <c r="BH333" s="20"/>
      <c r="BI333" s="20"/>
      <c r="BJ333" s="20"/>
      <c r="BK333" s="23"/>
      <c r="BL333" s="20"/>
      <c r="BM333" s="20"/>
      <c r="BN333" s="23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13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199"/>
      <c r="BG334" s="20"/>
      <c r="BH334" s="20"/>
      <c r="BI334" s="20"/>
      <c r="BJ334" s="20"/>
      <c r="BK334" s="23"/>
      <c r="BL334" s="20"/>
      <c r="BM334" s="20"/>
      <c r="BN334" s="23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13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199"/>
      <c r="BG335" s="20"/>
      <c r="BH335" s="20"/>
      <c r="BI335" s="20"/>
      <c r="BJ335" s="20"/>
      <c r="BK335" s="23"/>
      <c r="BL335" s="20"/>
      <c r="BM335" s="20"/>
      <c r="BN335" s="23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54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199"/>
      <c r="BG336" s="23"/>
      <c r="BH336" s="23"/>
      <c r="BI336" s="20"/>
      <c r="BJ336" s="20"/>
      <c r="BK336" s="23"/>
      <c r="BL336" s="20"/>
      <c r="BM336" s="20"/>
      <c r="BN336" s="23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219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199"/>
      <c r="BG337" s="20"/>
      <c r="BH337" s="20"/>
      <c r="BI337" s="20"/>
      <c r="BJ337" s="20"/>
      <c r="BK337" s="23"/>
      <c r="BL337" s="20"/>
      <c r="BM337" s="20"/>
      <c r="BN337" s="23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231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199"/>
      <c r="BG338" s="23"/>
      <c r="BH338" s="23"/>
      <c r="BI338" s="20"/>
      <c r="BJ338" s="20"/>
      <c r="BK338" s="23"/>
      <c r="BL338" s="20"/>
      <c r="BM338" s="20"/>
      <c r="BN338" s="23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149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199"/>
      <c r="BG339" s="23"/>
      <c r="BH339" s="23"/>
      <c r="BI339" s="20"/>
      <c r="BJ339" s="20"/>
      <c r="BK339" s="23"/>
      <c r="BL339" s="20"/>
      <c r="BM339" s="20"/>
      <c r="BN339" s="23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25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199"/>
      <c r="BG340" s="23"/>
      <c r="BH340" s="23"/>
      <c r="BI340" s="20"/>
      <c r="BJ340" s="20"/>
      <c r="BK340" s="23"/>
      <c r="BL340" s="20"/>
      <c r="BM340" s="20"/>
      <c r="BN340" s="23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71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199"/>
      <c r="BG341" s="20"/>
      <c r="BH341" s="20"/>
      <c r="BI341" s="20"/>
      <c r="BJ341" s="20"/>
      <c r="BK341" s="23"/>
      <c r="BL341" s="20"/>
      <c r="BM341" s="20"/>
      <c r="BN341" s="23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409.6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199"/>
      <c r="BG342" s="23"/>
      <c r="BH342" s="23"/>
      <c r="BI342" s="20"/>
      <c r="BJ342" s="20"/>
      <c r="BK342" s="23"/>
      <c r="BL342" s="20"/>
      <c r="BM342" s="20"/>
      <c r="BN342" s="23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69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21"/>
      <c r="AU343" s="21"/>
      <c r="AV343" s="181"/>
      <c r="AW343" s="21"/>
      <c r="AX343" s="181"/>
      <c r="AY343" s="21"/>
      <c r="AZ343" s="21"/>
      <c r="BA343" s="21"/>
      <c r="BB343" s="21"/>
      <c r="BC343" s="21"/>
      <c r="BD343" s="21"/>
      <c r="BE343" s="21"/>
      <c r="BF343" s="199"/>
      <c r="BG343" s="182"/>
      <c r="BH343" s="23"/>
      <c r="BI343" s="20"/>
      <c r="BJ343" s="20"/>
      <c r="BK343" s="23"/>
      <c r="BL343" s="20"/>
      <c r="BM343" s="20"/>
      <c r="BN343" s="23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234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21"/>
      <c r="AU344" s="21"/>
      <c r="AV344" s="181"/>
      <c r="AW344" s="21"/>
      <c r="AX344" s="181"/>
      <c r="AY344" s="21"/>
      <c r="AZ344" s="21"/>
      <c r="BA344" s="21"/>
      <c r="BB344" s="21"/>
      <c r="BC344" s="21"/>
      <c r="BD344" s="21"/>
      <c r="BE344" s="21"/>
      <c r="BF344" s="199"/>
      <c r="BG344" s="23"/>
      <c r="BH344" s="23"/>
      <c r="BI344" s="20"/>
      <c r="BJ344" s="20"/>
      <c r="BK344" s="23"/>
      <c r="BL344" s="20"/>
      <c r="BM344" s="20"/>
      <c r="BN344" s="23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82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21"/>
      <c r="AU345" s="21"/>
      <c r="AV345" s="181"/>
      <c r="AW345" s="21"/>
      <c r="AX345" s="181"/>
      <c r="AY345" s="21"/>
      <c r="AZ345" s="21"/>
      <c r="BA345" s="21"/>
      <c r="BB345" s="21"/>
      <c r="BC345" s="21"/>
      <c r="BD345" s="21"/>
      <c r="BE345" s="21"/>
      <c r="BF345" s="199"/>
      <c r="BG345" s="199"/>
      <c r="BH345" s="20"/>
      <c r="BI345" s="20"/>
      <c r="BJ345" s="20"/>
      <c r="BK345" s="23"/>
      <c r="BL345" s="20"/>
      <c r="BM345" s="20"/>
      <c r="BN345" s="23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257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21"/>
      <c r="AU346" s="21"/>
      <c r="AV346" s="181"/>
      <c r="AW346" s="21"/>
      <c r="AX346" s="181"/>
      <c r="AY346" s="21"/>
      <c r="AZ346" s="21"/>
      <c r="BA346" s="21"/>
      <c r="BB346" s="21"/>
      <c r="BC346" s="21"/>
      <c r="BD346" s="20"/>
      <c r="BE346" s="20"/>
      <c r="BF346" s="199"/>
      <c r="BG346" s="23"/>
      <c r="BH346" s="23"/>
      <c r="BI346" s="20"/>
      <c r="BJ346" s="20"/>
      <c r="BK346" s="23"/>
      <c r="BL346" s="20"/>
      <c r="BM346" s="20"/>
      <c r="BN346" s="23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44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21"/>
      <c r="AU347" s="21"/>
      <c r="AV347" s="181"/>
      <c r="AW347" s="21"/>
      <c r="AX347" s="181"/>
      <c r="AY347" s="21"/>
      <c r="AZ347" s="21"/>
      <c r="BA347" s="21"/>
      <c r="BB347" s="21"/>
      <c r="BC347" s="21"/>
      <c r="BD347" s="20"/>
      <c r="BE347" s="20"/>
      <c r="BF347" s="199"/>
      <c r="BG347" s="199"/>
      <c r="BH347" s="20"/>
      <c r="BI347" s="20"/>
      <c r="BJ347" s="20"/>
      <c r="BK347" s="23"/>
      <c r="BL347" s="20"/>
      <c r="BM347" s="20"/>
      <c r="BN347" s="23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25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181"/>
      <c r="AW348" s="21"/>
      <c r="AX348" s="181"/>
      <c r="AY348" s="21"/>
      <c r="AZ348" s="21"/>
      <c r="BA348" s="21"/>
      <c r="BB348" s="21"/>
      <c r="BC348" s="21"/>
      <c r="BD348" s="21"/>
      <c r="BE348" s="21"/>
      <c r="BF348" s="199"/>
      <c r="BG348" s="23"/>
      <c r="BH348" s="23"/>
      <c r="BI348" s="20"/>
      <c r="BJ348" s="20"/>
      <c r="BK348" s="23"/>
      <c r="BL348" s="20"/>
      <c r="BM348" s="20"/>
      <c r="BN348" s="23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16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21"/>
      <c r="AU349" s="21"/>
      <c r="AV349" s="181"/>
      <c r="AW349" s="21"/>
      <c r="AX349" s="181"/>
      <c r="AY349" s="21"/>
      <c r="AZ349" s="21"/>
      <c r="BA349" s="21"/>
      <c r="BB349" s="21"/>
      <c r="BC349" s="21"/>
      <c r="BD349" s="21"/>
      <c r="BE349" s="21"/>
      <c r="BF349" s="199"/>
      <c r="BG349" s="182"/>
      <c r="BH349" s="23"/>
      <c r="BI349" s="20"/>
      <c r="BJ349" s="20"/>
      <c r="BK349" s="23"/>
      <c r="BL349" s="20"/>
      <c r="BM349" s="20"/>
      <c r="BN349" s="23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254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21"/>
      <c r="AU350" s="21"/>
      <c r="AV350" s="181"/>
      <c r="AW350" s="21"/>
      <c r="AX350" s="181"/>
      <c r="AY350" s="21"/>
      <c r="AZ350" s="21"/>
      <c r="BA350" s="21"/>
      <c r="BB350" s="21"/>
      <c r="BC350" s="21"/>
      <c r="BD350" s="21"/>
      <c r="BE350" s="21"/>
      <c r="BF350" s="199"/>
      <c r="BG350" s="23"/>
      <c r="BH350" s="20"/>
      <c r="BI350" s="20"/>
      <c r="BJ350" s="20"/>
      <c r="BK350" s="23"/>
      <c r="BL350" s="20"/>
      <c r="BM350" s="20"/>
      <c r="BN350" s="23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166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21"/>
      <c r="AU351" s="21"/>
      <c r="AV351" s="181"/>
      <c r="AW351" s="21"/>
      <c r="AX351" s="181"/>
      <c r="AY351" s="21"/>
      <c r="AZ351" s="21"/>
      <c r="BA351" s="21"/>
      <c r="BB351" s="21"/>
      <c r="BC351" s="21"/>
      <c r="BD351" s="21"/>
      <c r="BE351" s="21"/>
      <c r="BF351" s="199"/>
      <c r="BG351" s="182"/>
      <c r="BH351" s="23"/>
      <c r="BI351" s="20"/>
      <c r="BJ351" s="20"/>
      <c r="BK351" s="23"/>
      <c r="BL351" s="20"/>
      <c r="BM351" s="20"/>
      <c r="BN351" s="23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181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0"/>
      <c r="T352" s="20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21"/>
      <c r="AU352" s="21"/>
      <c r="AV352" s="181"/>
      <c r="AW352" s="21"/>
      <c r="AX352" s="181"/>
      <c r="AY352" s="21"/>
      <c r="AZ352" s="21"/>
      <c r="BA352" s="21"/>
      <c r="BB352" s="21"/>
      <c r="BC352" s="21"/>
      <c r="BD352" s="21"/>
      <c r="BE352" s="21"/>
      <c r="BF352" s="199"/>
      <c r="BG352" s="182"/>
      <c r="BH352" s="23"/>
      <c r="BI352" s="20"/>
      <c r="BJ352" s="20"/>
      <c r="BK352" s="23"/>
      <c r="BL352" s="20"/>
      <c r="BM352" s="20"/>
      <c r="BN352" s="23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71" customFormat="1" ht="197.25" customHeight="1" x14ac:dyDescent="0.25">
      <c r="A353" s="17"/>
      <c r="B353" s="18"/>
      <c r="C353" s="18"/>
      <c r="D353" s="19"/>
      <c r="E353" s="19"/>
      <c r="F353" s="66"/>
      <c r="G353" s="18"/>
      <c r="H353" s="18"/>
      <c r="I353" s="18"/>
      <c r="J353" s="18"/>
      <c r="K353" s="18"/>
      <c r="L353" s="66"/>
      <c r="M353" s="66"/>
      <c r="N353" s="66"/>
      <c r="O353" s="19"/>
      <c r="P353" s="19"/>
      <c r="Q353" s="19"/>
      <c r="R353" s="19"/>
      <c r="S353" s="19"/>
      <c r="T353" s="19"/>
      <c r="U353" s="19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  <c r="AX353" s="27"/>
      <c r="AY353" s="27"/>
      <c r="AZ353" s="27"/>
      <c r="BA353" s="27"/>
      <c r="BB353" s="27"/>
      <c r="BC353" s="27"/>
      <c r="BD353" s="27"/>
      <c r="BE353" s="27"/>
      <c r="BF353" s="183"/>
      <c r="BG353" s="183"/>
      <c r="BH353" s="66"/>
      <c r="BI353" s="66"/>
      <c r="BJ353" s="66"/>
      <c r="BK353" s="28"/>
      <c r="BL353" s="66"/>
      <c r="BM353" s="66"/>
      <c r="BN353" s="28"/>
      <c r="BO353" s="27"/>
      <c r="BP353" s="27"/>
      <c r="BQ353" s="17"/>
      <c r="BR353" s="27"/>
      <c r="BS353" s="27"/>
      <c r="BT353" s="28"/>
      <c r="BU353" s="28"/>
      <c r="BV353" s="17"/>
      <c r="BW353" s="70"/>
    </row>
    <row r="354" spans="1:75" s="22" customFormat="1" ht="136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3"/>
      <c r="R354" s="23"/>
      <c r="S354" s="23"/>
      <c r="T354" s="23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199"/>
      <c r="BG354" s="199"/>
      <c r="BH354" s="20"/>
      <c r="BI354" s="20"/>
      <c r="BJ354" s="20"/>
      <c r="BK354" s="23"/>
      <c r="BL354" s="20"/>
      <c r="BM354" s="20"/>
      <c r="BN354" s="23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243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3"/>
      <c r="R355" s="23"/>
      <c r="S355" s="23"/>
      <c r="T355" s="23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199"/>
      <c r="BG355" s="20"/>
      <c r="BH355" s="20"/>
      <c r="BI355" s="20"/>
      <c r="BJ355" s="20"/>
      <c r="BK355" s="23"/>
      <c r="BL355" s="20"/>
      <c r="BM355" s="20"/>
      <c r="BN355" s="23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43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3"/>
      <c r="R356" s="23"/>
      <c r="S356" s="23"/>
      <c r="T356" s="23"/>
      <c r="U356" s="20"/>
      <c r="V356" s="21"/>
      <c r="W356" s="21"/>
      <c r="X356" s="21"/>
      <c r="Y356" s="21"/>
      <c r="Z356" s="21"/>
      <c r="AA356" s="21"/>
      <c r="AB356" s="21"/>
      <c r="AC356" s="21"/>
      <c r="AD356" s="18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181"/>
      <c r="AW356" s="21"/>
      <c r="AX356" s="181"/>
      <c r="AY356" s="21"/>
      <c r="AZ356" s="21"/>
      <c r="BA356" s="21"/>
      <c r="BB356" s="21"/>
      <c r="BC356" s="21"/>
      <c r="BD356" s="21"/>
      <c r="BE356" s="21"/>
      <c r="BF356" s="199"/>
      <c r="BG356" s="199"/>
      <c r="BH356" s="20"/>
      <c r="BI356" s="20"/>
      <c r="BJ356" s="20"/>
      <c r="BK356" s="23"/>
      <c r="BL356" s="20"/>
      <c r="BM356" s="20"/>
      <c r="BN356" s="23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179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181"/>
      <c r="AE357" s="21"/>
      <c r="AF357" s="21"/>
      <c r="AG357" s="21"/>
      <c r="AH357" s="20"/>
      <c r="AI357" s="29"/>
      <c r="AJ357" s="29"/>
      <c r="AK357" s="21"/>
      <c r="AL357" s="199"/>
      <c r="AM357" s="29"/>
      <c r="AN357" s="29"/>
      <c r="AO357" s="29"/>
      <c r="AP357" s="29"/>
      <c r="AQ357" s="21"/>
      <c r="AR357" s="21"/>
      <c r="AS357" s="21"/>
      <c r="AT357" s="21"/>
      <c r="AU357" s="21"/>
      <c r="AV357" s="199"/>
      <c r="AW357" s="29"/>
      <c r="AX357" s="199"/>
      <c r="AY357" s="29"/>
      <c r="AZ357" s="21"/>
      <c r="BA357" s="21"/>
      <c r="BB357" s="21"/>
      <c r="BC357" s="21"/>
      <c r="BD357" s="20"/>
      <c r="BE357" s="23"/>
      <c r="BF357" s="199"/>
      <c r="BG357" s="29"/>
      <c r="BH357" s="29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264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"/>
      <c r="BE358" s="21"/>
      <c r="BF358" s="199"/>
      <c r="BG358" s="199"/>
      <c r="BH358" s="20"/>
      <c r="BI358" s="20"/>
      <c r="BJ358" s="20"/>
      <c r="BK358" s="23"/>
      <c r="BL358" s="20"/>
      <c r="BM358" s="20"/>
      <c r="BN358" s="23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249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1"/>
      <c r="BF359" s="199"/>
      <c r="BG359" s="182"/>
      <c r="BH359" s="23"/>
      <c r="BI359" s="20"/>
      <c r="BJ359" s="20"/>
      <c r="BK359" s="23"/>
      <c r="BL359" s="20"/>
      <c r="BM359" s="20"/>
      <c r="BN359" s="23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24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181"/>
      <c r="AW360" s="21"/>
      <c r="AX360" s="181"/>
      <c r="AY360" s="21"/>
      <c r="AZ360" s="21"/>
      <c r="BA360" s="21"/>
      <c r="BB360" s="21"/>
      <c r="BC360" s="21"/>
      <c r="BD360" s="20"/>
      <c r="BE360" s="29"/>
      <c r="BF360" s="29"/>
      <c r="BG360" s="29"/>
      <c r="BH360" s="29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9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0"/>
      <c r="AE361" s="23"/>
      <c r="AF361" s="23"/>
      <c r="AG361" s="23"/>
      <c r="AH361" s="23"/>
      <c r="AI361" s="29"/>
      <c r="AJ361" s="29"/>
      <c r="AK361" s="21"/>
      <c r="AL361" s="199"/>
      <c r="AM361" s="23"/>
      <c r="AN361" s="23"/>
      <c r="AO361" s="23"/>
      <c r="AP361" s="23"/>
      <c r="AQ361" s="21"/>
      <c r="AR361" s="21"/>
      <c r="AS361" s="21"/>
      <c r="AT361" s="21"/>
      <c r="AU361" s="21"/>
      <c r="AV361" s="199"/>
      <c r="AW361" s="23"/>
      <c r="AX361" s="199"/>
      <c r="AY361" s="23"/>
      <c r="AZ361" s="21"/>
      <c r="BA361" s="21"/>
      <c r="BB361" s="21"/>
      <c r="BC361" s="21"/>
      <c r="BD361" s="20"/>
      <c r="BE361" s="23"/>
      <c r="BF361" s="199"/>
      <c r="BG361" s="23"/>
      <c r="BH361" s="23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223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81"/>
      <c r="AE362" s="21"/>
      <c r="AF362" s="21"/>
      <c r="AG362" s="21"/>
      <c r="AH362" s="20"/>
      <c r="AI362" s="29"/>
      <c r="AJ362" s="29"/>
      <c r="AK362" s="21"/>
      <c r="AL362" s="199"/>
      <c r="AM362" s="29"/>
      <c r="AN362" s="29"/>
      <c r="AO362" s="29"/>
      <c r="AP362" s="29"/>
      <c r="AQ362" s="21"/>
      <c r="AR362" s="21"/>
      <c r="AS362" s="21"/>
      <c r="AT362" s="21"/>
      <c r="AU362" s="21"/>
      <c r="AV362" s="199"/>
      <c r="AW362" s="29"/>
      <c r="AX362" s="199"/>
      <c r="AY362" s="29"/>
      <c r="AZ362" s="21"/>
      <c r="BA362" s="21"/>
      <c r="BB362" s="21"/>
      <c r="BC362" s="21"/>
      <c r="BD362" s="20"/>
      <c r="BE362" s="23"/>
      <c r="BF362" s="199"/>
      <c r="BG362" s="23"/>
      <c r="BH362" s="23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223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9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81"/>
      <c r="AE363" s="21"/>
      <c r="AF363" s="21"/>
      <c r="AG363" s="21"/>
      <c r="AH363" s="20"/>
      <c r="AI363" s="29"/>
      <c r="AJ363" s="29"/>
      <c r="AK363" s="21"/>
      <c r="AL363" s="199"/>
      <c r="AM363" s="29"/>
      <c r="AN363" s="29"/>
      <c r="AO363" s="29"/>
      <c r="AP363" s="29"/>
      <c r="AQ363" s="21"/>
      <c r="AR363" s="21"/>
      <c r="AS363" s="21"/>
      <c r="AT363" s="21"/>
      <c r="AU363" s="21"/>
      <c r="AV363" s="199"/>
      <c r="AW363" s="29"/>
      <c r="AX363" s="199"/>
      <c r="AY363" s="29"/>
      <c r="AZ363" s="21"/>
      <c r="BA363" s="21"/>
      <c r="BB363" s="21"/>
      <c r="BC363" s="21"/>
      <c r="BD363" s="20"/>
      <c r="BE363" s="23"/>
      <c r="BF363" s="199"/>
      <c r="BG363" s="29"/>
      <c r="BH363" s="29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408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0"/>
      <c r="AI364" s="29"/>
      <c r="AJ364" s="29"/>
      <c r="AK364" s="21"/>
      <c r="AL364" s="199"/>
      <c r="AM364" s="29"/>
      <c r="AN364" s="29"/>
      <c r="AO364" s="29"/>
      <c r="AP364" s="29"/>
      <c r="AQ364" s="21"/>
      <c r="AR364" s="21"/>
      <c r="AS364" s="21"/>
      <c r="AT364" s="21"/>
      <c r="AU364" s="21"/>
      <c r="AV364" s="199"/>
      <c r="AW364" s="29"/>
      <c r="AX364" s="199"/>
      <c r="AY364" s="29"/>
      <c r="AZ364" s="21"/>
      <c r="BA364" s="21"/>
      <c r="BB364" s="21"/>
      <c r="BC364" s="21"/>
      <c r="BD364" s="20"/>
      <c r="BE364" s="23"/>
      <c r="BF364" s="199"/>
      <c r="BG364" s="23"/>
      <c r="BH364" s="23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186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0"/>
      <c r="AI365" s="29"/>
      <c r="AJ365" s="29"/>
      <c r="AK365" s="21"/>
      <c r="AL365" s="199"/>
      <c r="AM365" s="29"/>
      <c r="AN365" s="29"/>
      <c r="AO365" s="29"/>
      <c r="AP365" s="29"/>
      <c r="AQ365" s="21"/>
      <c r="AR365" s="21"/>
      <c r="AS365" s="21"/>
      <c r="AT365" s="21"/>
      <c r="AU365" s="21"/>
      <c r="AV365" s="199"/>
      <c r="AW365" s="29"/>
      <c r="AX365" s="199"/>
      <c r="AY365" s="29"/>
      <c r="AZ365" s="21"/>
      <c r="BA365" s="21"/>
      <c r="BB365" s="21"/>
      <c r="BC365" s="21"/>
      <c r="BD365" s="20"/>
      <c r="BE365" s="23"/>
      <c r="BF365" s="199"/>
      <c r="BG365" s="29"/>
      <c r="BH365" s="29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409.6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181"/>
      <c r="AE366" s="21"/>
      <c r="AF366" s="21"/>
      <c r="AG366" s="21"/>
      <c r="AH366" s="20"/>
      <c r="AI366" s="29"/>
      <c r="AJ366" s="29"/>
      <c r="AK366" s="21"/>
      <c r="AL366" s="199"/>
      <c r="AM366" s="29"/>
      <c r="AN366" s="29"/>
      <c r="AO366" s="29"/>
      <c r="AP366" s="29"/>
      <c r="AQ366" s="21"/>
      <c r="AR366" s="21"/>
      <c r="AS366" s="21"/>
      <c r="AT366" s="21"/>
      <c r="AU366" s="21"/>
      <c r="AV366" s="199"/>
      <c r="AW366" s="29"/>
      <c r="AX366" s="199"/>
      <c r="AY366" s="29"/>
      <c r="AZ366" s="21"/>
      <c r="BA366" s="21"/>
      <c r="BB366" s="21"/>
      <c r="BC366" s="21"/>
      <c r="BD366" s="20"/>
      <c r="BE366" s="23"/>
      <c r="BF366" s="199"/>
      <c r="BG366" s="29"/>
      <c r="BH366" s="29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216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9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181"/>
      <c r="AE367" s="21"/>
      <c r="AF367" s="21"/>
      <c r="AG367" s="21"/>
      <c r="AH367" s="20"/>
      <c r="AI367" s="29"/>
      <c r="AJ367" s="29"/>
      <c r="AK367" s="21"/>
      <c r="AL367" s="199"/>
      <c r="AM367" s="29"/>
      <c r="AN367" s="29"/>
      <c r="AO367" s="29"/>
      <c r="AP367" s="29"/>
      <c r="AQ367" s="21"/>
      <c r="AR367" s="21"/>
      <c r="AS367" s="21"/>
      <c r="AT367" s="21"/>
      <c r="AU367" s="21"/>
      <c r="AV367" s="199"/>
      <c r="AW367" s="29"/>
      <c r="AX367" s="199"/>
      <c r="AY367" s="29"/>
      <c r="AZ367" s="21"/>
      <c r="BA367" s="21"/>
      <c r="BB367" s="21"/>
      <c r="BC367" s="21"/>
      <c r="BD367" s="20"/>
      <c r="BE367" s="23"/>
      <c r="BF367" s="199"/>
      <c r="BG367" s="29"/>
      <c r="BH367" s="29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54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99"/>
      <c r="AE368" s="29"/>
      <c r="AF368" s="29"/>
      <c r="AG368" s="29"/>
      <c r="AH368" s="29"/>
      <c r="AI368" s="21"/>
      <c r="AJ368" s="21"/>
      <c r="AK368" s="21"/>
      <c r="AL368" s="199"/>
      <c r="AM368" s="29"/>
      <c r="AN368" s="29"/>
      <c r="AO368" s="29"/>
      <c r="AP368" s="29"/>
      <c r="AQ368" s="21"/>
      <c r="AR368" s="21"/>
      <c r="AS368" s="21"/>
      <c r="AT368" s="21"/>
      <c r="AU368" s="21"/>
      <c r="AV368" s="199"/>
      <c r="AW368" s="29"/>
      <c r="AX368" s="199"/>
      <c r="AY368" s="29"/>
      <c r="AZ368" s="21"/>
      <c r="BA368" s="21"/>
      <c r="BB368" s="21"/>
      <c r="BC368" s="21"/>
      <c r="BD368" s="20"/>
      <c r="BE368" s="23"/>
      <c r="BF368" s="199"/>
      <c r="BG368" s="23"/>
      <c r="BH368" s="23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147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9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99"/>
      <c r="AE369" s="29"/>
      <c r="AF369" s="29"/>
      <c r="AG369" s="29"/>
      <c r="AH369" s="29"/>
      <c r="AI369" s="21"/>
      <c r="AJ369" s="21"/>
      <c r="AK369" s="21"/>
      <c r="AL369" s="199"/>
      <c r="AM369" s="29"/>
      <c r="AN369" s="29"/>
      <c r="AO369" s="29"/>
      <c r="AP369" s="29"/>
      <c r="AQ369" s="21"/>
      <c r="AR369" s="21"/>
      <c r="AS369" s="21"/>
      <c r="AT369" s="21"/>
      <c r="AU369" s="21"/>
      <c r="AV369" s="199"/>
      <c r="AW369" s="29"/>
      <c r="AX369" s="199"/>
      <c r="AY369" s="29"/>
      <c r="AZ369" s="21"/>
      <c r="BA369" s="21"/>
      <c r="BB369" s="21"/>
      <c r="BC369" s="21"/>
      <c r="BD369" s="20"/>
      <c r="BE369" s="23"/>
      <c r="BF369" s="199"/>
      <c r="BG369" s="29"/>
      <c r="BH369" s="29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44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99"/>
      <c r="AE370" s="63"/>
      <c r="AF370" s="63"/>
      <c r="AG370" s="63"/>
      <c r="AH370" s="63"/>
      <c r="AI370" s="21"/>
      <c r="AJ370" s="21"/>
      <c r="AK370" s="21"/>
      <c r="AL370" s="199"/>
      <c r="AM370" s="63"/>
      <c r="AN370" s="63"/>
      <c r="AO370" s="63"/>
      <c r="AP370" s="63"/>
      <c r="AQ370" s="21"/>
      <c r="AR370" s="21"/>
      <c r="AS370" s="21"/>
      <c r="AT370" s="21"/>
      <c r="AU370" s="21"/>
      <c r="AV370" s="199"/>
      <c r="AW370" s="29"/>
      <c r="AX370" s="199"/>
      <c r="AY370" s="23"/>
      <c r="AZ370" s="21"/>
      <c r="BA370" s="21"/>
      <c r="BB370" s="21"/>
      <c r="BC370" s="21"/>
      <c r="BD370" s="20"/>
      <c r="BE370" s="23"/>
      <c r="BF370" s="199"/>
      <c r="BG370" s="23"/>
      <c r="BH370" s="23"/>
      <c r="BI370" s="21"/>
      <c r="BJ370" s="20"/>
      <c r="BK370" s="23"/>
      <c r="BL370" s="20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24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0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99"/>
      <c r="AE371" s="63"/>
      <c r="AF371" s="63"/>
      <c r="AG371" s="63"/>
      <c r="AH371" s="63"/>
      <c r="AI371" s="21"/>
      <c r="AJ371" s="21"/>
      <c r="AK371" s="21"/>
      <c r="AL371" s="199"/>
      <c r="AM371" s="63"/>
      <c r="AN371" s="63"/>
      <c r="AO371" s="63"/>
      <c r="AP371" s="63"/>
      <c r="AQ371" s="21"/>
      <c r="AR371" s="21"/>
      <c r="AS371" s="21"/>
      <c r="AT371" s="21"/>
      <c r="AU371" s="21"/>
      <c r="AV371" s="199"/>
      <c r="AW371" s="29"/>
      <c r="AX371" s="199"/>
      <c r="AY371" s="23"/>
      <c r="AZ371" s="21"/>
      <c r="BA371" s="21"/>
      <c r="BB371" s="21"/>
      <c r="BC371" s="21"/>
      <c r="BD371" s="20"/>
      <c r="BE371" s="23"/>
      <c r="BF371" s="199"/>
      <c r="BG371" s="23"/>
      <c r="BH371" s="23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24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199"/>
      <c r="AE372" s="63"/>
      <c r="AF372" s="63"/>
      <c r="AG372" s="63"/>
      <c r="AH372" s="63"/>
      <c r="AI372" s="21"/>
      <c r="AJ372" s="21"/>
      <c r="AK372" s="21"/>
      <c r="AL372" s="199"/>
      <c r="AM372" s="63"/>
      <c r="AN372" s="63"/>
      <c r="AO372" s="63"/>
      <c r="AP372" s="63"/>
      <c r="AQ372" s="21"/>
      <c r="AR372" s="21"/>
      <c r="AS372" s="21"/>
      <c r="AT372" s="21"/>
      <c r="AU372" s="21"/>
      <c r="AV372" s="199"/>
      <c r="AW372" s="29"/>
      <c r="AX372" s="199"/>
      <c r="AY372" s="23"/>
      <c r="AZ372" s="21"/>
      <c r="BA372" s="21"/>
      <c r="BB372" s="21"/>
      <c r="BC372" s="21"/>
      <c r="BD372" s="20"/>
      <c r="BE372" s="23"/>
      <c r="BF372" s="199"/>
      <c r="BG372" s="23"/>
      <c r="BH372" s="23"/>
      <c r="BI372" s="21"/>
      <c r="BJ372" s="20"/>
      <c r="BK372" s="23"/>
      <c r="BL372" s="23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244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99"/>
      <c r="AE373" s="63"/>
      <c r="AF373" s="63"/>
      <c r="AG373" s="63"/>
      <c r="AH373" s="63"/>
      <c r="AI373" s="21"/>
      <c r="AJ373" s="21"/>
      <c r="AK373" s="21"/>
      <c r="AL373" s="199"/>
      <c r="AM373" s="63"/>
      <c r="AN373" s="63"/>
      <c r="AO373" s="63"/>
      <c r="AP373" s="63"/>
      <c r="AQ373" s="21"/>
      <c r="AR373" s="21"/>
      <c r="AS373" s="21"/>
      <c r="AT373" s="21"/>
      <c r="AU373" s="21"/>
      <c r="AV373" s="199"/>
      <c r="AW373" s="29"/>
      <c r="AX373" s="199"/>
      <c r="AY373" s="23"/>
      <c r="AZ373" s="21"/>
      <c r="BA373" s="21"/>
      <c r="BB373" s="21"/>
      <c r="BC373" s="21"/>
      <c r="BD373" s="20"/>
      <c r="BE373" s="23"/>
      <c r="BF373" s="199"/>
      <c r="BG373" s="23"/>
      <c r="BH373" s="23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408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0"/>
      <c r="R374" s="20"/>
      <c r="S374" s="20"/>
      <c r="T374" s="20"/>
      <c r="U374" s="23"/>
      <c r="V374" s="21"/>
      <c r="W374" s="21"/>
      <c r="X374" s="21"/>
      <c r="Y374" s="21"/>
      <c r="Z374" s="21"/>
      <c r="AA374" s="21"/>
      <c r="AB374" s="21"/>
      <c r="AC374" s="21"/>
      <c r="AD374" s="199"/>
      <c r="AE374" s="63"/>
      <c r="AF374" s="63"/>
      <c r="AG374" s="63"/>
      <c r="AH374" s="63"/>
      <c r="AI374" s="21"/>
      <c r="AJ374" s="21"/>
      <c r="AK374" s="21"/>
      <c r="AL374" s="199"/>
      <c r="AM374" s="63"/>
      <c r="AN374" s="63"/>
      <c r="AO374" s="63"/>
      <c r="AP374" s="63"/>
      <c r="AQ374" s="21"/>
      <c r="AR374" s="21"/>
      <c r="AS374" s="21"/>
      <c r="AT374" s="21"/>
      <c r="AU374" s="21"/>
      <c r="AV374" s="199"/>
      <c r="AW374" s="29"/>
      <c r="AX374" s="199"/>
      <c r="AY374" s="23"/>
      <c r="AZ374" s="21"/>
      <c r="BA374" s="21"/>
      <c r="BB374" s="21"/>
      <c r="BC374" s="21"/>
      <c r="BD374" s="20"/>
      <c r="BE374" s="23"/>
      <c r="BF374" s="199"/>
      <c r="BG374" s="23"/>
      <c r="BH374" s="20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246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99"/>
      <c r="AE375" s="63"/>
      <c r="AF375" s="63"/>
      <c r="AG375" s="63"/>
      <c r="AH375" s="63"/>
      <c r="AI375" s="21"/>
      <c r="AJ375" s="21"/>
      <c r="AK375" s="21"/>
      <c r="AL375" s="199"/>
      <c r="AM375" s="63"/>
      <c r="AN375" s="63"/>
      <c r="AO375" s="63"/>
      <c r="AP375" s="63"/>
      <c r="AQ375" s="21"/>
      <c r="AR375" s="21"/>
      <c r="AS375" s="21"/>
      <c r="AT375" s="21"/>
      <c r="AU375" s="21"/>
      <c r="AV375" s="199"/>
      <c r="AW375" s="29"/>
      <c r="AX375" s="199"/>
      <c r="AY375" s="23"/>
      <c r="AZ375" s="21"/>
      <c r="BA375" s="21"/>
      <c r="BB375" s="21"/>
      <c r="BC375" s="21"/>
      <c r="BD375" s="20"/>
      <c r="BE375" s="23"/>
      <c r="BF375" s="199"/>
      <c r="BG375" s="23"/>
      <c r="BH375" s="20"/>
      <c r="BI375" s="21"/>
      <c r="BJ375" s="20"/>
      <c r="BK375" s="23"/>
      <c r="BL375" s="23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25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199"/>
      <c r="AE376" s="63"/>
      <c r="AF376" s="63"/>
      <c r="AG376" s="63"/>
      <c r="AH376" s="20"/>
      <c r="AI376" s="21"/>
      <c r="AJ376" s="21"/>
      <c r="AK376" s="21"/>
      <c r="AL376" s="199"/>
      <c r="AM376" s="63"/>
      <c r="AN376" s="63"/>
      <c r="AO376" s="63"/>
      <c r="AP376" s="20"/>
      <c r="AQ376" s="21"/>
      <c r="AR376" s="21"/>
      <c r="AS376" s="21"/>
      <c r="AT376" s="21"/>
      <c r="AU376" s="21"/>
      <c r="AV376" s="199"/>
      <c r="AW376" s="23"/>
      <c r="AX376" s="199"/>
      <c r="AY376" s="23"/>
      <c r="AZ376" s="21"/>
      <c r="BA376" s="21"/>
      <c r="BB376" s="21"/>
      <c r="BC376" s="21"/>
      <c r="BD376" s="20"/>
      <c r="BE376" s="23"/>
      <c r="BF376" s="199"/>
      <c r="BG376" s="23"/>
      <c r="BH376" s="20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201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9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199"/>
      <c r="AE377" s="63"/>
      <c r="AF377" s="63"/>
      <c r="AG377" s="63"/>
      <c r="AH377" s="20"/>
      <c r="AI377" s="21"/>
      <c r="AJ377" s="21"/>
      <c r="AK377" s="21"/>
      <c r="AL377" s="199"/>
      <c r="AM377" s="63"/>
      <c r="AN377" s="63"/>
      <c r="AO377" s="63"/>
      <c r="AP377" s="20"/>
      <c r="AQ377" s="21"/>
      <c r="AR377" s="21"/>
      <c r="AS377" s="21"/>
      <c r="AT377" s="21"/>
      <c r="AU377" s="21"/>
      <c r="AV377" s="199"/>
      <c r="AW377" s="23"/>
      <c r="AX377" s="199"/>
      <c r="AY377" s="23"/>
      <c r="AZ377" s="21"/>
      <c r="BA377" s="21"/>
      <c r="BB377" s="21"/>
      <c r="BC377" s="21"/>
      <c r="BD377" s="20"/>
      <c r="BE377" s="23"/>
      <c r="BF377" s="199"/>
      <c r="BG377" s="23"/>
      <c r="BH377" s="20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191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199"/>
      <c r="AE378" s="63"/>
      <c r="AF378" s="63"/>
      <c r="AG378" s="63"/>
      <c r="AH378" s="20"/>
      <c r="AI378" s="21"/>
      <c r="AJ378" s="21"/>
      <c r="AK378" s="21"/>
      <c r="AL378" s="199"/>
      <c r="AM378" s="63"/>
      <c r="AN378" s="63"/>
      <c r="AO378" s="63"/>
      <c r="AP378" s="20"/>
      <c r="AQ378" s="21"/>
      <c r="AR378" s="21"/>
      <c r="AS378" s="21"/>
      <c r="AT378" s="21"/>
      <c r="AU378" s="21"/>
      <c r="AV378" s="199"/>
      <c r="AW378" s="23"/>
      <c r="AX378" s="199"/>
      <c r="AY378" s="23"/>
      <c r="AZ378" s="21"/>
      <c r="BA378" s="21"/>
      <c r="BB378" s="21"/>
      <c r="BC378" s="21"/>
      <c r="BD378" s="20"/>
      <c r="BE378" s="23"/>
      <c r="BF378" s="199"/>
      <c r="BG378" s="23"/>
      <c r="BH378" s="23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191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9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199"/>
      <c r="AE379" s="63"/>
      <c r="AF379" s="63"/>
      <c r="AG379" s="63"/>
      <c r="AH379" s="20"/>
      <c r="AI379" s="21"/>
      <c r="AJ379" s="21"/>
      <c r="AK379" s="21"/>
      <c r="AL379" s="199"/>
      <c r="AM379" s="63"/>
      <c r="AN379" s="63"/>
      <c r="AO379" s="63"/>
      <c r="AP379" s="20"/>
      <c r="AQ379" s="21"/>
      <c r="AR379" s="21"/>
      <c r="AS379" s="21"/>
      <c r="AT379" s="21"/>
      <c r="AU379" s="21"/>
      <c r="AV379" s="199"/>
      <c r="AW379" s="23"/>
      <c r="AX379" s="199"/>
      <c r="AY379" s="23"/>
      <c r="AZ379" s="21"/>
      <c r="BA379" s="21"/>
      <c r="BB379" s="21"/>
      <c r="BC379" s="21"/>
      <c r="BD379" s="20"/>
      <c r="BE379" s="23"/>
      <c r="BF379" s="199"/>
      <c r="BG379" s="23"/>
      <c r="BH379" s="20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247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23"/>
      <c r="P380" s="23"/>
      <c r="Q380" s="23"/>
      <c r="R380" s="23"/>
      <c r="S380" s="23"/>
      <c r="T380" s="23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1"/>
      <c r="AW380" s="21"/>
      <c r="AX380" s="181"/>
      <c r="AY380" s="21"/>
      <c r="AZ380" s="21"/>
      <c r="BA380" s="21"/>
      <c r="BB380" s="21"/>
      <c r="BC380" s="21"/>
      <c r="BD380" s="20"/>
      <c r="BE380" s="23"/>
      <c r="BF380" s="199"/>
      <c r="BG380" s="23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271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9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1"/>
      <c r="AW381" s="21"/>
      <c r="AX381" s="181"/>
      <c r="AY381" s="21"/>
      <c r="AZ381" s="21"/>
      <c r="BA381" s="21"/>
      <c r="BB381" s="21"/>
      <c r="BC381" s="21"/>
      <c r="BD381" s="20"/>
      <c r="BE381" s="23"/>
      <c r="BF381" s="199"/>
      <c r="BG381" s="23"/>
      <c r="BH381" s="20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261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9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9"/>
      <c r="BG382" s="23"/>
      <c r="BH382" s="20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204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9"/>
      <c r="BG383" s="20"/>
      <c r="BH383" s="20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204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9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9"/>
      <c r="BG384" s="23"/>
      <c r="BH384" s="20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204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9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181"/>
      <c r="AW385" s="21"/>
      <c r="AX385" s="181"/>
      <c r="AY385" s="21"/>
      <c r="AZ385" s="21"/>
      <c r="BA385" s="21"/>
      <c r="BB385" s="21"/>
      <c r="BC385" s="21"/>
      <c r="BD385" s="20"/>
      <c r="BE385" s="23"/>
      <c r="BF385" s="199"/>
      <c r="BG385" s="23"/>
      <c r="BH385" s="20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283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99"/>
      <c r="BG386" s="23"/>
      <c r="BH386" s="20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409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3"/>
      <c r="AJ387" s="23"/>
      <c r="AK387" s="21"/>
      <c r="AL387" s="199"/>
      <c r="AM387" s="23"/>
      <c r="AN387" s="23"/>
      <c r="AO387" s="23"/>
      <c r="AP387" s="23"/>
      <c r="AQ387" s="21"/>
      <c r="AR387" s="21"/>
      <c r="AS387" s="21"/>
      <c r="AT387" s="21"/>
      <c r="AU387" s="21"/>
      <c r="AV387" s="199"/>
      <c r="AW387" s="23"/>
      <c r="AX387" s="199"/>
      <c r="AY387" s="23"/>
      <c r="AZ387" s="21"/>
      <c r="BA387" s="21"/>
      <c r="BB387" s="21"/>
      <c r="BC387" s="21"/>
      <c r="BD387" s="20"/>
      <c r="BE387" s="23"/>
      <c r="BF387" s="199"/>
      <c r="BG387" s="23"/>
      <c r="BH387" s="23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11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99"/>
      <c r="BG388" s="23"/>
      <c r="BH388" s="20"/>
      <c r="BI388" s="21"/>
      <c r="BJ388" s="21"/>
      <c r="BK388" s="21"/>
      <c r="BL388" s="21"/>
      <c r="BM388" s="21"/>
      <c r="BN388" s="21"/>
      <c r="BO388" s="21"/>
      <c r="BP388" s="21"/>
      <c r="BQ388" s="24"/>
      <c r="BR388" s="21"/>
      <c r="BS388" s="21"/>
      <c r="BT388" s="23"/>
      <c r="BU388" s="23"/>
      <c r="BV388" s="24"/>
      <c r="BW388" s="25"/>
    </row>
    <row r="389" spans="1:75" s="22" customFormat="1" ht="11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99"/>
      <c r="BG389" s="23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14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9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99"/>
      <c r="BG390" s="23"/>
      <c r="BH390" s="20"/>
      <c r="BI390" s="21"/>
      <c r="BJ390" s="21"/>
      <c r="BK390" s="21"/>
      <c r="BL390" s="21"/>
      <c r="BM390" s="21"/>
      <c r="BN390" s="21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5" s="22" customFormat="1" ht="114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99"/>
      <c r="BG391" s="23"/>
      <c r="BH391" s="20"/>
      <c r="BI391" s="21"/>
      <c r="BJ391" s="21"/>
      <c r="BK391" s="21"/>
      <c r="BL391" s="21"/>
      <c r="BM391" s="21"/>
      <c r="BN391" s="21"/>
      <c r="BO391" s="21"/>
      <c r="BP391" s="21"/>
      <c r="BQ391" s="24"/>
      <c r="BR391" s="21"/>
      <c r="BS391" s="21"/>
      <c r="BT391" s="23"/>
      <c r="BU391" s="23"/>
      <c r="BV391" s="24"/>
      <c r="BW391" s="25"/>
    </row>
    <row r="392" spans="1:75" s="22" customFormat="1" ht="11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9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9"/>
      <c r="BG392" s="23"/>
      <c r="BH392" s="20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204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23"/>
      <c r="BF393" s="199"/>
      <c r="BG393" s="23"/>
      <c r="BH393" s="20"/>
      <c r="BI393" s="21"/>
      <c r="BJ393" s="21"/>
      <c r="BK393" s="21"/>
      <c r="BL393" s="21"/>
      <c r="BM393" s="21"/>
      <c r="BN393" s="21"/>
      <c r="BO393" s="21"/>
      <c r="BP393" s="21"/>
      <c r="BQ393" s="24"/>
      <c r="BR393" s="21"/>
      <c r="BS393" s="21"/>
      <c r="BT393" s="23"/>
      <c r="BU393" s="23"/>
      <c r="BV393" s="24"/>
      <c r="BW393" s="25"/>
    </row>
    <row r="394" spans="1:75" s="22" customFormat="1" ht="204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99"/>
      <c r="BG394" s="23"/>
      <c r="BH394" s="20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21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0"/>
      <c r="AK395" s="63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63"/>
      <c r="BF395" s="199"/>
      <c r="BG395" s="6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158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63"/>
      <c r="P396" s="63"/>
      <c r="Q396" s="63"/>
      <c r="R396" s="63"/>
      <c r="S396" s="63"/>
      <c r="T396" s="63"/>
      <c r="U396" s="6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181"/>
      <c r="AW396" s="21"/>
      <c r="AX396" s="181"/>
      <c r="AY396" s="21"/>
      <c r="AZ396" s="21"/>
      <c r="BA396" s="21"/>
      <c r="BB396" s="21"/>
      <c r="BC396" s="21"/>
      <c r="BD396" s="20"/>
      <c r="BE396" s="23"/>
      <c r="BF396" s="199"/>
      <c r="BG396" s="23"/>
      <c r="BH396" s="20"/>
      <c r="BI396" s="21"/>
      <c r="BJ396" s="21"/>
      <c r="BK396" s="21"/>
      <c r="BL396" s="21"/>
      <c r="BM396" s="21"/>
      <c r="BN396" s="21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141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63"/>
      <c r="P397" s="63"/>
      <c r="Q397" s="63"/>
      <c r="R397" s="63"/>
      <c r="S397" s="63"/>
      <c r="T397" s="63"/>
      <c r="U397" s="6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181"/>
      <c r="AW397" s="21"/>
      <c r="AX397" s="181"/>
      <c r="AY397" s="21"/>
      <c r="AZ397" s="21"/>
      <c r="BA397" s="21"/>
      <c r="BB397" s="21"/>
      <c r="BC397" s="21"/>
      <c r="BD397" s="20"/>
      <c r="BE397" s="23"/>
      <c r="BF397" s="199"/>
      <c r="BG397" s="23"/>
      <c r="BH397" s="20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256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199"/>
      <c r="AM398" s="23"/>
      <c r="AN398" s="23"/>
      <c r="AO398" s="23"/>
      <c r="AP398" s="23"/>
      <c r="AQ398" s="21"/>
      <c r="AR398" s="21"/>
      <c r="AS398" s="21"/>
      <c r="AT398" s="21"/>
      <c r="AU398" s="21"/>
      <c r="AV398" s="199"/>
      <c r="AW398" s="29"/>
      <c r="AX398" s="199"/>
      <c r="AY398" s="23"/>
      <c r="AZ398" s="21"/>
      <c r="BA398" s="21"/>
      <c r="BB398" s="21"/>
      <c r="BC398" s="21"/>
      <c r="BD398" s="20"/>
      <c r="BE398" s="23"/>
      <c r="BF398" s="199"/>
      <c r="BG398" s="23"/>
      <c r="BH398" s="23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153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199"/>
      <c r="AM399" s="23"/>
      <c r="AN399" s="23"/>
      <c r="AO399" s="23"/>
      <c r="AP399" s="23"/>
      <c r="AQ399" s="21"/>
      <c r="AR399" s="21"/>
      <c r="AS399" s="21"/>
      <c r="AT399" s="21"/>
      <c r="AU399" s="21"/>
      <c r="AV399" s="199"/>
      <c r="AW399" s="29"/>
      <c r="AX399" s="199"/>
      <c r="AY399" s="23"/>
      <c r="AZ399" s="21"/>
      <c r="BA399" s="21"/>
      <c r="BB399" s="21"/>
      <c r="BC399" s="21"/>
      <c r="BD399" s="20"/>
      <c r="BE399" s="23"/>
      <c r="BF399" s="199"/>
      <c r="BG399" s="23"/>
      <c r="BH399" s="20"/>
      <c r="BI399" s="21"/>
      <c r="BJ399" s="21"/>
      <c r="BK399" s="21"/>
      <c r="BL399" s="21"/>
      <c r="BM399" s="21"/>
      <c r="BN399" s="21"/>
      <c r="BO399" s="21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164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199"/>
      <c r="AM400" s="23"/>
      <c r="AN400" s="23"/>
      <c r="AO400" s="23"/>
      <c r="AP400" s="23"/>
      <c r="AQ400" s="21"/>
      <c r="AR400" s="21"/>
      <c r="AS400" s="21"/>
      <c r="AT400" s="21"/>
      <c r="AU400" s="21"/>
      <c r="AV400" s="199"/>
      <c r="AW400" s="29"/>
      <c r="AX400" s="199"/>
      <c r="AY400" s="23"/>
      <c r="AZ400" s="21"/>
      <c r="BA400" s="21"/>
      <c r="BB400" s="21"/>
      <c r="BC400" s="21"/>
      <c r="BD400" s="20"/>
      <c r="BE400" s="23"/>
      <c r="BF400" s="199"/>
      <c r="BG400" s="23"/>
      <c r="BH400" s="20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389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9"/>
      <c r="AJ401" s="29"/>
      <c r="AK401" s="21"/>
      <c r="AL401" s="199"/>
      <c r="AM401" s="29"/>
      <c r="AN401" s="29"/>
      <c r="AO401" s="29"/>
      <c r="AP401" s="29"/>
      <c r="AQ401" s="21"/>
      <c r="AR401" s="21"/>
      <c r="AS401" s="21"/>
      <c r="AT401" s="21"/>
      <c r="AU401" s="21"/>
      <c r="AV401" s="199"/>
      <c r="AW401" s="29"/>
      <c r="AX401" s="199"/>
      <c r="AY401" s="29"/>
      <c r="AZ401" s="21"/>
      <c r="BA401" s="21"/>
      <c r="BB401" s="21"/>
      <c r="BC401" s="21"/>
      <c r="BD401" s="20"/>
      <c r="BE401" s="23"/>
      <c r="BF401" s="199"/>
      <c r="BG401" s="29"/>
      <c r="BH401" s="29"/>
      <c r="BI401" s="21"/>
      <c r="BJ401" s="21"/>
      <c r="BK401" s="21"/>
      <c r="BL401" s="21"/>
      <c r="BM401" s="21"/>
      <c r="BN401" s="21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121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199"/>
      <c r="AM402" s="23"/>
      <c r="AN402" s="23"/>
      <c r="AO402" s="23"/>
      <c r="AP402" s="23"/>
      <c r="AQ402" s="21"/>
      <c r="AR402" s="21"/>
      <c r="AS402" s="21"/>
      <c r="AT402" s="21"/>
      <c r="AU402" s="21"/>
      <c r="AV402" s="199"/>
      <c r="AW402" s="23"/>
      <c r="AX402" s="199"/>
      <c r="AY402" s="23"/>
      <c r="AZ402" s="21"/>
      <c r="BA402" s="21"/>
      <c r="BB402" s="21"/>
      <c r="BC402" s="21"/>
      <c r="BD402" s="20"/>
      <c r="BE402" s="23"/>
      <c r="BF402" s="199"/>
      <c r="BG402" s="23"/>
      <c r="BH402" s="23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121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3"/>
      <c r="AK403" s="21"/>
      <c r="AL403" s="199"/>
      <c r="AM403" s="23"/>
      <c r="AN403" s="23"/>
      <c r="AO403" s="23"/>
      <c r="AP403" s="23"/>
      <c r="AQ403" s="21"/>
      <c r="AR403" s="21"/>
      <c r="AS403" s="21"/>
      <c r="AT403" s="21"/>
      <c r="AU403" s="21"/>
      <c r="AV403" s="199"/>
      <c r="AW403" s="23"/>
      <c r="AX403" s="199"/>
      <c r="AY403" s="23"/>
      <c r="AZ403" s="21"/>
      <c r="BA403" s="21"/>
      <c r="BB403" s="21"/>
      <c r="BC403" s="21"/>
      <c r="BD403" s="20"/>
      <c r="BE403" s="23"/>
      <c r="BF403" s="199"/>
      <c r="BG403" s="23"/>
      <c r="BH403" s="23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12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199"/>
      <c r="AM404" s="23"/>
      <c r="AN404" s="23"/>
      <c r="AO404" s="23"/>
      <c r="AP404" s="23"/>
      <c r="AQ404" s="21"/>
      <c r="AR404" s="21"/>
      <c r="AS404" s="21"/>
      <c r="AT404" s="21"/>
      <c r="AU404" s="21"/>
      <c r="AV404" s="199"/>
      <c r="AW404" s="23"/>
      <c r="AX404" s="199"/>
      <c r="AY404" s="23"/>
      <c r="AZ404" s="21"/>
      <c r="BA404" s="21"/>
      <c r="BB404" s="21"/>
      <c r="BC404" s="21"/>
      <c r="BD404" s="20"/>
      <c r="BE404" s="23"/>
      <c r="BF404" s="199"/>
      <c r="BG404" s="23"/>
      <c r="BH404" s="23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121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199"/>
      <c r="AM405" s="23"/>
      <c r="AN405" s="23"/>
      <c r="AO405" s="23"/>
      <c r="AP405" s="23"/>
      <c r="AQ405" s="21"/>
      <c r="AR405" s="21"/>
      <c r="AS405" s="21"/>
      <c r="AT405" s="21"/>
      <c r="AU405" s="21"/>
      <c r="AV405" s="199"/>
      <c r="AW405" s="23"/>
      <c r="AX405" s="199"/>
      <c r="AY405" s="23"/>
      <c r="AZ405" s="21"/>
      <c r="BA405" s="21"/>
      <c r="BB405" s="21"/>
      <c r="BC405" s="21"/>
      <c r="BD405" s="20"/>
      <c r="BE405" s="23"/>
      <c r="BF405" s="199"/>
      <c r="BG405" s="23"/>
      <c r="BH405" s="23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121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199"/>
      <c r="AM406" s="23"/>
      <c r="AN406" s="23"/>
      <c r="AO406" s="23"/>
      <c r="AP406" s="23"/>
      <c r="AQ406" s="21"/>
      <c r="AR406" s="21"/>
      <c r="AS406" s="21"/>
      <c r="AT406" s="21"/>
      <c r="AU406" s="21"/>
      <c r="AV406" s="199"/>
      <c r="AW406" s="23"/>
      <c r="AX406" s="199"/>
      <c r="AY406" s="23"/>
      <c r="AZ406" s="21"/>
      <c r="BA406" s="21"/>
      <c r="BB406" s="21"/>
      <c r="BC406" s="21"/>
      <c r="BD406" s="20"/>
      <c r="BE406" s="23"/>
      <c r="BF406" s="199"/>
      <c r="BG406" s="23"/>
      <c r="BH406" s="23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409.6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21"/>
      <c r="AU407" s="21"/>
      <c r="AV407" s="181"/>
      <c r="AW407" s="21"/>
      <c r="AX407" s="181"/>
      <c r="AY407" s="21"/>
      <c r="AZ407" s="21"/>
      <c r="BA407" s="21"/>
      <c r="BB407" s="21"/>
      <c r="BC407" s="21"/>
      <c r="BD407" s="20"/>
      <c r="BE407" s="23"/>
      <c r="BF407" s="199"/>
      <c r="BG407" s="23"/>
      <c r="BH407" s="20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409.6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63"/>
      <c r="P408" s="63"/>
      <c r="Q408" s="63"/>
      <c r="R408" s="63"/>
      <c r="S408" s="63"/>
      <c r="T408" s="63"/>
      <c r="U408" s="6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21"/>
      <c r="AU408" s="21"/>
      <c r="AV408" s="181"/>
      <c r="AW408" s="21"/>
      <c r="AX408" s="181"/>
      <c r="AY408" s="21"/>
      <c r="AZ408" s="21"/>
      <c r="BA408" s="21"/>
      <c r="BB408" s="21"/>
      <c r="BC408" s="21"/>
      <c r="BD408" s="20"/>
      <c r="BE408" s="23"/>
      <c r="BF408" s="199"/>
      <c r="BG408" s="23"/>
      <c r="BH408" s="20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409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21"/>
      <c r="AU409" s="21"/>
      <c r="AV409" s="181"/>
      <c r="AW409" s="21"/>
      <c r="AX409" s="181"/>
      <c r="AY409" s="21"/>
      <c r="AZ409" s="21"/>
      <c r="BA409" s="21"/>
      <c r="BB409" s="21"/>
      <c r="BC409" s="21"/>
      <c r="BD409" s="20"/>
      <c r="BE409" s="23"/>
      <c r="BF409" s="199"/>
      <c r="BG409" s="29"/>
      <c r="BH409" s="29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199"/>
      <c r="BG410" s="20"/>
      <c r="BH410" s="20"/>
      <c r="BI410" s="20"/>
      <c r="BJ410" s="20"/>
      <c r="BK410" s="23"/>
      <c r="BL410" s="20"/>
      <c r="BM410" s="20"/>
      <c r="BN410" s="23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17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199"/>
      <c r="BG411" s="199"/>
      <c r="BH411" s="20"/>
      <c r="BI411" s="20"/>
      <c r="BJ411" s="20"/>
      <c r="BK411" s="23"/>
      <c r="BL411" s="20"/>
      <c r="BM411" s="20"/>
      <c r="BN411" s="23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251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9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199"/>
      <c r="AM412" s="23"/>
      <c r="AN412" s="23"/>
      <c r="AO412" s="23"/>
      <c r="AP412" s="23"/>
      <c r="AQ412" s="21"/>
      <c r="AR412" s="21"/>
      <c r="AS412" s="21"/>
      <c r="AT412" s="21"/>
      <c r="AU412" s="21"/>
      <c r="AV412" s="199"/>
      <c r="AW412" s="23"/>
      <c r="AX412" s="199"/>
      <c r="AY412" s="23"/>
      <c r="AZ412" s="21"/>
      <c r="BA412" s="21"/>
      <c r="BB412" s="21"/>
      <c r="BC412" s="21"/>
      <c r="BD412" s="20"/>
      <c r="BE412" s="23"/>
      <c r="BF412" s="199"/>
      <c r="BG412" s="23"/>
      <c r="BH412" s="23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409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3"/>
      <c r="AJ413" s="23"/>
      <c r="AK413" s="21"/>
      <c r="AL413" s="199"/>
      <c r="AM413" s="23"/>
      <c r="AN413" s="23"/>
      <c r="AO413" s="23"/>
      <c r="AP413" s="23"/>
      <c r="AQ413" s="21"/>
      <c r="AR413" s="21"/>
      <c r="AS413" s="21"/>
      <c r="AT413" s="21"/>
      <c r="AU413" s="21"/>
      <c r="AV413" s="199"/>
      <c r="AW413" s="23"/>
      <c r="AX413" s="199"/>
      <c r="AY413" s="23"/>
      <c r="AZ413" s="21"/>
      <c r="BA413" s="21"/>
      <c r="BB413" s="21"/>
      <c r="BC413" s="21"/>
      <c r="BD413" s="20"/>
      <c r="BE413" s="23"/>
      <c r="BF413" s="199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20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9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199"/>
      <c r="AM414" s="23"/>
      <c r="AN414" s="23"/>
      <c r="AO414" s="23"/>
      <c r="AP414" s="23"/>
      <c r="AQ414" s="21"/>
      <c r="AR414" s="21"/>
      <c r="AS414" s="21"/>
      <c r="AT414" s="21"/>
      <c r="AU414" s="21"/>
      <c r="AV414" s="199"/>
      <c r="AW414" s="23"/>
      <c r="AX414" s="199"/>
      <c r="AY414" s="23"/>
      <c r="AZ414" s="21"/>
      <c r="BA414" s="21"/>
      <c r="BB414" s="21"/>
      <c r="BC414" s="21"/>
      <c r="BD414" s="20"/>
      <c r="BE414" s="23"/>
      <c r="BF414" s="199"/>
      <c r="BG414" s="23"/>
      <c r="BH414" s="23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198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9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21"/>
      <c r="AU415" s="21"/>
      <c r="AV415" s="181"/>
      <c r="AW415" s="21"/>
      <c r="AX415" s="181"/>
      <c r="AY415" s="21"/>
      <c r="AZ415" s="21"/>
      <c r="BA415" s="21"/>
      <c r="BB415" s="21"/>
      <c r="BC415" s="21"/>
      <c r="BD415" s="20"/>
      <c r="BE415" s="23"/>
      <c r="BF415" s="199"/>
      <c r="BG415" s="23"/>
      <c r="BH415" s="20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40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9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21"/>
      <c r="AU416" s="21"/>
      <c r="AV416" s="181"/>
      <c r="AW416" s="21"/>
      <c r="AX416" s="181"/>
      <c r="AY416" s="21"/>
      <c r="AZ416" s="21"/>
      <c r="BA416" s="21"/>
      <c r="BB416" s="21"/>
      <c r="BC416" s="21"/>
      <c r="BD416" s="20"/>
      <c r="BE416" s="23"/>
      <c r="BF416" s="199"/>
      <c r="BG416" s="23"/>
      <c r="BH416" s="20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254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21"/>
      <c r="AU417" s="21"/>
      <c r="AV417" s="181"/>
      <c r="AW417" s="21"/>
      <c r="AX417" s="181"/>
      <c r="AY417" s="21"/>
      <c r="AZ417" s="21"/>
      <c r="BA417" s="21"/>
      <c r="BB417" s="21"/>
      <c r="BC417" s="21"/>
      <c r="BD417" s="20"/>
      <c r="BE417" s="23"/>
      <c r="BF417" s="199"/>
      <c r="BG417" s="23"/>
      <c r="BH417" s="20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26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21"/>
      <c r="AU418" s="21"/>
      <c r="AV418" s="181"/>
      <c r="AW418" s="21"/>
      <c r="AX418" s="181"/>
      <c r="AY418" s="21"/>
      <c r="AZ418" s="21"/>
      <c r="BA418" s="21"/>
      <c r="BB418" s="21"/>
      <c r="BC418" s="21"/>
      <c r="BD418" s="20"/>
      <c r="BE418" s="23"/>
      <c r="BF418" s="199"/>
      <c r="BG418" s="23"/>
      <c r="BH418" s="20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149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21"/>
      <c r="AU419" s="21"/>
      <c r="AV419" s="181"/>
      <c r="AW419" s="21"/>
      <c r="AX419" s="181"/>
      <c r="AY419" s="21"/>
      <c r="AZ419" s="21"/>
      <c r="BA419" s="21"/>
      <c r="BB419" s="21"/>
      <c r="BC419" s="21"/>
      <c r="BD419" s="20"/>
      <c r="BE419" s="23"/>
      <c r="BF419" s="199"/>
      <c r="BG419" s="23"/>
      <c r="BH419" s="20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149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21"/>
      <c r="AU420" s="21"/>
      <c r="AV420" s="181"/>
      <c r="AW420" s="21"/>
      <c r="AX420" s="181"/>
      <c r="AY420" s="21"/>
      <c r="AZ420" s="21"/>
      <c r="BA420" s="21"/>
      <c r="BB420" s="21"/>
      <c r="BC420" s="21"/>
      <c r="BD420" s="20"/>
      <c r="BE420" s="23"/>
      <c r="BF420" s="199"/>
      <c r="BG420" s="23"/>
      <c r="BH420" s="20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149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9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21"/>
      <c r="AU421" s="21"/>
      <c r="AV421" s="181"/>
      <c r="AW421" s="21"/>
      <c r="AX421" s="181"/>
      <c r="AY421" s="21"/>
      <c r="AZ421" s="21"/>
      <c r="BA421" s="21"/>
      <c r="BB421" s="21"/>
      <c r="BC421" s="21"/>
      <c r="BD421" s="20"/>
      <c r="BE421" s="23"/>
      <c r="BF421" s="199"/>
      <c r="BG421" s="23"/>
      <c r="BH421" s="20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149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9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21"/>
      <c r="AU422" s="21"/>
      <c r="AV422" s="181"/>
      <c r="AW422" s="21"/>
      <c r="AX422" s="181"/>
      <c r="AY422" s="21"/>
      <c r="AZ422" s="21"/>
      <c r="BA422" s="21"/>
      <c r="BB422" s="21"/>
      <c r="BC422" s="21"/>
      <c r="BD422" s="20"/>
      <c r="BE422" s="23"/>
      <c r="BF422" s="199"/>
      <c r="BG422" s="23"/>
      <c r="BH422" s="20"/>
      <c r="BI422" s="21"/>
      <c r="BJ422" s="21"/>
      <c r="BK422" s="21"/>
      <c r="BL422" s="21"/>
      <c r="BM422" s="21"/>
      <c r="BN422" s="21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149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21"/>
      <c r="AU423" s="21"/>
      <c r="AV423" s="181"/>
      <c r="AW423" s="21"/>
      <c r="AX423" s="181"/>
      <c r="AY423" s="21"/>
      <c r="AZ423" s="21"/>
      <c r="BA423" s="21"/>
      <c r="BB423" s="21"/>
      <c r="BC423" s="21"/>
      <c r="BD423" s="20"/>
      <c r="BE423" s="23"/>
      <c r="BF423" s="199"/>
      <c r="BG423" s="23"/>
      <c r="BH423" s="20"/>
      <c r="BI423" s="21"/>
      <c r="BJ423" s="21"/>
      <c r="BK423" s="21"/>
      <c r="BL423" s="21"/>
      <c r="BM423" s="21"/>
      <c r="BN423" s="21"/>
      <c r="BO423" s="21"/>
      <c r="BP423" s="21"/>
      <c r="BQ423" s="24"/>
      <c r="BR423" s="21"/>
      <c r="BS423" s="21"/>
      <c r="BT423" s="23"/>
      <c r="BU423" s="23"/>
      <c r="BV423" s="24"/>
      <c r="BW423" s="25"/>
    </row>
    <row r="424" spans="1:75" s="22" customFormat="1" ht="267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21"/>
      <c r="AU424" s="21"/>
      <c r="AV424" s="181"/>
      <c r="AW424" s="21"/>
      <c r="AX424" s="181"/>
      <c r="AY424" s="21"/>
      <c r="AZ424" s="21"/>
      <c r="BA424" s="21"/>
      <c r="BB424" s="21"/>
      <c r="BC424" s="21"/>
      <c r="BD424" s="20"/>
      <c r="BE424" s="23"/>
      <c r="BF424" s="199"/>
      <c r="BG424" s="23"/>
      <c r="BH424" s="23"/>
      <c r="BI424" s="21"/>
      <c r="BJ424" s="21"/>
      <c r="BK424" s="21"/>
      <c r="BL424" s="20"/>
      <c r="BM424" s="23"/>
      <c r="BN424" s="23"/>
      <c r="BO424" s="21"/>
      <c r="BP424" s="21"/>
      <c r="BQ424" s="24"/>
      <c r="BR424" s="21"/>
      <c r="BS424" s="21"/>
      <c r="BT424" s="23"/>
      <c r="BU424" s="23"/>
      <c r="BV424" s="24"/>
      <c r="BW424" s="25"/>
    </row>
    <row r="425" spans="1:75" s="22" customFormat="1" ht="15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21"/>
      <c r="AU425" s="21"/>
      <c r="AV425" s="181"/>
      <c r="AW425" s="21"/>
      <c r="AX425" s="181"/>
      <c r="AY425" s="21"/>
      <c r="AZ425" s="21"/>
      <c r="BA425" s="21"/>
      <c r="BB425" s="21"/>
      <c r="BC425" s="21"/>
      <c r="BD425" s="20"/>
      <c r="BE425" s="23"/>
      <c r="BF425" s="199"/>
      <c r="BG425" s="63"/>
      <c r="BH425" s="29"/>
      <c r="BI425" s="21"/>
      <c r="BJ425" s="21"/>
      <c r="BK425" s="21"/>
      <c r="BL425" s="21"/>
      <c r="BM425" s="21"/>
      <c r="BN425" s="21"/>
      <c r="BO425" s="21"/>
      <c r="BP425" s="21"/>
      <c r="BQ425" s="24"/>
      <c r="BR425" s="21"/>
      <c r="BS425" s="21"/>
      <c r="BT425" s="23"/>
      <c r="BU425" s="23"/>
      <c r="BV425" s="24"/>
      <c r="BW425" s="25"/>
    </row>
    <row r="426" spans="1:75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21"/>
      <c r="AU426" s="21"/>
      <c r="AV426" s="181"/>
      <c r="AW426" s="21"/>
      <c r="AX426" s="181"/>
      <c r="AY426" s="21"/>
      <c r="AZ426" s="21"/>
      <c r="BA426" s="21"/>
      <c r="BB426" s="21"/>
      <c r="BC426" s="21"/>
      <c r="BD426" s="20"/>
      <c r="BE426" s="23"/>
      <c r="BF426" s="199"/>
      <c r="BG426" s="63"/>
      <c r="BH426" s="29"/>
      <c r="BI426" s="21"/>
      <c r="BJ426" s="21"/>
      <c r="BK426" s="21"/>
      <c r="BL426" s="21"/>
      <c r="BM426" s="21"/>
      <c r="BN426" s="21"/>
      <c r="BO426" s="21"/>
      <c r="BP426" s="21"/>
      <c r="BQ426" s="24"/>
      <c r="BR426" s="21"/>
      <c r="BS426" s="21"/>
      <c r="BT426" s="23"/>
      <c r="BU426" s="23"/>
      <c r="BV426" s="24"/>
      <c r="BW426" s="25"/>
    </row>
    <row r="427" spans="1:75" s="22" customFormat="1" ht="409.6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21"/>
      <c r="AU427" s="21"/>
      <c r="AV427" s="181"/>
      <c r="AW427" s="21"/>
      <c r="AX427" s="181"/>
      <c r="AY427" s="21"/>
      <c r="AZ427" s="21"/>
      <c r="BA427" s="21"/>
      <c r="BB427" s="21"/>
      <c r="BC427" s="21"/>
      <c r="BD427" s="20"/>
      <c r="BE427" s="20"/>
      <c r="BF427" s="20"/>
      <c r="BG427" s="23"/>
      <c r="BH427" s="20"/>
      <c r="BI427" s="21"/>
      <c r="BJ427" s="21"/>
      <c r="BK427" s="21"/>
      <c r="BL427" s="21"/>
      <c r="BM427" s="21"/>
      <c r="BN427" s="21"/>
      <c r="BO427" s="21"/>
      <c r="BP427" s="21"/>
      <c r="BQ427" s="24"/>
      <c r="BR427" s="21"/>
      <c r="BS427" s="21"/>
      <c r="BT427" s="23"/>
      <c r="BU427" s="23"/>
      <c r="BV427" s="24"/>
      <c r="BW427" s="25"/>
    </row>
    <row r="428" spans="1:75" s="22" customFormat="1" ht="25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21"/>
      <c r="AU428" s="21"/>
      <c r="AV428" s="181"/>
      <c r="AW428" s="21"/>
      <c r="AX428" s="181"/>
      <c r="AY428" s="21"/>
      <c r="AZ428" s="21"/>
      <c r="BA428" s="21"/>
      <c r="BB428" s="21"/>
      <c r="BC428" s="21"/>
      <c r="BD428" s="20"/>
      <c r="BE428" s="23"/>
      <c r="BF428" s="199"/>
      <c r="BG428" s="23"/>
      <c r="BH428" s="20"/>
      <c r="BI428" s="21"/>
      <c r="BJ428" s="21"/>
      <c r="BK428" s="21"/>
      <c r="BL428" s="21"/>
      <c r="BM428" s="21"/>
      <c r="BN428" s="21"/>
      <c r="BO428" s="21"/>
      <c r="BP428" s="21"/>
      <c r="BQ428" s="24"/>
      <c r="BR428" s="21"/>
      <c r="BS428" s="21"/>
      <c r="BT428" s="23"/>
      <c r="BU428" s="23"/>
      <c r="BV428" s="24"/>
      <c r="BW428" s="25"/>
    </row>
    <row r="429" spans="1:75" s="22" customFormat="1" ht="220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21"/>
      <c r="AU429" s="21"/>
      <c r="AV429" s="181"/>
      <c r="AW429" s="21"/>
      <c r="AX429" s="181"/>
      <c r="AY429" s="21"/>
      <c r="AZ429" s="21"/>
      <c r="BA429" s="21"/>
      <c r="BB429" s="21"/>
      <c r="BC429" s="21"/>
      <c r="BD429" s="20"/>
      <c r="BE429" s="23"/>
      <c r="BF429" s="199"/>
      <c r="BG429" s="29"/>
      <c r="BH429" s="29"/>
      <c r="BI429" s="21"/>
      <c r="BJ429" s="21"/>
      <c r="BK429" s="21"/>
      <c r="BL429" s="21"/>
      <c r="BM429" s="21"/>
      <c r="BN429" s="21"/>
      <c r="BO429" s="21"/>
      <c r="BP429" s="21"/>
      <c r="BQ429" s="24"/>
      <c r="BR429" s="21"/>
      <c r="BS429" s="21"/>
      <c r="BT429" s="23"/>
      <c r="BU429" s="23"/>
      <c r="BV429" s="24"/>
      <c r="BW429" s="25"/>
    </row>
    <row r="430" spans="1:75" s="22" customFormat="1" ht="220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21"/>
      <c r="AU430" s="21"/>
      <c r="AV430" s="181"/>
      <c r="AW430" s="21"/>
      <c r="AX430" s="181"/>
      <c r="AY430" s="21"/>
      <c r="AZ430" s="21"/>
      <c r="BA430" s="21"/>
      <c r="BB430" s="21"/>
      <c r="BC430" s="21"/>
      <c r="BD430" s="20"/>
      <c r="BE430" s="23"/>
      <c r="BF430" s="199"/>
      <c r="BG430" s="20"/>
      <c r="BH430" s="20"/>
      <c r="BI430" s="21"/>
      <c r="BJ430" s="21"/>
      <c r="BK430" s="21"/>
      <c r="BL430" s="21"/>
      <c r="BM430" s="21"/>
      <c r="BN430" s="21"/>
      <c r="BO430" s="21"/>
      <c r="BP430" s="21"/>
      <c r="BQ430" s="24"/>
      <c r="BR430" s="21"/>
      <c r="BS430" s="21"/>
      <c r="BT430" s="23"/>
      <c r="BU430" s="23"/>
      <c r="BV430" s="24"/>
      <c r="BW430" s="25"/>
    </row>
    <row r="431" spans="1:75" s="22" customFormat="1" ht="220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21"/>
      <c r="AU431" s="21"/>
      <c r="AV431" s="181"/>
      <c r="AW431" s="21"/>
      <c r="AX431" s="181"/>
      <c r="AY431" s="21"/>
      <c r="AZ431" s="21"/>
      <c r="BA431" s="21"/>
      <c r="BB431" s="21"/>
      <c r="BC431" s="21"/>
      <c r="BD431" s="20"/>
      <c r="BE431" s="23"/>
      <c r="BF431" s="199"/>
      <c r="BG431" s="23"/>
      <c r="BH431" s="20"/>
      <c r="BI431" s="21"/>
      <c r="BJ431" s="21"/>
      <c r="BK431" s="21"/>
      <c r="BL431" s="21"/>
      <c r="BM431" s="21"/>
      <c r="BN431" s="21"/>
      <c r="BO431" s="21"/>
      <c r="BP431" s="21"/>
      <c r="BQ431" s="24"/>
      <c r="BR431" s="21"/>
      <c r="BS431" s="21"/>
      <c r="BT431" s="23"/>
      <c r="BU431" s="23"/>
      <c r="BV431" s="24"/>
      <c r="BW431" s="25"/>
    </row>
    <row r="432" spans="1:75" s="22" customFormat="1" ht="409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9"/>
      <c r="AJ432" s="29"/>
      <c r="AK432" s="21"/>
      <c r="AL432" s="199"/>
      <c r="AM432" s="29"/>
      <c r="AN432" s="29"/>
      <c r="AO432" s="29"/>
      <c r="AP432" s="29"/>
      <c r="AQ432" s="21"/>
      <c r="AR432" s="21"/>
      <c r="AS432" s="21"/>
      <c r="AT432" s="21"/>
      <c r="AU432" s="21"/>
      <c r="AV432" s="199"/>
      <c r="AW432" s="29"/>
      <c r="AX432" s="199"/>
      <c r="AY432" s="29"/>
      <c r="AZ432" s="21"/>
      <c r="BA432" s="21"/>
      <c r="BB432" s="21"/>
      <c r="BC432" s="21"/>
      <c r="BD432" s="20"/>
      <c r="BE432" s="23"/>
      <c r="BF432" s="199"/>
      <c r="BG432" s="29"/>
      <c r="BH432" s="29"/>
      <c r="BI432" s="21"/>
      <c r="BJ432" s="21"/>
      <c r="BK432" s="21"/>
      <c r="BL432" s="21"/>
      <c r="BM432" s="21"/>
      <c r="BN432" s="21"/>
      <c r="BO432" s="21"/>
      <c r="BP432" s="21"/>
      <c r="BQ432" s="24"/>
      <c r="BR432" s="21"/>
      <c r="BS432" s="21"/>
      <c r="BT432" s="23"/>
      <c r="BU432" s="23"/>
      <c r="BV432" s="24"/>
      <c r="BW432" s="25"/>
    </row>
    <row r="433" spans="1:75" s="22" customFormat="1" ht="144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9"/>
      <c r="AJ433" s="29"/>
      <c r="AK433" s="21"/>
      <c r="AL433" s="199"/>
      <c r="AM433" s="29"/>
      <c r="AN433" s="29"/>
      <c r="AO433" s="29"/>
      <c r="AP433" s="29"/>
      <c r="AQ433" s="21"/>
      <c r="AR433" s="21"/>
      <c r="AS433" s="21"/>
      <c r="AT433" s="21"/>
      <c r="AU433" s="21"/>
      <c r="AV433" s="199"/>
      <c r="AW433" s="29"/>
      <c r="AX433" s="199"/>
      <c r="AY433" s="29"/>
      <c r="AZ433" s="21"/>
      <c r="BA433" s="21"/>
      <c r="BB433" s="21"/>
      <c r="BC433" s="21"/>
      <c r="BD433" s="20"/>
      <c r="BE433" s="23"/>
      <c r="BF433" s="199"/>
      <c r="BG433" s="29"/>
      <c r="BH433" s="29"/>
      <c r="BI433" s="21"/>
      <c r="BJ433" s="21"/>
      <c r="BK433" s="21"/>
      <c r="BL433" s="21"/>
      <c r="BM433" s="21"/>
      <c r="BN433" s="21"/>
      <c r="BO433" s="21"/>
      <c r="BP433" s="21"/>
      <c r="BQ433" s="24"/>
      <c r="BR433" s="21"/>
      <c r="BS433" s="21"/>
      <c r="BT433" s="23"/>
      <c r="BU433" s="23"/>
      <c r="BV433" s="24"/>
      <c r="BW433" s="25"/>
    </row>
    <row r="434" spans="1:75" s="22" customFormat="1" ht="144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9"/>
      <c r="AJ434" s="29"/>
      <c r="AK434" s="21"/>
      <c r="AL434" s="199"/>
      <c r="AM434" s="29"/>
      <c r="AN434" s="29"/>
      <c r="AO434" s="29"/>
      <c r="AP434" s="29"/>
      <c r="AQ434" s="21"/>
      <c r="AR434" s="21"/>
      <c r="AS434" s="21"/>
      <c r="AT434" s="21"/>
      <c r="AU434" s="21"/>
      <c r="AV434" s="199"/>
      <c r="AW434" s="29"/>
      <c r="AX434" s="199"/>
      <c r="AY434" s="29"/>
      <c r="AZ434" s="21"/>
      <c r="BA434" s="21"/>
      <c r="BB434" s="21"/>
      <c r="BC434" s="21"/>
      <c r="BD434" s="20"/>
      <c r="BE434" s="23"/>
      <c r="BF434" s="199"/>
      <c r="BG434" s="29"/>
      <c r="BH434" s="29"/>
      <c r="BI434" s="21"/>
      <c r="BJ434" s="21"/>
      <c r="BK434" s="21"/>
      <c r="BL434" s="21"/>
      <c r="BM434" s="21"/>
      <c r="BN434" s="21"/>
      <c r="BO434" s="21"/>
      <c r="BP434" s="21"/>
      <c r="BQ434" s="24"/>
      <c r="BR434" s="21"/>
      <c r="BS434" s="21"/>
      <c r="BT434" s="23"/>
      <c r="BU434" s="23"/>
      <c r="BV434" s="24"/>
      <c r="BW434" s="25"/>
    </row>
    <row r="435" spans="1:75" s="22" customFormat="1" ht="14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0"/>
      <c r="AI435" s="29"/>
      <c r="AJ435" s="29"/>
      <c r="AK435" s="21"/>
      <c r="AL435" s="199"/>
      <c r="AM435" s="29"/>
      <c r="AN435" s="29"/>
      <c r="AO435" s="29"/>
      <c r="AP435" s="29"/>
      <c r="AQ435" s="21"/>
      <c r="AR435" s="21"/>
      <c r="AS435" s="21"/>
      <c r="AT435" s="21"/>
      <c r="AU435" s="21"/>
      <c r="AV435" s="199"/>
      <c r="AW435" s="29"/>
      <c r="AX435" s="199"/>
      <c r="AY435" s="29"/>
      <c r="AZ435" s="21"/>
      <c r="BA435" s="21"/>
      <c r="BB435" s="21"/>
      <c r="BC435" s="21"/>
      <c r="BD435" s="20"/>
      <c r="BE435" s="23"/>
      <c r="BF435" s="199"/>
      <c r="BG435" s="29"/>
      <c r="BH435" s="29"/>
      <c r="BI435" s="21"/>
      <c r="BJ435" s="21"/>
      <c r="BK435" s="21"/>
      <c r="BL435" s="21"/>
      <c r="BM435" s="21"/>
      <c r="BN435" s="21"/>
      <c r="BO435" s="21"/>
      <c r="BP435" s="21"/>
      <c r="BQ435" s="24"/>
      <c r="BR435" s="21"/>
      <c r="BS435" s="21"/>
      <c r="BT435" s="23"/>
      <c r="BU435" s="23"/>
      <c r="BV435" s="24"/>
      <c r="BW435" s="25"/>
    </row>
    <row r="436" spans="1:75" s="22" customFormat="1" ht="14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9"/>
      <c r="AJ436" s="29"/>
      <c r="AK436" s="21"/>
      <c r="AL436" s="199"/>
      <c r="AM436" s="29"/>
      <c r="AN436" s="29"/>
      <c r="AO436" s="29"/>
      <c r="AP436" s="29"/>
      <c r="AQ436" s="21"/>
      <c r="AR436" s="21"/>
      <c r="AS436" s="21"/>
      <c r="AT436" s="21"/>
      <c r="AU436" s="21"/>
      <c r="AV436" s="199"/>
      <c r="AW436" s="29"/>
      <c r="AX436" s="199"/>
      <c r="AY436" s="29"/>
      <c r="AZ436" s="21"/>
      <c r="BA436" s="21"/>
      <c r="BB436" s="21"/>
      <c r="BC436" s="21"/>
      <c r="BD436" s="20"/>
      <c r="BE436" s="23"/>
      <c r="BF436" s="199"/>
      <c r="BG436" s="29"/>
      <c r="BH436" s="29"/>
      <c r="BI436" s="21"/>
      <c r="BJ436" s="21"/>
      <c r="BK436" s="21"/>
      <c r="BL436" s="21"/>
      <c r="BM436" s="21"/>
      <c r="BN436" s="21"/>
      <c r="BO436" s="21"/>
      <c r="BP436" s="21"/>
      <c r="BQ436" s="24"/>
      <c r="BR436" s="21"/>
      <c r="BS436" s="21"/>
      <c r="BT436" s="23"/>
      <c r="BU436" s="23"/>
      <c r="BV436" s="24"/>
      <c r="BW436" s="25"/>
    </row>
    <row r="437" spans="1:75" s="22" customFormat="1" ht="14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9"/>
      <c r="AJ437" s="29"/>
      <c r="AK437" s="21"/>
      <c r="AL437" s="199"/>
      <c r="AM437" s="29"/>
      <c r="AN437" s="29"/>
      <c r="AO437" s="29"/>
      <c r="AP437" s="29"/>
      <c r="AQ437" s="21"/>
      <c r="AR437" s="21"/>
      <c r="AS437" s="21"/>
      <c r="AT437" s="21"/>
      <c r="AU437" s="21"/>
      <c r="AV437" s="199"/>
      <c r="AW437" s="29"/>
      <c r="AX437" s="199"/>
      <c r="AY437" s="29"/>
      <c r="AZ437" s="21"/>
      <c r="BA437" s="21"/>
      <c r="BB437" s="21"/>
      <c r="BC437" s="21"/>
      <c r="BD437" s="20"/>
      <c r="BE437" s="23"/>
      <c r="BF437" s="199"/>
      <c r="BG437" s="29"/>
      <c r="BH437" s="29"/>
      <c r="BI437" s="21"/>
      <c r="BJ437" s="21"/>
      <c r="BK437" s="21"/>
      <c r="BL437" s="21"/>
      <c r="BM437" s="21"/>
      <c r="BN437" s="21"/>
      <c r="BO437" s="21"/>
      <c r="BP437" s="21"/>
      <c r="BQ437" s="24"/>
      <c r="BR437" s="21"/>
      <c r="BS437" s="21"/>
      <c r="BT437" s="23"/>
      <c r="BU437" s="23"/>
      <c r="BV437" s="24"/>
      <c r="BW437" s="25"/>
    </row>
    <row r="438" spans="1:75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21"/>
      <c r="AU438" s="21"/>
      <c r="AV438" s="181"/>
      <c r="AW438" s="21"/>
      <c r="AX438" s="181"/>
      <c r="AY438" s="21"/>
      <c r="AZ438" s="21"/>
      <c r="BA438" s="21"/>
      <c r="BB438" s="21"/>
      <c r="BC438" s="21"/>
      <c r="BD438" s="20"/>
      <c r="BE438" s="23"/>
      <c r="BF438" s="199"/>
      <c r="BG438" s="63"/>
      <c r="BH438" s="29"/>
      <c r="BI438" s="21"/>
      <c r="BJ438" s="21"/>
      <c r="BK438" s="21"/>
      <c r="BL438" s="21"/>
      <c r="BM438" s="21"/>
      <c r="BN438" s="21"/>
      <c r="BO438" s="21"/>
      <c r="BP438" s="21"/>
      <c r="BQ438" s="24"/>
      <c r="BR438" s="21"/>
      <c r="BS438" s="21"/>
      <c r="BT438" s="23"/>
      <c r="BU438" s="23"/>
      <c r="BV438" s="24"/>
      <c r="BW438" s="25"/>
    </row>
    <row r="439" spans="1:75" s="22" customFormat="1" ht="408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21"/>
      <c r="AU439" s="21"/>
      <c r="AV439" s="181"/>
      <c r="AW439" s="21"/>
      <c r="AX439" s="181"/>
      <c r="AY439" s="21"/>
      <c r="AZ439" s="21"/>
      <c r="BA439" s="21"/>
      <c r="BB439" s="21"/>
      <c r="BC439" s="21"/>
      <c r="BD439" s="20"/>
      <c r="BE439" s="23"/>
      <c r="BF439" s="199"/>
      <c r="BG439" s="20"/>
      <c r="BH439" s="20"/>
      <c r="BI439" s="21"/>
      <c r="BJ439" s="21"/>
      <c r="BK439" s="21"/>
      <c r="BL439" s="21"/>
      <c r="BM439" s="21"/>
      <c r="BN439" s="21"/>
      <c r="BO439" s="21"/>
      <c r="BP439" s="21"/>
      <c r="BQ439" s="24"/>
      <c r="BR439" s="21"/>
      <c r="BS439" s="21"/>
      <c r="BT439" s="23"/>
      <c r="BU439" s="23"/>
      <c r="BV439" s="24"/>
      <c r="BW439" s="25"/>
    </row>
    <row r="440" spans="1:75" s="22" customFormat="1" ht="146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21"/>
      <c r="AU440" s="21"/>
      <c r="AV440" s="181"/>
      <c r="AW440" s="21"/>
      <c r="AX440" s="181"/>
      <c r="AY440" s="21"/>
      <c r="AZ440" s="21"/>
      <c r="BA440" s="21"/>
      <c r="BB440" s="21"/>
      <c r="BC440" s="21"/>
      <c r="BD440" s="20"/>
      <c r="BE440" s="23"/>
      <c r="BF440" s="199"/>
      <c r="BG440" s="63"/>
      <c r="BH440" s="29"/>
      <c r="BI440" s="21"/>
      <c r="BJ440" s="21"/>
      <c r="BK440" s="21"/>
      <c r="BL440" s="21"/>
      <c r="BM440" s="21"/>
      <c r="BN440" s="21"/>
      <c r="BO440" s="21"/>
      <c r="BP440" s="21"/>
      <c r="BQ440" s="24"/>
      <c r="BR440" s="21"/>
      <c r="BS440" s="21"/>
      <c r="BT440" s="23"/>
      <c r="BU440" s="23"/>
      <c r="BV440" s="24"/>
      <c r="BW440" s="25"/>
    </row>
    <row r="441" spans="1:75" s="22" customFormat="1" ht="40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21"/>
      <c r="AU441" s="21"/>
      <c r="AV441" s="181"/>
      <c r="AW441" s="21"/>
      <c r="AX441" s="181"/>
      <c r="AY441" s="21"/>
      <c r="AZ441" s="21"/>
      <c r="BA441" s="21"/>
      <c r="BB441" s="21"/>
      <c r="BC441" s="21"/>
      <c r="BD441" s="20"/>
      <c r="BE441" s="23"/>
      <c r="BF441" s="199"/>
      <c r="BG441" s="20"/>
      <c r="BH441" s="20"/>
      <c r="BI441" s="21"/>
      <c r="BJ441" s="21"/>
      <c r="BK441" s="21"/>
      <c r="BL441" s="21"/>
      <c r="BM441" s="21"/>
      <c r="BN441" s="21"/>
      <c r="BO441" s="21"/>
      <c r="BP441" s="21"/>
      <c r="BQ441" s="24"/>
      <c r="BR441" s="21"/>
      <c r="BS441" s="21"/>
      <c r="BT441" s="23"/>
      <c r="BU441" s="23"/>
      <c r="BV441" s="24"/>
      <c r="BW441" s="25"/>
    </row>
    <row r="442" spans="1:75" s="22" customFormat="1" ht="156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21"/>
      <c r="AU442" s="21"/>
      <c r="AV442" s="181"/>
      <c r="AW442" s="21"/>
      <c r="AX442" s="181"/>
      <c r="AY442" s="21"/>
      <c r="AZ442" s="21"/>
      <c r="BA442" s="21"/>
      <c r="BB442" s="21"/>
      <c r="BC442" s="21"/>
      <c r="BD442" s="20"/>
      <c r="BE442" s="23"/>
      <c r="BF442" s="199"/>
      <c r="BG442" s="63"/>
      <c r="BH442" s="29"/>
      <c r="BI442" s="21"/>
      <c r="BJ442" s="21"/>
      <c r="BK442" s="21"/>
      <c r="BL442" s="21"/>
      <c r="BM442" s="21"/>
      <c r="BN442" s="21"/>
      <c r="BO442" s="21"/>
      <c r="BP442" s="21"/>
      <c r="BQ442" s="24"/>
      <c r="BR442" s="21"/>
      <c r="BS442" s="21"/>
      <c r="BT442" s="23"/>
      <c r="BU442" s="23"/>
      <c r="BV442" s="24"/>
      <c r="BW442" s="25"/>
    </row>
    <row r="443" spans="1:75" s="22" customFormat="1" ht="132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21"/>
      <c r="AU443" s="21"/>
      <c r="AV443" s="181"/>
      <c r="AW443" s="21"/>
      <c r="AX443" s="181"/>
      <c r="AY443" s="21"/>
      <c r="AZ443" s="21"/>
      <c r="BA443" s="21"/>
      <c r="BB443" s="21"/>
      <c r="BC443" s="21"/>
      <c r="BD443" s="20"/>
      <c r="BE443" s="23"/>
      <c r="BF443" s="199"/>
      <c r="BG443" s="29"/>
      <c r="BH443" s="29"/>
      <c r="BI443" s="21"/>
      <c r="BJ443" s="21"/>
      <c r="BK443" s="21"/>
      <c r="BL443" s="21"/>
      <c r="BM443" s="21"/>
      <c r="BN443" s="21"/>
      <c r="BO443" s="21"/>
      <c r="BP443" s="21"/>
      <c r="BQ443" s="24"/>
      <c r="BR443" s="21"/>
      <c r="BS443" s="21"/>
      <c r="BT443" s="23"/>
      <c r="BU443" s="23"/>
      <c r="BV443" s="24"/>
      <c r="BW443" s="25"/>
    </row>
    <row r="444" spans="1:75" s="22" customFormat="1" ht="132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21"/>
      <c r="AU444" s="21"/>
      <c r="AV444" s="181"/>
      <c r="AW444" s="21"/>
      <c r="AX444" s="181"/>
      <c r="AY444" s="21"/>
      <c r="AZ444" s="21"/>
      <c r="BA444" s="21"/>
      <c r="BB444" s="21"/>
      <c r="BC444" s="21"/>
      <c r="BD444" s="20"/>
      <c r="BE444" s="23"/>
      <c r="BF444" s="199"/>
      <c r="BG444" s="63"/>
      <c r="BH444" s="29"/>
      <c r="BI444" s="21"/>
      <c r="BJ444" s="21"/>
      <c r="BK444" s="21"/>
      <c r="BL444" s="21"/>
      <c r="BM444" s="21"/>
      <c r="BN444" s="21"/>
      <c r="BO444" s="21"/>
      <c r="BP444" s="21"/>
      <c r="BQ444" s="24"/>
      <c r="BR444" s="21"/>
      <c r="BS444" s="21"/>
      <c r="BT444" s="23"/>
      <c r="BU444" s="23"/>
      <c r="BV444" s="24"/>
      <c r="BW444" s="25"/>
    </row>
    <row r="445" spans="1:75" s="22" customFormat="1" ht="246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21"/>
      <c r="AU445" s="21"/>
      <c r="AV445" s="181"/>
      <c r="AW445" s="21"/>
      <c r="AX445" s="181"/>
      <c r="AY445" s="21"/>
      <c r="AZ445" s="21"/>
      <c r="BA445" s="21"/>
      <c r="BB445" s="21"/>
      <c r="BC445" s="21"/>
      <c r="BD445" s="20"/>
      <c r="BE445" s="23"/>
      <c r="BF445" s="199"/>
      <c r="BG445" s="23"/>
      <c r="BH445" s="23"/>
      <c r="BI445" s="21"/>
      <c r="BJ445" s="21"/>
      <c r="BK445" s="21"/>
      <c r="BL445" s="21"/>
      <c r="BM445" s="21"/>
      <c r="BN445" s="21"/>
      <c r="BO445" s="21"/>
      <c r="BP445" s="21"/>
      <c r="BQ445" s="24"/>
      <c r="BR445" s="21"/>
      <c r="BS445" s="21"/>
      <c r="BT445" s="23"/>
      <c r="BU445" s="23"/>
      <c r="BV445" s="24"/>
      <c r="BW445" s="25"/>
    </row>
    <row r="446" spans="1:75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21"/>
      <c r="AU446" s="21"/>
      <c r="AV446" s="181"/>
      <c r="AW446" s="21"/>
      <c r="AX446" s="181"/>
      <c r="AY446" s="21"/>
      <c r="AZ446" s="21"/>
      <c r="BA446" s="21"/>
      <c r="BB446" s="21"/>
      <c r="BC446" s="21"/>
      <c r="BD446" s="20"/>
      <c r="BE446" s="23"/>
      <c r="BF446" s="184"/>
      <c r="BG446" s="185"/>
      <c r="BH446" s="29"/>
      <c r="BI446" s="21"/>
      <c r="BJ446" s="21"/>
      <c r="BK446" s="21"/>
      <c r="BL446" s="21"/>
      <c r="BM446" s="21"/>
      <c r="BN446" s="21"/>
      <c r="BO446" s="21"/>
      <c r="BP446" s="195"/>
      <c r="BQ446" s="24"/>
      <c r="BR446" s="21"/>
      <c r="BS446" s="21"/>
      <c r="BT446" s="23"/>
      <c r="BU446" s="23"/>
      <c r="BV446" s="24"/>
      <c r="BW446" s="25"/>
    </row>
    <row r="447" spans="1:75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199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21"/>
      <c r="AU447" s="21"/>
      <c r="AV447" s="181"/>
      <c r="AW447" s="21"/>
      <c r="AX447" s="181"/>
      <c r="AY447" s="21"/>
      <c r="AZ447" s="21"/>
      <c r="BA447" s="21"/>
      <c r="BB447" s="21"/>
      <c r="BC447" s="21"/>
      <c r="BD447" s="20"/>
      <c r="BE447" s="23"/>
      <c r="BF447" s="184"/>
      <c r="BG447" s="185"/>
      <c r="BH447" s="29"/>
      <c r="BI447" s="21"/>
      <c r="BJ447" s="21"/>
      <c r="BK447" s="21"/>
      <c r="BL447" s="21"/>
      <c r="BM447" s="21"/>
      <c r="BN447" s="21"/>
      <c r="BO447" s="21"/>
      <c r="BP447" s="195"/>
      <c r="BQ447" s="24"/>
      <c r="BR447" s="21"/>
      <c r="BS447" s="21"/>
      <c r="BT447" s="23"/>
      <c r="BU447" s="23"/>
      <c r="BV447" s="24"/>
      <c r="BW447" s="25"/>
    </row>
    <row r="448" spans="1:75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21"/>
      <c r="AU448" s="21"/>
      <c r="AV448" s="181"/>
      <c r="AW448" s="21"/>
      <c r="AX448" s="181"/>
      <c r="AY448" s="21"/>
      <c r="AZ448" s="21"/>
      <c r="BA448" s="21"/>
      <c r="BB448" s="21"/>
      <c r="BC448" s="21"/>
      <c r="BD448" s="20"/>
      <c r="BE448" s="23"/>
      <c r="BF448" s="199"/>
      <c r="BG448" s="20"/>
      <c r="BH448" s="20"/>
      <c r="BI448" s="21"/>
      <c r="BJ448" s="21"/>
      <c r="BK448" s="21"/>
      <c r="BL448" s="21"/>
      <c r="BM448" s="21"/>
      <c r="BN448" s="21"/>
      <c r="BO448" s="21"/>
      <c r="BP448" s="21"/>
      <c r="BQ448" s="24"/>
      <c r="BR448" s="21"/>
      <c r="BS448" s="21"/>
      <c r="BT448" s="23"/>
      <c r="BU448" s="23"/>
      <c r="BV448" s="24"/>
      <c r="BW448" s="25"/>
    </row>
    <row r="449" spans="1:75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21"/>
      <c r="AU449" s="21"/>
      <c r="AV449" s="181"/>
      <c r="AW449" s="21"/>
      <c r="AX449" s="181"/>
      <c r="AY449" s="21"/>
      <c r="AZ449" s="21"/>
      <c r="BA449" s="21"/>
      <c r="BB449" s="21"/>
      <c r="BC449" s="21"/>
      <c r="BD449" s="20"/>
      <c r="BE449" s="23"/>
      <c r="BF449" s="184"/>
      <c r="BG449" s="185"/>
      <c r="BH449" s="20"/>
      <c r="BI449" s="21"/>
      <c r="BJ449" s="21"/>
      <c r="BK449" s="21"/>
      <c r="BL449" s="21"/>
      <c r="BM449" s="21"/>
      <c r="BN449" s="21"/>
      <c r="BO449" s="21"/>
      <c r="BP449" s="195"/>
      <c r="BQ449" s="24"/>
      <c r="BR449" s="21"/>
      <c r="BS449" s="21"/>
      <c r="BT449" s="23"/>
      <c r="BU449" s="23"/>
      <c r="BV449" s="24"/>
      <c r="BW449" s="25"/>
    </row>
    <row r="450" spans="1:75" s="22" customFormat="1" ht="189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63"/>
      <c r="P450" s="63"/>
      <c r="Q450" s="63"/>
      <c r="R450" s="63"/>
      <c r="S450" s="63"/>
      <c r="T450" s="63"/>
      <c r="U450" s="6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21"/>
      <c r="AU450" s="21"/>
      <c r="AV450" s="181"/>
      <c r="AW450" s="21"/>
      <c r="AX450" s="181"/>
      <c r="AY450" s="21"/>
      <c r="AZ450" s="21"/>
      <c r="BA450" s="21"/>
      <c r="BB450" s="21"/>
      <c r="BC450" s="21"/>
      <c r="BD450" s="20"/>
      <c r="BE450" s="23"/>
      <c r="BF450" s="184"/>
      <c r="BG450" s="185"/>
      <c r="BH450" s="20"/>
      <c r="BI450" s="21"/>
      <c r="BJ450" s="21"/>
      <c r="BK450" s="21"/>
      <c r="BL450" s="21"/>
      <c r="BM450" s="21"/>
      <c r="BN450" s="21"/>
      <c r="BO450" s="21"/>
      <c r="BP450" s="195"/>
      <c r="BQ450" s="24"/>
      <c r="BR450" s="21"/>
      <c r="BS450" s="21"/>
      <c r="BT450" s="23"/>
      <c r="BU450" s="23"/>
      <c r="BV450" s="24"/>
      <c r="BW450" s="25"/>
    </row>
    <row r="451" spans="1:75" s="22" customFormat="1" ht="18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21"/>
      <c r="AU451" s="21"/>
      <c r="AV451" s="181"/>
      <c r="AW451" s="21"/>
      <c r="AX451" s="181"/>
      <c r="AY451" s="21"/>
      <c r="AZ451" s="21"/>
      <c r="BA451" s="21"/>
      <c r="BB451" s="21"/>
      <c r="BC451" s="21"/>
      <c r="BD451" s="20"/>
      <c r="BE451" s="23"/>
      <c r="BF451" s="199"/>
      <c r="BG451" s="20"/>
      <c r="BH451" s="20"/>
      <c r="BI451" s="21"/>
      <c r="BJ451" s="21"/>
      <c r="BK451" s="21"/>
      <c r="BL451" s="20"/>
      <c r="BM451" s="23"/>
      <c r="BN451" s="23"/>
      <c r="BO451" s="21"/>
      <c r="BP451" s="21"/>
      <c r="BQ451" s="24"/>
      <c r="BR451" s="21"/>
      <c r="BS451" s="21"/>
      <c r="BT451" s="23"/>
      <c r="BU451" s="23"/>
      <c r="BV451" s="24"/>
      <c r="BW451" s="25"/>
    </row>
    <row r="452" spans="1:75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21"/>
      <c r="AU452" s="21"/>
      <c r="AV452" s="181"/>
      <c r="AW452" s="21"/>
      <c r="AX452" s="181"/>
      <c r="AY452" s="21"/>
      <c r="AZ452" s="21"/>
      <c r="BA452" s="21"/>
      <c r="BB452" s="21"/>
      <c r="BC452" s="21"/>
      <c r="BD452" s="20"/>
      <c r="BE452" s="23"/>
      <c r="BF452" s="186"/>
      <c r="BG452" s="185"/>
      <c r="BH452" s="20"/>
      <c r="BI452" s="21"/>
      <c r="BJ452" s="21"/>
      <c r="BK452" s="21"/>
      <c r="BL452" s="20"/>
      <c r="BM452" s="23"/>
      <c r="BN452" s="23"/>
      <c r="BO452" s="21"/>
      <c r="BP452" s="195"/>
      <c r="BQ452" s="24"/>
      <c r="BR452" s="21"/>
      <c r="BS452" s="21"/>
      <c r="BT452" s="23"/>
      <c r="BU452" s="23"/>
      <c r="BV452" s="24"/>
      <c r="BW452" s="25"/>
    </row>
    <row r="453" spans="1:75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21"/>
      <c r="AU453" s="21"/>
      <c r="AV453" s="181"/>
      <c r="AW453" s="21"/>
      <c r="AX453" s="181"/>
      <c r="AY453" s="21"/>
      <c r="AZ453" s="21"/>
      <c r="BA453" s="21"/>
      <c r="BB453" s="21"/>
      <c r="BC453" s="21"/>
      <c r="BD453" s="20"/>
      <c r="BE453" s="23"/>
      <c r="BF453" s="199"/>
      <c r="BG453" s="29"/>
      <c r="BH453" s="29"/>
      <c r="BI453" s="21"/>
      <c r="BJ453" s="21"/>
      <c r="BK453" s="21"/>
      <c r="BL453" s="21"/>
      <c r="BM453" s="21"/>
      <c r="BN453" s="21"/>
      <c r="BO453" s="21"/>
      <c r="BP453" s="21"/>
      <c r="BQ453" s="24"/>
      <c r="BR453" s="21"/>
      <c r="BS453" s="21"/>
      <c r="BT453" s="23"/>
      <c r="BU453" s="23"/>
      <c r="BV453" s="24"/>
      <c r="BW453" s="25"/>
    </row>
    <row r="454" spans="1:75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21"/>
      <c r="AU454" s="21"/>
      <c r="AV454" s="181"/>
      <c r="AW454" s="21"/>
      <c r="AX454" s="181"/>
      <c r="AY454" s="21"/>
      <c r="AZ454" s="21"/>
      <c r="BA454" s="21"/>
      <c r="BB454" s="21"/>
      <c r="BC454" s="21"/>
      <c r="BD454" s="20"/>
      <c r="BE454" s="23"/>
      <c r="BF454" s="199"/>
      <c r="BG454" s="23"/>
      <c r="BH454" s="20"/>
      <c r="BI454" s="21"/>
      <c r="BJ454" s="21"/>
      <c r="BK454" s="21"/>
      <c r="BL454" s="21"/>
      <c r="BM454" s="21"/>
      <c r="BN454" s="21"/>
      <c r="BO454" s="21"/>
      <c r="BP454" s="21"/>
      <c r="BQ454" s="24"/>
      <c r="BR454" s="21"/>
      <c r="BS454" s="21"/>
      <c r="BT454" s="23"/>
      <c r="BU454" s="23"/>
      <c r="BV454" s="24"/>
      <c r="BW454" s="25"/>
    </row>
    <row r="455" spans="1:75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21"/>
      <c r="AU455" s="21"/>
      <c r="AV455" s="181"/>
      <c r="AW455" s="21"/>
      <c r="AX455" s="181"/>
      <c r="AY455" s="21"/>
      <c r="AZ455" s="21"/>
      <c r="BA455" s="21"/>
      <c r="BB455" s="21"/>
      <c r="BC455" s="21"/>
      <c r="BD455" s="20"/>
      <c r="BE455" s="23"/>
      <c r="BF455" s="199"/>
      <c r="BG455" s="29"/>
      <c r="BH455" s="29"/>
      <c r="BI455" s="21"/>
      <c r="BJ455" s="21"/>
      <c r="BK455" s="21"/>
      <c r="BL455" s="21"/>
      <c r="BM455" s="21"/>
      <c r="BN455" s="21"/>
      <c r="BO455" s="21"/>
      <c r="BP455" s="21"/>
      <c r="BQ455" s="24"/>
      <c r="BR455" s="21"/>
      <c r="BS455" s="21"/>
      <c r="BT455" s="23"/>
      <c r="BU455" s="23"/>
      <c r="BV455" s="24"/>
      <c r="BW455" s="25"/>
    </row>
    <row r="456" spans="1:75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21"/>
      <c r="AU456" s="21"/>
      <c r="AV456" s="181"/>
      <c r="AW456" s="21"/>
      <c r="AX456" s="181"/>
      <c r="AY456" s="21"/>
      <c r="AZ456" s="21"/>
      <c r="BA456" s="21"/>
      <c r="BB456" s="21"/>
      <c r="BC456" s="21"/>
      <c r="BD456" s="20"/>
      <c r="BE456" s="23"/>
      <c r="BF456" s="199"/>
      <c r="BG456" s="23"/>
      <c r="BH456" s="20"/>
      <c r="BI456" s="21"/>
      <c r="BJ456" s="21"/>
      <c r="BK456" s="21"/>
      <c r="BL456" s="21"/>
      <c r="BM456" s="21"/>
      <c r="BN456" s="21"/>
      <c r="BO456" s="21"/>
      <c r="BP456" s="21"/>
      <c r="BQ456" s="24"/>
      <c r="BR456" s="21"/>
      <c r="BS456" s="21"/>
      <c r="BT456" s="23"/>
      <c r="BU456" s="23"/>
      <c r="BV456" s="24"/>
      <c r="BW456" s="25"/>
    </row>
    <row r="457" spans="1:75" s="22" customFormat="1" ht="212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199"/>
      <c r="BG457" s="23"/>
      <c r="BH457" s="23"/>
      <c r="BI457" s="21"/>
      <c r="BJ457" s="21"/>
      <c r="BK457" s="21"/>
      <c r="BL457" s="21"/>
      <c r="BM457" s="21"/>
      <c r="BN457" s="21"/>
      <c r="BO457" s="21"/>
      <c r="BP457" s="21"/>
      <c r="BQ457" s="24"/>
      <c r="BR457" s="21"/>
      <c r="BS457" s="21"/>
      <c r="BT457" s="23"/>
      <c r="BU457" s="23"/>
      <c r="BV457" s="24"/>
      <c r="BW457" s="25"/>
    </row>
    <row r="458" spans="1:75" s="22" customFormat="1" ht="409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199"/>
      <c r="BG458" s="23"/>
      <c r="BH458" s="23"/>
      <c r="BI458" s="21"/>
      <c r="BJ458" s="21"/>
      <c r="BK458" s="21"/>
      <c r="BL458" s="21"/>
      <c r="BM458" s="21"/>
      <c r="BN458" s="21"/>
      <c r="BO458" s="21"/>
      <c r="BP458" s="21"/>
      <c r="BQ458" s="24"/>
      <c r="BR458" s="21"/>
      <c r="BS458" s="21"/>
      <c r="BT458" s="23"/>
      <c r="BU458" s="23"/>
      <c r="BV458" s="24"/>
      <c r="BW458" s="25"/>
    </row>
    <row r="459" spans="1:75" s="22" customFormat="1" ht="186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9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18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4"/>
      <c r="BR459" s="21"/>
      <c r="BS459" s="21"/>
      <c r="BT459" s="23"/>
      <c r="BU459" s="23"/>
      <c r="BV459" s="24"/>
      <c r="BW459" s="25"/>
    </row>
    <row r="460" spans="1:75" s="22" customFormat="1" ht="222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199"/>
      <c r="BG460" s="23"/>
      <c r="BH460" s="23"/>
      <c r="BI460" s="21"/>
      <c r="BJ460" s="21"/>
      <c r="BK460" s="21"/>
      <c r="BL460" s="21"/>
      <c r="BM460" s="21"/>
      <c r="BN460" s="20"/>
      <c r="BO460" s="23"/>
      <c r="BP460" s="21"/>
      <c r="BQ460" s="24"/>
      <c r="BR460" s="21"/>
      <c r="BS460" s="21"/>
      <c r="BT460" s="23"/>
      <c r="BU460" s="23"/>
      <c r="BV460" s="24"/>
      <c r="BW460" s="25"/>
    </row>
    <row r="461" spans="1:75" s="22" customFormat="1" ht="222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0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181"/>
      <c r="BG461" s="21"/>
      <c r="BH461" s="21"/>
      <c r="BI461" s="21"/>
      <c r="BJ461" s="21"/>
      <c r="BK461" s="21"/>
      <c r="BL461" s="21"/>
      <c r="BM461" s="21"/>
      <c r="BN461" s="21"/>
      <c r="BO461" s="21"/>
      <c r="BP461" s="21"/>
      <c r="BQ461" s="24"/>
      <c r="BR461" s="21"/>
      <c r="BS461" s="21"/>
      <c r="BT461" s="23"/>
      <c r="BU461" s="23"/>
      <c r="BV461" s="24"/>
      <c r="BW461" s="25"/>
    </row>
    <row r="462" spans="1:75" s="22" customFormat="1" ht="22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18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4"/>
      <c r="BR462" s="21"/>
      <c r="BS462" s="21"/>
      <c r="BT462" s="23"/>
      <c r="BU462" s="23"/>
      <c r="BV462" s="24"/>
      <c r="BW462" s="25"/>
    </row>
    <row r="463" spans="1:75" s="22" customFormat="1" ht="25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199"/>
      <c r="BG463" s="23"/>
      <c r="BH463" s="23"/>
      <c r="BI463" s="21"/>
      <c r="BJ463" s="21"/>
      <c r="BK463" s="21"/>
      <c r="BL463" s="21"/>
      <c r="BM463" s="21"/>
      <c r="BN463" s="21"/>
      <c r="BO463" s="21"/>
      <c r="BP463" s="21"/>
      <c r="BQ463" s="24"/>
      <c r="BR463" s="21"/>
      <c r="BS463" s="21"/>
      <c r="BT463" s="23"/>
      <c r="BU463" s="23"/>
      <c r="BV463" s="24"/>
      <c r="BW463" s="25"/>
    </row>
    <row r="464" spans="1:75" s="22" customFormat="1" ht="182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9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181"/>
      <c r="BG464" s="21"/>
      <c r="BH464" s="21"/>
      <c r="BI464" s="21"/>
      <c r="BJ464" s="21"/>
      <c r="BK464" s="21"/>
      <c r="BL464" s="21"/>
      <c r="BM464" s="21"/>
      <c r="BN464" s="21"/>
      <c r="BO464" s="21"/>
      <c r="BP464" s="21"/>
      <c r="BQ464" s="24"/>
      <c r="BR464" s="21"/>
      <c r="BS464" s="21"/>
      <c r="BT464" s="23"/>
      <c r="BU464" s="23"/>
      <c r="BV464" s="24"/>
      <c r="BW464" s="25"/>
    </row>
    <row r="465" spans="1:75" s="22" customFormat="1" ht="22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18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3"/>
      <c r="BU465" s="23"/>
      <c r="BV465" s="24"/>
      <c r="BW465" s="25"/>
    </row>
    <row r="466" spans="1:75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3"/>
      <c r="AL466" s="199"/>
      <c r="AM466" s="23"/>
      <c r="AN466" s="23"/>
      <c r="AO466" s="23"/>
      <c r="AP466" s="23"/>
      <c r="AQ466" s="21"/>
      <c r="AR466" s="21"/>
      <c r="AS466" s="21"/>
      <c r="AT466" s="21"/>
      <c r="AU466" s="21"/>
      <c r="AV466" s="199"/>
      <c r="AW466" s="23"/>
      <c r="AX466" s="199"/>
      <c r="AY466" s="23"/>
      <c r="AZ466" s="21"/>
      <c r="BA466" s="21"/>
      <c r="BB466" s="21"/>
      <c r="BC466" s="21"/>
      <c r="BD466" s="20"/>
      <c r="BE466" s="23"/>
      <c r="BF466" s="199"/>
      <c r="BG466" s="23"/>
      <c r="BH466" s="23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3"/>
      <c r="BU466" s="23"/>
      <c r="BV466" s="24"/>
      <c r="BW466" s="25"/>
    </row>
    <row r="467" spans="1:75" s="22" customFormat="1" ht="14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0"/>
      <c r="AK467" s="23"/>
      <c r="AL467" s="23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0"/>
      <c r="BE467" s="23"/>
      <c r="BF467" s="199"/>
      <c r="BG467" s="23"/>
      <c r="BH467" s="23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3"/>
      <c r="BU467" s="23"/>
      <c r="BV467" s="24"/>
      <c r="BW467" s="25"/>
    </row>
    <row r="468" spans="1:75" s="22" customFormat="1" ht="14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9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0"/>
      <c r="AK468" s="23"/>
      <c r="AL468" s="23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0"/>
      <c r="BE468" s="23"/>
      <c r="BF468" s="199"/>
      <c r="BG468" s="23"/>
      <c r="BH468" s="23"/>
      <c r="BI468" s="21"/>
      <c r="BJ468" s="21"/>
      <c r="BK468" s="21"/>
      <c r="BL468" s="21"/>
      <c r="BM468" s="21"/>
      <c r="BN468" s="21"/>
      <c r="BO468" s="21"/>
      <c r="BP468" s="21"/>
      <c r="BQ468" s="24"/>
      <c r="BR468" s="21"/>
      <c r="BS468" s="21"/>
      <c r="BT468" s="23"/>
      <c r="BU468" s="23"/>
      <c r="BV468" s="24"/>
      <c r="BW468" s="25"/>
    </row>
    <row r="469" spans="1:75" s="22" customFormat="1" ht="14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9"/>
      <c r="O469" s="23"/>
      <c r="P469" s="23"/>
      <c r="Q469" s="23"/>
      <c r="R469" s="23"/>
      <c r="S469" s="23"/>
      <c r="T469" s="23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0"/>
      <c r="AK469" s="23"/>
      <c r="AL469" s="23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0"/>
      <c r="BE469" s="23"/>
      <c r="BF469" s="199"/>
      <c r="BG469" s="23"/>
      <c r="BH469" s="23"/>
      <c r="BI469" s="21"/>
      <c r="BJ469" s="21"/>
      <c r="BK469" s="21"/>
      <c r="BL469" s="21"/>
      <c r="BM469" s="21"/>
      <c r="BN469" s="21"/>
      <c r="BO469" s="21"/>
      <c r="BP469" s="21"/>
      <c r="BQ469" s="24"/>
      <c r="BR469" s="21"/>
      <c r="BS469" s="21"/>
      <c r="BT469" s="23"/>
      <c r="BU469" s="23"/>
      <c r="BV469" s="24"/>
      <c r="BW469" s="25"/>
    </row>
    <row r="470" spans="1:75" s="22" customFormat="1" ht="14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199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0"/>
      <c r="AK470" s="23"/>
      <c r="AL470" s="23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0"/>
      <c r="BE470" s="23"/>
      <c r="BF470" s="199"/>
      <c r="BG470" s="23"/>
      <c r="BH470" s="23"/>
      <c r="BI470" s="21"/>
      <c r="BJ470" s="21"/>
      <c r="BK470" s="21"/>
      <c r="BL470" s="21"/>
      <c r="BM470" s="21"/>
      <c r="BN470" s="21"/>
      <c r="BO470" s="21"/>
      <c r="BP470" s="21"/>
      <c r="BQ470" s="24"/>
      <c r="BR470" s="21"/>
      <c r="BS470" s="21"/>
      <c r="BT470" s="23"/>
      <c r="BU470" s="23"/>
      <c r="BV470" s="24"/>
      <c r="BW470" s="25"/>
    </row>
    <row r="471" spans="1:75" s="22" customFormat="1" ht="14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9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0"/>
      <c r="AK471" s="23"/>
      <c r="AL471" s="23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0"/>
      <c r="BE471" s="23"/>
      <c r="BF471" s="199"/>
      <c r="BG471" s="23"/>
      <c r="BH471" s="23"/>
      <c r="BI471" s="21"/>
      <c r="BJ471" s="21"/>
      <c r="BK471" s="21"/>
      <c r="BL471" s="21"/>
      <c r="BM471" s="21"/>
      <c r="BN471" s="21"/>
      <c r="BO471" s="21"/>
      <c r="BP471" s="21"/>
      <c r="BQ471" s="24"/>
      <c r="BR471" s="21"/>
      <c r="BS471" s="21"/>
      <c r="BT471" s="23"/>
      <c r="BU471" s="23"/>
      <c r="BV471" s="24"/>
      <c r="BW471" s="25"/>
    </row>
    <row r="472" spans="1:75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199"/>
      <c r="BG472" s="23"/>
      <c r="BH472" s="23"/>
      <c r="BI472" s="21"/>
      <c r="BJ472" s="21"/>
      <c r="BK472" s="21"/>
      <c r="BL472" s="21"/>
      <c r="BM472" s="21"/>
      <c r="BN472" s="21"/>
      <c r="BO472" s="21"/>
      <c r="BP472" s="21"/>
      <c r="BQ472" s="24"/>
      <c r="BR472" s="21"/>
      <c r="BS472" s="21"/>
      <c r="BT472" s="23"/>
      <c r="BU472" s="23"/>
      <c r="BV472" s="24"/>
      <c r="BW472" s="25"/>
    </row>
    <row r="473" spans="1:75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9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18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1"/>
      <c r="BQ473" s="24"/>
      <c r="BR473" s="21"/>
      <c r="BS473" s="21"/>
      <c r="BT473" s="23"/>
      <c r="BU473" s="23"/>
      <c r="BV473" s="24"/>
      <c r="BW473" s="25"/>
    </row>
    <row r="474" spans="1:75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199"/>
      <c r="BG474" s="23"/>
      <c r="BH474" s="23"/>
      <c r="BI474" s="21"/>
      <c r="BJ474" s="21"/>
      <c r="BK474" s="21"/>
      <c r="BL474" s="21"/>
      <c r="BM474" s="21"/>
      <c r="BN474" s="21"/>
      <c r="BO474" s="21"/>
      <c r="BP474" s="21"/>
      <c r="BQ474" s="24"/>
      <c r="BR474" s="21"/>
      <c r="BS474" s="21"/>
      <c r="BT474" s="23"/>
      <c r="BU474" s="23"/>
      <c r="BV474" s="24"/>
      <c r="BW474" s="25"/>
    </row>
    <row r="475" spans="1:75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9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181"/>
      <c r="BG475" s="21"/>
      <c r="BH475" s="21"/>
      <c r="BI475" s="21"/>
      <c r="BJ475" s="21"/>
      <c r="BK475" s="21"/>
      <c r="BL475" s="21"/>
      <c r="BM475" s="21"/>
      <c r="BN475" s="21"/>
      <c r="BO475" s="21"/>
      <c r="BP475" s="21"/>
      <c r="BQ475" s="24"/>
      <c r="BR475" s="21"/>
      <c r="BS475" s="21"/>
      <c r="BT475" s="23"/>
      <c r="BU475" s="23"/>
      <c r="BV475" s="24"/>
      <c r="BW475" s="25"/>
    </row>
    <row r="476" spans="1:75" s="22" customFormat="1" ht="409.6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0"/>
      <c r="R476" s="20"/>
      <c r="S476" s="20"/>
      <c r="T476" s="20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181"/>
      <c r="BG476" s="21"/>
      <c r="BH476" s="21"/>
      <c r="BI476" s="21"/>
      <c r="BJ476" s="21"/>
      <c r="BK476" s="21"/>
      <c r="BL476" s="21"/>
      <c r="BM476" s="21"/>
      <c r="BN476" s="21"/>
      <c r="BO476" s="21"/>
      <c r="BP476" s="21"/>
      <c r="BQ476" s="24"/>
      <c r="BR476" s="21"/>
      <c r="BS476" s="21"/>
      <c r="BT476" s="23"/>
      <c r="BU476" s="23"/>
      <c r="BV476" s="24"/>
      <c r="BW476" s="25"/>
    </row>
    <row r="477" spans="1:75" s="22" customFormat="1" ht="20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0"/>
      <c r="R477" s="20"/>
      <c r="S477" s="20"/>
      <c r="T477" s="20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181"/>
      <c r="BG477" s="21"/>
      <c r="BH477" s="21"/>
      <c r="BI477" s="21"/>
      <c r="BJ477" s="21"/>
      <c r="BK477" s="21"/>
      <c r="BL477" s="21"/>
      <c r="BM477" s="21"/>
      <c r="BN477" s="21"/>
      <c r="BO477" s="21"/>
      <c r="BP477" s="21"/>
      <c r="BQ477" s="24"/>
      <c r="BR477" s="21"/>
      <c r="BS477" s="21"/>
      <c r="BT477" s="23"/>
      <c r="BU477" s="23"/>
      <c r="BV477" s="24"/>
      <c r="BW477" s="25"/>
    </row>
    <row r="478" spans="1:75" s="22" customFormat="1" ht="20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0"/>
      <c r="AK478" s="23"/>
      <c r="AL478" s="23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0"/>
      <c r="BE478" s="23"/>
      <c r="BF478" s="199"/>
      <c r="BG478" s="23"/>
      <c r="BH478" s="23"/>
      <c r="BI478" s="21"/>
      <c r="BJ478" s="21"/>
      <c r="BK478" s="21"/>
      <c r="BL478" s="21"/>
      <c r="BM478" s="21"/>
      <c r="BN478" s="21"/>
      <c r="BO478" s="21"/>
      <c r="BP478" s="21"/>
      <c r="BQ478" s="24"/>
      <c r="BR478" s="21"/>
      <c r="BS478" s="21"/>
      <c r="BT478" s="23"/>
      <c r="BU478" s="23"/>
      <c r="BV478" s="24"/>
      <c r="BW478" s="25"/>
    </row>
    <row r="479" spans="1:75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0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181"/>
      <c r="BG479" s="21"/>
      <c r="BH479" s="21"/>
      <c r="BI479" s="21"/>
      <c r="BJ479" s="21"/>
      <c r="BK479" s="21"/>
      <c r="BL479" s="21"/>
      <c r="BM479" s="21"/>
      <c r="BN479" s="21"/>
      <c r="BO479" s="21"/>
      <c r="BP479" s="21"/>
      <c r="BQ479" s="24"/>
      <c r="BR479" s="21"/>
      <c r="BS479" s="21"/>
      <c r="BT479" s="23"/>
      <c r="BU479" s="23"/>
      <c r="BV479" s="24"/>
      <c r="BW479" s="25"/>
    </row>
    <row r="480" spans="1:75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0"/>
      <c r="R480" s="20"/>
      <c r="S480" s="20"/>
      <c r="T480" s="20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181"/>
      <c r="BG480" s="21"/>
      <c r="BH480" s="21"/>
      <c r="BI480" s="21"/>
      <c r="BJ480" s="21"/>
      <c r="BK480" s="21"/>
      <c r="BL480" s="21"/>
      <c r="BM480" s="21"/>
      <c r="BN480" s="21"/>
      <c r="BO480" s="21"/>
      <c r="BP480" s="21"/>
      <c r="BQ480" s="24"/>
      <c r="BR480" s="21"/>
      <c r="BS480" s="21"/>
      <c r="BT480" s="23"/>
      <c r="BU480" s="23"/>
      <c r="BV480" s="24"/>
      <c r="BW480" s="25"/>
    </row>
    <row r="481" spans="1:75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199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181"/>
      <c r="BG481" s="21"/>
      <c r="BH481" s="21"/>
      <c r="BI481" s="21"/>
      <c r="BJ481" s="21"/>
      <c r="BK481" s="21"/>
      <c r="BL481" s="21"/>
      <c r="BM481" s="21"/>
      <c r="BN481" s="21"/>
      <c r="BO481" s="21"/>
      <c r="BP481" s="21"/>
      <c r="BQ481" s="24"/>
      <c r="BR481" s="21"/>
      <c r="BS481" s="21"/>
      <c r="BT481" s="23"/>
      <c r="BU481" s="23"/>
      <c r="BV481" s="24"/>
      <c r="BW481" s="25"/>
    </row>
    <row r="482" spans="1:75" s="22" customFormat="1" ht="259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199"/>
      <c r="BG482" s="29"/>
      <c r="BH482" s="29"/>
      <c r="BI482" s="21"/>
      <c r="BJ482" s="21"/>
      <c r="BK482" s="21"/>
      <c r="BL482" s="20"/>
      <c r="BM482" s="63"/>
      <c r="BN482" s="29"/>
      <c r="BO482" s="21"/>
      <c r="BP482" s="195"/>
      <c r="BQ482" s="24"/>
      <c r="BR482" s="21"/>
      <c r="BS482" s="21"/>
      <c r="BT482" s="23"/>
      <c r="BU482" s="23"/>
      <c r="BV482" s="24"/>
      <c r="BW482" s="25"/>
    </row>
    <row r="483" spans="1:75" s="22" customFormat="1" ht="244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199"/>
      <c r="BG483" s="187"/>
      <c r="BH483" s="29"/>
      <c r="BI483" s="21"/>
      <c r="BJ483" s="21"/>
      <c r="BK483" s="21"/>
      <c r="BL483" s="20"/>
      <c r="BM483" s="63"/>
      <c r="BN483" s="29"/>
      <c r="BO483" s="21"/>
      <c r="BP483" s="195"/>
      <c r="BQ483" s="24"/>
      <c r="BR483" s="21"/>
      <c r="BS483" s="21"/>
      <c r="BT483" s="23"/>
      <c r="BU483" s="23"/>
      <c r="BV483" s="24"/>
      <c r="BW483" s="25"/>
    </row>
    <row r="484" spans="1:75" s="22" customFormat="1" ht="219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63"/>
      <c r="P484" s="63"/>
      <c r="Q484" s="63"/>
      <c r="R484" s="63"/>
      <c r="S484" s="63"/>
      <c r="T484" s="63"/>
      <c r="U484" s="6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186"/>
      <c r="BG484" s="188"/>
      <c r="BH484" s="189"/>
      <c r="BI484" s="21"/>
      <c r="BJ484" s="21"/>
      <c r="BK484" s="21"/>
      <c r="BL484" s="21"/>
      <c r="BM484" s="21"/>
      <c r="BN484" s="21"/>
      <c r="BO484" s="21"/>
      <c r="BP484" s="195"/>
      <c r="BQ484" s="24"/>
      <c r="BR484" s="21"/>
      <c r="BS484" s="21"/>
      <c r="BT484" s="23"/>
      <c r="BU484" s="23"/>
      <c r="BV484" s="24"/>
      <c r="BW484" s="25"/>
    </row>
    <row r="485" spans="1:75" s="22" customFormat="1" ht="219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199"/>
      <c r="BG485" s="29"/>
      <c r="BH485" s="29"/>
      <c r="BI485" s="21"/>
      <c r="BJ485" s="21"/>
      <c r="BK485" s="21"/>
      <c r="BL485" s="21"/>
      <c r="BM485" s="21"/>
      <c r="BN485" s="21"/>
      <c r="BO485" s="21"/>
      <c r="BP485" s="195"/>
      <c r="BQ485" s="24"/>
      <c r="BR485" s="21"/>
      <c r="BS485" s="21"/>
      <c r="BT485" s="23"/>
      <c r="BU485" s="23"/>
      <c r="BV485" s="24"/>
      <c r="BW485" s="25"/>
    </row>
    <row r="486" spans="1:75" s="22" customFormat="1" ht="219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186"/>
      <c r="BG486" s="188"/>
      <c r="BH486" s="189"/>
      <c r="BI486" s="21"/>
      <c r="BJ486" s="21"/>
      <c r="BK486" s="21"/>
      <c r="BL486" s="21"/>
      <c r="BM486" s="21"/>
      <c r="BN486" s="21"/>
      <c r="BO486" s="21"/>
      <c r="BP486" s="195"/>
      <c r="BQ486" s="24"/>
      <c r="BR486" s="21"/>
      <c r="BS486" s="21"/>
      <c r="BT486" s="23"/>
      <c r="BU486" s="23"/>
      <c r="BV486" s="24"/>
      <c r="BW486" s="25"/>
    </row>
    <row r="487" spans="1:75" s="22" customFormat="1" ht="409.6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199"/>
      <c r="BG487" s="29"/>
      <c r="BH487" s="20"/>
      <c r="BI487" s="21"/>
      <c r="BJ487" s="21"/>
      <c r="BK487" s="21"/>
      <c r="BL487" s="21"/>
      <c r="BM487" s="21"/>
      <c r="BN487" s="21"/>
      <c r="BO487" s="21"/>
      <c r="BP487" s="195"/>
      <c r="BQ487" s="24"/>
      <c r="BR487" s="21"/>
      <c r="BS487" s="21"/>
      <c r="BT487" s="23"/>
      <c r="BU487" s="23"/>
      <c r="BV487" s="24"/>
      <c r="BW487" s="25"/>
    </row>
    <row r="488" spans="1:75" s="22" customFormat="1" ht="409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0"/>
      <c r="AI488" s="29"/>
      <c r="AJ488" s="29"/>
      <c r="AK488" s="21"/>
      <c r="AL488" s="199"/>
      <c r="AM488" s="29"/>
      <c r="AN488" s="29"/>
      <c r="AO488" s="29"/>
      <c r="AP488" s="29"/>
      <c r="AQ488" s="21"/>
      <c r="AR488" s="21"/>
      <c r="AS488" s="21"/>
      <c r="AT488" s="21"/>
      <c r="AU488" s="21"/>
      <c r="AV488" s="199"/>
      <c r="AW488" s="29"/>
      <c r="AX488" s="199"/>
      <c r="AY488" s="29"/>
      <c r="AZ488" s="21"/>
      <c r="BA488" s="21"/>
      <c r="BB488" s="21"/>
      <c r="BC488" s="21"/>
      <c r="BD488" s="21"/>
      <c r="BE488" s="21"/>
      <c r="BF488" s="199"/>
      <c r="BG488" s="29"/>
      <c r="BH488" s="29"/>
      <c r="BI488" s="21"/>
      <c r="BJ488" s="21"/>
      <c r="BK488" s="21"/>
      <c r="BL488" s="21"/>
      <c r="BM488" s="21"/>
      <c r="BN488" s="21"/>
      <c r="BO488" s="21"/>
      <c r="BP488" s="195"/>
      <c r="BQ488" s="24"/>
      <c r="BR488" s="21"/>
      <c r="BS488" s="21"/>
      <c r="BT488" s="23"/>
      <c r="BU488" s="23"/>
      <c r="BV488" s="24"/>
      <c r="BW488" s="25"/>
    </row>
    <row r="489" spans="1:75" s="22" customFormat="1" ht="137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186"/>
      <c r="BG489" s="188"/>
      <c r="BH489" s="189"/>
      <c r="BI489" s="21"/>
      <c r="BJ489" s="21"/>
      <c r="BK489" s="21"/>
      <c r="BL489" s="21"/>
      <c r="BM489" s="21"/>
      <c r="BN489" s="21"/>
      <c r="BO489" s="21"/>
      <c r="BP489" s="195"/>
      <c r="BQ489" s="24"/>
      <c r="BR489" s="21"/>
      <c r="BS489" s="21"/>
      <c r="BT489" s="23"/>
      <c r="BU489" s="23"/>
      <c r="BV489" s="24"/>
      <c r="BW489" s="25"/>
    </row>
    <row r="490" spans="1:75" s="22" customFormat="1" ht="13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186"/>
      <c r="BG490" s="188"/>
      <c r="BH490" s="189"/>
      <c r="BI490" s="21"/>
      <c r="BJ490" s="21"/>
      <c r="BK490" s="21"/>
      <c r="BL490" s="21"/>
      <c r="BM490" s="21"/>
      <c r="BN490" s="21"/>
      <c r="BO490" s="21"/>
      <c r="BP490" s="195"/>
      <c r="BQ490" s="24"/>
      <c r="BR490" s="21"/>
      <c r="BS490" s="21"/>
      <c r="BT490" s="23"/>
      <c r="BU490" s="23"/>
      <c r="BV490" s="24"/>
      <c r="BW490" s="25"/>
    </row>
    <row r="491" spans="1:75" s="22" customFormat="1" ht="13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186"/>
      <c r="BG491" s="188"/>
      <c r="BH491" s="189"/>
      <c r="BI491" s="21"/>
      <c r="BJ491" s="21"/>
      <c r="BK491" s="21"/>
      <c r="BL491" s="21"/>
      <c r="BM491" s="21"/>
      <c r="BN491" s="21"/>
      <c r="BO491" s="21"/>
      <c r="BP491" s="195"/>
      <c r="BQ491" s="24"/>
      <c r="BR491" s="21"/>
      <c r="BS491" s="21"/>
      <c r="BT491" s="23"/>
      <c r="BU491" s="23"/>
      <c r="BV491" s="24"/>
      <c r="BW491" s="25"/>
    </row>
    <row r="492" spans="1:75" s="22" customFormat="1" ht="13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186"/>
      <c r="BG492" s="188"/>
      <c r="BH492" s="189"/>
      <c r="BI492" s="21"/>
      <c r="BJ492" s="21"/>
      <c r="BK492" s="21"/>
      <c r="BL492" s="21"/>
      <c r="BM492" s="21"/>
      <c r="BN492" s="21"/>
      <c r="BO492" s="21"/>
      <c r="BP492" s="195"/>
      <c r="BQ492" s="24"/>
      <c r="BR492" s="21"/>
      <c r="BS492" s="21"/>
      <c r="BT492" s="23"/>
      <c r="BU492" s="23"/>
      <c r="BV492" s="24"/>
      <c r="BW492" s="25"/>
    </row>
    <row r="493" spans="1:75" s="22" customFormat="1" ht="137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186"/>
      <c r="BG493" s="188"/>
      <c r="BH493" s="189"/>
      <c r="BI493" s="21"/>
      <c r="BJ493" s="21"/>
      <c r="BK493" s="21"/>
      <c r="BL493" s="21"/>
      <c r="BM493" s="21"/>
      <c r="BN493" s="21"/>
      <c r="BO493" s="21"/>
      <c r="BP493" s="195"/>
      <c r="BQ493" s="24"/>
      <c r="BR493" s="21"/>
      <c r="BS493" s="21"/>
      <c r="BT493" s="23"/>
      <c r="BU493" s="23"/>
      <c r="BV493" s="24"/>
      <c r="BW493" s="25"/>
    </row>
    <row r="494" spans="1:75" s="22" customFormat="1" ht="291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0"/>
      <c r="BE494" s="21"/>
      <c r="BF494" s="199"/>
      <c r="BG494" s="29"/>
      <c r="BH494" s="20"/>
      <c r="BI494" s="23"/>
      <c r="BJ494" s="21"/>
      <c r="BK494" s="21"/>
      <c r="BL494" s="21"/>
      <c r="BM494" s="21"/>
      <c r="BN494" s="21"/>
      <c r="BO494" s="21"/>
      <c r="BP494" s="21"/>
      <c r="BQ494" s="24"/>
      <c r="BR494" s="21"/>
      <c r="BS494" s="21"/>
      <c r="BT494" s="23"/>
      <c r="BU494" s="23"/>
      <c r="BV494" s="24"/>
      <c r="BW494" s="25"/>
    </row>
    <row r="495" spans="1:75" s="22" customFormat="1" ht="29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0"/>
      <c r="BE495" s="21"/>
      <c r="BF495" s="199"/>
      <c r="BG495" s="182"/>
      <c r="BH495" s="20"/>
      <c r="BI495" s="23"/>
      <c r="BJ495" s="21"/>
      <c r="BK495" s="21"/>
      <c r="BL495" s="21"/>
      <c r="BM495" s="21"/>
      <c r="BN495" s="21"/>
      <c r="BO495" s="21"/>
      <c r="BP495" s="21"/>
      <c r="BQ495" s="24"/>
      <c r="BR495" s="21"/>
      <c r="BS495" s="21"/>
      <c r="BT495" s="23"/>
      <c r="BU495" s="23"/>
      <c r="BV495" s="24"/>
      <c r="BW495" s="25"/>
    </row>
    <row r="496" spans="1:75" s="22" customFormat="1" ht="19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199"/>
      <c r="BG496" s="20"/>
      <c r="BH496" s="20"/>
      <c r="BI496" s="21"/>
      <c r="BJ496" s="21"/>
      <c r="BK496" s="21"/>
      <c r="BL496" s="21"/>
      <c r="BM496" s="21"/>
      <c r="BN496" s="21"/>
      <c r="BO496" s="21"/>
      <c r="BP496" s="195"/>
      <c r="BQ496" s="24"/>
      <c r="BR496" s="21"/>
      <c r="BS496" s="21"/>
      <c r="BT496" s="23"/>
      <c r="BU496" s="23"/>
      <c r="BV496" s="24"/>
      <c r="BW496" s="25"/>
    </row>
    <row r="497" spans="1:77" s="22" customFormat="1" ht="19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3"/>
      <c r="Q497" s="23"/>
      <c r="R497" s="23"/>
      <c r="S497" s="23"/>
      <c r="T497" s="23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184"/>
      <c r="BG497" s="189"/>
      <c r="BH497" s="189"/>
      <c r="BI497" s="21"/>
      <c r="BJ497" s="21"/>
      <c r="BK497" s="21"/>
      <c r="BL497" s="21"/>
      <c r="BM497" s="21"/>
      <c r="BN497" s="21"/>
      <c r="BO497" s="21"/>
      <c r="BP497" s="195"/>
      <c r="BQ497" s="24"/>
      <c r="BR497" s="21"/>
      <c r="BS497" s="21"/>
      <c r="BT497" s="23"/>
      <c r="BU497" s="23"/>
      <c r="BV497" s="24"/>
      <c r="BW497" s="25"/>
    </row>
    <row r="498" spans="1:77" s="22" customFormat="1" ht="279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190"/>
      <c r="P498" s="190"/>
      <c r="Q498" s="190"/>
      <c r="R498" s="190"/>
      <c r="S498" s="190"/>
      <c r="T498" s="190"/>
      <c r="U498" s="19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199"/>
      <c r="BG498" s="63"/>
      <c r="BH498" s="63"/>
      <c r="BI498" s="21"/>
      <c r="BJ498" s="21"/>
      <c r="BK498" s="21"/>
      <c r="BL498" s="21"/>
      <c r="BM498" s="21"/>
      <c r="BN498" s="21"/>
      <c r="BO498" s="21"/>
      <c r="BP498" s="21"/>
      <c r="BQ498" s="24"/>
      <c r="BR498" s="21"/>
      <c r="BS498" s="21"/>
      <c r="BT498" s="23"/>
      <c r="BU498" s="23"/>
      <c r="BV498" s="24"/>
      <c r="BW498" s="25"/>
    </row>
    <row r="499" spans="1:77" s="22" customFormat="1" ht="17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199"/>
      <c r="BG499" s="23"/>
      <c r="BH499" s="23"/>
      <c r="BI499" s="21"/>
      <c r="BJ499" s="21"/>
      <c r="BK499" s="21"/>
      <c r="BL499" s="21"/>
      <c r="BM499" s="21"/>
      <c r="BN499" s="21"/>
      <c r="BO499" s="21"/>
      <c r="BP499" s="21"/>
      <c r="BQ499" s="24"/>
      <c r="BR499" s="21"/>
      <c r="BS499" s="21"/>
      <c r="BT499" s="23"/>
      <c r="BU499" s="23"/>
      <c r="BV499" s="24"/>
      <c r="BW499" s="25"/>
    </row>
    <row r="500" spans="1:77" s="22" customFormat="1" ht="129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3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191"/>
      <c r="BG500" s="29"/>
      <c r="BH500" s="29"/>
      <c r="BI500" s="21"/>
      <c r="BJ500" s="21"/>
      <c r="BK500" s="21"/>
      <c r="BL500" s="21"/>
      <c r="BM500" s="21"/>
      <c r="BN500" s="21"/>
      <c r="BO500" s="21"/>
      <c r="BP500" s="195"/>
      <c r="BQ500" s="24"/>
      <c r="BR500" s="21"/>
      <c r="BS500" s="21"/>
      <c r="BT500" s="23"/>
      <c r="BU500" s="23"/>
      <c r="BV500" s="24"/>
      <c r="BW500" s="25"/>
    </row>
    <row r="501" spans="1:77" s="22" customFormat="1" ht="187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9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199"/>
      <c r="BG501" s="23"/>
      <c r="BH501" s="23"/>
      <c r="BI501" s="21"/>
      <c r="BJ501" s="21"/>
      <c r="BK501" s="21"/>
      <c r="BL501" s="21"/>
      <c r="BM501" s="21"/>
      <c r="BN501" s="21"/>
      <c r="BO501" s="23"/>
      <c r="BP501" s="21"/>
      <c r="BQ501" s="24"/>
      <c r="BR501" s="21"/>
      <c r="BS501" s="21"/>
      <c r="BT501" s="21"/>
      <c r="BU501" s="21"/>
      <c r="BV501" s="23"/>
      <c r="BW501" s="24"/>
      <c r="BX501" s="25"/>
      <c r="BY501" s="30"/>
    </row>
    <row r="502" spans="1:77" s="22" customFormat="1" ht="187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199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3"/>
      <c r="BP502" s="21"/>
      <c r="BQ502" s="24"/>
      <c r="BR502" s="25"/>
      <c r="BS502" s="21"/>
      <c r="BT502" s="21"/>
      <c r="BU502" s="21"/>
      <c r="BV502" s="23"/>
      <c r="BW502" s="24"/>
      <c r="BX502" s="25"/>
      <c r="BY502" s="30"/>
    </row>
    <row r="503" spans="1:77" s="22" customFormat="1" ht="409.6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3"/>
      <c r="AX503" s="21"/>
      <c r="AY503" s="23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3"/>
      <c r="BP503" s="21"/>
      <c r="BQ503" s="24"/>
      <c r="BR503" s="25"/>
      <c r="BS503" s="21"/>
      <c r="BT503" s="21"/>
      <c r="BU503" s="21"/>
      <c r="BV503" s="23"/>
      <c r="BW503" s="24"/>
      <c r="BX503" s="25"/>
      <c r="BY503" s="30"/>
    </row>
    <row r="504" spans="1:77" s="22" customFormat="1" ht="40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199"/>
      <c r="BG504" s="23"/>
      <c r="BH504" s="23"/>
      <c r="BI504" s="21"/>
      <c r="BJ504" s="21"/>
      <c r="BK504" s="21"/>
      <c r="BL504" s="21"/>
      <c r="BM504" s="21"/>
      <c r="BN504" s="21"/>
      <c r="BO504" s="23"/>
      <c r="BP504" s="21"/>
      <c r="BQ504" s="24"/>
      <c r="BR504" s="25"/>
      <c r="BS504" s="21"/>
      <c r="BT504" s="21"/>
      <c r="BU504" s="21"/>
      <c r="BV504" s="23"/>
      <c r="BW504" s="24"/>
      <c r="BX504" s="25"/>
      <c r="BY504" s="30"/>
    </row>
    <row r="505" spans="1:77" s="22" customFormat="1" ht="194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199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3"/>
      <c r="BP505" s="21"/>
      <c r="BQ505" s="24"/>
      <c r="BR505" s="25"/>
      <c r="BS505" s="36"/>
      <c r="BT505" s="36"/>
      <c r="BU505" s="36"/>
      <c r="BV505" s="40"/>
      <c r="BW505" s="26"/>
      <c r="BX505" s="36"/>
      <c r="BY505" s="30"/>
    </row>
    <row r="506" spans="1:77" s="22" customFormat="1" ht="219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1"/>
      <c r="BP506" s="21"/>
      <c r="BQ506" s="24"/>
      <c r="BR506" s="25"/>
      <c r="BS506" s="36"/>
      <c r="BT506" s="36"/>
      <c r="BU506" s="36"/>
      <c r="BV506" s="40"/>
      <c r="BW506" s="26"/>
      <c r="BX506" s="36"/>
      <c r="BY506" s="30"/>
    </row>
    <row r="507" spans="1:77" s="22" customFormat="1" ht="198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182"/>
      <c r="P507" s="182"/>
      <c r="Q507" s="182"/>
      <c r="R507" s="182"/>
      <c r="S507" s="182"/>
      <c r="T507" s="182"/>
      <c r="U507" s="182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3"/>
      <c r="BP507" s="21"/>
      <c r="BQ507" s="24"/>
      <c r="BR507" s="25"/>
      <c r="BS507" s="21"/>
      <c r="BT507" s="21"/>
      <c r="BU507" s="21"/>
      <c r="BV507" s="23"/>
      <c r="BW507" s="24"/>
      <c r="BX507" s="25"/>
      <c r="BY507" s="30"/>
    </row>
    <row r="508" spans="1:77" s="22" customFormat="1" ht="198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3"/>
      <c r="BP508" s="21"/>
      <c r="BQ508" s="24"/>
      <c r="BR508" s="25"/>
      <c r="BS508" s="21"/>
      <c r="BT508" s="21"/>
      <c r="BU508" s="21"/>
      <c r="BV508" s="23"/>
      <c r="BW508" s="24"/>
      <c r="BX508" s="25"/>
      <c r="BY508" s="30"/>
    </row>
    <row r="509" spans="1:77" s="22" customFormat="1" ht="198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3"/>
      <c r="BP509" s="21"/>
      <c r="BQ509" s="24"/>
      <c r="BR509" s="25"/>
      <c r="BS509" s="21"/>
      <c r="BT509" s="21"/>
      <c r="BU509" s="21"/>
      <c r="BV509" s="23"/>
      <c r="BW509" s="24"/>
      <c r="BX509" s="25"/>
      <c r="BY509" s="30"/>
    </row>
    <row r="510" spans="1:77" s="22" customFormat="1" ht="146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3"/>
      <c r="BP510" s="21"/>
      <c r="BQ510" s="24"/>
      <c r="BR510" s="25"/>
      <c r="BS510" s="21"/>
      <c r="BT510" s="21"/>
      <c r="BU510" s="21"/>
      <c r="BV510" s="23"/>
      <c r="BW510" s="24"/>
      <c r="BX510" s="25"/>
      <c r="BY510" s="30"/>
    </row>
    <row r="511" spans="1:77" s="22" customFormat="1" ht="22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3"/>
      <c r="BP511" s="21"/>
      <c r="BQ511" s="24"/>
      <c r="BR511" s="25"/>
      <c r="BS511" s="21"/>
      <c r="BT511" s="21"/>
      <c r="BU511" s="21"/>
      <c r="BV511" s="23"/>
      <c r="BW511" s="24"/>
      <c r="BX511" s="25"/>
      <c r="BY511" s="30"/>
    </row>
    <row r="512" spans="1:77" s="22" customFormat="1" ht="154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8"/>
      <c r="P512" s="2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3"/>
      <c r="BP512" s="21"/>
      <c r="BQ512" s="24"/>
      <c r="BR512" s="25"/>
      <c r="BS512" s="21"/>
      <c r="BT512" s="21"/>
      <c r="BU512" s="21"/>
      <c r="BV512" s="23"/>
      <c r="BW512" s="24"/>
      <c r="BX512" s="25"/>
      <c r="BY512" s="30"/>
    </row>
    <row r="513" spans="1:77" s="22" customFormat="1" ht="154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3"/>
      <c r="BP513" s="21"/>
      <c r="BQ513" s="24"/>
      <c r="BR513" s="25"/>
      <c r="BS513" s="36"/>
      <c r="BT513" s="36"/>
      <c r="BU513" s="36"/>
      <c r="BV513" s="40"/>
      <c r="BW513" s="26"/>
      <c r="BX513" s="36"/>
      <c r="BY513" s="30"/>
    </row>
    <row r="514" spans="1:77" s="22" customFormat="1" ht="182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3"/>
      <c r="BO514" s="21"/>
      <c r="BP514" s="21"/>
      <c r="BQ514" s="24"/>
      <c r="BR514" s="25"/>
      <c r="BS514" s="36"/>
      <c r="BT514" s="36"/>
      <c r="BU514" s="36"/>
      <c r="BV514" s="40"/>
      <c r="BW514" s="26"/>
      <c r="BX514" s="36"/>
      <c r="BY514" s="30"/>
    </row>
    <row r="515" spans="1:77" s="22" customFormat="1" ht="182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3"/>
      <c r="P515" s="23"/>
      <c r="Q515" s="23"/>
      <c r="R515" s="23"/>
      <c r="S515" s="23"/>
      <c r="T515" s="23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1"/>
      <c r="BP515" s="21"/>
      <c r="BQ515" s="24"/>
      <c r="BR515" s="25"/>
      <c r="BS515" s="36"/>
      <c r="BT515" s="36"/>
      <c r="BU515" s="36"/>
      <c r="BV515" s="40"/>
      <c r="BW515" s="26"/>
      <c r="BX515" s="36"/>
      <c r="BY515" s="30"/>
    </row>
    <row r="516" spans="1:77" s="22" customFormat="1" ht="312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8"/>
      <c r="P516" s="2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181"/>
      <c r="BG516" s="21"/>
      <c r="BH516" s="21"/>
      <c r="BI516" s="23"/>
      <c r="BJ516" s="21"/>
      <c r="BK516" s="21"/>
      <c r="BL516" s="21"/>
      <c r="BM516" s="21"/>
      <c r="BN516" s="23"/>
      <c r="BO516" s="21"/>
      <c r="BP516" s="21"/>
      <c r="BQ516" s="24"/>
      <c r="BR516" s="25"/>
      <c r="BS516" s="26"/>
    </row>
    <row r="517" spans="1:77" s="22" customFormat="1" ht="174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3"/>
      <c r="BJ517" s="21"/>
      <c r="BK517" s="21"/>
      <c r="BL517" s="21"/>
      <c r="BM517" s="21"/>
      <c r="BN517" s="23"/>
      <c r="BO517" s="21"/>
      <c r="BP517" s="21"/>
      <c r="BQ517" s="24"/>
      <c r="BR517" s="25"/>
      <c r="BS517" s="26"/>
    </row>
    <row r="518" spans="1:77" s="22" customFormat="1" ht="16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3"/>
      <c r="P518" s="23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181"/>
      <c r="BG518" s="21"/>
      <c r="BH518" s="21"/>
      <c r="BI518" s="23"/>
      <c r="BJ518" s="21"/>
      <c r="BK518" s="21"/>
      <c r="BL518" s="21"/>
      <c r="BM518" s="21"/>
      <c r="BN518" s="23"/>
      <c r="BO518" s="21"/>
      <c r="BP518" s="21"/>
      <c r="BQ518" s="24"/>
      <c r="BR518" s="25"/>
      <c r="BS518" s="26"/>
    </row>
    <row r="519" spans="1:77" s="22" customFormat="1" ht="167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3"/>
      <c r="P519" s="23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3"/>
      <c r="BJ519" s="21"/>
      <c r="BK519" s="21"/>
      <c r="BL519" s="21"/>
      <c r="BM519" s="21"/>
      <c r="BN519" s="23"/>
      <c r="BO519" s="21"/>
      <c r="BP519" s="21"/>
      <c r="BQ519" s="24"/>
      <c r="BR519" s="25"/>
      <c r="BS519" s="26"/>
    </row>
    <row r="520" spans="1:77" s="22" customFormat="1" ht="16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3"/>
      <c r="BJ520" s="21"/>
      <c r="BK520" s="21"/>
      <c r="BL520" s="21"/>
      <c r="BM520" s="21"/>
      <c r="BN520" s="23"/>
      <c r="BO520" s="21"/>
      <c r="BP520" s="21"/>
      <c r="BQ520" s="24"/>
      <c r="BR520" s="25"/>
      <c r="BS520" s="26"/>
    </row>
    <row r="521" spans="1:77" s="22" customFormat="1" ht="372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18"/>
      <c r="P521" s="18"/>
      <c r="Q521" s="18"/>
      <c r="R521" s="18"/>
      <c r="S521" s="18"/>
      <c r="T521" s="18"/>
      <c r="U521" s="1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1"/>
      <c r="BP521" s="21"/>
      <c r="BQ521" s="24"/>
      <c r="BR521" s="21"/>
      <c r="BS521" s="21"/>
      <c r="BT521" s="21"/>
      <c r="BU521" s="21"/>
    </row>
    <row r="522" spans="1:77" s="22" customFormat="1" ht="25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18"/>
      <c r="P522" s="18"/>
      <c r="Q522" s="27"/>
      <c r="R522" s="27"/>
      <c r="S522" s="27"/>
      <c r="T522" s="27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1"/>
      <c r="BP522" s="21"/>
      <c r="BQ522" s="24"/>
      <c r="BR522" s="21"/>
      <c r="BS522" s="21"/>
      <c r="BT522" s="21"/>
      <c r="BU522" s="21"/>
    </row>
    <row r="523" spans="1:77" s="22" customFormat="1" ht="254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18"/>
      <c r="P523" s="18"/>
      <c r="Q523" s="27"/>
      <c r="R523" s="27"/>
      <c r="S523" s="27"/>
      <c r="T523" s="27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1"/>
      <c r="BP523" s="21"/>
      <c r="BQ523" s="24"/>
      <c r="BR523" s="21"/>
      <c r="BS523" s="21"/>
      <c r="BT523" s="21"/>
      <c r="BU523" s="21"/>
    </row>
    <row r="524" spans="1:77" s="22" customFormat="1" ht="319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1"/>
      <c r="BP524" s="21"/>
      <c r="BQ524" s="24"/>
      <c r="BR524" s="21"/>
      <c r="BS524" s="21"/>
      <c r="BT524" s="21"/>
      <c r="BU524" s="21"/>
    </row>
    <row r="525" spans="1:77" s="22" customFormat="1" ht="409.6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18"/>
      <c r="N525" s="18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1"/>
      <c r="BP525" s="21"/>
      <c r="BQ525" s="24"/>
      <c r="BR525" s="21"/>
      <c r="BS525" s="21"/>
      <c r="BT525" s="21"/>
      <c r="BU525" s="21"/>
    </row>
    <row r="526" spans="1:77" s="22" customFormat="1" ht="14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1"/>
      <c r="BP526" s="21"/>
      <c r="BQ526" s="24"/>
      <c r="BR526" s="21"/>
      <c r="BS526" s="21"/>
      <c r="BT526" s="21"/>
      <c r="BU526" s="21"/>
    </row>
    <row r="527" spans="1:77" s="22" customFormat="1" ht="14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18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1"/>
      <c r="BP527" s="21"/>
      <c r="BQ527" s="24"/>
      <c r="BR527" s="21"/>
      <c r="BS527" s="21"/>
      <c r="BT527" s="21"/>
      <c r="BU527" s="21"/>
    </row>
    <row r="528" spans="1:77" s="22" customFormat="1" ht="292.5" customHeight="1" x14ac:dyDescent="0.45">
      <c r="A528" s="17"/>
      <c r="B528" s="18"/>
      <c r="C528" s="176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7"/>
      <c r="P528" s="18"/>
      <c r="Q528" s="27"/>
      <c r="R528" s="27"/>
      <c r="S528" s="27"/>
      <c r="T528" s="27"/>
      <c r="U528" s="27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1"/>
      <c r="BP528" s="21"/>
      <c r="BQ528" s="24"/>
      <c r="BR528" s="21"/>
      <c r="BS528" s="21"/>
      <c r="BT528" s="21"/>
      <c r="BU528" s="24"/>
      <c r="BV528" s="25"/>
      <c r="BW528" s="26"/>
    </row>
    <row r="529" spans="1:75" s="22" customFormat="1" ht="177" customHeight="1" x14ac:dyDescent="0.45">
      <c r="A529" s="17"/>
      <c r="B529" s="18"/>
      <c r="C529" s="176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18"/>
      <c r="P529" s="18"/>
      <c r="Q529" s="27"/>
      <c r="R529" s="27"/>
      <c r="S529" s="27"/>
      <c r="T529" s="27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1"/>
      <c r="BP529" s="21"/>
      <c r="BQ529" s="21"/>
      <c r="BR529" s="21"/>
      <c r="BS529" s="21"/>
      <c r="BT529" s="21"/>
      <c r="BU529" s="24"/>
      <c r="BV529" s="25"/>
      <c r="BW529" s="26"/>
    </row>
  </sheetData>
  <autoFilter ref="A2:BY42"/>
  <mergeCells count="5">
    <mergeCell ref="M245:M246"/>
    <mergeCell ref="J3:J8"/>
    <mergeCell ref="A1:BT1"/>
    <mergeCell ref="A9:M9"/>
    <mergeCell ref="M7:M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2019-05-06T11:56:07Z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