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480" windowHeight="1164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закл.договоров'!$A$3:$I$143</definedName>
    <definedName name="_xlnm._FilterDatabase" localSheetId="0" hidden="1">Свод!$A$8:$M$101</definedName>
  </definedNames>
  <calcPr calcId="145621"/>
</workbook>
</file>

<file path=xl/calcChain.xml><?xml version="1.0" encoding="utf-8"?>
<calcChain xmlns="http://schemas.openxmlformats.org/spreadsheetml/2006/main">
  <c r="E70" i="2" l="1"/>
  <c r="F70" i="2"/>
  <c r="G70" i="2"/>
  <c r="H70" i="2"/>
  <c r="I70" i="2"/>
  <c r="J70" i="2"/>
  <c r="K70" i="2"/>
  <c r="D70" i="2"/>
  <c r="E7" i="2"/>
  <c r="F7" i="2"/>
  <c r="G7" i="2"/>
  <c r="H7" i="2"/>
  <c r="I7" i="2"/>
  <c r="J7" i="2"/>
  <c r="K7" i="2"/>
  <c r="D7" i="2"/>
  <c r="G70" i="3" l="1"/>
  <c r="G69" i="3"/>
  <c r="G68" i="3"/>
  <c r="G67" i="3"/>
  <c r="G66" i="3"/>
  <c r="G64" i="3"/>
  <c r="G65" i="3"/>
  <c r="G63" i="3"/>
  <c r="G62" i="3"/>
  <c r="G61" i="3"/>
  <c r="G60" i="3"/>
  <c r="G59" i="3"/>
  <c r="G58" i="3"/>
  <c r="G57" i="3"/>
  <c r="G56" i="3"/>
  <c r="G55" i="3"/>
  <c r="G52" i="3"/>
  <c r="G51" i="3"/>
  <c r="G71" i="3"/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3" i="3"/>
  <c r="G54" i="3"/>
  <c r="G4" i="3" l="1"/>
</calcChain>
</file>

<file path=xl/sharedStrings.xml><?xml version="1.0" encoding="utf-8"?>
<sst xmlns="http://schemas.openxmlformats.org/spreadsheetml/2006/main" count="777" uniqueCount="267">
  <si>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</si>
  <si>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</si>
  <si>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</si>
  <si>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</si>
  <si>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</si>
  <si>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</si>
  <si>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</si>
  <si>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</si>
  <si>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</si>
  <si>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</si>
  <si>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</si>
  <si>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</si>
  <si>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</si>
  <si>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</si>
  <si>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</si>
  <si>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</si>
  <si>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</si>
  <si>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</si>
  <si>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</si>
  <si>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</si>
  <si>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</si>
  <si>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ПС 110/35/10 кВ "Тамбовская № 6"</t>
  </si>
  <si>
    <t xml:space="preserve">ПС 110/35/10 кВ "Комсомольская" </t>
  </si>
  <si>
    <t xml:space="preserve">ПС 110/35/10 кВ "Промышленная" </t>
  </si>
  <si>
    <t>ПС 110/10 кВ "Новолядинская"</t>
  </si>
  <si>
    <t>6 месяцев</t>
  </si>
  <si>
    <t>ПС 35/10 кВ "Тулиновская"</t>
  </si>
  <si>
    <t>Полное наименование заявителя</t>
  </si>
  <si>
    <t>ПС 110/6 кВ "Тамбовская № 8"</t>
  </si>
  <si>
    <t>ПС 35/10 кВ "Черняновская"</t>
  </si>
  <si>
    <t>12 месяцев</t>
  </si>
  <si>
    <t>ПС 35/10 кВ "Тимирязевская"</t>
  </si>
  <si>
    <t>ПС 110/6 кВ "Тамбовская № 5"</t>
  </si>
  <si>
    <t>ПС 35/10 кВ "Горельская"</t>
  </si>
  <si>
    <t>ПС 35/10 кВ "П. Пригородная"</t>
  </si>
  <si>
    <t>ПС 35/10 кВ "Знаменская"</t>
  </si>
  <si>
    <t>ПС 35/10 кВ "Селезневская"</t>
  </si>
  <si>
    <t>ПС 110/35/6 кВ "Рассказовская"</t>
  </si>
  <si>
    <t>ПС 35/10 кВ "Татановская"</t>
  </si>
  <si>
    <t>ПС 110/6 кВ Тамбовская № 8</t>
  </si>
  <si>
    <t>ПС 35/10 кВ Горельская</t>
  </si>
  <si>
    <t>ПС 35/10 кВ Татановская</t>
  </si>
  <si>
    <t>ПС 110/35/10 кВ Тамбовская № 6</t>
  </si>
  <si>
    <t>ПС 35/10 кВ Селезневская</t>
  </si>
  <si>
    <t>ПС 110/35/10 кВ Комсомольская</t>
  </si>
  <si>
    <t>ПС 35/10 кВ Черняновская</t>
  </si>
  <si>
    <t>ПС 110/10 кВ "Малоталинская"</t>
  </si>
  <si>
    <t>ООО "ТБС-Транс"</t>
  </si>
  <si>
    <t>ПС 35/10 кВ Знаменская</t>
  </si>
  <si>
    <t>ПС 110/35/10 кВ Промышленная</t>
  </si>
  <si>
    <t>ПС 35/10 кВ Тимирязевская</t>
  </si>
  <si>
    <t>ПС 35/10 кВ Тулиновская</t>
  </si>
  <si>
    <t>ПС 35/10 кВ П. Пригородная</t>
  </si>
  <si>
    <t>ПС 35/10 кВ Столовская</t>
  </si>
  <si>
    <t>ПС 110/10 кВ Новолядинская</t>
  </si>
  <si>
    <t>ПС 35/10 кВ "Столовская"</t>
  </si>
  <si>
    <t>ПС 110/10 кВ "Спасская"</t>
  </si>
  <si>
    <t>Наумова Любовь Степановна</t>
  </si>
  <si>
    <t>Кобелева Лариса Несторовна</t>
  </si>
  <si>
    <t>Ерышов Владимир Евгеньевич</t>
  </si>
  <si>
    <t>Самойлова Людмила Сергеевна</t>
  </si>
  <si>
    <t>Ярыгина Тамара Владимировна</t>
  </si>
  <si>
    <t>Петрова Нина Петровна</t>
  </si>
  <si>
    <t>Попова Ирина Викторовна</t>
  </si>
  <si>
    <t>Балаян Арно Апкарович</t>
  </si>
  <si>
    <t>Щеглова Инна Алексеевна</t>
  </si>
  <si>
    <t>Попов Федор Андреевич</t>
  </si>
  <si>
    <t>Бучнев Владимир Сергеевич</t>
  </si>
  <si>
    <t>Косарева Лариса Ивановна</t>
  </si>
  <si>
    <t>Хабибулина Ольга Александровна</t>
  </si>
  <si>
    <t>Ахмедов Имран Алей оглы</t>
  </si>
  <si>
    <t>Шебунов Дмитрий Васильевич</t>
  </si>
  <si>
    <t>Лаврентьев Алексей Николаевич</t>
  </si>
  <si>
    <t>Платицина Ольга Евгеньевна</t>
  </si>
  <si>
    <t>Хонин Сергей Александрович</t>
  </si>
  <si>
    <t>Березин Иван Андреевич</t>
  </si>
  <si>
    <t>Мякишева Светлана Юрьевна</t>
  </si>
  <si>
    <t>Козлов Анатолий Николаевич</t>
  </si>
  <si>
    <t>Лунгрин Виктор Александрович</t>
  </si>
  <si>
    <t>Общество с ограниченной ответственностью "Теплоресурс"</t>
  </si>
  <si>
    <t>ИП Жиркова Любовь Владимировна</t>
  </si>
  <si>
    <t>Садоводческое некоммерческое товарищество Автотранспортник</t>
  </si>
  <si>
    <t>ООО КАПИТАЛ</t>
  </si>
  <si>
    <t>Сведения о деятельности филиала ОАО " МРСК Центра" - "Тамбовэнерго" по технологическому присоединению за сентябрь месяц 2013 г.</t>
  </si>
  <si>
    <t>Шапкина Наталия Егоровна</t>
  </si>
  <si>
    <t>Кудинова Елена Анатольевна</t>
  </si>
  <si>
    <t>Леликов Александр Иванович</t>
  </si>
  <si>
    <t>Межуев Александр Дмитриевич</t>
  </si>
  <si>
    <t>Голощапов Сергей Анатольевич</t>
  </si>
  <si>
    <t>Воротников Василий Федорович</t>
  </si>
  <si>
    <t>Степанова Надежда Леонидовна</t>
  </si>
  <si>
    <t>Андреев Виктор Николаевич</t>
  </si>
  <si>
    <t>Жиркова Елена Александровна</t>
  </si>
  <si>
    <t>Николюкина Любовь Анатольевна</t>
  </si>
  <si>
    <t>Чепрасов Алексей Васильевич</t>
  </si>
  <si>
    <t>Глазунов Николай Иванович</t>
  </si>
  <si>
    <t>Курапов Виктор Петрович</t>
  </si>
  <si>
    <t>Данилов Алексей Владимирович</t>
  </si>
  <si>
    <t>Третьякова Олеся Георгиевна</t>
  </si>
  <si>
    <t>Амбарчян Оганес Мартиросович</t>
  </si>
  <si>
    <t>Буравлев Иван Владимирович</t>
  </si>
  <si>
    <t>Ласьков Виталий Евгеньевич</t>
  </si>
  <si>
    <t>Золотов Сергей Александрович</t>
  </si>
  <si>
    <t>Крылов Сергей Юрьевич</t>
  </si>
  <si>
    <t>Пономарев Владимир Николаевич</t>
  </si>
  <si>
    <t>Толмачева Зинаида Михайловна</t>
  </si>
  <si>
    <t>ООО "Квартал"</t>
  </si>
  <si>
    <t>СНТ " Ягодка"</t>
  </si>
  <si>
    <t>ОАО "Агенство по ипотечному жилищному кредитованию Тамбовской области"</t>
  </si>
  <si>
    <t>ИП Аджоян Аслан Ростамович</t>
  </si>
  <si>
    <t>ПС 35/10 кВ Авангардская</t>
  </si>
  <si>
    <t>ПС 35/10 кВ Пичерская</t>
  </si>
  <si>
    <t>ПС 110/10 кВ Малоталинская</t>
  </si>
  <si>
    <t>ПС 35/10 кВ "Ивановская"</t>
  </si>
  <si>
    <t>ПС 35/10 кВ "Авангардская"</t>
  </si>
  <si>
    <t>ПС 35/10 кВ "Пичерская"</t>
  </si>
  <si>
    <t>ПС 35/10 кВ "Платоновская"</t>
  </si>
  <si>
    <t>ПС 35/10 кВ "Серебряковская"</t>
  </si>
  <si>
    <t>Кузнецова Наталия Валентиновна</t>
  </si>
  <si>
    <t>Воронина Татьяна Егоровна</t>
  </si>
  <si>
    <t>Стрекалова Валентина Тимофеевна</t>
  </si>
  <si>
    <t>ООО ИЗВЕСТНЯК</t>
  </si>
  <si>
    <t>Общество с ограниченной ответственностью "Известняк"</t>
  </si>
  <si>
    <t>ПС 110/10 кВ «Спасская»</t>
  </si>
  <si>
    <t>ПС 110/10 кВ Тамбовская № 5</t>
  </si>
  <si>
    <t>Пообъектная информация по заключенным договорам ТП за сентябрь месяц 2013 г.</t>
  </si>
  <si>
    <t>ПС 35/10 кВ "Бокинская"</t>
  </si>
  <si>
    <t>ПС 35/10 кВ "Изосимовская"</t>
  </si>
  <si>
    <t>ПС 35/10 кВ "Тарбеевская"</t>
  </si>
  <si>
    <t>ПС 35/10 кВ "Петровская"</t>
  </si>
  <si>
    <t>ПС 35/10 кВ "Ситовская"</t>
  </si>
  <si>
    <t>ПС 35/10 кВ "Пригородная"</t>
  </si>
  <si>
    <t>ПС 35/10 кВ "Яблоновецкая"</t>
  </si>
  <si>
    <t>ПС 35/10 кВ "Устьинская"</t>
  </si>
  <si>
    <t>ПС 35/10 кВ "Кленская"</t>
  </si>
  <si>
    <t>ПС 35/10 кВ "Б. Избердеевская"</t>
  </si>
  <si>
    <t>ПС 35/10 кВ "Кочетовская"</t>
  </si>
  <si>
    <t>ПС 35/10 кВ "Коминтерн"</t>
  </si>
  <si>
    <t>ПС 35/10 кВ "Сабуровская"</t>
  </si>
  <si>
    <t>ПС 35/10 кВ "Глазковская"</t>
  </si>
  <si>
    <t>ПС 35/10 кВ «Козьмодемьяновская»</t>
  </si>
  <si>
    <t>ПС 35/10 кВ "КИМ"</t>
  </si>
  <si>
    <t>ПС 35/10 кВ "Б.Дорога"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</si>
  <si>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</si>
  <si>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</si>
  <si>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</si>
  <si>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</si>
  <si>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110/35/10 кВ "Хоботовская"</t>
  </si>
  <si>
    <t>ПС 110/10 кВ "Новосеславинская"</t>
  </si>
  <si>
    <t>ПС 110/35/10 кВ "Волчковская"</t>
  </si>
  <si>
    <t>ПС 110/10 кВ "Иловайская"</t>
  </si>
  <si>
    <t>ПС 110/10 кВ "Архангельская"</t>
  </si>
  <si>
    <t>Тамбовская индейка ООО</t>
  </si>
  <si>
    <t>Коршунова Надежда Анатольевна</t>
  </si>
  <si>
    <t>ПС 110/35/10 кВ "Староюрьевская"</t>
  </si>
  <si>
    <t>Стребков Дмитрий Алексеевич</t>
  </si>
  <si>
    <t>Лазуткин Владимир Федорович</t>
  </si>
  <si>
    <t>Нечаев Роман Владимирович</t>
  </si>
  <si>
    <t>Самсонова Татьяна Николаевна</t>
  </si>
  <si>
    <t>Николай Иванович Корчевский</t>
  </si>
  <si>
    <t>Михаил Александрович Жидяев</t>
  </si>
  <si>
    <t>Сушков Денис Владимирович</t>
  </si>
  <si>
    <t>Михайлов Юрий Алексеевич</t>
  </si>
  <si>
    <t>ПС 35/10 кВ "Б.Избердеевская"</t>
  </si>
  <si>
    <t>Шаталов Вячеслав Васильевич</t>
  </si>
  <si>
    <t>Свотнева Ирина Николаевна</t>
  </si>
  <si>
    <t>Попов Василий Иванович</t>
  </si>
  <si>
    <t>Ирина Александровна Ермакова</t>
  </si>
  <si>
    <t>Наталия Вадимовна Гусынина</t>
  </si>
  <si>
    <t>Тамбовская Епархия Русской Правосла вной Церкви (Московский Патриархат)</t>
  </si>
  <si>
    <t>Хабарова Галина Михайловна</t>
  </si>
  <si>
    <t>Евгений Константинович Милованов</t>
  </si>
  <si>
    <t>Игорь Сергеевич Кобозев</t>
  </si>
  <si>
    <t>Остроухов Николай Александрович</t>
  </si>
  <si>
    <t>ПС 35/10 кВ "Козмодемьяновская"</t>
  </si>
  <si>
    <t>Макарычева Надежда Васильевна</t>
  </si>
  <si>
    <t>Подсекалова Лидия Тимофеевна</t>
  </si>
  <si>
    <t>Шульгин Александр Владимирович</t>
  </si>
  <si>
    <t>Брахросагро ООО</t>
  </si>
  <si>
    <t>Людмила Котосонова</t>
  </si>
  <si>
    <t>Никишина Ирина Владимировна</t>
  </si>
  <si>
    <t>Власов Сергей Леонидович</t>
  </si>
  <si>
    <t>Шишов Сергей Дмитриевич</t>
  </si>
  <si>
    <t>Николай Евгеньевич Лисицын</t>
  </si>
  <si>
    <t>ПС 35/10 кВ «Артемовская»</t>
  </si>
  <si>
    <t>ПС 35/10 кВ В. Вершинская</t>
  </si>
  <si>
    <t>ПС 35/10 кВ «Лукинская»</t>
  </si>
  <si>
    <t>ПС 35/10 кВ «Сукмановская»</t>
  </si>
  <si>
    <t>ПС 35/10 кВ Росляйская</t>
  </si>
  <si>
    <t>ПС 35/10 кВ Максимовская</t>
  </si>
  <si>
    <t>ПС 35/10 кВ Шапкинская</t>
  </si>
  <si>
    <t>ПС 35/10 кВ Туголуковская</t>
  </si>
  <si>
    <t>ПС 35/10 кВ Лучевская</t>
  </si>
  <si>
    <t>ПС 35/10 кВ Львовская</t>
  </si>
  <si>
    <t>ПС 110/10 кВ Богдановская</t>
  </si>
  <si>
    <t xml:space="preserve"> </t>
  </si>
  <si>
    <t>ПС 110/35/10 кВ «Токаревская»</t>
  </si>
  <si>
    <t>ПС 110/35/10 кВ Павловская</t>
  </si>
  <si>
    <t>ПС 110/35/10 кВ Ржаксинская</t>
  </si>
  <si>
    <t>ПС 110/35/10 кВ «М. Горьковская»</t>
  </si>
  <si>
    <t>ПС 110/35/10 кВ «Мучкапская»</t>
  </si>
  <si>
    <t>ПС 110/35/10 Мордовская</t>
  </si>
  <si>
    <t>Ракитин Вячеслав Алексеевич</t>
  </si>
  <si>
    <t>Мучкапская ЦРБ им.ак.М.И Кузина ТОГ БУЗ</t>
  </si>
  <si>
    <t>ПС 110/35/10 кВ Мучкапская</t>
  </si>
  <si>
    <t>Местная религиозная организация православный Приход храма блгв. кн. Александра Невского р. п. Мучкапский Тамбовской Епархии Русской Православной Церкви (Московский Патриархат)</t>
  </si>
  <si>
    <t>ПС 110/35/10 кВ Богдановская</t>
  </si>
  <si>
    <t>Сутормин Владимир Николаевич</t>
  </si>
  <si>
    <t>ПС 110/35/10 кВ Мордовская</t>
  </si>
  <si>
    <t>Носов Алексей Александрович</t>
  </si>
  <si>
    <t>Базалий Олег Николаевич</t>
  </si>
  <si>
    <t>ПС 35/10 кВ Черняевская</t>
  </si>
  <si>
    <t>Журавлева Валентина Михайловна</t>
  </si>
  <si>
    <t>Кузнецова Фаина Анатольевна</t>
  </si>
  <si>
    <t>Индивидуальный предприниматель глава КФХ Бахтеев Равиль Алимжанович</t>
  </si>
  <si>
    <t>ООО "Профиль-строй"</t>
  </si>
  <si>
    <t>ОАО Тамбовхимпромстрой</t>
  </si>
  <si>
    <t>Администрация Туголуковского сельсо вета Жердевского района Тамбовской области</t>
  </si>
  <si>
    <t>ООО "Энергострой"</t>
  </si>
  <si>
    <t>ПС 35/10 "Караваинская"</t>
  </si>
  <si>
    <t>ПС 110/35/10 "Кирсановская"</t>
  </si>
  <si>
    <t>ПС 110/35/10 "Инжавинская"</t>
  </si>
  <si>
    <t>ПС 110/35/10 "Ковыльская"</t>
  </si>
  <si>
    <t>ПС 110/35/10 "Уметская"</t>
  </si>
  <si>
    <t xml:space="preserve"> 6 месяцев</t>
  </si>
  <si>
    <t>Закрытое акционерное общество ИКС 5 Недвижимость _ р.п. Инжавино _ новая задача</t>
  </si>
  <si>
    <t>Борисова Светлана Владимировна _ новая задача</t>
  </si>
  <si>
    <t>Общество с ограниченной ответственностью "Радость"</t>
  </si>
  <si>
    <t>Куракин Петр Иванович</t>
  </si>
  <si>
    <t>Сотникова Варвара Михайловна</t>
  </si>
  <si>
    <t>ПС 35/10 "Рыбинская"</t>
  </si>
  <si>
    <t>ПС 35/10 "Дегтянская"</t>
  </si>
  <si>
    <t>ПС 35/10 "Заречная"</t>
  </si>
  <si>
    <t>ПС 35/10 "Егоровская"</t>
  </si>
  <si>
    <t>ПС 35/10 "Вяжлинская"</t>
  </si>
  <si>
    <t>ПС 35/10 "Пахотноугловская"</t>
  </si>
  <si>
    <t>ПС 35/10 "Старотомниковская"</t>
  </si>
  <si>
    <t>ПС 35/10 "Северная"</t>
  </si>
  <si>
    <t>ПС 35/10 "Крюковская"</t>
  </si>
  <si>
    <t>ПС 35/10 "Кёршинская"</t>
  </si>
  <si>
    <t>ПС 35/10 "Верхнеярославская"</t>
  </si>
  <si>
    <t>ПС 35/10 "Серповская"</t>
  </si>
  <si>
    <t>ПС 35/10 "Питерская"</t>
  </si>
  <si>
    <t>ПС 35/10 "Ракшинская"</t>
  </si>
  <si>
    <t>ПС 35/10 "Кулеватовская"</t>
  </si>
  <si>
    <t>ПС 35/10 "Чернитовская"</t>
  </si>
  <si>
    <t>ПС 35/10 "Подлесная"</t>
  </si>
  <si>
    <t>ПС 35/10 "Бондарская"</t>
  </si>
  <si>
    <t>ПС 110/35/10 "Сосновская"</t>
  </si>
  <si>
    <t>ПС 110/35/10 "Алгасовская"</t>
  </si>
  <si>
    <t>Чибизова Любовь Никифоровна</t>
  </si>
  <si>
    <t>Индивидуальный предприниматель Магомедьянов Алексей Харисович</t>
  </si>
  <si>
    <t>Муниципальное бюджетное общеобразовательное учреждение Большекуликовская средняя общеобразовательная школа</t>
  </si>
  <si>
    <t>Самохина Элла Викторовна</t>
  </si>
  <si>
    <t>Волков Виктор Александрович</t>
  </si>
  <si>
    <t>Банин Анатолий Анатольевич</t>
  </si>
  <si>
    <t>Борзых Андрей Юрьевич _ сарай</t>
  </si>
  <si>
    <t>Проскурякова Ирина Юрьевна</t>
  </si>
  <si>
    <t>Бизин Константин Михайлович</t>
  </si>
  <si>
    <t>Борзых Андрей Юрьевич _ жилой дом _ новая задача</t>
  </si>
  <si>
    <t>Нагорнов Николай Николаевич</t>
  </si>
  <si>
    <t>Администрация Байловского сельсовета Пичаевского района Тамбовской области</t>
  </si>
  <si>
    <t>Открытое акционерное общество "Тамбовская сетевая компания"</t>
  </si>
  <si>
    <t>Борзов Владимир Алексеевич</t>
  </si>
  <si>
    <t>Шаров Виктор Андреевич</t>
  </si>
  <si>
    <t>24 месяца</t>
  </si>
  <si>
    <t>Тамбовэнерго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</si>
</sst>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0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6" borderId="4" applyNumberFormat="0" applyFont="0" applyAlignment="0" applyProtection="0"/>
  </cellStyleXfs>
  <cellXfs count="8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/>
    <xf numFmtId="0" fontId="0" fillId="0" borderId="0" xfId="0" applyAlignment="1">
      <alignment wrapText="1"/>
    </xf>
    <xf numFmtId="0" fontId="2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ont="1"/>
    <xf numFmtId="0" fontId="0" fillId="0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5" borderId="0" xfId="0" applyFont="1" applyFill="1"/>
    <xf numFmtId="164" fontId="13" fillId="5" borderId="0" xfId="0" applyNumberFormat="1" applyFont="1" applyFill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" fillId="0" borderId="0" xfId="0" applyFont="1" applyAlignment="1">
      <alignment horizontal="right" wrapText="1"/>
    </xf>
    <xf numFmtId="0" fontId="16" fillId="0" borderId="3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142" applyFont="1" applyFill="1" applyBorder="1" applyAlignment="1">
      <alignment horizontal="center" vertical="center" wrapText="1"/>
    </xf>
    <xf numFmtId="2" fontId="1" fillId="0" borderId="1" xfId="142" applyNumberFormat="1" applyFont="1" applyFill="1" applyBorder="1" applyAlignment="1">
      <alignment horizontal="center" vertical="center" wrapText="1"/>
    </xf>
    <xf numFmtId="0" fontId="2" fillId="0" borderId="1" xfId="46" applyFont="1" applyFill="1" applyBorder="1" applyAlignment="1">
      <alignment horizontal="center" vertical="center" wrapText="1"/>
    </xf>
    <xf numFmtId="14" fontId="1" fillId="0" borderId="1" xfId="142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5" fillId="3" borderId="3" xfId="0" applyFont="1" applyFill="1" applyBorder="1" applyAlignment="1">
      <alignment horizontal="center" wrapText="1"/>
    </xf>
    <xf numFmtId="1" fontId="5" fillId="3" borderId="3" xfId="0" applyNumberFormat="1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" fillId="0" borderId="1" xfId="1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" vertical="center"/>
    </xf>
    <xf numFmtId="0" fontId="1" fillId="0" borderId="1" xfId="11" applyFont="1" applyFill="1" applyBorder="1" applyAlignment="1">
      <alignment horizontal="center" vertical="center"/>
    </xf>
    <xf numFmtId="0" fontId="1" fillId="5" borderId="1" xfId="11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4" fontId="1" fillId="4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center" vertical="center"/>
    </xf>
    <xf numFmtId="4" fontId="16" fillId="0" borderId="1" xfId="146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303">
    <cellStyle name="Гиперссылка 2" xfId="1"/>
    <cellStyle name="Денежный 2" xfId="276"/>
    <cellStyle name="Обычный" xfId="0" builtinId="0"/>
    <cellStyle name="Обычный 10" xfId="2"/>
    <cellStyle name="Обычный 100" xfId="3"/>
    <cellStyle name="Обычный 101" xfId="4"/>
    <cellStyle name="Обычный 101 10 2 2 2" xfId="278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8 2" xfId="149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3" xfId="26"/>
    <cellStyle name="Обычный 14" xfId="27"/>
    <cellStyle name="Обычный 15" xfId="28"/>
    <cellStyle name="Обычный 158" xfId="29"/>
    <cellStyle name="Обычный 159" xfId="30"/>
    <cellStyle name="Обычный 16" xfId="31"/>
    <cellStyle name="Обычный 161" xfId="32"/>
    <cellStyle name="Обычный 17" xfId="33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3" xfId="44"/>
    <cellStyle name="Обычный 194" xfId="45"/>
    <cellStyle name="Обычный 198" xfId="157"/>
    <cellStyle name="Обычный 2" xfId="46"/>
    <cellStyle name="Обычный 2 2" xfId="47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00" xfId="155"/>
    <cellStyle name="Обычный 201" xfId="158"/>
    <cellStyle name="Обычный 202" xfId="159"/>
    <cellStyle name="Обычный 203" xfId="160"/>
    <cellStyle name="Обычный 204" xfId="161"/>
    <cellStyle name="Обычный 205" xfId="156"/>
    <cellStyle name="Обычный 206" xfId="154"/>
    <cellStyle name="Обычный 209" xfId="152"/>
    <cellStyle name="Обычный 21" xfId="53"/>
    <cellStyle name="Обычный 210" xfId="151"/>
    <cellStyle name="Обычный 211" xfId="153"/>
    <cellStyle name="Обычный 213" xfId="165"/>
    <cellStyle name="Обычный 214" xfId="166"/>
    <cellStyle name="Обычный 215" xfId="167"/>
    <cellStyle name="Обычный 216" xfId="168"/>
    <cellStyle name="Обычный 218" xfId="150"/>
    <cellStyle name="Обычный 219" xfId="169"/>
    <cellStyle name="Обычный 22" xfId="54"/>
    <cellStyle name="Обычный 220" xfId="170"/>
    <cellStyle name="Обычный 222" xfId="164"/>
    <cellStyle name="Обычный 224" xfId="163"/>
    <cellStyle name="Обычный 225" xfId="162"/>
    <cellStyle name="Обычный 226" xfId="172"/>
    <cellStyle name="Обычный 227" xfId="173"/>
    <cellStyle name="Обычный 228" xfId="174"/>
    <cellStyle name="Обычный 229" xfId="175"/>
    <cellStyle name="Обычный 23" xfId="55"/>
    <cellStyle name="Обычный 230" xfId="176"/>
    <cellStyle name="Обычный 232" xfId="178"/>
    <cellStyle name="Обычный 234" xfId="177"/>
    <cellStyle name="Обычный 235" xfId="179"/>
    <cellStyle name="Обычный 236" xfId="171"/>
    <cellStyle name="Обычный 24" xfId="56"/>
    <cellStyle name="Обычный 247" xfId="181"/>
    <cellStyle name="Обычный 248" xfId="180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299" xfId="182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44" xfId="187"/>
    <cellStyle name="Обычный 345" xfId="186"/>
    <cellStyle name="Обычный 346" xfId="188"/>
    <cellStyle name="Обычный 348" xfId="189"/>
    <cellStyle name="Обычный 35" xfId="68"/>
    <cellStyle name="Обычный 350" xfId="148"/>
    <cellStyle name="Обычный 351" xfId="191"/>
    <cellStyle name="Обычный 352" xfId="190"/>
    <cellStyle name="Обычный 353" xfId="183"/>
    <cellStyle name="Обычный 354" xfId="185"/>
    <cellStyle name="Обычный 356" xfId="184"/>
    <cellStyle name="Обычный 36" xfId="69"/>
    <cellStyle name="Обычный 37" xfId="70"/>
    <cellStyle name="Обычный 376" xfId="146"/>
    <cellStyle name="Обычный 38" xfId="71"/>
    <cellStyle name="Обычный 39" xfId="72"/>
    <cellStyle name="Обычный 390" xfId="193"/>
    <cellStyle name="Обычный 391" xfId="192"/>
    <cellStyle name="Обычный 4" xfId="301"/>
    <cellStyle name="Обычный 40" xfId="73"/>
    <cellStyle name="Обычный 403" xfId="195"/>
    <cellStyle name="Обычный 404" xfId="194"/>
    <cellStyle name="Обычный 406" xfId="196"/>
    <cellStyle name="Обычный 407" xfId="197"/>
    <cellStyle name="Обычный 408" xfId="198"/>
    <cellStyle name="Обычный 409" xfId="199"/>
    <cellStyle name="Обычный 41" xfId="74"/>
    <cellStyle name="Обычный 412" xfId="145"/>
    <cellStyle name="Обычный 413" xfId="200"/>
    <cellStyle name="Обычный 415" xfId="201"/>
    <cellStyle name="Обычный 416" xfId="207"/>
    <cellStyle name="Обычный 417" xfId="208"/>
    <cellStyle name="Обычный 418" xfId="206"/>
    <cellStyle name="Обычный 419" xfId="209"/>
    <cellStyle name="Обычный 42" xfId="75"/>
    <cellStyle name="Обычный 420" xfId="210"/>
    <cellStyle name="Обычный 422" xfId="205"/>
    <cellStyle name="Обычный 423" xfId="204"/>
    <cellStyle name="Обычный 425" xfId="211"/>
    <cellStyle name="Обычный 426" xfId="212"/>
    <cellStyle name="Обычный 428" xfId="216"/>
    <cellStyle name="Обычный 429" xfId="217"/>
    <cellStyle name="Обычный 43" xfId="76"/>
    <cellStyle name="Обычный 430" xfId="213"/>
    <cellStyle name="Обычный 431" xfId="214"/>
    <cellStyle name="Обычный 433" xfId="218"/>
    <cellStyle name="Обычный 434" xfId="215"/>
    <cellStyle name="Обычный 435" xfId="219"/>
    <cellStyle name="Обычный 436" xfId="220"/>
    <cellStyle name="Обычный 437" xfId="221"/>
    <cellStyle name="Обычный 44" xfId="77"/>
    <cellStyle name="Обычный 441" xfId="202"/>
    <cellStyle name="Обычный 445" xfId="203"/>
    <cellStyle name="Обычный 447" xfId="223"/>
    <cellStyle name="Обычный 448" xfId="222"/>
    <cellStyle name="Обычный 449" xfId="224"/>
    <cellStyle name="Обычный 45" xfId="78"/>
    <cellStyle name="Обычный 450" xfId="226"/>
    <cellStyle name="Обычный 451" xfId="225"/>
    <cellStyle name="Обычный 46" xfId="79"/>
    <cellStyle name="Обычный 47" xfId="80"/>
    <cellStyle name="Обычный 476" xfId="233"/>
    <cellStyle name="Обычный 477" xfId="234"/>
    <cellStyle name="Обычный 479" xfId="235"/>
    <cellStyle name="Обычный 48" xfId="81"/>
    <cellStyle name="Обычный 480" xfId="236"/>
    <cellStyle name="Обычный 481" xfId="232"/>
    <cellStyle name="Обычный 482" xfId="239"/>
    <cellStyle name="Обычный 483" xfId="238"/>
    <cellStyle name="Обычный 484" xfId="237"/>
    <cellStyle name="Обычный 485" xfId="231"/>
    <cellStyle name="Обычный 49" xfId="82"/>
    <cellStyle name="Обычный 493" xfId="229"/>
    <cellStyle name="Обычный 494" xfId="230"/>
    <cellStyle name="Обычный 496" xfId="240"/>
    <cellStyle name="Обычный 497" xfId="241"/>
    <cellStyle name="Обычный 499" xfId="242"/>
    <cellStyle name="Обычный 5" xfId="83"/>
    <cellStyle name="Обычный 5 2" xfId="84"/>
    <cellStyle name="Обычный 50" xfId="85"/>
    <cellStyle name="Обычный 500" xfId="243"/>
    <cellStyle name="Обычный 501" xfId="244"/>
    <cellStyle name="Обычный 502" xfId="245"/>
    <cellStyle name="Обычный 504" xfId="246"/>
    <cellStyle name="Обычный 505" xfId="247"/>
    <cellStyle name="Обычный 506" xfId="227"/>
    <cellStyle name="Обычный 507" xfId="228"/>
    <cellStyle name="Обычный 51" xfId="86"/>
    <cellStyle name="Обычный 52" xfId="87"/>
    <cellStyle name="Обычный 53" xfId="88"/>
    <cellStyle name="Обычный 531" xfId="250"/>
    <cellStyle name="Обычный 532" xfId="249"/>
    <cellStyle name="Обычный 54" xfId="89"/>
    <cellStyle name="Обычный 545" xfId="248"/>
    <cellStyle name="Обычный 547" xfId="252"/>
    <cellStyle name="Обычный 548" xfId="251"/>
    <cellStyle name="Обычный 549" xfId="253"/>
    <cellStyle name="Обычный 55" xfId="90"/>
    <cellStyle name="Обычный 550" xfId="254"/>
    <cellStyle name="Обычный 551" xfId="255"/>
    <cellStyle name="Обычный 552" xfId="256"/>
    <cellStyle name="Обычный 554" xfId="257"/>
    <cellStyle name="Обычный 555" xfId="258"/>
    <cellStyle name="Обычный 56" xfId="91"/>
    <cellStyle name="Обычный 57" xfId="92"/>
    <cellStyle name="Обычный 570" xfId="262"/>
    <cellStyle name="Обычный 572" xfId="263"/>
    <cellStyle name="Обычный 573" xfId="264"/>
    <cellStyle name="Обычный 574" xfId="265"/>
    <cellStyle name="Обычный 575" xfId="266"/>
    <cellStyle name="Обычный 576" xfId="267"/>
    <cellStyle name="Обычный 577" xfId="268"/>
    <cellStyle name="Обычный 578" xfId="260"/>
    <cellStyle name="Обычный 579" xfId="261"/>
    <cellStyle name="Обычный 58" xfId="93"/>
    <cellStyle name="Обычный 59" xfId="94"/>
    <cellStyle name="Обычный 591" xfId="259"/>
    <cellStyle name="Обычный 592" xfId="270"/>
    <cellStyle name="Обычный 593" xfId="269"/>
    <cellStyle name="Обычный 594" xfId="271"/>
    <cellStyle name="Обычный 595" xfId="272"/>
    <cellStyle name="Обычный 596" xfId="273"/>
    <cellStyle name="Обычный 598" xfId="274"/>
    <cellStyle name="Обычный 599" xfId="275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22" xfId="147"/>
    <cellStyle name="Обычный 628" xfId="277"/>
    <cellStyle name="Обычный 63" xfId="100"/>
    <cellStyle name="Обычный 64" xfId="101"/>
    <cellStyle name="Обычный 640" xfId="279"/>
    <cellStyle name="Обычный 642" xfId="280"/>
    <cellStyle name="Обычный 643" xfId="283"/>
    <cellStyle name="Обычный 644" xfId="282"/>
    <cellStyle name="Обычный 645" xfId="281"/>
    <cellStyle name="Обычный 648" xfId="298"/>
    <cellStyle name="Обычный 649" xfId="290"/>
    <cellStyle name="Обычный 65" xfId="102"/>
    <cellStyle name="Обычный 650" xfId="293"/>
    <cellStyle name="Обычный 652" xfId="291"/>
    <cellStyle name="Обычный 653" xfId="294"/>
    <cellStyle name="Обычный 655" xfId="297"/>
    <cellStyle name="Обычный 657" xfId="296"/>
    <cellStyle name="Обычный 658" xfId="284"/>
    <cellStyle name="Обычный 659" xfId="285"/>
    <cellStyle name="Обычный 66" xfId="103"/>
    <cellStyle name="Обычный 660" xfId="286"/>
    <cellStyle name="Обычный 661" xfId="287"/>
    <cellStyle name="Обычный 662" xfId="288"/>
    <cellStyle name="Обычный 663" xfId="289"/>
    <cellStyle name="Обычный 665" xfId="292"/>
    <cellStyle name="Обычный 666" xfId="295"/>
    <cellStyle name="Обычный 667" xfId="300"/>
    <cellStyle name="Обычный 668" xfId="299"/>
    <cellStyle name="Обычный 67" xfId="104"/>
    <cellStyle name="Обычный 68" xfId="105"/>
    <cellStyle name="Обычный 69" xfId="106"/>
    <cellStyle name="Обычный 7" xfId="107"/>
    <cellStyle name="Обычный 7 2" xfId="108"/>
    <cellStyle name="Обычный 70" xfId="109"/>
    <cellStyle name="Обычный 71" xfId="110"/>
    <cellStyle name="Обычный 72" xfId="111"/>
    <cellStyle name="Обычный 73" xfId="112"/>
    <cellStyle name="Обычный 74" xfId="113"/>
    <cellStyle name="Обычный 75" xfId="114"/>
    <cellStyle name="Обычный 76" xfId="115"/>
    <cellStyle name="Обычный 77" xfId="116"/>
    <cellStyle name="Обычный 78" xfId="117"/>
    <cellStyle name="Обычный 79" xfId="118"/>
    <cellStyle name="Обычный 8" xfId="119"/>
    <cellStyle name="Обычный 80" xfId="120"/>
    <cellStyle name="Обычный 81" xfId="121"/>
    <cellStyle name="Обычный 82" xfId="122"/>
    <cellStyle name="Обычный 83" xfId="123"/>
    <cellStyle name="Обычный 84" xfId="124"/>
    <cellStyle name="Обычный 85" xfId="125"/>
    <cellStyle name="Обычный 86" xfId="126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Обычный_Реестр 1 МЭС" xfId="142"/>
    <cellStyle name="Примечание 2" xfId="302"/>
    <cellStyle name="Финансовый 2" xfId="143"/>
    <cellStyle name="Финансовый 2 2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zoomScaleNormal="100" workbookViewId="0">
      <pane ySplit="6" topLeftCell="A7" activePane="bottomLeft" state="frozen"/>
      <selection pane="bottomLeft" activeCell="G47" sqref="G47"/>
    </sheetView>
  </sheetViews>
  <sheetFormatPr defaultRowHeight="15" x14ac:dyDescent="0.25"/>
  <cols>
    <col min="1" max="1" width="23" customWidth="1"/>
    <col min="2" max="2" width="6.5703125" customWidth="1"/>
    <col min="3" max="3" width="37.28515625" customWidth="1"/>
    <col min="4" max="11" width="13.42578125" customWidth="1"/>
  </cols>
  <sheetData>
    <row r="1" spans="1:11" x14ac:dyDescent="0.25">
      <c r="H1" s="74" t="s">
        <v>16</v>
      </c>
      <c r="I1" s="74"/>
      <c r="J1" s="74"/>
      <c r="K1" s="74"/>
    </row>
    <row r="2" spans="1:11" x14ac:dyDescent="0.25">
      <c r="A2" s="44" t="s">
        <v>83</v>
      </c>
      <c r="B2" s="1"/>
      <c r="D2" s="1"/>
      <c r="E2" s="2"/>
      <c r="F2" s="1"/>
      <c r="G2" s="1"/>
      <c r="H2" s="1"/>
      <c r="I2" s="4"/>
      <c r="J2" s="1"/>
      <c r="K2" s="1"/>
    </row>
    <row r="3" spans="1:11" ht="15.75" thickBot="1" x14ac:dyDescent="0.3">
      <c r="C3" s="1"/>
      <c r="D3" s="1"/>
      <c r="E3" s="2"/>
      <c r="F3" s="1"/>
      <c r="G3" s="1"/>
      <c r="H3" s="1"/>
      <c r="I3" s="4"/>
      <c r="J3" s="1"/>
      <c r="K3" s="1"/>
    </row>
    <row r="4" spans="1:11" ht="15.75" customHeight="1" x14ac:dyDescent="0.25">
      <c r="A4" s="75" t="s">
        <v>2</v>
      </c>
      <c r="B4" s="81"/>
      <c r="C4" s="70" t="s">
        <v>15</v>
      </c>
      <c r="D4" s="70" t="s">
        <v>3</v>
      </c>
      <c r="E4" s="70"/>
      <c r="F4" s="70" t="s">
        <v>4</v>
      </c>
      <c r="G4" s="70"/>
      <c r="H4" s="70" t="s">
        <v>5</v>
      </c>
      <c r="I4" s="79"/>
      <c r="J4" s="70" t="s">
        <v>6</v>
      </c>
      <c r="K4" s="71"/>
    </row>
    <row r="5" spans="1:11" ht="46.5" customHeight="1" x14ac:dyDescent="0.25">
      <c r="A5" s="76"/>
      <c r="B5" s="82" t="s">
        <v>19</v>
      </c>
      <c r="C5" s="72"/>
      <c r="D5" s="72"/>
      <c r="E5" s="72"/>
      <c r="F5" s="72"/>
      <c r="G5" s="72"/>
      <c r="H5" s="72"/>
      <c r="I5" s="80"/>
      <c r="J5" s="72"/>
      <c r="K5" s="73"/>
    </row>
    <row r="6" spans="1:11" x14ac:dyDescent="0.25">
      <c r="A6" s="77"/>
      <c r="B6" s="82"/>
      <c r="C6" s="78"/>
      <c r="D6" s="45" t="s">
        <v>7</v>
      </c>
      <c r="E6" s="45" t="s">
        <v>8</v>
      </c>
      <c r="F6" s="45" t="s">
        <v>7</v>
      </c>
      <c r="G6" s="45" t="s">
        <v>8</v>
      </c>
      <c r="H6" s="45" t="s">
        <v>7</v>
      </c>
      <c r="I6" s="46" t="s">
        <v>8</v>
      </c>
      <c r="J6" s="45" t="s">
        <v>7</v>
      </c>
      <c r="K6" s="47" t="s">
        <v>8</v>
      </c>
    </row>
    <row r="7" spans="1:11" x14ac:dyDescent="0.25">
      <c r="A7" s="6"/>
      <c r="B7" s="6"/>
      <c r="C7" s="6" t="s">
        <v>17</v>
      </c>
      <c r="D7" s="7">
        <f>SUM(D8:D69)</f>
        <v>82</v>
      </c>
      <c r="E7" s="61">
        <f t="shared" ref="E7:K7" si="0">SUM(E8:E69)</f>
        <v>2.4192</v>
      </c>
      <c r="F7" s="7">
        <f t="shared" si="0"/>
        <v>74</v>
      </c>
      <c r="G7" s="61">
        <f t="shared" si="0"/>
        <v>1.0426100000000003</v>
      </c>
      <c r="H7" s="7">
        <f t="shared" si="0"/>
        <v>59</v>
      </c>
      <c r="I7" s="61">
        <f t="shared" si="0"/>
        <v>0.82385000000000019</v>
      </c>
      <c r="J7" s="7">
        <f t="shared" si="0"/>
        <v>11</v>
      </c>
      <c r="K7" s="61">
        <f t="shared" si="0"/>
        <v>1.8875999999999997</v>
      </c>
    </row>
    <row r="8" spans="1:11" s="16" customFormat="1" x14ac:dyDescent="0.25">
      <c r="A8" s="29" t="s">
        <v>266</v>
      </c>
      <c r="B8" s="48">
        <v>1</v>
      </c>
      <c r="C8" s="29" t="s">
        <v>114</v>
      </c>
      <c r="D8" s="39">
        <v>1</v>
      </c>
      <c r="E8" s="62">
        <v>5.0000000000000001E-3</v>
      </c>
      <c r="F8" s="39">
        <v>1</v>
      </c>
      <c r="G8" s="62">
        <v>5.0000000000000001E-3</v>
      </c>
      <c r="H8" s="39">
        <v>0</v>
      </c>
      <c r="I8" s="62">
        <v>0</v>
      </c>
      <c r="J8" s="39">
        <v>0</v>
      </c>
      <c r="K8" s="62">
        <v>0</v>
      </c>
    </row>
    <row r="9" spans="1:11" s="16" customFormat="1" x14ac:dyDescent="0.25">
      <c r="A9" s="29" t="s">
        <v>266</v>
      </c>
      <c r="B9" s="48">
        <v>2</v>
      </c>
      <c r="C9" s="29" t="s">
        <v>126</v>
      </c>
      <c r="D9" s="39">
        <v>0</v>
      </c>
      <c r="E9" s="62">
        <v>0</v>
      </c>
      <c r="F9" s="39">
        <v>0</v>
      </c>
      <c r="G9" s="62">
        <v>0</v>
      </c>
      <c r="H9" s="39">
        <v>0</v>
      </c>
      <c r="I9" s="62">
        <v>0</v>
      </c>
      <c r="J9" s="39">
        <v>1</v>
      </c>
      <c r="K9" s="62">
        <v>0.03</v>
      </c>
    </row>
    <row r="10" spans="1:11" s="16" customFormat="1" x14ac:dyDescent="0.25">
      <c r="A10" s="29" t="s">
        <v>266</v>
      </c>
      <c r="B10" s="48">
        <v>3</v>
      </c>
      <c r="C10" s="29" t="s">
        <v>33</v>
      </c>
      <c r="D10" s="39">
        <v>1</v>
      </c>
      <c r="E10" s="62">
        <v>8.7999999999999995E-2</v>
      </c>
      <c r="F10" s="39">
        <v>1</v>
      </c>
      <c r="G10" s="62">
        <v>8.7999999999999995E-2</v>
      </c>
      <c r="H10" s="39">
        <v>3</v>
      </c>
      <c r="I10" s="62">
        <v>0.02</v>
      </c>
      <c r="J10" s="39">
        <v>0</v>
      </c>
      <c r="K10" s="62">
        <v>0</v>
      </c>
    </row>
    <row r="11" spans="1:11" s="16" customFormat="1" x14ac:dyDescent="0.25">
      <c r="A11" s="29" t="s">
        <v>266</v>
      </c>
      <c r="B11" s="48">
        <v>4</v>
      </c>
      <c r="C11" s="48" t="s">
        <v>35</v>
      </c>
      <c r="D11" s="48">
        <v>1</v>
      </c>
      <c r="E11" s="62">
        <v>5.0000000000000001E-3</v>
      </c>
      <c r="F11" s="39">
        <v>1</v>
      </c>
      <c r="G11" s="62">
        <v>5.0000000000000001E-3</v>
      </c>
      <c r="H11" s="39">
        <v>0</v>
      </c>
      <c r="I11" s="62">
        <v>0</v>
      </c>
      <c r="J11" s="39">
        <v>0</v>
      </c>
      <c r="K11" s="62">
        <v>0</v>
      </c>
    </row>
    <row r="12" spans="1:11" s="16" customFormat="1" x14ac:dyDescent="0.25">
      <c r="A12" s="29" t="s">
        <v>266</v>
      </c>
      <c r="B12" s="48">
        <v>5</v>
      </c>
      <c r="C12" s="29" t="s">
        <v>113</v>
      </c>
      <c r="D12" s="39">
        <v>1</v>
      </c>
      <c r="E12" s="62">
        <v>0.01</v>
      </c>
      <c r="F12" s="39">
        <v>0</v>
      </c>
      <c r="G12" s="62">
        <v>0</v>
      </c>
      <c r="H12" s="39">
        <v>1</v>
      </c>
      <c r="I12" s="62">
        <v>1E-3</v>
      </c>
      <c r="J12" s="39">
        <v>0</v>
      </c>
      <c r="K12" s="62">
        <v>0</v>
      </c>
    </row>
    <row r="13" spans="1:11" s="16" customFormat="1" x14ac:dyDescent="0.25">
      <c r="A13" s="29" t="s">
        <v>266</v>
      </c>
      <c r="B13" s="48">
        <v>6</v>
      </c>
      <c r="C13" s="29" t="s">
        <v>115</v>
      </c>
      <c r="D13" s="39">
        <v>1</v>
      </c>
      <c r="E13" s="62">
        <v>1.2500000000000001E-2</v>
      </c>
      <c r="F13" s="39">
        <v>1</v>
      </c>
      <c r="G13" s="62">
        <v>1.2500000000000001E-2</v>
      </c>
      <c r="H13" s="39">
        <v>0</v>
      </c>
      <c r="I13" s="62">
        <v>0</v>
      </c>
      <c r="J13" s="39">
        <v>0</v>
      </c>
      <c r="K13" s="62">
        <v>0</v>
      </c>
    </row>
    <row r="14" spans="1:11" s="16" customFormat="1" x14ac:dyDescent="0.25">
      <c r="A14" s="29" t="s">
        <v>266</v>
      </c>
      <c r="B14" s="48">
        <v>7</v>
      </c>
      <c r="C14" s="29" t="s">
        <v>116</v>
      </c>
      <c r="D14" s="39">
        <v>1</v>
      </c>
      <c r="E14" s="62">
        <v>1.4999999999999999E-2</v>
      </c>
      <c r="F14" s="39">
        <v>0</v>
      </c>
      <c r="G14" s="62">
        <v>0</v>
      </c>
      <c r="H14" s="39">
        <v>0</v>
      </c>
      <c r="I14" s="62">
        <v>0</v>
      </c>
      <c r="J14" s="39">
        <v>0</v>
      </c>
      <c r="K14" s="62">
        <v>0</v>
      </c>
    </row>
    <row r="15" spans="1:11" s="9" customFormat="1" x14ac:dyDescent="0.25">
      <c r="A15" s="29" t="s">
        <v>266</v>
      </c>
      <c r="B15" s="48">
        <v>8</v>
      </c>
      <c r="C15" s="29" t="s">
        <v>34</v>
      </c>
      <c r="D15" s="30">
        <v>6</v>
      </c>
      <c r="E15" s="63">
        <v>6.13E-2</v>
      </c>
      <c r="F15" s="30">
        <v>5</v>
      </c>
      <c r="G15" s="63">
        <v>4.6300000000000001E-2</v>
      </c>
      <c r="H15" s="39">
        <v>3</v>
      </c>
      <c r="I15" s="63">
        <v>0.41120000000000001</v>
      </c>
      <c r="J15" s="39">
        <v>0</v>
      </c>
      <c r="K15" s="63">
        <v>0</v>
      </c>
    </row>
    <row r="16" spans="1:11" s="9" customFormat="1" x14ac:dyDescent="0.25">
      <c r="A16" s="29" t="s">
        <v>266</v>
      </c>
      <c r="B16" s="48">
        <v>9</v>
      </c>
      <c r="C16" s="29" t="s">
        <v>36</v>
      </c>
      <c r="D16" s="30">
        <v>3</v>
      </c>
      <c r="E16" s="63">
        <v>1.6799999999999999E-2</v>
      </c>
      <c r="F16" s="30">
        <v>3</v>
      </c>
      <c r="G16" s="63">
        <v>2.2200000000000001E-2</v>
      </c>
      <c r="H16" s="39">
        <v>4</v>
      </c>
      <c r="I16" s="63">
        <v>3.6299999999999999E-2</v>
      </c>
      <c r="J16" s="39">
        <v>0</v>
      </c>
      <c r="K16" s="63">
        <v>0</v>
      </c>
    </row>
    <row r="17" spans="1:11" s="9" customFormat="1" x14ac:dyDescent="0.25">
      <c r="A17" s="29" t="s">
        <v>266</v>
      </c>
      <c r="B17" s="48">
        <v>10</v>
      </c>
      <c r="C17" s="29" t="s">
        <v>117</v>
      </c>
      <c r="D17" s="30">
        <v>1</v>
      </c>
      <c r="E17" s="63">
        <v>0.01</v>
      </c>
      <c r="F17" s="30">
        <v>0</v>
      </c>
      <c r="G17" s="63">
        <v>0</v>
      </c>
      <c r="H17" s="39">
        <v>0</v>
      </c>
      <c r="I17" s="63">
        <v>0</v>
      </c>
      <c r="J17" s="39">
        <v>0</v>
      </c>
      <c r="K17" s="63">
        <v>0</v>
      </c>
    </row>
    <row r="18" spans="1:11" s="9" customFormat="1" x14ac:dyDescent="0.25">
      <c r="A18" s="29" t="s">
        <v>266</v>
      </c>
      <c r="B18" s="48">
        <v>11</v>
      </c>
      <c r="C18" s="29" t="s">
        <v>55</v>
      </c>
      <c r="D18" s="30">
        <v>2</v>
      </c>
      <c r="E18" s="63">
        <v>0.02</v>
      </c>
      <c r="F18" s="30">
        <v>2</v>
      </c>
      <c r="G18" s="63">
        <v>0.02</v>
      </c>
      <c r="H18" s="39">
        <v>1</v>
      </c>
      <c r="I18" s="63">
        <v>4.0000000000000001E-3</v>
      </c>
      <c r="J18" s="39">
        <v>0</v>
      </c>
      <c r="K18" s="63">
        <v>0</v>
      </c>
    </row>
    <row r="19" spans="1:11" s="9" customFormat="1" x14ac:dyDescent="0.25">
      <c r="A19" s="29" t="s">
        <v>266</v>
      </c>
      <c r="B19" s="48">
        <v>12</v>
      </c>
      <c r="C19" s="30" t="s">
        <v>38</v>
      </c>
      <c r="D19" s="30">
        <v>3</v>
      </c>
      <c r="E19" s="63">
        <v>3.6299999999999999E-2</v>
      </c>
      <c r="F19" s="30">
        <v>2</v>
      </c>
      <c r="G19" s="63">
        <v>0.1263</v>
      </c>
      <c r="H19" s="39">
        <v>2</v>
      </c>
      <c r="I19" s="63">
        <v>0.01</v>
      </c>
      <c r="J19" s="39">
        <v>1</v>
      </c>
      <c r="K19" s="63">
        <v>1.4999999999999999E-2</v>
      </c>
    </row>
    <row r="20" spans="1:11" s="9" customFormat="1" x14ac:dyDescent="0.25">
      <c r="A20" s="29" t="s">
        <v>266</v>
      </c>
      <c r="B20" s="48">
        <v>13</v>
      </c>
      <c r="C20" s="30" t="s">
        <v>31</v>
      </c>
      <c r="D20" s="30">
        <v>6</v>
      </c>
      <c r="E20" s="63">
        <v>3.1300000000000001E-2</v>
      </c>
      <c r="F20" s="30">
        <v>7</v>
      </c>
      <c r="G20" s="63">
        <v>5.2810000000000003E-2</v>
      </c>
      <c r="H20" s="39">
        <v>6</v>
      </c>
      <c r="I20" s="63">
        <v>4.2599999999999999E-2</v>
      </c>
      <c r="J20" s="39">
        <v>0</v>
      </c>
      <c r="K20" s="63">
        <v>0</v>
      </c>
    </row>
    <row r="21" spans="1:11" s="9" customFormat="1" x14ac:dyDescent="0.25">
      <c r="A21" s="29" t="s">
        <v>266</v>
      </c>
      <c r="B21" s="48">
        <v>14</v>
      </c>
      <c r="C21" s="30" t="s">
        <v>26</v>
      </c>
      <c r="D21" s="30">
        <v>1</v>
      </c>
      <c r="E21" s="63">
        <v>1.2500000000000001E-2</v>
      </c>
      <c r="F21" s="30">
        <v>1</v>
      </c>
      <c r="G21" s="63">
        <v>1.2500000000000001E-2</v>
      </c>
      <c r="H21" s="39">
        <v>0</v>
      </c>
      <c r="I21" s="63">
        <v>0</v>
      </c>
      <c r="J21" s="39">
        <v>0</v>
      </c>
      <c r="K21" s="63">
        <v>0</v>
      </c>
    </row>
    <row r="22" spans="1:11" s="9" customFormat="1" x14ac:dyDescent="0.25">
      <c r="A22" s="29" t="s">
        <v>266</v>
      </c>
      <c r="B22" s="48">
        <v>15</v>
      </c>
      <c r="C22" s="30" t="s">
        <v>29</v>
      </c>
      <c r="D22" s="30">
        <v>2</v>
      </c>
      <c r="E22" s="63">
        <v>0.02</v>
      </c>
      <c r="F22" s="30">
        <v>1</v>
      </c>
      <c r="G22" s="63">
        <v>5.0000000000000001E-3</v>
      </c>
      <c r="H22" s="39">
        <v>2</v>
      </c>
      <c r="I22" s="63">
        <v>8.9999999999999993E-3</v>
      </c>
      <c r="J22" s="39">
        <v>0</v>
      </c>
      <c r="K22" s="63">
        <v>0</v>
      </c>
    </row>
    <row r="23" spans="1:11" s="9" customFormat="1" x14ac:dyDescent="0.25">
      <c r="A23" s="29" t="s">
        <v>266</v>
      </c>
      <c r="B23" s="48">
        <v>16</v>
      </c>
      <c r="C23" s="50" t="s">
        <v>127</v>
      </c>
      <c r="D23" s="30">
        <v>0</v>
      </c>
      <c r="E23" s="63">
        <v>0</v>
      </c>
      <c r="F23" s="37">
        <v>4</v>
      </c>
      <c r="G23" s="63">
        <v>3.1E-2</v>
      </c>
      <c r="H23" s="30">
        <v>3</v>
      </c>
      <c r="I23" s="63">
        <v>3.5999999999999997E-2</v>
      </c>
      <c r="J23" s="30">
        <v>1</v>
      </c>
      <c r="K23" s="63">
        <v>1.4999999999999999E-2</v>
      </c>
    </row>
    <row r="24" spans="1:11" s="9" customFormat="1" x14ac:dyDescent="0.25">
      <c r="A24" s="29" t="s">
        <v>266</v>
      </c>
      <c r="B24" s="48">
        <v>17</v>
      </c>
      <c r="C24" s="39" t="s">
        <v>128</v>
      </c>
      <c r="D24" s="37">
        <v>7</v>
      </c>
      <c r="E24" s="64">
        <v>5.0999999999999997E-2</v>
      </c>
      <c r="F24" s="37">
        <v>2</v>
      </c>
      <c r="G24" s="64">
        <v>1.0999999999999999E-2</v>
      </c>
      <c r="H24" s="30">
        <v>4</v>
      </c>
      <c r="I24" s="64">
        <v>3.5000000000000003E-2</v>
      </c>
      <c r="J24" s="30">
        <v>0</v>
      </c>
      <c r="K24" s="64">
        <v>0</v>
      </c>
    </row>
    <row r="25" spans="1:11" s="19" customFormat="1" x14ac:dyDescent="0.2">
      <c r="A25" s="29" t="s">
        <v>266</v>
      </c>
      <c r="B25" s="48">
        <v>18</v>
      </c>
      <c r="C25" s="50" t="s">
        <v>129</v>
      </c>
      <c r="D25" s="30">
        <v>3</v>
      </c>
      <c r="E25" s="65">
        <v>3.6999999999999998E-2</v>
      </c>
      <c r="F25" s="37">
        <v>1</v>
      </c>
      <c r="G25" s="65">
        <v>1.2E-2</v>
      </c>
      <c r="H25" s="30">
        <v>3</v>
      </c>
      <c r="I25" s="65">
        <v>1.6E-2</v>
      </c>
      <c r="J25" s="30">
        <v>1</v>
      </c>
      <c r="K25" s="65">
        <v>1.4999999999999999E-2</v>
      </c>
    </row>
    <row r="26" spans="1:11" s="19" customFormat="1" x14ac:dyDescent="0.2">
      <c r="A26" s="29" t="s">
        <v>266</v>
      </c>
      <c r="B26" s="48">
        <v>19</v>
      </c>
      <c r="C26" s="39" t="s">
        <v>130</v>
      </c>
      <c r="D26" s="30">
        <v>0</v>
      </c>
      <c r="E26" s="64">
        <v>0</v>
      </c>
      <c r="F26" s="37">
        <v>1</v>
      </c>
      <c r="G26" s="64">
        <v>7.0000000000000001E-3</v>
      </c>
      <c r="H26" s="30">
        <v>0</v>
      </c>
      <c r="I26" s="64">
        <v>0</v>
      </c>
      <c r="J26" s="30">
        <v>0</v>
      </c>
      <c r="K26" s="64">
        <v>0</v>
      </c>
    </row>
    <row r="27" spans="1:11" s="12" customFormat="1" x14ac:dyDescent="0.25">
      <c r="A27" s="29" t="s">
        <v>266</v>
      </c>
      <c r="B27" s="48">
        <v>20</v>
      </c>
      <c r="C27" s="50" t="s">
        <v>131</v>
      </c>
      <c r="D27" s="30">
        <v>2</v>
      </c>
      <c r="E27" s="64">
        <v>2.9000000000000001E-2</v>
      </c>
      <c r="F27" s="30">
        <v>0</v>
      </c>
      <c r="G27" s="64">
        <v>0</v>
      </c>
      <c r="H27" s="30">
        <v>1</v>
      </c>
      <c r="I27" s="64">
        <v>5.0000000000000001E-3</v>
      </c>
      <c r="J27" s="30">
        <v>0</v>
      </c>
      <c r="K27" s="64">
        <v>0</v>
      </c>
    </row>
    <row r="28" spans="1:11" s="12" customFormat="1" x14ac:dyDescent="0.25">
      <c r="A28" s="29" t="s">
        <v>266</v>
      </c>
      <c r="B28" s="48">
        <v>21</v>
      </c>
      <c r="C28" s="50" t="s">
        <v>132</v>
      </c>
      <c r="D28" s="30">
        <v>0</v>
      </c>
      <c r="E28" s="64">
        <v>0</v>
      </c>
      <c r="F28" s="30">
        <v>0</v>
      </c>
      <c r="G28" s="64">
        <v>0</v>
      </c>
      <c r="H28" s="30">
        <v>1</v>
      </c>
      <c r="I28" s="64">
        <v>5.0000000000000001E-3</v>
      </c>
      <c r="J28" s="30">
        <v>0</v>
      </c>
      <c r="K28" s="64">
        <v>0</v>
      </c>
    </row>
    <row r="29" spans="1:11" s="12" customFormat="1" x14ac:dyDescent="0.25">
      <c r="A29" s="29" t="s">
        <v>266</v>
      </c>
      <c r="B29" s="48">
        <v>22</v>
      </c>
      <c r="C29" s="50" t="s">
        <v>133</v>
      </c>
      <c r="D29" s="30">
        <v>1</v>
      </c>
      <c r="E29" s="64">
        <v>6.0000000000000001E-3</v>
      </c>
      <c r="F29" s="30">
        <v>2</v>
      </c>
      <c r="G29" s="64">
        <v>1.7000000000000001E-2</v>
      </c>
      <c r="H29" s="30">
        <v>0</v>
      </c>
      <c r="I29" s="64">
        <v>0</v>
      </c>
      <c r="J29" s="30">
        <v>0</v>
      </c>
      <c r="K29" s="64">
        <v>0</v>
      </c>
    </row>
    <row r="30" spans="1:11" s="12" customFormat="1" x14ac:dyDescent="0.25">
      <c r="A30" s="29" t="s">
        <v>266</v>
      </c>
      <c r="B30" s="48">
        <v>23</v>
      </c>
      <c r="C30" s="50" t="s">
        <v>134</v>
      </c>
      <c r="D30" s="30">
        <v>0</v>
      </c>
      <c r="E30" s="64">
        <v>0</v>
      </c>
      <c r="F30" s="30">
        <v>0</v>
      </c>
      <c r="G30" s="64">
        <v>0</v>
      </c>
      <c r="H30" s="30">
        <v>1</v>
      </c>
      <c r="I30" s="64">
        <v>5.0000000000000001E-3</v>
      </c>
      <c r="J30" s="30">
        <v>0</v>
      </c>
      <c r="K30" s="64">
        <v>0</v>
      </c>
    </row>
    <row r="31" spans="1:11" s="12" customFormat="1" x14ac:dyDescent="0.25">
      <c r="A31" s="29" t="s">
        <v>266</v>
      </c>
      <c r="B31" s="48">
        <v>24</v>
      </c>
      <c r="C31" s="29" t="s">
        <v>135</v>
      </c>
      <c r="D31" s="30">
        <v>2</v>
      </c>
      <c r="E31" s="64">
        <v>2.1000000000000001E-2</v>
      </c>
      <c r="F31" s="30">
        <v>1</v>
      </c>
      <c r="G31" s="64">
        <v>6.0000000000000001E-3</v>
      </c>
      <c r="H31" s="30">
        <v>1</v>
      </c>
      <c r="I31" s="64">
        <v>5.0000000000000001E-3</v>
      </c>
      <c r="J31" s="30">
        <v>2</v>
      </c>
      <c r="K31" s="64">
        <v>1.6546000000000001</v>
      </c>
    </row>
    <row r="32" spans="1:11" s="9" customFormat="1" x14ac:dyDescent="0.25">
      <c r="A32" s="29" t="s">
        <v>266</v>
      </c>
      <c r="B32" s="48">
        <v>25</v>
      </c>
      <c r="C32" s="50" t="s">
        <v>136</v>
      </c>
      <c r="D32" s="30">
        <v>1</v>
      </c>
      <c r="E32" s="64">
        <v>1.4999999999999999E-2</v>
      </c>
      <c r="F32" s="30">
        <v>1</v>
      </c>
      <c r="G32" s="64">
        <v>5.0000000000000001E-3</v>
      </c>
      <c r="H32" s="30">
        <v>0</v>
      </c>
      <c r="I32" s="64">
        <v>0</v>
      </c>
      <c r="J32" s="30">
        <v>2</v>
      </c>
      <c r="K32" s="64">
        <v>0.113</v>
      </c>
    </row>
    <row r="33" spans="1:12" s="9" customFormat="1" x14ac:dyDescent="0.25">
      <c r="A33" s="29" t="s">
        <v>266</v>
      </c>
      <c r="B33" s="48">
        <v>26</v>
      </c>
      <c r="C33" s="50" t="s">
        <v>132</v>
      </c>
      <c r="D33" s="30">
        <v>3</v>
      </c>
      <c r="E33" s="64">
        <v>0.06</v>
      </c>
      <c r="F33" s="30">
        <v>0</v>
      </c>
      <c r="G33" s="64">
        <v>0</v>
      </c>
      <c r="H33" s="30">
        <v>0</v>
      </c>
      <c r="I33" s="64">
        <v>0</v>
      </c>
      <c r="J33" s="30">
        <v>0</v>
      </c>
      <c r="K33" s="64">
        <v>0</v>
      </c>
    </row>
    <row r="34" spans="1:12" s="9" customFormat="1" ht="17.25" customHeight="1" x14ac:dyDescent="0.25">
      <c r="A34" s="29" t="s">
        <v>266</v>
      </c>
      <c r="B34" s="48">
        <v>27</v>
      </c>
      <c r="C34" s="50" t="s">
        <v>137</v>
      </c>
      <c r="D34" s="30">
        <v>0</v>
      </c>
      <c r="E34" s="64">
        <v>0</v>
      </c>
      <c r="F34" s="30">
        <v>0</v>
      </c>
      <c r="G34" s="64">
        <v>0</v>
      </c>
      <c r="H34" s="30">
        <v>1</v>
      </c>
      <c r="I34" s="64">
        <v>5.0000000000000001E-3</v>
      </c>
      <c r="J34" s="30">
        <v>0</v>
      </c>
      <c r="K34" s="64">
        <v>0</v>
      </c>
    </row>
    <row r="35" spans="1:12" s="9" customFormat="1" x14ac:dyDescent="0.25">
      <c r="A35" s="29" t="s">
        <v>266</v>
      </c>
      <c r="B35" s="48">
        <v>28</v>
      </c>
      <c r="C35" s="50" t="s">
        <v>138</v>
      </c>
      <c r="D35" s="30">
        <v>0</v>
      </c>
      <c r="E35" s="64">
        <v>0</v>
      </c>
      <c r="F35" s="30">
        <v>1</v>
      </c>
      <c r="G35" s="64">
        <v>0.16</v>
      </c>
      <c r="H35" s="30">
        <v>0</v>
      </c>
      <c r="I35" s="64">
        <v>0</v>
      </c>
      <c r="J35" s="30">
        <v>0</v>
      </c>
      <c r="K35" s="64">
        <v>0</v>
      </c>
    </row>
    <row r="36" spans="1:12" s="9" customFormat="1" x14ac:dyDescent="0.25">
      <c r="A36" s="29" t="s">
        <v>266</v>
      </c>
      <c r="B36" s="48">
        <v>29</v>
      </c>
      <c r="C36" s="50" t="s">
        <v>139</v>
      </c>
      <c r="D36" s="30">
        <v>0</v>
      </c>
      <c r="E36" s="64">
        <v>0</v>
      </c>
      <c r="F36" s="30">
        <v>0</v>
      </c>
      <c r="G36" s="64">
        <v>0</v>
      </c>
      <c r="H36" s="30">
        <v>0</v>
      </c>
      <c r="I36" s="64">
        <v>0</v>
      </c>
      <c r="J36" s="30">
        <v>0</v>
      </c>
      <c r="K36" s="64">
        <v>0</v>
      </c>
    </row>
    <row r="37" spans="1:12" s="9" customFormat="1" x14ac:dyDescent="0.25">
      <c r="A37" s="29" t="s">
        <v>266</v>
      </c>
      <c r="B37" s="48">
        <v>30</v>
      </c>
      <c r="C37" s="50" t="s">
        <v>140</v>
      </c>
      <c r="D37" s="30">
        <v>1</v>
      </c>
      <c r="E37" s="64">
        <v>5.0000000000000001E-3</v>
      </c>
      <c r="F37" s="30">
        <v>1</v>
      </c>
      <c r="G37" s="64">
        <v>5.0000000000000001E-3</v>
      </c>
      <c r="H37" s="30">
        <v>0</v>
      </c>
      <c r="I37" s="64">
        <v>0</v>
      </c>
      <c r="J37" s="30">
        <v>0</v>
      </c>
      <c r="K37" s="64">
        <v>0</v>
      </c>
    </row>
    <row r="38" spans="1:12" s="9" customFormat="1" x14ac:dyDescent="0.25">
      <c r="A38" s="29" t="s">
        <v>266</v>
      </c>
      <c r="B38" s="48">
        <v>31</v>
      </c>
      <c r="C38" s="50" t="s">
        <v>141</v>
      </c>
      <c r="D38" s="30">
        <v>1</v>
      </c>
      <c r="E38" s="64">
        <v>8.0000000000000002E-3</v>
      </c>
      <c r="F38" s="30">
        <v>5</v>
      </c>
      <c r="G38" s="64">
        <v>4.8000000000000001E-2</v>
      </c>
      <c r="H38" s="30">
        <v>1</v>
      </c>
      <c r="I38" s="64">
        <v>1.2E-2</v>
      </c>
      <c r="J38" s="30">
        <v>0</v>
      </c>
      <c r="K38" s="64">
        <v>0</v>
      </c>
    </row>
    <row r="39" spans="1:12" s="9" customFormat="1" x14ac:dyDescent="0.25">
      <c r="A39" s="29" t="s">
        <v>266</v>
      </c>
      <c r="B39" s="48">
        <v>32</v>
      </c>
      <c r="C39" s="50" t="s">
        <v>142</v>
      </c>
      <c r="D39" s="30">
        <v>3</v>
      </c>
      <c r="E39" s="64">
        <v>1.66</v>
      </c>
      <c r="F39" s="30">
        <v>0</v>
      </c>
      <c r="G39" s="64">
        <v>0</v>
      </c>
      <c r="H39" s="30">
        <v>0</v>
      </c>
      <c r="I39" s="64">
        <v>0</v>
      </c>
      <c r="J39" s="30">
        <v>1</v>
      </c>
      <c r="K39" s="64">
        <v>5.0000000000000001E-3</v>
      </c>
    </row>
    <row r="40" spans="1:12" s="19" customFormat="1" ht="18" customHeight="1" x14ac:dyDescent="0.2">
      <c r="A40" s="29" t="s">
        <v>266</v>
      </c>
      <c r="B40" s="48">
        <v>33</v>
      </c>
      <c r="C40" s="51" t="s">
        <v>184</v>
      </c>
      <c r="D40" s="52">
        <v>1</v>
      </c>
      <c r="E40" s="66">
        <v>5.0000000000000001E-3</v>
      </c>
      <c r="F40" s="52">
        <v>0</v>
      </c>
      <c r="G40" s="66">
        <v>0</v>
      </c>
      <c r="H40" s="52">
        <v>0</v>
      </c>
      <c r="I40" s="66">
        <v>0</v>
      </c>
      <c r="J40" s="52">
        <v>0</v>
      </c>
      <c r="K40" s="66">
        <v>0</v>
      </c>
      <c r="L40" s="20"/>
    </row>
    <row r="41" spans="1:12" s="19" customFormat="1" ht="18" customHeight="1" x14ac:dyDescent="0.2">
      <c r="A41" s="29" t="s">
        <v>266</v>
      </c>
      <c r="B41" s="48">
        <v>34</v>
      </c>
      <c r="C41" s="51" t="s">
        <v>185</v>
      </c>
      <c r="D41" s="52">
        <v>1</v>
      </c>
      <c r="E41" s="66">
        <v>1E-3</v>
      </c>
      <c r="F41" s="52">
        <v>0</v>
      </c>
      <c r="G41" s="66">
        <v>0</v>
      </c>
      <c r="H41" s="52">
        <v>0</v>
      </c>
      <c r="I41" s="66">
        <v>0</v>
      </c>
      <c r="J41" s="52">
        <v>0</v>
      </c>
      <c r="K41" s="66">
        <v>0</v>
      </c>
      <c r="L41" s="20"/>
    </row>
    <row r="42" spans="1:12" s="19" customFormat="1" ht="18" customHeight="1" x14ac:dyDescent="0.2">
      <c r="A42" s="29" t="s">
        <v>266</v>
      </c>
      <c r="B42" s="48">
        <v>35</v>
      </c>
      <c r="C42" s="51" t="s">
        <v>186</v>
      </c>
      <c r="D42" s="52">
        <v>0</v>
      </c>
      <c r="E42" s="66">
        <v>0</v>
      </c>
      <c r="F42" s="52">
        <v>0</v>
      </c>
      <c r="G42" s="66">
        <v>0</v>
      </c>
      <c r="H42" s="52">
        <v>1</v>
      </c>
      <c r="I42" s="66">
        <v>7.5000000000000002E-4</v>
      </c>
      <c r="J42" s="52">
        <v>0</v>
      </c>
      <c r="K42" s="66">
        <v>0</v>
      </c>
      <c r="L42" s="20"/>
    </row>
    <row r="43" spans="1:12" s="19" customFormat="1" ht="18" customHeight="1" x14ac:dyDescent="0.2">
      <c r="A43" s="29" t="s">
        <v>266</v>
      </c>
      <c r="B43" s="48">
        <v>36</v>
      </c>
      <c r="C43" s="53" t="s">
        <v>187</v>
      </c>
      <c r="D43" s="52">
        <v>0</v>
      </c>
      <c r="E43" s="66">
        <v>0</v>
      </c>
      <c r="F43" s="52">
        <v>0</v>
      </c>
      <c r="G43" s="66">
        <v>0</v>
      </c>
      <c r="H43" s="52">
        <v>1</v>
      </c>
      <c r="I43" s="66">
        <v>1.4999999999999999E-2</v>
      </c>
      <c r="J43" s="52">
        <v>0</v>
      </c>
      <c r="K43" s="66">
        <v>0</v>
      </c>
      <c r="L43" s="20"/>
    </row>
    <row r="44" spans="1:12" s="19" customFormat="1" ht="18" customHeight="1" x14ac:dyDescent="0.2">
      <c r="A44" s="29" t="s">
        <v>266</v>
      </c>
      <c r="B44" s="48">
        <v>37</v>
      </c>
      <c r="C44" s="53" t="s">
        <v>188</v>
      </c>
      <c r="D44" s="52">
        <v>0</v>
      </c>
      <c r="E44" s="66">
        <v>0</v>
      </c>
      <c r="F44" s="52">
        <v>0</v>
      </c>
      <c r="G44" s="66">
        <v>0</v>
      </c>
      <c r="H44" s="52">
        <v>0</v>
      </c>
      <c r="I44" s="66">
        <v>0</v>
      </c>
      <c r="J44" s="52">
        <v>1</v>
      </c>
      <c r="K44" s="66">
        <v>1.4999999999999999E-2</v>
      </c>
      <c r="L44" s="20"/>
    </row>
    <row r="45" spans="1:12" s="19" customFormat="1" ht="18" customHeight="1" x14ac:dyDescent="0.2">
      <c r="A45" s="29" t="s">
        <v>266</v>
      </c>
      <c r="B45" s="48">
        <v>38</v>
      </c>
      <c r="C45" s="53" t="s">
        <v>189</v>
      </c>
      <c r="D45" s="52">
        <v>1</v>
      </c>
      <c r="E45" s="66">
        <v>5.0000000000000001E-3</v>
      </c>
      <c r="F45" s="52">
        <v>0</v>
      </c>
      <c r="G45" s="66">
        <v>0</v>
      </c>
      <c r="H45" s="52">
        <v>0</v>
      </c>
      <c r="I45" s="66">
        <v>0</v>
      </c>
      <c r="J45" s="52">
        <v>0</v>
      </c>
      <c r="K45" s="66">
        <v>0</v>
      </c>
      <c r="L45" s="20"/>
    </row>
    <row r="46" spans="1:12" s="19" customFormat="1" ht="18" customHeight="1" x14ac:dyDescent="0.2">
      <c r="A46" s="29" t="s">
        <v>266</v>
      </c>
      <c r="B46" s="48">
        <v>39</v>
      </c>
      <c r="C46" s="53" t="s">
        <v>190</v>
      </c>
      <c r="D46" s="52">
        <v>0</v>
      </c>
      <c r="E46" s="66">
        <v>0</v>
      </c>
      <c r="F46" s="52">
        <v>1</v>
      </c>
      <c r="G46" s="66">
        <v>5.0000000000000001E-3</v>
      </c>
      <c r="H46" s="52">
        <v>0</v>
      </c>
      <c r="I46" s="66">
        <v>0</v>
      </c>
      <c r="J46" s="52">
        <v>0</v>
      </c>
      <c r="K46" s="66">
        <v>0</v>
      </c>
      <c r="L46" s="20"/>
    </row>
    <row r="47" spans="1:12" s="19" customFormat="1" ht="18" customHeight="1" x14ac:dyDescent="0.2">
      <c r="A47" s="29" t="s">
        <v>266</v>
      </c>
      <c r="B47" s="48">
        <v>40</v>
      </c>
      <c r="C47" s="53" t="s">
        <v>45</v>
      </c>
      <c r="D47" s="52">
        <v>8</v>
      </c>
      <c r="E47" s="66">
        <v>0.04</v>
      </c>
      <c r="F47" s="52">
        <v>9</v>
      </c>
      <c r="G47" s="66">
        <v>4.4999999999999998E-2</v>
      </c>
      <c r="H47" s="52">
        <v>0</v>
      </c>
      <c r="I47" s="66">
        <v>0</v>
      </c>
      <c r="J47" s="52">
        <v>0</v>
      </c>
      <c r="K47" s="66">
        <v>0</v>
      </c>
      <c r="L47" s="20"/>
    </row>
    <row r="48" spans="1:12" s="19" customFormat="1" ht="18" customHeight="1" x14ac:dyDescent="0.2">
      <c r="A48" s="29" t="s">
        <v>266</v>
      </c>
      <c r="B48" s="48">
        <v>41</v>
      </c>
      <c r="C48" s="53" t="s">
        <v>191</v>
      </c>
      <c r="D48" s="52">
        <v>6</v>
      </c>
      <c r="E48" s="66">
        <v>8.5000000000000006E-3</v>
      </c>
      <c r="F48" s="52">
        <v>5</v>
      </c>
      <c r="G48" s="66">
        <v>3.5000000000000001E-3</v>
      </c>
      <c r="H48" s="52">
        <v>0</v>
      </c>
      <c r="I48" s="66">
        <v>0</v>
      </c>
      <c r="J48" s="52">
        <v>0</v>
      </c>
      <c r="K48" s="66">
        <v>0</v>
      </c>
      <c r="L48" s="20"/>
    </row>
    <row r="49" spans="1:12" s="19" customFormat="1" ht="18" customHeight="1" x14ac:dyDescent="0.2">
      <c r="A49" s="29" t="s">
        <v>266</v>
      </c>
      <c r="B49" s="48">
        <v>42</v>
      </c>
      <c r="C49" s="53" t="s">
        <v>192</v>
      </c>
      <c r="D49" s="52">
        <v>0</v>
      </c>
      <c r="E49" s="66">
        <v>0</v>
      </c>
      <c r="F49" s="52">
        <v>1</v>
      </c>
      <c r="G49" s="66">
        <v>0.05</v>
      </c>
      <c r="H49" s="52">
        <v>0</v>
      </c>
      <c r="I49" s="66">
        <v>0</v>
      </c>
      <c r="J49" s="52">
        <v>0</v>
      </c>
      <c r="K49" s="66">
        <v>0</v>
      </c>
      <c r="L49" s="20"/>
    </row>
    <row r="50" spans="1:12" s="19" customFormat="1" ht="18" customHeight="1" x14ac:dyDescent="0.2">
      <c r="A50" s="29" t="s">
        <v>266</v>
      </c>
      <c r="B50" s="48">
        <v>43</v>
      </c>
      <c r="C50" s="51" t="s">
        <v>193</v>
      </c>
      <c r="D50" s="52">
        <v>0</v>
      </c>
      <c r="E50" s="66">
        <v>0</v>
      </c>
      <c r="F50" s="52">
        <v>0</v>
      </c>
      <c r="G50" s="66">
        <v>0</v>
      </c>
      <c r="H50" s="52">
        <v>1</v>
      </c>
      <c r="I50" s="66">
        <v>0.01</v>
      </c>
      <c r="J50" s="52">
        <v>0</v>
      </c>
      <c r="K50" s="66">
        <v>0</v>
      </c>
      <c r="L50" s="20"/>
    </row>
    <row r="51" spans="1:12" s="12" customFormat="1" x14ac:dyDescent="0.25">
      <c r="A51" s="29" t="s">
        <v>266</v>
      </c>
      <c r="B51" s="48">
        <v>44</v>
      </c>
      <c r="C51" s="29" t="s">
        <v>219</v>
      </c>
      <c r="D51" s="54">
        <v>0</v>
      </c>
      <c r="E51" s="67">
        <v>0</v>
      </c>
      <c r="F51" s="54">
        <v>0</v>
      </c>
      <c r="G51" s="67">
        <v>0</v>
      </c>
      <c r="H51" s="54">
        <v>1</v>
      </c>
      <c r="I51" s="67">
        <v>5.0000000000000001E-3</v>
      </c>
      <c r="J51" s="54">
        <v>0</v>
      </c>
      <c r="K51" s="67">
        <v>0</v>
      </c>
    </row>
    <row r="52" spans="1:12" s="12" customFormat="1" x14ac:dyDescent="0.25">
      <c r="A52" s="29" t="s">
        <v>266</v>
      </c>
      <c r="B52" s="48">
        <v>45</v>
      </c>
      <c r="C52" s="29" t="s">
        <v>230</v>
      </c>
      <c r="D52" s="54">
        <v>1</v>
      </c>
      <c r="E52" s="67">
        <v>6.0000000000000001E-3</v>
      </c>
      <c r="F52" s="54">
        <v>2</v>
      </c>
      <c r="G52" s="67">
        <v>1.6E-2</v>
      </c>
      <c r="H52" s="54">
        <v>0</v>
      </c>
      <c r="I52" s="67">
        <v>0</v>
      </c>
      <c r="J52" s="54">
        <v>0</v>
      </c>
      <c r="K52" s="67">
        <v>0</v>
      </c>
    </row>
    <row r="53" spans="1:12" s="12" customFormat="1" x14ac:dyDescent="0.25">
      <c r="A53" s="29" t="s">
        <v>266</v>
      </c>
      <c r="B53" s="48">
        <v>46</v>
      </c>
      <c r="C53" s="29" t="s">
        <v>231</v>
      </c>
      <c r="D53" s="54">
        <v>2</v>
      </c>
      <c r="E53" s="67">
        <v>0.02</v>
      </c>
      <c r="F53" s="54">
        <v>2</v>
      </c>
      <c r="G53" s="67">
        <v>2.5000000000000001E-2</v>
      </c>
      <c r="H53" s="54">
        <v>1</v>
      </c>
      <c r="I53" s="67">
        <v>6.4999999999999997E-3</v>
      </c>
      <c r="J53" s="54">
        <v>0</v>
      </c>
      <c r="K53" s="67">
        <v>0</v>
      </c>
    </row>
    <row r="54" spans="1:12" s="12" customFormat="1" x14ac:dyDescent="0.25">
      <c r="A54" s="29" t="s">
        <v>266</v>
      </c>
      <c r="B54" s="48">
        <v>47</v>
      </c>
      <c r="C54" s="29" t="s">
        <v>232</v>
      </c>
      <c r="D54" s="54">
        <v>1</v>
      </c>
      <c r="E54" s="67">
        <v>6.0000000000000001E-3</v>
      </c>
      <c r="F54" s="54">
        <v>1</v>
      </c>
      <c r="G54" s="67">
        <v>6.0000000000000001E-3</v>
      </c>
      <c r="H54" s="54">
        <v>0</v>
      </c>
      <c r="I54" s="67">
        <v>0</v>
      </c>
      <c r="J54" s="54">
        <v>0</v>
      </c>
      <c r="K54" s="67">
        <v>0</v>
      </c>
    </row>
    <row r="55" spans="1:12" s="12" customFormat="1" x14ac:dyDescent="0.25">
      <c r="A55" s="29" t="s">
        <v>266</v>
      </c>
      <c r="B55" s="48">
        <v>48</v>
      </c>
      <c r="C55" s="29" t="s">
        <v>233</v>
      </c>
      <c r="D55" s="54">
        <v>1</v>
      </c>
      <c r="E55" s="67">
        <v>3.0000000000000001E-3</v>
      </c>
      <c r="F55" s="54">
        <v>1</v>
      </c>
      <c r="G55" s="67">
        <v>3.0000000000000001E-3</v>
      </c>
      <c r="H55" s="54">
        <v>0</v>
      </c>
      <c r="I55" s="67">
        <v>0</v>
      </c>
      <c r="J55" s="54">
        <v>0</v>
      </c>
      <c r="K55" s="67">
        <v>0</v>
      </c>
    </row>
    <row r="56" spans="1:12" s="12" customFormat="1" x14ac:dyDescent="0.25">
      <c r="A56" s="29" t="s">
        <v>266</v>
      </c>
      <c r="B56" s="48">
        <v>49</v>
      </c>
      <c r="C56" s="29" t="s">
        <v>234</v>
      </c>
      <c r="D56" s="54">
        <v>2</v>
      </c>
      <c r="E56" s="67">
        <v>3.3000000000000002E-2</v>
      </c>
      <c r="F56" s="54">
        <v>2</v>
      </c>
      <c r="G56" s="67">
        <v>6.8000000000000005E-2</v>
      </c>
      <c r="H56" s="54">
        <v>1</v>
      </c>
      <c r="I56" s="67">
        <v>1.4999999999999999E-2</v>
      </c>
      <c r="J56" s="54">
        <v>1</v>
      </c>
      <c r="K56" s="67">
        <v>2.5000000000000001E-2</v>
      </c>
    </row>
    <row r="57" spans="1:12" s="12" customFormat="1" x14ac:dyDescent="0.25">
      <c r="A57" s="29" t="s">
        <v>266</v>
      </c>
      <c r="B57" s="48">
        <v>50</v>
      </c>
      <c r="C57" s="29" t="s">
        <v>235</v>
      </c>
      <c r="D57" s="54">
        <v>1</v>
      </c>
      <c r="E57" s="67">
        <v>7.0000000000000001E-3</v>
      </c>
      <c r="F57" s="54">
        <v>1</v>
      </c>
      <c r="G57" s="67">
        <v>7.0000000000000001E-3</v>
      </c>
      <c r="H57" s="54">
        <v>1</v>
      </c>
      <c r="I57" s="67">
        <v>5.0000000000000001E-3</v>
      </c>
      <c r="J57" s="54">
        <v>0</v>
      </c>
      <c r="K57" s="67">
        <v>0</v>
      </c>
    </row>
    <row r="58" spans="1:12" s="12" customFormat="1" x14ac:dyDescent="0.25">
      <c r="A58" s="29" t="s">
        <v>266</v>
      </c>
      <c r="B58" s="48">
        <v>51</v>
      </c>
      <c r="C58" s="29" t="s">
        <v>236</v>
      </c>
      <c r="D58" s="54">
        <v>1</v>
      </c>
      <c r="E58" s="67">
        <v>1.9E-2</v>
      </c>
      <c r="F58" s="54">
        <v>1</v>
      </c>
      <c r="G58" s="67">
        <v>1.9E-2</v>
      </c>
      <c r="H58" s="54">
        <v>0</v>
      </c>
      <c r="I58" s="67">
        <v>0</v>
      </c>
      <c r="J58" s="54">
        <v>0</v>
      </c>
      <c r="K58" s="67">
        <v>0</v>
      </c>
    </row>
    <row r="59" spans="1:12" s="12" customFormat="1" x14ac:dyDescent="0.25">
      <c r="A59" s="29" t="s">
        <v>266</v>
      </c>
      <c r="B59" s="48">
        <v>52</v>
      </c>
      <c r="C59" s="29" t="s">
        <v>237</v>
      </c>
      <c r="D59" s="54">
        <v>1</v>
      </c>
      <c r="E59" s="67">
        <v>1.4999999999999999E-2</v>
      </c>
      <c r="F59" s="54">
        <v>0</v>
      </c>
      <c r="G59" s="67">
        <v>0</v>
      </c>
      <c r="H59" s="54">
        <v>2</v>
      </c>
      <c r="I59" s="67">
        <v>1.2E-2</v>
      </c>
      <c r="J59" s="54">
        <v>0</v>
      </c>
      <c r="K59" s="67">
        <v>0</v>
      </c>
    </row>
    <row r="60" spans="1:12" s="12" customFormat="1" x14ac:dyDescent="0.25">
      <c r="A60" s="29" t="s">
        <v>266</v>
      </c>
      <c r="B60" s="48">
        <v>53</v>
      </c>
      <c r="C60" s="29" t="s">
        <v>238</v>
      </c>
      <c r="D60" s="54">
        <v>1</v>
      </c>
      <c r="E60" s="67">
        <v>1.4999999999999999E-2</v>
      </c>
      <c r="F60" s="54">
        <v>0</v>
      </c>
      <c r="G60" s="67">
        <v>0</v>
      </c>
      <c r="H60" s="54">
        <v>1</v>
      </c>
      <c r="I60" s="67">
        <v>0.01</v>
      </c>
      <c r="J60" s="54">
        <v>0</v>
      </c>
      <c r="K60" s="67">
        <v>0</v>
      </c>
    </row>
    <row r="61" spans="1:12" s="12" customFormat="1" x14ac:dyDescent="0.25">
      <c r="A61" s="29" t="s">
        <v>266</v>
      </c>
      <c r="B61" s="48">
        <v>54</v>
      </c>
      <c r="C61" s="29" t="s">
        <v>239</v>
      </c>
      <c r="D61" s="54">
        <v>0</v>
      </c>
      <c r="E61" s="67">
        <v>0</v>
      </c>
      <c r="F61" s="54">
        <v>1</v>
      </c>
      <c r="G61" s="67">
        <v>0.01</v>
      </c>
      <c r="H61" s="54">
        <v>3</v>
      </c>
      <c r="I61" s="67">
        <v>2.5000000000000001E-2</v>
      </c>
      <c r="J61" s="54">
        <v>0</v>
      </c>
      <c r="K61" s="67">
        <v>0</v>
      </c>
    </row>
    <row r="62" spans="1:12" s="12" customFormat="1" x14ac:dyDescent="0.25">
      <c r="A62" s="29" t="s">
        <v>266</v>
      </c>
      <c r="B62" s="48">
        <v>55</v>
      </c>
      <c r="C62" s="29" t="s">
        <v>240</v>
      </c>
      <c r="D62" s="54">
        <v>0</v>
      </c>
      <c r="E62" s="67">
        <v>0</v>
      </c>
      <c r="F62" s="54">
        <v>0</v>
      </c>
      <c r="G62" s="67">
        <v>0</v>
      </c>
      <c r="H62" s="54">
        <v>1</v>
      </c>
      <c r="I62" s="67">
        <v>1.0500000000000001E-2</v>
      </c>
      <c r="J62" s="54">
        <v>0</v>
      </c>
      <c r="K62" s="67">
        <v>0</v>
      </c>
    </row>
    <row r="63" spans="1:12" s="12" customFormat="1" x14ac:dyDescent="0.25">
      <c r="A63" s="29" t="s">
        <v>266</v>
      </c>
      <c r="B63" s="48">
        <v>56</v>
      </c>
      <c r="C63" s="29" t="s">
        <v>241</v>
      </c>
      <c r="D63" s="54">
        <v>0</v>
      </c>
      <c r="E63" s="67">
        <v>0</v>
      </c>
      <c r="F63" s="54">
        <v>0</v>
      </c>
      <c r="G63" s="67">
        <v>0</v>
      </c>
      <c r="H63" s="54">
        <v>1</v>
      </c>
      <c r="I63" s="67">
        <v>5.0000000000000001E-3</v>
      </c>
      <c r="J63" s="54">
        <v>0</v>
      </c>
      <c r="K63" s="67">
        <v>0</v>
      </c>
    </row>
    <row r="64" spans="1:12" s="12" customFormat="1" x14ac:dyDescent="0.25">
      <c r="A64" s="29" t="s">
        <v>266</v>
      </c>
      <c r="B64" s="48">
        <v>57</v>
      </c>
      <c r="C64" s="29" t="s">
        <v>242</v>
      </c>
      <c r="D64" s="54">
        <v>0</v>
      </c>
      <c r="E64" s="67">
        <v>0</v>
      </c>
      <c r="F64" s="54">
        <v>0</v>
      </c>
      <c r="G64" s="67">
        <v>0</v>
      </c>
      <c r="H64" s="54">
        <v>1</v>
      </c>
      <c r="I64" s="67">
        <v>5.0000000000000001E-3</v>
      </c>
      <c r="J64" s="54">
        <v>0</v>
      </c>
      <c r="K64" s="67">
        <v>0</v>
      </c>
    </row>
    <row r="65" spans="1:11" s="12" customFormat="1" x14ac:dyDescent="0.25">
      <c r="A65" s="29" t="s">
        <v>266</v>
      </c>
      <c r="B65" s="48">
        <v>58</v>
      </c>
      <c r="C65" s="29" t="s">
        <v>243</v>
      </c>
      <c r="D65" s="54">
        <v>0</v>
      </c>
      <c r="E65" s="67">
        <v>0</v>
      </c>
      <c r="F65" s="54">
        <v>1</v>
      </c>
      <c r="G65" s="67">
        <v>6.5000000000000002E-2</v>
      </c>
      <c r="H65" s="54">
        <v>1</v>
      </c>
      <c r="I65" s="67">
        <v>1.2E-2</v>
      </c>
      <c r="J65" s="54">
        <v>0</v>
      </c>
      <c r="K65" s="67">
        <v>0</v>
      </c>
    </row>
    <row r="66" spans="1:11" s="12" customFormat="1" x14ac:dyDescent="0.25">
      <c r="A66" s="29" t="s">
        <v>266</v>
      </c>
      <c r="B66" s="48">
        <v>59</v>
      </c>
      <c r="C66" s="29" t="s">
        <v>244</v>
      </c>
      <c r="D66" s="54">
        <v>0</v>
      </c>
      <c r="E66" s="67">
        <v>0</v>
      </c>
      <c r="F66" s="54">
        <v>1</v>
      </c>
      <c r="G66" s="67">
        <v>1.2500000000000001E-2</v>
      </c>
      <c r="H66" s="54">
        <v>1</v>
      </c>
      <c r="I66" s="67">
        <v>8.0000000000000002E-3</v>
      </c>
      <c r="J66" s="54">
        <v>0</v>
      </c>
      <c r="K66" s="67">
        <v>0</v>
      </c>
    </row>
    <row r="67" spans="1:11" s="12" customFormat="1" x14ac:dyDescent="0.25">
      <c r="A67" s="29" t="s">
        <v>266</v>
      </c>
      <c r="B67" s="48">
        <v>60</v>
      </c>
      <c r="C67" s="29" t="s">
        <v>245</v>
      </c>
      <c r="D67" s="54">
        <v>0</v>
      </c>
      <c r="E67" s="67">
        <v>0</v>
      </c>
      <c r="F67" s="54">
        <v>0</v>
      </c>
      <c r="G67" s="67">
        <v>0</v>
      </c>
      <c r="H67" s="54">
        <v>1</v>
      </c>
      <c r="I67" s="67">
        <v>6.0000000000000001E-3</v>
      </c>
      <c r="J67" s="54">
        <v>0</v>
      </c>
      <c r="K67" s="67">
        <v>0</v>
      </c>
    </row>
    <row r="68" spans="1:11" s="12" customFormat="1" x14ac:dyDescent="0.25">
      <c r="A68" s="29" t="s">
        <v>266</v>
      </c>
      <c r="B68" s="48">
        <v>61</v>
      </c>
      <c r="C68" s="29" t="s">
        <v>246</v>
      </c>
      <c r="D68" s="54">
        <v>0</v>
      </c>
      <c r="E68" s="67">
        <v>0</v>
      </c>
      <c r="F68" s="54">
        <v>0</v>
      </c>
      <c r="G68" s="67">
        <v>0</v>
      </c>
      <c r="H68" s="54">
        <v>1</v>
      </c>
      <c r="I68" s="67">
        <v>5.0000000000000001E-3</v>
      </c>
      <c r="J68" s="54">
        <v>0</v>
      </c>
      <c r="K68" s="67">
        <v>0</v>
      </c>
    </row>
    <row r="69" spans="1:11" s="12" customFormat="1" x14ac:dyDescent="0.25">
      <c r="A69" s="29" t="s">
        <v>266</v>
      </c>
      <c r="B69" s="48">
        <v>62</v>
      </c>
      <c r="C69" s="29" t="s">
        <v>247</v>
      </c>
      <c r="D69" s="54">
        <v>0</v>
      </c>
      <c r="E69" s="67">
        <v>0</v>
      </c>
      <c r="F69" s="54">
        <v>1</v>
      </c>
      <c r="G69" s="67">
        <v>0.01</v>
      </c>
      <c r="H69" s="54">
        <v>1</v>
      </c>
      <c r="I69" s="67">
        <v>0.01</v>
      </c>
      <c r="J69" s="54">
        <v>0</v>
      </c>
      <c r="K69" s="67">
        <v>0</v>
      </c>
    </row>
    <row r="70" spans="1:11" x14ac:dyDescent="0.25">
      <c r="A70" s="49"/>
      <c r="B70" s="49"/>
      <c r="C70" s="49" t="s">
        <v>18</v>
      </c>
      <c r="D70" s="55">
        <f>SUM(D71:D101)</f>
        <v>54</v>
      </c>
      <c r="E70" s="68">
        <f t="shared" ref="E70:K70" si="1">SUM(E71:E101)</f>
        <v>11.656799999999999</v>
      </c>
      <c r="F70" s="55">
        <f t="shared" si="1"/>
        <v>66</v>
      </c>
      <c r="G70" s="68">
        <f t="shared" si="1"/>
        <v>14.224470000000002</v>
      </c>
      <c r="H70" s="55">
        <f t="shared" si="1"/>
        <v>50</v>
      </c>
      <c r="I70" s="68">
        <f t="shared" si="1"/>
        <v>1.5128000000000001</v>
      </c>
      <c r="J70" s="55">
        <f t="shared" si="1"/>
        <v>17</v>
      </c>
      <c r="K70" s="68">
        <f t="shared" si="1"/>
        <v>2.1555999999999997</v>
      </c>
    </row>
    <row r="71" spans="1:11" s="9" customFormat="1" x14ac:dyDescent="0.25">
      <c r="A71" s="29" t="s">
        <v>266</v>
      </c>
      <c r="B71" s="48">
        <v>1</v>
      </c>
      <c r="C71" s="30" t="s">
        <v>24</v>
      </c>
      <c r="D71" s="30">
        <v>0</v>
      </c>
      <c r="E71" s="63">
        <v>0</v>
      </c>
      <c r="F71" s="30">
        <v>1</v>
      </c>
      <c r="G71" s="63">
        <v>1.4999999999999999E-2</v>
      </c>
      <c r="H71" s="30">
        <v>1</v>
      </c>
      <c r="I71" s="63">
        <v>0.01</v>
      </c>
      <c r="J71" s="30">
        <v>2</v>
      </c>
      <c r="K71" s="63">
        <v>5.1499999999999997E-2</v>
      </c>
    </row>
    <row r="72" spans="1:11" s="9" customFormat="1" x14ac:dyDescent="0.25">
      <c r="A72" s="29" t="s">
        <v>266</v>
      </c>
      <c r="B72" s="48">
        <v>2</v>
      </c>
      <c r="C72" s="30" t="s">
        <v>46</v>
      </c>
      <c r="D72" s="30">
        <v>1</v>
      </c>
      <c r="E72" s="63">
        <v>0.01</v>
      </c>
      <c r="F72" s="30">
        <v>1</v>
      </c>
      <c r="G72" s="63">
        <v>0.01</v>
      </c>
      <c r="H72" s="30">
        <v>0</v>
      </c>
      <c r="I72" s="63">
        <v>0</v>
      </c>
      <c r="J72" s="30">
        <v>2</v>
      </c>
      <c r="K72" s="63">
        <v>5.8999999999999997E-2</v>
      </c>
    </row>
    <row r="73" spans="1:11" s="9" customFormat="1" x14ac:dyDescent="0.25">
      <c r="A73" s="29" t="s">
        <v>266</v>
      </c>
      <c r="B73" s="48">
        <v>3</v>
      </c>
      <c r="C73" s="30" t="s">
        <v>22</v>
      </c>
      <c r="D73" s="30">
        <v>2</v>
      </c>
      <c r="E73" s="63">
        <v>0.03</v>
      </c>
      <c r="F73" s="30">
        <v>2</v>
      </c>
      <c r="G73" s="63">
        <v>0.02</v>
      </c>
      <c r="H73" s="30">
        <v>1</v>
      </c>
      <c r="I73" s="63">
        <v>5.0000000000000001E-3</v>
      </c>
      <c r="J73" s="30">
        <v>0</v>
      </c>
      <c r="K73" s="63">
        <v>0</v>
      </c>
    </row>
    <row r="74" spans="1:11" s="9" customFormat="1" x14ac:dyDescent="0.25">
      <c r="A74" s="29" t="s">
        <v>266</v>
      </c>
      <c r="B74" s="48">
        <v>4</v>
      </c>
      <c r="C74" s="30" t="s">
        <v>23</v>
      </c>
      <c r="D74" s="30">
        <v>7</v>
      </c>
      <c r="E74" s="63">
        <v>0.84789999999999999</v>
      </c>
      <c r="F74" s="30">
        <v>9</v>
      </c>
      <c r="G74" s="63">
        <v>0.33177000000000001</v>
      </c>
      <c r="H74" s="30">
        <v>8</v>
      </c>
      <c r="I74" s="63">
        <v>0.50060000000000004</v>
      </c>
      <c r="J74" s="30">
        <v>3</v>
      </c>
      <c r="K74" s="63">
        <v>0.73309999999999997</v>
      </c>
    </row>
    <row r="75" spans="1:11" s="9" customFormat="1" x14ac:dyDescent="0.25">
      <c r="A75" s="29" t="s">
        <v>266</v>
      </c>
      <c r="B75" s="48">
        <v>5</v>
      </c>
      <c r="C75" s="30" t="s">
        <v>21</v>
      </c>
      <c r="D75" s="30">
        <v>5</v>
      </c>
      <c r="E75" s="63">
        <v>0.47599999999999998</v>
      </c>
      <c r="F75" s="30">
        <v>4</v>
      </c>
      <c r="G75" s="63">
        <v>2.7E-2</v>
      </c>
      <c r="H75" s="30">
        <v>6</v>
      </c>
      <c r="I75" s="63">
        <v>7.4999999999999997E-2</v>
      </c>
      <c r="J75" s="30">
        <v>1</v>
      </c>
      <c r="K75" s="63">
        <v>7.0000000000000001E-3</v>
      </c>
    </row>
    <row r="76" spans="1:11" s="9" customFormat="1" x14ac:dyDescent="0.25">
      <c r="A76" s="29" t="s">
        <v>266</v>
      </c>
      <c r="B76" s="48">
        <v>6</v>
      </c>
      <c r="C76" s="30" t="s">
        <v>37</v>
      </c>
      <c r="D76" s="30">
        <v>0</v>
      </c>
      <c r="E76" s="63">
        <v>0</v>
      </c>
      <c r="F76" s="30">
        <v>0</v>
      </c>
      <c r="G76" s="63">
        <v>0</v>
      </c>
      <c r="H76" s="30">
        <v>1</v>
      </c>
      <c r="I76" s="63">
        <v>0.03</v>
      </c>
      <c r="J76" s="30">
        <v>0</v>
      </c>
      <c r="K76" s="63">
        <v>0</v>
      </c>
    </row>
    <row r="77" spans="1:11" s="9" customFormat="1" x14ac:dyDescent="0.25">
      <c r="A77" s="29" t="s">
        <v>266</v>
      </c>
      <c r="B77" s="48">
        <v>7</v>
      </c>
      <c r="C77" s="29" t="s">
        <v>56</v>
      </c>
      <c r="D77" s="30">
        <v>0</v>
      </c>
      <c r="E77" s="63">
        <v>0</v>
      </c>
      <c r="F77" s="30">
        <v>1</v>
      </c>
      <c r="G77" s="63">
        <v>0.01</v>
      </c>
      <c r="H77" s="30">
        <v>0</v>
      </c>
      <c r="I77" s="63">
        <v>0</v>
      </c>
      <c r="J77" s="30">
        <v>0</v>
      </c>
      <c r="K77" s="63">
        <v>0</v>
      </c>
    </row>
    <row r="78" spans="1:11" s="9" customFormat="1" x14ac:dyDescent="0.25">
      <c r="A78" s="29" t="s">
        <v>266</v>
      </c>
      <c r="B78" s="48">
        <v>8</v>
      </c>
      <c r="C78" s="29" t="s">
        <v>32</v>
      </c>
      <c r="D78" s="30">
        <v>0</v>
      </c>
      <c r="E78" s="63">
        <v>0</v>
      </c>
      <c r="F78" s="30">
        <v>1</v>
      </c>
      <c r="G78" s="63">
        <v>5.0000000000000001E-3</v>
      </c>
      <c r="H78" s="30">
        <v>2</v>
      </c>
      <c r="I78" s="63">
        <v>0.249</v>
      </c>
      <c r="J78" s="30">
        <v>0</v>
      </c>
      <c r="K78" s="63">
        <v>0</v>
      </c>
    </row>
    <row r="79" spans="1:11" s="9" customFormat="1" x14ac:dyDescent="0.25">
      <c r="A79" s="29" t="s">
        <v>266</v>
      </c>
      <c r="B79" s="48">
        <v>9</v>
      </c>
      <c r="C79" s="29" t="s">
        <v>28</v>
      </c>
      <c r="D79" s="30">
        <v>24</v>
      </c>
      <c r="E79" s="63">
        <v>5.1904500000000002</v>
      </c>
      <c r="F79" s="30">
        <v>24</v>
      </c>
      <c r="G79" s="63">
        <v>4.7580999999999998</v>
      </c>
      <c r="H79" s="30">
        <v>6</v>
      </c>
      <c r="I79" s="63">
        <v>5.0200000000000002E-2</v>
      </c>
      <c r="J79" s="30">
        <v>4</v>
      </c>
      <c r="K79" s="63">
        <v>0.68</v>
      </c>
    </row>
    <row r="80" spans="1:11" s="9" customFormat="1" x14ac:dyDescent="0.25">
      <c r="A80" s="29" t="s">
        <v>266</v>
      </c>
      <c r="B80" s="48">
        <v>10</v>
      </c>
      <c r="C80" s="56" t="s">
        <v>143</v>
      </c>
      <c r="D80" s="30">
        <v>3</v>
      </c>
      <c r="E80" s="63">
        <v>4.8369999999999997</v>
      </c>
      <c r="F80" s="30">
        <v>2</v>
      </c>
      <c r="G80" s="63">
        <v>8.8000000000000007</v>
      </c>
      <c r="H80" s="30">
        <v>3</v>
      </c>
      <c r="I80" s="63">
        <v>5.5E-2</v>
      </c>
      <c r="J80" s="30">
        <v>0</v>
      </c>
      <c r="K80" s="63">
        <v>0</v>
      </c>
    </row>
    <row r="81" spans="1:13" s="9" customFormat="1" x14ac:dyDescent="0.25">
      <c r="A81" s="29" t="s">
        <v>266</v>
      </c>
      <c r="B81" s="48">
        <v>11</v>
      </c>
      <c r="C81" s="57" t="s">
        <v>144</v>
      </c>
      <c r="D81" s="30">
        <v>1</v>
      </c>
      <c r="E81" s="64">
        <v>1.4999999999999999E-2</v>
      </c>
      <c r="F81" s="30">
        <v>1</v>
      </c>
      <c r="G81" s="64">
        <v>1.4999999999999999E-2</v>
      </c>
      <c r="H81" s="30">
        <v>4</v>
      </c>
      <c r="I81" s="64">
        <v>0.02</v>
      </c>
      <c r="J81" s="30">
        <v>0</v>
      </c>
      <c r="K81" s="64">
        <v>0</v>
      </c>
    </row>
    <row r="82" spans="1:13" s="9" customFormat="1" x14ac:dyDescent="0.25">
      <c r="A82" s="29" t="s">
        <v>266</v>
      </c>
      <c r="B82" s="48">
        <v>12</v>
      </c>
      <c r="C82" s="58" t="s">
        <v>145</v>
      </c>
      <c r="D82" s="30">
        <v>0</v>
      </c>
      <c r="E82" s="64">
        <v>0</v>
      </c>
      <c r="F82" s="30">
        <v>2</v>
      </c>
      <c r="G82" s="64">
        <v>1.0999999999999999E-2</v>
      </c>
      <c r="H82" s="30">
        <v>1</v>
      </c>
      <c r="I82" s="64">
        <v>0.05</v>
      </c>
      <c r="J82" s="30">
        <v>1</v>
      </c>
      <c r="K82" s="64">
        <v>1.4999999999999999E-2</v>
      </c>
    </row>
    <row r="83" spans="1:13" s="9" customFormat="1" x14ac:dyDescent="0.25">
      <c r="A83" s="29" t="s">
        <v>266</v>
      </c>
      <c r="B83" s="48">
        <v>13</v>
      </c>
      <c r="C83" s="59" t="s">
        <v>146</v>
      </c>
      <c r="D83" s="30">
        <v>2</v>
      </c>
      <c r="E83" s="64">
        <v>1.9E-2</v>
      </c>
      <c r="F83" s="30">
        <v>6</v>
      </c>
      <c r="G83" s="64">
        <v>6.7000000000000004E-2</v>
      </c>
      <c r="H83" s="30">
        <v>4</v>
      </c>
      <c r="I83" s="64">
        <v>0.03</v>
      </c>
      <c r="J83" s="30">
        <v>0</v>
      </c>
      <c r="K83" s="64">
        <v>0</v>
      </c>
    </row>
    <row r="84" spans="1:13" s="12" customFormat="1" x14ac:dyDescent="0.25">
      <c r="A84" s="29" t="s">
        <v>266</v>
      </c>
      <c r="B84" s="48">
        <v>14</v>
      </c>
      <c r="C84" s="39" t="s">
        <v>147</v>
      </c>
      <c r="D84" s="30">
        <v>0</v>
      </c>
      <c r="E84" s="64">
        <v>0</v>
      </c>
      <c r="F84" s="30">
        <v>0</v>
      </c>
      <c r="G84" s="64">
        <v>0</v>
      </c>
      <c r="H84" s="30">
        <v>0</v>
      </c>
      <c r="I84" s="64">
        <v>0</v>
      </c>
      <c r="J84" s="30">
        <v>0</v>
      </c>
      <c r="K84" s="64">
        <v>0</v>
      </c>
    </row>
    <row r="85" spans="1:13" s="12" customFormat="1" x14ac:dyDescent="0.25">
      <c r="A85" s="29" t="s">
        <v>266</v>
      </c>
      <c r="B85" s="48">
        <v>15</v>
      </c>
      <c r="C85" s="50" t="s">
        <v>148</v>
      </c>
      <c r="D85" s="30">
        <v>0</v>
      </c>
      <c r="E85" s="69">
        <v>0</v>
      </c>
      <c r="F85" s="30">
        <v>0</v>
      </c>
      <c r="G85" s="69">
        <v>0</v>
      </c>
      <c r="H85" s="30">
        <v>0</v>
      </c>
      <c r="I85" s="69">
        <v>0</v>
      </c>
      <c r="J85" s="30">
        <v>0</v>
      </c>
      <c r="K85" s="69">
        <v>0</v>
      </c>
    </row>
    <row r="86" spans="1:13" s="12" customFormat="1" ht="20.25" customHeight="1" x14ac:dyDescent="0.25">
      <c r="A86" s="29" t="s">
        <v>266</v>
      </c>
      <c r="B86" s="48">
        <v>16</v>
      </c>
      <c r="C86" s="50" t="s">
        <v>149</v>
      </c>
      <c r="D86" s="30">
        <v>0</v>
      </c>
      <c r="E86" s="69">
        <v>0</v>
      </c>
      <c r="F86" s="30">
        <v>0</v>
      </c>
      <c r="G86" s="69">
        <v>0</v>
      </c>
      <c r="H86" s="30">
        <v>2</v>
      </c>
      <c r="I86" s="69">
        <v>1.2E-2</v>
      </c>
      <c r="J86" s="30">
        <v>0</v>
      </c>
      <c r="K86" s="69">
        <v>0</v>
      </c>
    </row>
    <row r="87" spans="1:13" s="12" customFormat="1" x14ac:dyDescent="0.25">
      <c r="A87" s="29" t="s">
        <v>266</v>
      </c>
      <c r="B87" s="48">
        <v>17</v>
      </c>
      <c r="C87" s="50" t="s">
        <v>150</v>
      </c>
      <c r="D87" s="30">
        <v>0</v>
      </c>
      <c r="E87" s="69">
        <v>0</v>
      </c>
      <c r="F87" s="30">
        <v>0</v>
      </c>
      <c r="G87" s="69">
        <v>0</v>
      </c>
      <c r="H87" s="30">
        <v>0</v>
      </c>
      <c r="I87" s="69">
        <v>0</v>
      </c>
      <c r="J87" s="30">
        <v>0</v>
      </c>
      <c r="K87" s="69">
        <v>0</v>
      </c>
    </row>
    <row r="88" spans="1:13" s="12" customFormat="1" x14ac:dyDescent="0.25">
      <c r="A88" s="29" t="s">
        <v>266</v>
      </c>
      <c r="B88" s="48">
        <v>18</v>
      </c>
      <c r="C88" s="50" t="s">
        <v>151</v>
      </c>
      <c r="D88" s="30">
        <v>0</v>
      </c>
      <c r="E88" s="69">
        <v>0</v>
      </c>
      <c r="F88" s="30">
        <v>0</v>
      </c>
      <c r="G88" s="69">
        <v>0</v>
      </c>
      <c r="H88" s="30">
        <v>1</v>
      </c>
      <c r="I88" s="69">
        <v>0.25</v>
      </c>
      <c r="J88" s="30">
        <v>4</v>
      </c>
      <c r="K88" s="69">
        <v>0.61</v>
      </c>
    </row>
    <row r="89" spans="1:13" s="19" customFormat="1" ht="18" customHeight="1" x14ac:dyDescent="0.2">
      <c r="A89" s="29" t="s">
        <v>266</v>
      </c>
      <c r="B89" s="48">
        <v>19</v>
      </c>
      <c r="C89" s="60" t="s">
        <v>194</v>
      </c>
      <c r="D89" s="52">
        <v>0</v>
      </c>
      <c r="E89" s="66">
        <v>0</v>
      </c>
      <c r="F89" s="52">
        <v>1</v>
      </c>
      <c r="G89" s="66">
        <v>0.01</v>
      </c>
      <c r="H89" s="52">
        <v>2</v>
      </c>
      <c r="I89" s="66">
        <v>8.0000000000000002E-3</v>
      </c>
      <c r="J89" s="52">
        <v>0</v>
      </c>
      <c r="K89" s="66">
        <v>0</v>
      </c>
      <c r="L89" s="20"/>
      <c r="M89" s="19" t="s">
        <v>195</v>
      </c>
    </row>
    <row r="90" spans="1:13" s="19" customFormat="1" ht="18" customHeight="1" x14ac:dyDescent="0.2">
      <c r="A90" s="29" t="s">
        <v>266</v>
      </c>
      <c r="B90" s="48">
        <v>20</v>
      </c>
      <c r="C90" s="60" t="s">
        <v>196</v>
      </c>
      <c r="D90" s="52">
        <v>0</v>
      </c>
      <c r="E90" s="66">
        <v>0</v>
      </c>
      <c r="F90" s="52">
        <v>0</v>
      </c>
      <c r="G90" s="66">
        <v>0</v>
      </c>
      <c r="H90" s="52">
        <v>2</v>
      </c>
      <c r="I90" s="66">
        <v>4.4999999999999998E-2</v>
      </c>
      <c r="J90" s="52">
        <v>0</v>
      </c>
      <c r="K90" s="66">
        <v>0</v>
      </c>
      <c r="L90" s="20"/>
    </row>
    <row r="91" spans="1:13" s="19" customFormat="1" ht="18" customHeight="1" x14ac:dyDescent="0.2">
      <c r="A91" s="29" t="s">
        <v>266</v>
      </c>
      <c r="B91" s="48">
        <v>21</v>
      </c>
      <c r="C91" s="60" t="s">
        <v>197</v>
      </c>
      <c r="D91" s="52">
        <v>1</v>
      </c>
      <c r="E91" s="66">
        <v>2.5000000000000001E-4</v>
      </c>
      <c r="F91" s="52">
        <v>0</v>
      </c>
      <c r="G91" s="66">
        <v>0</v>
      </c>
      <c r="H91" s="52">
        <v>0</v>
      </c>
      <c r="I91" s="66">
        <v>0</v>
      </c>
      <c r="J91" s="52">
        <v>0</v>
      </c>
      <c r="K91" s="66">
        <v>0</v>
      </c>
      <c r="L91" s="20"/>
    </row>
    <row r="92" spans="1:13" s="19" customFormat="1" ht="18" customHeight="1" x14ac:dyDescent="0.2">
      <c r="A92" s="29" t="s">
        <v>266</v>
      </c>
      <c r="B92" s="48">
        <v>22</v>
      </c>
      <c r="C92" s="60" t="s">
        <v>198</v>
      </c>
      <c r="D92" s="52">
        <v>1</v>
      </c>
      <c r="E92" s="66">
        <v>8.0000000000000002E-3</v>
      </c>
      <c r="F92" s="52">
        <v>2</v>
      </c>
      <c r="G92" s="66">
        <v>1.4999999999999999E-2</v>
      </c>
      <c r="H92" s="52">
        <v>0</v>
      </c>
      <c r="I92" s="66">
        <v>0</v>
      </c>
      <c r="J92" s="52">
        <v>0</v>
      </c>
      <c r="K92" s="66">
        <v>0</v>
      </c>
      <c r="L92" s="20"/>
    </row>
    <row r="93" spans="1:13" s="19" customFormat="1" ht="18" customHeight="1" x14ac:dyDescent="0.2">
      <c r="A93" s="29" t="s">
        <v>266</v>
      </c>
      <c r="B93" s="48">
        <v>23</v>
      </c>
      <c r="C93" s="60" t="s">
        <v>199</v>
      </c>
      <c r="D93" s="52">
        <v>0</v>
      </c>
      <c r="E93" s="66">
        <v>0</v>
      </c>
      <c r="F93" s="52">
        <v>0</v>
      </c>
      <c r="G93" s="66">
        <v>0</v>
      </c>
      <c r="H93" s="52">
        <v>1</v>
      </c>
      <c r="I93" s="66">
        <v>0.05</v>
      </c>
      <c r="J93" s="52">
        <v>0</v>
      </c>
      <c r="K93" s="66">
        <v>0</v>
      </c>
      <c r="L93" s="20"/>
    </row>
    <row r="94" spans="1:13" s="19" customFormat="1" ht="18" customHeight="1" x14ac:dyDescent="0.2">
      <c r="A94" s="29" t="s">
        <v>266</v>
      </c>
      <c r="B94" s="48">
        <v>24</v>
      </c>
      <c r="C94" s="60" t="s">
        <v>200</v>
      </c>
      <c r="D94" s="52">
        <v>0</v>
      </c>
      <c r="E94" s="66">
        <v>0</v>
      </c>
      <c r="F94" s="52">
        <v>1</v>
      </c>
      <c r="G94" s="66">
        <v>1.4999999999999999E-2</v>
      </c>
      <c r="H94" s="52">
        <v>1</v>
      </c>
      <c r="I94" s="66">
        <v>8.0000000000000002E-3</v>
      </c>
      <c r="J94" s="52">
        <v>0</v>
      </c>
      <c r="K94" s="66">
        <v>0</v>
      </c>
      <c r="L94" s="20"/>
    </row>
    <row r="95" spans="1:13" s="19" customFormat="1" ht="18" customHeight="1" x14ac:dyDescent="0.2">
      <c r="A95" s="29" t="s">
        <v>266</v>
      </c>
      <c r="B95" s="48">
        <v>25</v>
      </c>
      <c r="C95" s="60" t="s">
        <v>201</v>
      </c>
      <c r="D95" s="52">
        <v>0</v>
      </c>
      <c r="E95" s="66">
        <v>0</v>
      </c>
      <c r="F95" s="52">
        <v>2</v>
      </c>
      <c r="G95" s="66">
        <v>0.01</v>
      </c>
      <c r="H95" s="52">
        <v>0</v>
      </c>
      <c r="I95" s="66">
        <v>0</v>
      </c>
      <c r="J95" s="52">
        <v>0</v>
      </c>
      <c r="K95" s="66">
        <v>0</v>
      </c>
      <c r="L95" s="20"/>
    </row>
    <row r="96" spans="1:13" s="12" customFormat="1" x14ac:dyDescent="0.25">
      <c r="A96" s="29" t="s">
        <v>266</v>
      </c>
      <c r="B96" s="48">
        <v>26</v>
      </c>
      <c r="C96" s="54" t="s">
        <v>220</v>
      </c>
      <c r="D96" s="54">
        <v>2</v>
      </c>
      <c r="E96" s="67">
        <v>1.7000000000000001E-2</v>
      </c>
      <c r="F96" s="54">
        <v>1</v>
      </c>
      <c r="G96" s="67">
        <v>7.0000000000000001E-3</v>
      </c>
      <c r="H96" s="54">
        <v>1</v>
      </c>
      <c r="I96" s="67">
        <v>0.01</v>
      </c>
      <c r="J96" s="54">
        <v>0</v>
      </c>
      <c r="K96" s="67">
        <v>0</v>
      </c>
    </row>
    <row r="97" spans="1:11" s="12" customFormat="1" x14ac:dyDescent="0.25">
      <c r="A97" s="29" t="s">
        <v>266</v>
      </c>
      <c r="B97" s="48">
        <v>27</v>
      </c>
      <c r="C97" s="54" t="s">
        <v>221</v>
      </c>
      <c r="D97" s="54">
        <v>3</v>
      </c>
      <c r="E97" s="67">
        <v>2.1600000000000001E-2</v>
      </c>
      <c r="F97" s="54">
        <v>3</v>
      </c>
      <c r="G97" s="67">
        <v>7.8600000000000003E-2</v>
      </c>
      <c r="H97" s="54">
        <v>1</v>
      </c>
      <c r="I97" s="67">
        <v>1.4999999999999999E-2</v>
      </c>
      <c r="J97" s="54">
        <v>0</v>
      </c>
      <c r="K97" s="67">
        <v>0</v>
      </c>
    </row>
    <row r="98" spans="1:11" s="12" customFormat="1" x14ac:dyDescent="0.25">
      <c r="A98" s="29" t="s">
        <v>266</v>
      </c>
      <c r="B98" s="48">
        <v>28</v>
      </c>
      <c r="C98" s="54" t="s">
        <v>222</v>
      </c>
      <c r="D98" s="54">
        <v>1</v>
      </c>
      <c r="E98" s="67">
        <v>1.4999999999999999E-2</v>
      </c>
      <c r="F98" s="54">
        <v>1</v>
      </c>
      <c r="G98" s="67">
        <v>1.4999999999999999E-2</v>
      </c>
      <c r="H98" s="54">
        <v>0</v>
      </c>
      <c r="I98" s="67">
        <v>0</v>
      </c>
      <c r="J98" s="54">
        <v>0</v>
      </c>
      <c r="K98" s="67">
        <v>0</v>
      </c>
    </row>
    <row r="99" spans="1:11" s="12" customFormat="1" x14ac:dyDescent="0.25">
      <c r="A99" s="29" t="s">
        <v>266</v>
      </c>
      <c r="B99" s="48">
        <v>29</v>
      </c>
      <c r="C99" s="54" t="s">
        <v>223</v>
      </c>
      <c r="D99" s="54">
        <v>0</v>
      </c>
      <c r="E99" s="67">
        <v>0</v>
      </c>
      <c r="F99" s="54">
        <v>0</v>
      </c>
      <c r="G99" s="67">
        <v>0</v>
      </c>
      <c r="H99" s="54">
        <v>1</v>
      </c>
      <c r="I99" s="67">
        <v>0.01</v>
      </c>
      <c r="J99" s="54">
        <v>0</v>
      </c>
      <c r="K99" s="67">
        <v>0</v>
      </c>
    </row>
    <row r="100" spans="1:11" s="12" customFormat="1" x14ac:dyDescent="0.25">
      <c r="A100" s="29" t="s">
        <v>266</v>
      </c>
      <c r="B100" s="48">
        <v>30</v>
      </c>
      <c r="C100" s="54" t="s">
        <v>248</v>
      </c>
      <c r="D100" s="54">
        <v>1</v>
      </c>
      <c r="E100" s="67">
        <v>0.1696</v>
      </c>
      <c r="F100" s="54">
        <v>1</v>
      </c>
      <c r="G100" s="67">
        <v>4.0000000000000001E-3</v>
      </c>
      <c r="H100" s="54">
        <v>0</v>
      </c>
      <c r="I100" s="67">
        <v>0</v>
      </c>
      <c r="J100" s="54">
        <v>0</v>
      </c>
      <c r="K100" s="67">
        <v>0</v>
      </c>
    </row>
    <row r="101" spans="1:11" s="12" customFormat="1" x14ac:dyDescent="0.25">
      <c r="A101" s="29" t="s">
        <v>266</v>
      </c>
      <c r="B101" s="48">
        <v>31</v>
      </c>
      <c r="C101" s="54" t="s">
        <v>249</v>
      </c>
      <c r="D101" s="54">
        <v>0</v>
      </c>
      <c r="E101" s="67">
        <v>0</v>
      </c>
      <c r="F101" s="54">
        <v>0</v>
      </c>
      <c r="G101" s="67">
        <v>0</v>
      </c>
      <c r="H101" s="54">
        <v>1</v>
      </c>
      <c r="I101" s="67">
        <v>0.03</v>
      </c>
      <c r="J101" s="54">
        <v>0</v>
      </c>
      <c r="K101" s="67">
        <v>0</v>
      </c>
    </row>
  </sheetData>
  <sortState ref="C24:C34">
    <sortCondition ref="C24"/>
  </sortState>
  <mergeCells count="8">
    <mergeCell ref="J4:K5"/>
    <mergeCell ref="H1:K1"/>
    <mergeCell ref="A4:A6"/>
    <mergeCell ref="C4:C6"/>
    <mergeCell ref="D4:E5"/>
    <mergeCell ref="F4:G5"/>
    <mergeCell ref="H4:I5"/>
    <mergeCell ref="B4:B6"/>
  </mergeCells>
  <pageMargins left="0.70866141732283472" right="0.17" top="0.74803149606299213" bottom="0.74803149606299213" header="0.31496062992125984" footer="0.31496062992125984"/>
  <pageSetup paperSize="9" scale="97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3"/>
  <sheetViews>
    <sheetView tabSelected="1" zoomScaleNormal="100" workbookViewId="0">
      <selection activeCell="B10" sqref="B10"/>
    </sheetView>
  </sheetViews>
  <sheetFormatPr defaultRowHeight="15" x14ac:dyDescent="0.25"/>
  <cols>
    <col min="1" max="1" width="19" customWidth="1"/>
    <col min="2" max="2" width="12.85546875" customWidth="1"/>
    <col min="3" max="3" width="14.5703125" style="11" customWidth="1"/>
    <col min="4" max="5" width="15" style="11" customWidth="1"/>
    <col min="6" max="6" width="13.42578125" style="11" customWidth="1"/>
    <col min="7" max="7" width="13.140625" style="11" customWidth="1"/>
    <col min="8" max="8" width="44.140625" style="5" customWidth="1"/>
    <col min="9" max="9" width="36.85546875" hidden="1" customWidth="1"/>
  </cols>
  <sheetData>
    <row r="1" spans="1:9" x14ac:dyDescent="0.25">
      <c r="A1" s="13"/>
      <c r="B1" s="1" t="s">
        <v>125</v>
      </c>
      <c r="C1" s="8"/>
      <c r="D1" s="10"/>
      <c r="E1" s="8"/>
      <c r="F1" s="8"/>
      <c r="G1" s="8"/>
      <c r="H1" s="27" t="s">
        <v>20</v>
      </c>
      <c r="I1" s="13"/>
    </row>
    <row r="2" spans="1:9" ht="85.5" x14ac:dyDescent="0.25">
      <c r="A2" s="3" t="s">
        <v>0</v>
      </c>
      <c r="B2" s="3" t="s">
        <v>1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15" t="s">
        <v>27</v>
      </c>
    </row>
    <row r="3" spans="1:9" x14ac:dyDescent="0.25">
      <c r="A3" s="28"/>
      <c r="B3" s="21">
        <v>1</v>
      </c>
      <c r="C3" s="21">
        <v>2</v>
      </c>
      <c r="D3" s="21">
        <v>3</v>
      </c>
      <c r="E3" s="21">
        <v>4</v>
      </c>
      <c r="F3" s="21">
        <v>5</v>
      </c>
      <c r="G3" s="21">
        <v>6</v>
      </c>
      <c r="H3" s="22">
        <v>7</v>
      </c>
      <c r="I3" s="14"/>
    </row>
    <row r="4" spans="1:9" s="14" customFormat="1" ht="29.25" customHeight="1" x14ac:dyDescent="0.25">
      <c r="A4" s="29" t="s">
        <v>266</v>
      </c>
      <c r="B4" s="30">
        <v>1</v>
      </c>
      <c r="C4" s="31">
        <v>40722741</v>
      </c>
      <c r="D4" s="32">
        <v>41519</v>
      </c>
      <c r="E4" s="29" t="s">
        <v>25</v>
      </c>
      <c r="F4" s="33">
        <v>10</v>
      </c>
      <c r="G4" s="34">
        <f>550/1.18</f>
        <v>466.10169491525426</v>
      </c>
      <c r="H4" s="29" t="s">
        <v>123</v>
      </c>
      <c r="I4" s="17" t="s">
        <v>118</v>
      </c>
    </row>
    <row r="5" spans="1:9" s="14" customFormat="1" ht="24.95" customHeight="1" x14ac:dyDescent="0.25">
      <c r="A5" s="29" t="s">
        <v>266</v>
      </c>
      <c r="B5" s="30">
        <v>2</v>
      </c>
      <c r="C5" s="31">
        <v>40772101</v>
      </c>
      <c r="D5" s="32">
        <v>41534</v>
      </c>
      <c r="E5" s="29" t="s">
        <v>25</v>
      </c>
      <c r="F5" s="35">
        <v>5</v>
      </c>
      <c r="G5" s="34">
        <f t="shared" ref="G5:G54" si="0">550/1.18</f>
        <v>466.10169491525426</v>
      </c>
      <c r="H5" s="29" t="s">
        <v>124</v>
      </c>
      <c r="I5" s="17" t="s">
        <v>119</v>
      </c>
    </row>
    <row r="6" spans="1:9" s="14" customFormat="1" ht="24.95" customHeight="1" x14ac:dyDescent="0.25">
      <c r="A6" s="29" t="s">
        <v>266</v>
      </c>
      <c r="B6" s="30">
        <v>3</v>
      </c>
      <c r="C6" s="31">
        <v>40771440</v>
      </c>
      <c r="D6" s="32">
        <v>41521</v>
      </c>
      <c r="E6" s="29" t="s">
        <v>25</v>
      </c>
      <c r="F6" s="35">
        <v>6.3</v>
      </c>
      <c r="G6" s="34">
        <f t="shared" si="0"/>
        <v>466.10169491525426</v>
      </c>
      <c r="H6" s="29" t="s">
        <v>50</v>
      </c>
      <c r="I6" s="17" t="s">
        <v>120</v>
      </c>
    </row>
    <row r="7" spans="1:9" s="14" customFormat="1" ht="24.95" customHeight="1" x14ac:dyDescent="0.25">
      <c r="A7" s="29" t="s">
        <v>266</v>
      </c>
      <c r="B7" s="30">
        <v>4</v>
      </c>
      <c r="C7" s="31">
        <v>40782954</v>
      </c>
      <c r="D7" s="32">
        <v>41521</v>
      </c>
      <c r="E7" s="29" t="s">
        <v>25</v>
      </c>
      <c r="F7" s="35">
        <v>5</v>
      </c>
      <c r="G7" s="34">
        <f t="shared" si="0"/>
        <v>466.10169491525426</v>
      </c>
      <c r="H7" s="29" t="s">
        <v>42</v>
      </c>
      <c r="I7" s="17" t="s">
        <v>57</v>
      </c>
    </row>
    <row r="8" spans="1:9" s="14" customFormat="1" ht="24.95" customHeight="1" x14ac:dyDescent="0.25">
      <c r="A8" s="29" t="s">
        <v>266</v>
      </c>
      <c r="B8" s="30">
        <v>5</v>
      </c>
      <c r="C8" s="31">
        <v>40782991</v>
      </c>
      <c r="D8" s="32">
        <v>41520</v>
      </c>
      <c r="E8" s="29" t="s">
        <v>25</v>
      </c>
      <c r="F8" s="35">
        <v>5</v>
      </c>
      <c r="G8" s="34">
        <f t="shared" si="0"/>
        <v>466.10169491525426</v>
      </c>
      <c r="H8" s="29" t="s">
        <v>52</v>
      </c>
      <c r="I8" s="17" t="s">
        <v>58</v>
      </c>
    </row>
    <row r="9" spans="1:9" s="14" customFormat="1" ht="26.25" customHeight="1" x14ac:dyDescent="0.25">
      <c r="A9" s="29" t="s">
        <v>266</v>
      </c>
      <c r="B9" s="30">
        <v>6</v>
      </c>
      <c r="C9" s="31">
        <v>40781358</v>
      </c>
      <c r="D9" s="36">
        <v>41526</v>
      </c>
      <c r="E9" s="29" t="s">
        <v>25</v>
      </c>
      <c r="F9" s="35">
        <v>15</v>
      </c>
      <c r="G9" s="34">
        <f t="shared" si="0"/>
        <v>466.10169491525426</v>
      </c>
      <c r="H9" s="29" t="s">
        <v>50</v>
      </c>
      <c r="I9" s="17" t="s">
        <v>59</v>
      </c>
    </row>
    <row r="10" spans="1:9" s="14" customFormat="1" ht="24.95" customHeight="1" x14ac:dyDescent="0.25">
      <c r="A10" s="29" t="s">
        <v>266</v>
      </c>
      <c r="B10" s="30">
        <v>7</v>
      </c>
      <c r="C10" s="31">
        <v>40783005</v>
      </c>
      <c r="D10" s="32">
        <v>41519</v>
      </c>
      <c r="E10" s="29" t="s">
        <v>25</v>
      </c>
      <c r="F10" s="35">
        <v>5</v>
      </c>
      <c r="G10" s="34">
        <f t="shared" si="0"/>
        <v>466.10169491525426</v>
      </c>
      <c r="H10" s="29" t="s">
        <v>49</v>
      </c>
      <c r="I10" s="17" t="s">
        <v>60</v>
      </c>
    </row>
    <row r="11" spans="1:9" s="14" customFormat="1" ht="24.95" customHeight="1" x14ac:dyDescent="0.25">
      <c r="A11" s="29" t="s">
        <v>266</v>
      </c>
      <c r="B11" s="30">
        <v>8</v>
      </c>
      <c r="C11" s="31">
        <v>40782949</v>
      </c>
      <c r="D11" s="32">
        <v>41521</v>
      </c>
      <c r="E11" s="29" t="s">
        <v>25</v>
      </c>
      <c r="F11" s="35">
        <v>0.21</v>
      </c>
      <c r="G11" s="34">
        <f t="shared" si="0"/>
        <v>466.10169491525426</v>
      </c>
      <c r="H11" s="29" t="s">
        <v>50</v>
      </c>
      <c r="I11" s="17" t="s">
        <v>61</v>
      </c>
    </row>
    <row r="12" spans="1:9" s="14" customFormat="1" ht="24.95" customHeight="1" x14ac:dyDescent="0.25">
      <c r="A12" s="29" t="s">
        <v>266</v>
      </c>
      <c r="B12" s="30">
        <v>9</v>
      </c>
      <c r="C12" s="31">
        <v>40782942</v>
      </c>
      <c r="D12" s="36">
        <v>41529</v>
      </c>
      <c r="E12" s="29" t="s">
        <v>25</v>
      </c>
      <c r="F12" s="35">
        <v>12</v>
      </c>
      <c r="G12" s="34">
        <f t="shared" si="0"/>
        <v>466.10169491525426</v>
      </c>
      <c r="H12" s="29" t="s">
        <v>43</v>
      </c>
      <c r="I12" s="17" t="s">
        <v>62</v>
      </c>
    </row>
    <row r="13" spans="1:9" s="14" customFormat="1" ht="24.95" customHeight="1" x14ac:dyDescent="0.25">
      <c r="A13" s="29" t="s">
        <v>266</v>
      </c>
      <c r="B13" s="30">
        <v>10</v>
      </c>
      <c r="C13" s="31">
        <v>40782939</v>
      </c>
      <c r="D13" s="32">
        <v>41519</v>
      </c>
      <c r="E13" s="29" t="s">
        <v>25</v>
      </c>
      <c r="F13" s="35">
        <v>6.3</v>
      </c>
      <c r="G13" s="34">
        <f t="shared" si="0"/>
        <v>466.10169491525426</v>
      </c>
      <c r="H13" s="29" t="s">
        <v>41</v>
      </c>
      <c r="I13" s="17" t="s">
        <v>63</v>
      </c>
    </row>
    <row r="14" spans="1:9" s="14" customFormat="1" ht="24.95" customHeight="1" x14ac:dyDescent="0.25">
      <c r="A14" s="29" t="s">
        <v>266</v>
      </c>
      <c r="B14" s="30">
        <v>11</v>
      </c>
      <c r="C14" s="31">
        <v>40782628</v>
      </c>
      <c r="D14" s="36">
        <v>41530</v>
      </c>
      <c r="E14" s="29" t="s">
        <v>25</v>
      </c>
      <c r="F14" s="35">
        <v>15</v>
      </c>
      <c r="G14" s="34">
        <f t="shared" si="0"/>
        <v>466.10169491525426</v>
      </c>
      <c r="H14" s="29" t="s">
        <v>39</v>
      </c>
      <c r="I14" s="17" t="s">
        <v>64</v>
      </c>
    </row>
    <row r="15" spans="1:9" s="14" customFormat="1" ht="24.95" customHeight="1" x14ac:dyDescent="0.25">
      <c r="A15" s="29" t="s">
        <v>266</v>
      </c>
      <c r="B15" s="30">
        <v>12</v>
      </c>
      <c r="C15" s="31">
        <v>40783012</v>
      </c>
      <c r="D15" s="32">
        <v>41521</v>
      </c>
      <c r="E15" s="29" t="s">
        <v>25</v>
      </c>
      <c r="F15" s="35">
        <v>10</v>
      </c>
      <c r="G15" s="34">
        <f t="shared" si="0"/>
        <v>466.10169491525426</v>
      </c>
      <c r="H15" s="29" t="s">
        <v>39</v>
      </c>
      <c r="I15" s="17" t="s">
        <v>65</v>
      </c>
    </row>
    <row r="16" spans="1:9" s="14" customFormat="1" ht="24.95" customHeight="1" x14ac:dyDescent="0.25">
      <c r="A16" s="29" t="s">
        <v>266</v>
      </c>
      <c r="B16" s="30">
        <v>13</v>
      </c>
      <c r="C16" s="31">
        <v>40783103</v>
      </c>
      <c r="D16" s="36">
        <v>41521</v>
      </c>
      <c r="E16" s="29" t="s">
        <v>25</v>
      </c>
      <c r="F16" s="35">
        <v>6.3</v>
      </c>
      <c r="G16" s="34">
        <f t="shared" si="0"/>
        <v>466.10169491525426</v>
      </c>
      <c r="H16" s="29" t="s">
        <v>43</v>
      </c>
      <c r="I16" s="17" t="s">
        <v>66</v>
      </c>
    </row>
    <row r="17" spans="1:9" s="14" customFormat="1" ht="24.95" customHeight="1" x14ac:dyDescent="0.25">
      <c r="A17" s="29" t="s">
        <v>266</v>
      </c>
      <c r="B17" s="30">
        <v>14</v>
      </c>
      <c r="C17" s="31">
        <v>40783633</v>
      </c>
      <c r="D17" s="36">
        <v>41523</v>
      </c>
      <c r="E17" s="29" t="s">
        <v>25</v>
      </c>
      <c r="F17" s="35">
        <v>15</v>
      </c>
      <c r="G17" s="34">
        <f t="shared" si="0"/>
        <v>466.10169491525426</v>
      </c>
      <c r="H17" s="29" t="s">
        <v>50</v>
      </c>
      <c r="I17" s="17" t="s">
        <v>67</v>
      </c>
    </row>
    <row r="18" spans="1:9" s="14" customFormat="1" ht="24.95" customHeight="1" x14ac:dyDescent="0.25">
      <c r="A18" s="29" t="s">
        <v>266</v>
      </c>
      <c r="B18" s="30">
        <v>15</v>
      </c>
      <c r="C18" s="31">
        <v>40783627</v>
      </c>
      <c r="D18" s="36">
        <v>41519</v>
      </c>
      <c r="E18" s="29" t="s">
        <v>25</v>
      </c>
      <c r="F18" s="35">
        <v>6.3</v>
      </c>
      <c r="G18" s="34">
        <f t="shared" si="0"/>
        <v>466.10169491525426</v>
      </c>
      <c r="H18" s="29" t="s">
        <v>39</v>
      </c>
      <c r="I18" s="17" t="s">
        <v>68</v>
      </c>
    </row>
    <row r="19" spans="1:9" s="14" customFormat="1" ht="24.95" customHeight="1" x14ac:dyDescent="0.25">
      <c r="A19" s="29" t="s">
        <v>266</v>
      </c>
      <c r="B19" s="30">
        <v>16</v>
      </c>
      <c r="C19" s="31">
        <v>40783641</v>
      </c>
      <c r="D19" s="36">
        <v>41523</v>
      </c>
      <c r="E19" s="29" t="s">
        <v>25</v>
      </c>
      <c r="F19" s="35">
        <v>15</v>
      </c>
      <c r="G19" s="34">
        <f t="shared" si="0"/>
        <v>466.10169491525426</v>
      </c>
      <c r="H19" s="29" t="s">
        <v>54</v>
      </c>
      <c r="I19" s="17" t="s">
        <v>69</v>
      </c>
    </row>
    <row r="20" spans="1:9" s="14" customFormat="1" ht="24.95" customHeight="1" x14ac:dyDescent="0.25">
      <c r="A20" s="29" t="s">
        <v>266</v>
      </c>
      <c r="B20" s="30">
        <v>17</v>
      </c>
      <c r="C20" s="31">
        <v>40784499</v>
      </c>
      <c r="D20" s="36">
        <v>41523</v>
      </c>
      <c r="E20" s="29" t="s">
        <v>25</v>
      </c>
      <c r="F20" s="35">
        <v>6.3</v>
      </c>
      <c r="G20" s="34">
        <f t="shared" si="0"/>
        <v>466.10169491525426</v>
      </c>
      <c r="H20" s="29" t="s">
        <v>39</v>
      </c>
      <c r="I20" s="17" t="s">
        <v>70</v>
      </c>
    </row>
    <row r="21" spans="1:9" s="14" customFormat="1" ht="24.95" customHeight="1" x14ac:dyDescent="0.25">
      <c r="A21" s="29" t="s">
        <v>266</v>
      </c>
      <c r="B21" s="30">
        <v>18</v>
      </c>
      <c r="C21" s="31">
        <v>40788705</v>
      </c>
      <c r="D21" s="32">
        <v>41533</v>
      </c>
      <c r="E21" s="29" t="s">
        <v>25</v>
      </c>
      <c r="F21" s="35">
        <v>5</v>
      </c>
      <c r="G21" s="34">
        <f t="shared" si="0"/>
        <v>466.10169491525426</v>
      </c>
      <c r="H21" s="29" t="s">
        <v>44</v>
      </c>
      <c r="I21" s="17" t="s">
        <v>71</v>
      </c>
    </row>
    <row r="22" spans="1:9" s="14" customFormat="1" ht="24.95" customHeight="1" x14ac:dyDescent="0.25">
      <c r="A22" s="29" t="s">
        <v>266</v>
      </c>
      <c r="B22" s="30">
        <v>19</v>
      </c>
      <c r="C22" s="31">
        <v>40784919</v>
      </c>
      <c r="D22" s="36">
        <v>41523</v>
      </c>
      <c r="E22" s="29" t="s">
        <v>25</v>
      </c>
      <c r="F22" s="35">
        <v>15</v>
      </c>
      <c r="G22" s="34">
        <f t="shared" si="0"/>
        <v>466.10169491525426</v>
      </c>
      <c r="H22" s="29" t="s">
        <v>49</v>
      </c>
      <c r="I22" s="17" t="s">
        <v>72</v>
      </c>
    </row>
    <row r="23" spans="1:9" s="14" customFormat="1" ht="24.95" customHeight="1" x14ac:dyDescent="0.25">
      <c r="A23" s="29" t="s">
        <v>266</v>
      </c>
      <c r="B23" s="30">
        <v>20</v>
      </c>
      <c r="C23" s="31">
        <v>40785427</v>
      </c>
      <c r="D23" s="32">
        <v>41526</v>
      </c>
      <c r="E23" s="29" t="s">
        <v>25</v>
      </c>
      <c r="F23" s="35">
        <v>6.3</v>
      </c>
      <c r="G23" s="34">
        <f t="shared" si="0"/>
        <v>466.10169491525426</v>
      </c>
      <c r="H23" s="29" t="s">
        <v>52</v>
      </c>
      <c r="I23" s="17" t="s">
        <v>73</v>
      </c>
    </row>
    <row r="24" spans="1:9" s="14" customFormat="1" ht="24.95" customHeight="1" x14ac:dyDescent="0.25">
      <c r="A24" s="29" t="s">
        <v>266</v>
      </c>
      <c r="B24" s="30">
        <v>21</v>
      </c>
      <c r="C24" s="31">
        <v>40785507</v>
      </c>
      <c r="D24" s="32">
        <v>41542</v>
      </c>
      <c r="E24" s="29" t="s">
        <v>25</v>
      </c>
      <c r="F24" s="35">
        <v>6.3</v>
      </c>
      <c r="G24" s="34">
        <f t="shared" si="0"/>
        <v>466.10169491525426</v>
      </c>
      <c r="H24" s="29" t="s">
        <v>49</v>
      </c>
      <c r="I24" s="17" t="s">
        <v>74</v>
      </c>
    </row>
    <row r="25" spans="1:9" s="14" customFormat="1" ht="24.95" customHeight="1" x14ac:dyDescent="0.25">
      <c r="A25" s="29" t="s">
        <v>266</v>
      </c>
      <c r="B25" s="30">
        <v>22</v>
      </c>
      <c r="C25" s="31">
        <v>40786177</v>
      </c>
      <c r="D25" s="32">
        <v>41526</v>
      </c>
      <c r="E25" s="29" t="s">
        <v>25</v>
      </c>
      <c r="F25" s="35">
        <v>5</v>
      </c>
      <c r="G25" s="34">
        <f t="shared" si="0"/>
        <v>466.10169491525426</v>
      </c>
      <c r="H25" s="29" t="s">
        <v>39</v>
      </c>
      <c r="I25" s="17" t="s">
        <v>75</v>
      </c>
    </row>
    <row r="26" spans="1:9" s="14" customFormat="1" ht="24.95" customHeight="1" x14ac:dyDescent="0.25">
      <c r="A26" s="29" t="s">
        <v>266</v>
      </c>
      <c r="B26" s="30">
        <v>23</v>
      </c>
      <c r="C26" s="31">
        <v>40786476</v>
      </c>
      <c r="D26" s="36">
        <v>41523</v>
      </c>
      <c r="E26" s="29" t="s">
        <v>25</v>
      </c>
      <c r="F26" s="35">
        <v>6.3</v>
      </c>
      <c r="G26" s="34">
        <f t="shared" si="0"/>
        <v>466.10169491525426</v>
      </c>
      <c r="H26" s="29" t="s">
        <v>49</v>
      </c>
      <c r="I26" s="17" t="s">
        <v>76</v>
      </c>
    </row>
    <row r="27" spans="1:9" s="14" customFormat="1" ht="24.95" customHeight="1" x14ac:dyDescent="0.25">
      <c r="A27" s="29" t="s">
        <v>266</v>
      </c>
      <c r="B27" s="30">
        <v>24</v>
      </c>
      <c r="C27" s="31">
        <v>40786935</v>
      </c>
      <c r="D27" s="36">
        <v>41523</v>
      </c>
      <c r="E27" s="29" t="s">
        <v>25</v>
      </c>
      <c r="F27" s="35">
        <v>15</v>
      </c>
      <c r="G27" s="34">
        <f t="shared" si="0"/>
        <v>466.10169491525426</v>
      </c>
      <c r="H27" s="29" t="s">
        <v>49</v>
      </c>
      <c r="I27" s="17" t="s">
        <v>77</v>
      </c>
    </row>
    <row r="28" spans="1:9" s="14" customFormat="1" ht="24.95" customHeight="1" x14ac:dyDescent="0.25">
      <c r="A28" s="29" t="s">
        <v>266</v>
      </c>
      <c r="B28" s="30">
        <v>25</v>
      </c>
      <c r="C28" s="31">
        <v>40787709</v>
      </c>
      <c r="D28" s="32">
        <v>41529</v>
      </c>
      <c r="E28" s="29" t="s">
        <v>25</v>
      </c>
      <c r="F28" s="35">
        <v>15</v>
      </c>
      <c r="G28" s="34">
        <f t="shared" si="0"/>
        <v>466.10169491525426</v>
      </c>
      <c r="H28" s="29" t="s">
        <v>52</v>
      </c>
      <c r="I28" s="17" t="s">
        <v>78</v>
      </c>
    </row>
    <row r="29" spans="1:9" s="14" customFormat="1" ht="24.95" customHeight="1" x14ac:dyDescent="0.25">
      <c r="A29" s="29" t="s">
        <v>266</v>
      </c>
      <c r="B29" s="30">
        <v>26</v>
      </c>
      <c r="C29" s="31">
        <v>40791017</v>
      </c>
      <c r="D29" s="36">
        <v>41536</v>
      </c>
      <c r="E29" s="29" t="s">
        <v>25</v>
      </c>
      <c r="F29" s="35">
        <v>15</v>
      </c>
      <c r="G29" s="34">
        <f t="shared" si="0"/>
        <v>466.10169491525426</v>
      </c>
      <c r="H29" s="29" t="s">
        <v>39</v>
      </c>
      <c r="I29" s="17" t="s">
        <v>84</v>
      </c>
    </row>
    <row r="30" spans="1:9" s="14" customFormat="1" ht="24.95" customHeight="1" x14ac:dyDescent="0.25">
      <c r="A30" s="29" t="s">
        <v>266</v>
      </c>
      <c r="B30" s="30">
        <v>27</v>
      </c>
      <c r="C30" s="31">
        <v>40791006</v>
      </c>
      <c r="D30" s="36">
        <v>41536</v>
      </c>
      <c r="E30" s="29" t="s">
        <v>25</v>
      </c>
      <c r="F30" s="35">
        <v>6.3</v>
      </c>
      <c r="G30" s="34">
        <f t="shared" si="0"/>
        <v>466.10169491525426</v>
      </c>
      <c r="H30" s="29" t="s">
        <v>39</v>
      </c>
      <c r="I30" s="17" t="s">
        <v>85</v>
      </c>
    </row>
    <row r="31" spans="1:9" s="14" customFormat="1" ht="24.95" customHeight="1" x14ac:dyDescent="0.25">
      <c r="A31" s="29" t="s">
        <v>266</v>
      </c>
      <c r="B31" s="30">
        <v>28</v>
      </c>
      <c r="C31" s="31">
        <v>40791464</v>
      </c>
      <c r="D31" s="32">
        <v>41530</v>
      </c>
      <c r="E31" s="29" t="s">
        <v>25</v>
      </c>
      <c r="F31" s="35">
        <v>10</v>
      </c>
      <c r="G31" s="34">
        <f t="shared" si="0"/>
        <v>466.10169491525426</v>
      </c>
      <c r="H31" s="29" t="s">
        <v>39</v>
      </c>
      <c r="I31" s="17" t="s">
        <v>86</v>
      </c>
    </row>
    <row r="32" spans="1:9" s="14" customFormat="1" ht="24.95" customHeight="1" x14ac:dyDescent="0.25">
      <c r="A32" s="29" t="s">
        <v>266</v>
      </c>
      <c r="B32" s="30">
        <v>29</v>
      </c>
      <c r="C32" s="31">
        <v>40791934</v>
      </c>
      <c r="D32" s="32">
        <v>41533</v>
      </c>
      <c r="E32" s="29" t="s">
        <v>25</v>
      </c>
      <c r="F32" s="35">
        <v>5</v>
      </c>
      <c r="G32" s="34">
        <f t="shared" si="0"/>
        <v>466.10169491525426</v>
      </c>
      <c r="H32" s="29" t="s">
        <v>39</v>
      </c>
      <c r="I32" s="17" t="s">
        <v>87</v>
      </c>
    </row>
    <row r="33" spans="1:9" s="14" customFormat="1" ht="24.95" customHeight="1" x14ac:dyDescent="0.25">
      <c r="A33" s="29" t="s">
        <v>266</v>
      </c>
      <c r="B33" s="30">
        <v>30</v>
      </c>
      <c r="C33" s="31">
        <v>40791010</v>
      </c>
      <c r="D33" s="32">
        <v>41544</v>
      </c>
      <c r="E33" s="29" t="s">
        <v>25</v>
      </c>
      <c r="F33" s="35">
        <v>5</v>
      </c>
      <c r="G33" s="34">
        <f t="shared" si="0"/>
        <v>466.10169491525426</v>
      </c>
      <c r="H33" s="29" t="s">
        <v>48</v>
      </c>
      <c r="I33" s="17" t="s">
        <v>88</v>
      </c>
    </row>
    <row r="34" spans="1:9" s="14" customFormat="1" ht="24.95" customHeight="1" x14ac:dyDescent="0.25">
      <c r="A34" s="29" t="s">
        <v>266</v>
      </c>
      <c r="B34" s="30">
        <v>31</v>
      </c>
      <c r="C34" s="31">
        <v>40792449</v>
      </c>
      <c r="D34" s="32">
        <v>41536</v>
      </c>
      <c r="E34" s="29" t="s">
        <v>25</v>
      </c>
      <c r="F34" s="35">
        <v>12.5</v>
      </c>
      <c r="G34" s="34">
        <f t="shared" si="0"/>
        <v>466.10169491525426</v>
      </c>
      <c r="H34" s="29" t="s">
        <v>51</v>
      </c>
      <c r="I34" s="17" t="s">
        <v>89</v>
      </c>
    </row>
    <row r="35" spans="1:9" s="14" customFormat="1" ht="24.95" customHeight="1" x14ac:dyDescent="0.25">
      <c r="A35" s="29" t="s">
        <v>266</v>
      </c>
      <c r="B35" s="30">
        <v>32</v>
      </c>
      <c r="C35" s="31">
        <v>40792468</v>
      </c>
      <c r="D35" s="32">
        <v>41536</v>
      </c>
      <c r="E35" s="29" t="s">
        <v>25</v>
      </c>
      <c r="F35" s="35">
        <v>5</v>
      </c>
      <c r="G35" s="34">
        <f t="shared" si="0"/>
        <v>466.10169491525426</v>
      </c>
      <c r="H35" s="29" t="s">
        <v>110</v>
      </c>
      <c r="I35" s="17" t="s">
        <v>90</v>
      </c>
    </row>
    <row r="36" spans="1:9" s="14" customFormat="1" ht="24.95" customHeight="1" x14ac:dyDescent="0.25">
      <c r="A36" s="29" t="s">
        <v>266</v>
      </c>
      <c r="B36" s="30">
        <v>33</v>
      </c>
      <c r="C36" s="31">
        <v>40792690</v>
      </c>
      <c r="D36" s="32">
        <v>41537</v>
      </c>
      <c r="E36" s="29" t="s">
        <v>25</v>
      </c>
      <c r="F36" s="35">
        <v>6.3</v>
      </c>
      <c r="G36" s="34">
        <f t="shared" si="0"/>
        <v>466.10169491525426</v>
      </c>
      <c r="H36" s="29" t="s">
        <v>50</v>
      </c>
      <c r="I36" s="17" t="s">
        <v>91</v>
      </c>
    </row>
    <row r="37" spans="1:9" s="14" customFormat="1" ht="24.95" customHeight="1" x14ac:dyDescent="0.25">
      <c r="A37" s="29" t="s">
        <v>266</v>
      </c>
      <c r="B37" s="30">
        <v>34</v>
      </c>
      <c r="C37" s="31">
        <v>40792884</v>
      </c>
      <c r="D37" s="32">
        <v>41535</v>
      </c>
      <c r="E37" s="29" t="s">
        <v>25</v>
      </c>
      <c r="F37" s="35">
        <v>5</v>
      </c>
      <c r="G37" s="34">
        <f t="shared" si="0"/>
        <v>466.10169491525426</v>
      </c>
      <c r="H37" s="29" t="s">
        <v>53</v>
      </c>
      <c r="I37" s="17" t="s">
        <v>92</v>
      </c>
    </row>
    <row r="38" spans="1:9" s="14" customFormat="1" ht="24.95" customHeight="1" x14ac:dyDescent="0.25">
      <c r="A38" s="29" t="s">
        <v>266</v>
      </c>
      <c r="B38" s="30">
        <v>35</v>
      </c>
      <c r="C38" s="31">
        <v>40792875</v>
      </c>
      <c r="D38" s="32">
        <v>41535</v>
      </c>
      <c r="E38" s="29" t="s">
        <v>25</v>
      </c>
      <c r="F38" s="35">
        <v>5</v>
      </c>
      <c r="G38" s="34">
        <f t="shared" si="0"/>
        <v>466.10169491525426</v>
      </c>
      <c r="H38" s="29" t="s">
        <v>45</v>
      </c>
      <c r="I38" s="17" t="s">
        <v>93</v>
      </c>
    </row>
    <row r="39" spans="1:9" s="14" customFormat="1" ht="24.95" customHeight="1" x14ac:dyDescent="0.25">
      <c r="A39" s="29" t="s">
        <v>266</v>
      </c>
      <c r="B39" s="30">
        <v>36</v>
      </c>
      <c r="C39" s="31">
        <v>40794607</v>
      </c>
      <c r="D39" s="32">
        <v>41535</v>
      </c>
      <c r="E39" s="29" t="s">
        <v>25</v>
      </c>
      <c r="F39" s="35">
        <v>10</v>
      </c>
      <c r="G39" s="34">
        <f t="shared" si="0"/>
        <v>466.10169491525426</v>
      </c>
      <c r="H39" s="29" t="s">
        <v>39</v>
      </c>
      <c r="I39" s="17" t="s">
        <v>95</v>
      </c>
    </row>
    <row r="40" spans="1:9" s="14" customFormat="1" ht="24.95" customHeight="1" x14ac:dyDescent="0.25">
      <c r="A40" s="29" t="s">
        <v>266</v>
      </c>
      <c r="B40" s="30">
        <v>37</v>
      </c>
      <c r="C40" s="31">
        <v>40794487</v>
      </c>
      <c r="D40" s="32">
        <v>41536</v>
      </c>
      <c r="E40" s="29" t="s">
        <v>25</v>
      </c>
      <c r="F40" s="35">
        <v>5</v>
      </c>
      <c r="G40" s="34">
        <f t="shared" si="0"/>
        <v>466.10169491525426</v>
      </c>
      <c r="H40" s="29" t="s">
        <v>42</v>
      </c>
      <c r="I40" s="17" t="s">
        <v>94</v>
      </c>
    </row>
    <row r="41" spans="1:9" s="14" customFormat="1" ht="24.95" customHeight="1" x14ac:dyDescent="0.25">
      <c r="A41" s="29" t="s">
        <v>266</v>
      </c>
      <c r="B41" s="30">
        <v>38</v>
      </c>
      <c r="C41" s="31">
        <v>40794221</v>
      </c>
      <c r="D41" s="32">
        <v>41541</v>
      </c>
      <c r="E41" s="29" t="s">
        <v>25</v>
      </c>
      <c r="F41" s="35">
        <v>5</v>
      </c>
      <c r="G41" s="34">
        <f t="shared" si="0"/>
        <v>466.10169491525426</v>
      </c>
      <c r="H41" s="29" t="s">
        <v>42</v>
      </c>
      <c r="I41" s="17" t="s">
        <v>96</v>
      </c>
    </row>
    <row r="42" spans="1:9" s="14" customFormat="1" ht="24.95" customHeight="1" x14ac:dyDescent="0.25">
      <c r="A42" s="29" t="s">
        <v>266</v>
      </c>
      <c r="B42" s="30">
        <v>39</v>
      </c>
      <c r="C42" s="31">
        <v>40794604</v>
      </c>
      <c r="D42" s="32">
        <v>41544</v>
      </c>
      <c r="E42" s="29" t="s">
        <v>25</v>
      </c>
      <c r="F42" s="35">
        <v>5</v>
      </c>
      <c r="G42" s="34">
        <f t="shared" si="0"/>
        <v>466.10169491525426</v>
      </c>
      <c r="H42" s="29" t="s">
        <v>39</v>
      </c>
      <c r="I42" s="17" t="s">
        <v>97</v>
      </c>
    </row>
    <row r="43" spans="1:9" s="14" customFormat="1" ht="24.95" customHeight="1" x14ac:dyDescent="0.25">
      <c r="A43" s="29" t="s">
        <v>266</v>
      </c>
      <c r="B43" s="30">
        <v>40</v>
      </c>
      <c r="C43" s="31">
        <v>40795054</v>
      </c>
      <c r="D43" s="32">
        <v>41536</v>
      </c>
      <c r="E43" s="29" t="s">
        <v>25</v>
      </c>
      <c r="F43" s="35">
        <v>5</v>
      </c>
      <c r="G43" s="34">
        <f t="shared" si="0"/>
        <v>466.10169491525426</v>
      </c>
      <c r="H43" s="29" t="s">
        <v>50</v>
      </c>
      <c r="I43" s="17" t="s">
        <v>98</v>
      </c>
    </row>
    <row r="44" spans="1:9" s="14" customFormat="1" ht="24.95" customHeight="1" x14ac:dyDescent="0.25">
      <c r="A44" s="29" t="s">
        <v>266</v>
      </c>
      <c r="B44" s="30">
        <v>41</v>
      </c>
      <c r="C44" s="31">
        <v>40795060</v>
      </c>
      <c r="D44" s="32">
        <v>41536</v>
      </c>
      <c r="E44" s="29" t="s">
        <v>25</v>
      </c>
      <c r="F44" s="35">
        <v>5</v>
      </c>
      <c r="G44" s="34">
        <f t="shared" si="0"/>
        <v>466.10169491525426</v>
      </c>
      <c r="H44" s="29" t="s">
        <v>52</v>
      </c>
      <c r="I44" s="17" t="s">
        <v>99</v>
      </c>
    </row>
    <row r="45" spans="1:9" s="14" customFormat="1" ht="24.95" customHeight="1" x14ac:dyDescent="0.25">
      <c r="A45" s="29" t="s">
        <v>266</v>
      </c>
      <c r="B45" s="30">
        <v>42</v>
      </c>
      <c r="C45" s="31">
        <v>40795226</v>
      </c>
      <c r="D45" s="36">
        <v>41544</v>
      </c>
      <c r="E45" s="29" t="s">
        <v>25</v>
      </c>
      <c r="F45" s="35">
        <v>15</v>
      </c>
      <c r="G45" s="34">
        <f t="shared" si="0"/>
        <v>466.10169491525426</v>
      </c>
      <c r="H45" s="29" t="s">
        <v>49</v>
      </c>
      <c r="I45" s="17" t="s">
        <v>100</v>
      </c>
    </row>
    <row r="46" spans="1:9" s="14" customFormat="1" ht="24.95" customHeight="1" x14ac:dyDescent="0.25">
      <c r="A46" s="29" t="s">
        <v>266</v>
      </c>
      <c r="B46" s="30">
        <v>43</v>
      </c>
      <c r="C46" s="31">
        <v>40796141</v>
      </c>
      <c r="D46" s="36">
        <v>41541</v>
      </c>
      <c r="E46" s="29" t="s">
        <v>25</v>
      </c>
      <c r="F46" s="35">
        <v>12.5</v>
      </c>
      <c r="G46" s="34">
        <f t="shared" si="0"/>
        <v>466.10169491525426</v>
      </c>
      <c r="H46" s="29" t="s">
        <v>111</v>
      </c>
      <c r="I46" s="17" t="s">
        <v>101</v>
      </c>
    </row>
    <row r="47" spans="1:9" s="14" customFormat="1" ht="24.95" customHeight="1" x14ac:dyDescent="0.25">
      <c r="A47" s="29" t="s">
        <v>266</v>
      </c>
      <c r="B47" s="30">
        <v>44</v>
      </c>
      <c r="C47" s="31">
        <v>40798566</v>
      </c>
      <c r="D47" s="36">
        <v>41543</v>
      </c>
      <c r="E47" s="29" t="s">
        <v>25</v>
      </c>
      <c r="F47" s="35">
        <v>15</v>
      </c>
      <c r="G47" s="34">
        <f t="shared" si="0"/>
        <v>466.10169491525426</v>
      </c>
      <c r="H47" s="29" t="s">
        <v>52</v>
      </c>
      <c r="I47" s="17" t="s">
        <v>102</v>
      </c>
    </row>
    <row r="48" spans="1:9" s="14" customFormat="1" ht="24.95" customHeight="1" x14ac:dyDescent="0.25">
      <c r="A48" s="29" t="s">
        <v>266</v>
      </c>
      <c r="B48" s="30">
        <v>45</v>
      </c>
      <c r="C48" s="31">
        <v>40795843</v>
      </c>
      <c r="D48" s="32">
        <v>41541</v>
      </c>
      <c r="E48" s="29" t="s">
        <v>25</v>
      </c>
      <c r="F48" s="35">
        <v>15</v>
      </c>
      <c r="G48" s="34">
        <f t="shared" si="0"/>
        <v>466.10169491525426</v>
      </c>
      <c r="H48" s="29" t="s">
        <v>44</v>
      </c>
      <c r="I48" s="17" t="s">
        <v>103</v>
      </c>
    </row>
    <row r="49" spans="1:9" s="14" customFormat="1" ht="24.95" customHeight="1" x14ac:dyDescent="0.25">
      <c r="A49" s="29" t="s">
        <v>266</v>
      </c>
      <c r="B49" s="30">
        <v>46</v>
      </c>
      <c r="C49" s="31">
        <v>40797054</v>
      </c>
      <c r="D49" s="32">
        <v>41547</v>
      </c>
      <c r="E49" s="29" t="s">
        <v>25</v>
      </c>
      <c r="F49" s="35">
        <v>5</v>
      </c>
      <c r="G49" s="34">
        <f t="shared" si="0"/>
        <v>466.10169491525426</v>
      </c>
      <c r="H49" s="29" t="s">
        <v>50</v>
      </c>
      <c r="I49" s="17" t="s">
        <v>104</v>
      </c>
    </row>
    <row r="50" spans="1:9" s="14" customFormat="1" ht="24.95" customHeight="1" x14ac:dyDescent="0.25">
      <c r="A50" s="29" t="s">
        <v>266</v>
      </c>
      <c r="B50" s="30">
        <v>47</v>
      </c>
      <c r="C50" s="31">
        <v>40796132</v>
      </c>
      <c r="D50" s="32">
        <v>41547</v>
      </c>
      <c r="E50" s="29" t="s">
        <v>25</v>
      </c>
      <c r="F50" s="35">
        <v>12</v>
      </c>
      <c r="G50" s="34">
        <f t="shared" si="0"/>
        <v>466.10169491525426</v>
      </c>
      <c r="H50" s="29" t="s">
        <v>42</v>
      </c>
      <c r="I50" s="17" t="s">
        <v>105</v>
      </c>
    </row>
    <row r="51" spans="1:9" s="14" customFormat="1" ht="24.95" customHeight="1" x14ac:dyDescent="0.25">
      <c r="A51" s="29" t="s">
        <v>266</v>
      </c>
      <c r="B51" s="30">
        <v>48</v>
      </c>
      <c r="C51" s="29">
        <v>40760836</v>
      </c>
      <c r="D51" s="32">
        <v>41543</v>
      </c>
      <c r="E51" s="29" t="s">
        <v>30</v>
      </c>
      <c r="F51" s="29">
        <v>67.680000000000007</v>
      </c>
      <c r="G51" s="34">
        <f>737494.35/1.18</f>
        <v>624995.21186440683</v>
      </c>
      <c r="H51" s="29" t="s">
        <v>49</v>
      </c>
      <c r="I51" s="17" t="s">
        <v>121</v>
      </c>
    </row>
    <row r="52" spans="1:9" s="14" customFormat="1" ht="24.95" customHeight="1" x14ac:dyDescent="0.25">
      <c r="A52" s="29" t="s">
        <v>266</v>
      </c>
      <c r="B52" s="30">
        <v>49</v>
      </c>
      <c r="C52" s="29">
        <v>40769103</v>
      </c>
      <c r="D52" s="32">
        <v>41543</v>
      </c>
      <c r="E52" s="29" t="s">
        <v>30</v>
      </c>
      <c r="F52" s="29">
        <v>131.49</v>
      </c>
      <c r="G52" s="34">
        <f>85202.02/1.18</f>
        <v>72205.101694915254</v>
      </c>
      <c r="H52" s="29" t="s">
        <v>49</v>
      </c>
      <c r="I52" s="17" t="s">
        <v>122</v>
      </c>
    </row>
    <row r="53" spans="1:9" s="14" customFormat="1" ht="24.95" customHeight="1" x14ac:dyDescent="0.25">
      <c r="A53" s="29" t="s">
        <v>266</v>
      </c>
      <c r="B53" s="30">
        <v>50</v>
      </c>
      <c r="C53" s="29">
        <v>40778627</v>
      </c>
      <c r="D53" s="32">
        <v>41533</v>
      </c>
      <c r="E53" s="29" t="s">
        <v>25</v>
      </c>
      <c r="F53" s="29">
        <v>3.9</v>
      </c>
      <c r="G53" s="34">
        <f t="shared" si="0"/>
        <v>466.10169491525426</v>
      </c>
      <c r="H53" s="29" t="s">
        <v>43</v>
      </c>
      <c r="I53" s="17" t="s">
        <v>79</v>
      </c>
    </row>
    <row r="54" spans="1:9" s="14" customFormat="1" ht="24.95" customHeight="1" x14ac:dyDescent="0.25">
      <c r="A54" s="29" t="s">
        <v>266</v>
      </c>
      <c r="B54" s="30">
        <v>51</v>
      </c>
      <c r="C54" s="29">
        <v>40782981</v>
      </c>
      <c r="D54" s="32">
        <v>41522</v>
      </c>
      <c r="E54" s="29" t="s">
        <v>25</v>
      </c>
      <c r="F54" s="29">
        <v>15</v>
      </c>
      <c r="G54" s="34">
        <f t="shared" si="0"/>
        <v>466.10169491525426</v>
      </c>
      <c r="H54" s="29" t="s">
        <v>53</v>
      </c>
      <c r="I54" s="17" t="s">
        <v>80</v>
      </c>
    </row>
    <row r="55" spans="1:9" s="14" customFormat="1" ht="24.95" customHeight="1" x14ac:dyDescent="0.25">
      <c r="A55" s="29" t="s">
        <v>266</v>
      </c>
      <c r="B55" s="30">
        <v>52</v>
      </c>
      <c r="C55" s="29">
        <v>40785181</v>
      </c>
      <c r="D55" s="32">
        <v>41526</v>
      </c>
      <c r="E55" s="29" t="s">
        <v>30</v>
      </c>
      <c r="F55" s="29">
        <v>120</v>
      </c>
      <c r="G55" s="34">
        <f>53900/1.18</f>
        <v>45677.966101694918</v>
      </c>
      <c r="H55" s="29" t="s">
        <v>41</v>
      </c>
      <c r="I55" s="17" t="s">
        <v>81</v>
      </c>
    </row>
    <row r="56" spans="1:9" s="14" customFormat="1" ht="24.95" customHeight="1" x14ac:dyDescent="0.25">
      <c r="A56" s="29" t="s">
        <v>266</v>
      </c>
      <c r="B56" s="30">
        <v>53</v>
      </c>
      <c r="C56" s="29">
        <v>40786011</v>
      </c>
      <c r="D56" s="32">
        <v>41541</v>
      </c>
      <c r="E56" s="29" t="s">
        <v>25</v>
      </c>
      <c r="F56" s="29">
        <v>70</v>
      </c>
      <c r="G56" s="34">
        <f>45358.14/1.18</f>
        <v>38439.101694915254</v>
      </c>
      <c r="H56" s="29" t="s">
        <v>49</v>
      </c>
      <c r="I56" s="17" t="s">
        <v>82</v>
      </c>
    </row>
    <row r="57" spans="1:9" s="14" customFormat="1" ht="24.95" customHeight="1" x14ac:dyDescent="0.25">
      <c r="A57" s="29" t="s">
        <v>266</v>
      </c>
      <c r="B57" s="30">
        <v>54</v>
      </c>
      <c r="C57" s="29">
        <v>40794004</v>
      </c>
      <c r="D57" s="32">
        <v>41536</v>
      </c>
      <c r="E57" s="29" t="s">
        <v>30</v>
      </c>
      <c r="F57" s="29">
        <v>206.6</v>
      </c>
      <c r="G57" s="34">
        <f>133871.31/1.18</f>
        <v>113450.26271186442</v>
      </c>
      <c r="H57" s="29" t="s">
        <v>39</v>
      </c>
      <c r="I57" s="17" t="s">
        <v>106</v>
      </c>
    </row>
    <row r="58" spans="1:9" s="14" customFormat="1" ht="24.95" customHeight="1" x14ac:dyDescent="0.25">
      <c r="A58" s="29" t="s">
        <v>266</v>
      </c>
      <c r="B58" s="30">
        <v>55</v>
      </c>
      <c r="C58" s="29">
        <v>40794018</v>
      </c>
      <c r="D58" s="32">
        <v>41536</v>
      </c>
      <c r="E58" s="29" t="s">
        <v>30</v>
      </c>
      <c r="F58" s="29">
        <v>100</v>
      </c>
      <c r="G58" s="34">
        <f>64797.34/1.18</f>
        <v>54913</v>
      </c>
      <c r="H58" s="29" t="s">
        <v>39</v>
      </c>
      <c r="I58" s="17" t="s">
        <v>106</v>
      </c>
    </row>
    <row r="59" spans="1:9" s="14" customFormat="1" ht="24.95" customHeight="1" x14ac:dyDescent="0.25">
      <c r="A59" s="29" t="s">
        <v>266</v>
      </c>
      <c r="B59" s="30">
        <v>56</v>
      </c>
      <c r="C59" s="29">
        <v>40794617</v>
      </c>
      <c r="D59" s="32">
        <v>41535</v>
      </c>
      <c r="E59" s="29" t="s">
        <v>30</v>
      </c>
      <c r="F59" s="29">
        <v>500</v>
      </c>
      <c r="G59" s="34">
        <f>323986.7/1.18</f>
        <v>274565</v>
      </c>
      <c r="H59" s="29" t="s">
        <v>39</v>
      </c>
      <c r="I59" s="17" t="s">
        <v>47</v>
      </c>
    </row>
    <row r="60" spans="1:9" s="14" customFormat="1" ht="24.95" customHeight="1" x14ac:dyDescent="0.25">
      <c r="A60" s="29" t="s">
        <v>266</v>
      </c>
      <c r="B60" s="30">
        <v>57</v>
      </c>
      <c r="C60" s="29">
        <v>40797778</v>
      </c>
      <c r="D60" s="32">
        <v>41547</v>
      </c>
      <c r="E60" s="29" t="s">
        <v>30</v>
      </c>
      <c r="F60" s="29">
        <v>88</v>
      </c>
      <c r="G60" s="34">
        <f>24200/1.18</f>
        <v>20508.474576271186</v>
      </c>
      <c r="H60" s="29" t="s">
        <v>40</v>
      </c>
      <c r="I60" s="17" t="s">
        <v>107</v>
      </c>
    </row>
    <row r="61" spans="1:9" s="14" customFormat="1" ht="24.95" customHeight="1" x14ac:dyDescent="0.25">
      <c r="A61" s="29" t="s">
        <v>266</v>
      </c>
      <c r="B61" s="30">
        <v>58</v>
      </c>
      <c r="C61" s="29">
        <v>40797861</v>
      </c>
      <c r="D61" s="32">
        <v>41537</v>
      </c>
      <c r="E61" s="29" t="s">
        <v>30</v>
      </c>
      <c r="F61" s="29">
        <v>340</v>
      </c>
      <c r="G61" s="34">
        <f>220310.96/1.18</f>
        <v>186704.20338983051</v>
      </c>
      <c r="H61" s="29" t="s">
        <v>39</v>
      </c>
      <c r="I61" s="17" t="s">
        <v>108</v>
      </c>
    </row>
    <row r="62" spans="1:9" s="14" customFormat="1" ht="24.95" customHeight="1" x14ac:dyDescent="0.25">
      <c r="A62" s="29" t="s">
        <v>266</v>
      </c>
      <c r="B62" s="30">
        <v>59</v>
      </c>
      <c r="C62" s="29">
        <v>40797989</v>
      </c>
      <c r="D62" s="32">
        <v>41537</v>
      </c>
      <c r="E62" s="29" t="s">
        <v>30</v>
      </c>
      <c r="F62" s="29">
        <v>573</v>
      </c>
      <c r="G62" s="34">
        <f>371288.76/1.18</f>
        <v>314651.49152542377</v>
      </c>
      <c r="H62" s="29" t="s">
        <v>39</v>
      </c>
      <c r="I62" s="17" t="s">
        <v>108</v>
      </c>
    </row>
    <row r="63" spans="1:9" s="14" customFormat="1" ht="24.95" customHeight="1" x14ac:dyDescent="0.25">
      <c r="A63" s="29" t="s">
        <v>266</v>
      </c>
      <c r="B63" s="30">
        <v>60</v>
      </c>
      <c r="C63" s="29">
        <v>40798055</v>
      </c>
      <c r="D63" s="32">
        <v>41537</v>
      </c>
      <c r="E63" s="29" t="s">
        <v>30</v>
      </c>
      <c r="F63" s="29">
        <v>478.4</v>
      </c>
      <c r="G63" s="34">
        <f>309990.47/1.18</f>
        <v>262703.78813559323</v>
      </c>
      <c r="H63" s="29" t="s">
        <v>39</v>
      </c>
      <c r="I63" s="17" t="s">
        <v>108</v>
      </c>
    </row>
    <row r="64" spans="1:9" s="14" customFormat="1" ht="24.95" customHeight="1" x14ac:dyDescent="0.25">
      <c r="A64" s="29" t="s">
        <v>266</v>
      </c>
      <c r="B64" s="30">
        <v>61</v>
      </c>
      <c r="C64" s="29">
        <v>40798157</v>
      </c>
      <c r="D64" s="32">
        <v>41537</v>
      </c>
      <c r="E64" s="29" t="s">
        <v>30</v>
      </c>
      <c r="F64" s="29">
        <v>340</v>
      </c>
      <c r="G64" s="34">
        <f>220310.96/1.18</f>
        <v>186704.20338983051</v>
      </c>
      <c r="H64" s="29" t="s">
        <v>39</v>
      </c>
      <c r="I64" s="17" t="s">
        <v>108</v>
      </c>
    </row>
    <row r="65" spans="1:9" s="14" customFormat="1" ht="24.95" customHeight="1" x14ac:dyDescent="0.25">
      <c r="A65" s="29" t="s">
        <v>266</v>
      </c>
      <c r="B65" s="30">
        <v>62</v>
      </c>
      <c r="C65" s="29">
        <v>40798182</v>
      </c>
      <c r="D65" s="32">
        <v>41537</v>
      </c>
      <c r="E65" s="29" t="s">
        <v>30</v>
      </c>
      <c r="F65" s="29">
        <v>478.4</v>
      </c>
      <c r="G65" s="34">
        <f>309990.47/1.18</f>
        <v>262703.78813559323</v>
      </c>
      <c r="H65" s="29" t="s">
        <v>39</v>
      </c>
      <c r="I65" s="17" t="s">
        <v>108</v>
      </c>
    </row>
    <row r="66" spans="1:9" s="14" customFormat="1" ht="24.95" customHeight="1" x14ac:dyDescent="0.25">
      <c r="A66" s="29" t="s">
        <v>266</v>
      </c>
      <c r="B66" s="30">
        <v>63</v>
      </c>
      <c r="C66" s="29">
        <v>40798207</v>
      </c>
      <c r="D66" s="32">
        <v>41537</v>
      </c>
      <c r="E66" s="29" t="s">
        <v>30</v>
      </c>
      <c r="F66" s="29">
        <v>573</v>
      </c>
      <c r="G66" s="34">
        <f>371288.76/1.18</f>
        <v>314651.49152542377</v>
      </c>
      <c r="H66" s="29" t="s">
        <v>39</v>
      </c>
      <c r="I66" s="17" t="s">
        <v>108</v>
      </c>
    </row>
    <row r="67" spans="1:9" s="14" customFormat="1" ht="24.95" customHeight="1" x14ac:dyDescent="0.25">
      <c r="A67" s="29" t="s">
        <v>266</v>
      </c>
      <c r="B67" s="30">
        <v>64</v>
      </c>
      <c r="C67" s="29">
        <v>40798287</v>
      </c>
      <c r="D67" s="32">
        <v>41537</v>
      </c>
      <c r="E67" s="29" t="s">
        <v>30</v>
      </c>
      <c r="F67" s="29">
        <v>270</v>
      </c>
      <c r="G67" s="34">
        <f>174952.82/1.18</f>
        <v>148265.10169491527</v>
      </c>
      <c r="H67" s="29" t="s">
        <v>39</v>
      </c>
      <c r="I67" s="17" t="s">
        <v>108</v>
      </c>
    </row>
    <row r="68" spans="1:9" s="14" customFormat="1" ht="24.95" customHeight="1" x14ac:dyDescent="0.25">
      <c r="A68" s="29" t="s">
        <v>266</v>
      </c>
      <c r="B68" s="30">
        <v>65</v>
      </c>
      <c r="C68" s="29">
        <v>40798302</v>
      </c>
      <c r="D68" s="32">
        <v>41537</v>
      </c>
      <c r="E68" s="29" t="s">
        <v>30</v>
      </c>
      <c r="F68" s="29">
        <v>267.39999999999998</v>
      </c>
      <c r="G68" s="34">
        <f>173268.08/1.18</f>
        <v>146837.35593220338</v>
      </c>
      <c r="H68" s="29" t="s">
        <v>39</v>
      </c>
      <c r="I68" s="17" t="s">
        <v>108</v>
      </c>
    </row>
    <row r="69" spans="1:9" s="14" customFormat="1" ht="24.95" customHeight="1" x14ac:dyDescent="0.25">
      <c r="A69" s="29" t="s">
        <v>266</v>
      </c>
      <c r="B69" s="30">
        <v>66</v>
      </c>
      <c r="C69" s="29">
        <v>40798320</v>
      </c>
      <c r="D69" s="32">
        <v>41537</v>
      </c>
      <c r="E69" s="29" t="s">
        <v>30</v>
      </c>
      <c r="F69" s="29">
        <v>270</v>
      </c>
      <c r="G69" s="34">
        <f>174952.82/1.18</f>
        <v>148265.10169491527</v>
      </c>
      <c r="H69" s="29" t="s">
        <v>39</v>
      </c>
      <c r="I69" s="17" t="s">
        <v>108</v>
      </c>
    </row>
    <row r="70" spans="1:9" s="14" customFormat="1" ht="24.95" customHeight="1" x14ac:dyDescent="0.25">
      <c r="A70" s="29" t="s">
        <v>266</v>
      </c>
      <c r="B70" s="30">
        <v>67</v>
      </c>
      <c r="C70" s="29">
        <v>40798322</v>
      </c>
      <c r="D70" s="32">
        <v>41537</v>
      </c>
      <c r="E70" s="29" t="s">
        <v>30</v>
      </c>
      <c r="F70" s="29">
        <v>267.39999999999998</v>
      </c>
      <c r="G70" s="34">
        <f>173268.08/1.18</f>
        <v>146837.35593220338</v>
      </c>
      <c r="H70" s="29" t="s">
        <v>39</v>
      </c>
      <c r="I70" s="17" t="s">
        <v>108</v>
      </c>
    </row>
    <row r="71" spans="1:9" s="14" customFormat="1" ht="24.95" customHeight="1" x14ac:dyDescent="0.25">
      <c r="A71" s="29" t="s">
        <v>266</v>
      </c>
      <c r="B71" s="30">
        <v>68</v>
      </c>
      <c r="C71" s="29">
        <v>40798808</v>
      </c>
      <c r="D71" s="32">
        <v>41544</v>
      </c>
      <c r="E71" s="29" t="s">
        <v>25</v>
      </c>
      <c r="F71" s="29">
        <v>10</v>
      </c>
      <c r="G71" s="34">
        <f t="shared" ref="G71" si="1">550/1.18</f>
        <v>466.10169491525426</v>
      </c>
      <c r="H71" s="29" t="s">
        <v>112</v>
      </c>
      <c r="I71" s="17" t="s">
        <v>109</v>
      </c>
    </row>
    <row r="72" spans="1:9" s="14" customFormat="1" ht="45" customHeight="1" x14ac:dyDescent="0.25">
      <c r="A72" s="29" t="s">
        <v>266</v>
      </c>
      <c r="B72" s="30">
        <v>69</v>
      </c>
      <c r="C72" s="37">
        <v>40785847</v>
      </c>
      <c r="D72" s="38">
        <v>41547</v>
      </c>
      <c r="E72" s="29" t="s">
        <v>265</v>
      </c>
      <c r="F72" s="37">
        <v>4000</v>
      </c>
      <c r="G72" s="39">
        <v>2196520</v>
      </c>
      <c r="H72" s="39" t="s">
        <v>143</v>
      </c>
      <c r="I72" s="23" t="s">
        <v>152</v>
      </c>
    </row>
    <row r="73" spans="1:9" s="14" customFormat="1" ht="45" customHeight="1" x14ac:dyDescent="0.25">
      <c r="A73" s="29" t="s">
        <v>266</v>
      </c>
      <c r="B73" s="30">
        <v>70</v>
      </c>
      <c r="C73" s="37">
        <v>40792251</v>
      </c>
      <c r="D73" s="38">
        <v>41547</v>
      </c>
      <c r="E73" s="29" t="s">
        <v>265</v>
      </c>
      <c r="F73" s="37">
        <v>4800</v>
      </c>
      <c r="G73" s="39">
        <v>2635824</v>
      </c>
      <c r="H73" s="39" t="s">
        <v>143</v>
      </c>
      <c r="I73" s="23" t="s">
        <v>152</v>
      </c>
    </row>
    <row r="74" spans="1:9" s="14" customFormat="1" ht="45" customHeight="1" x14ac:dyDescent="0.25">
      <c r="A74" s="29" t="s">
        <v>266</v>
      </c>
      <c r="B74" s="30">
        <v>71</v>
      </c>
      <c r="C74" s="37">
        <v>40791635</v>
      </c>
      <c r="D74" s="38">
        <v>41544</v>
      </c>
      <c r="E74" s="29" t="s">
        <v>25</v>
      </c>
      <c r="F74" s="37">
        <v>15</v>
      </c>
      <c r="G74" s="39">
        <v>466.1</v>
      </c>
      <c r="H74" s="39" t="s">
        <v>144</v>
      </c>
      <c r="I74" s="23" t="s">
        <v>153</v>
      </c>
    </row>
    <row r="75" spans="1:9" s="14" customFormat="1" ht="45" customHeight="1" x14ac:dyDescent="0.25">
      <c r="A75" s="29" t="s">
        <v>266</v>
      </c>
      <c r="B75" s="30">
        <v>72</v>
      </c>
      <c r="C75" s="37">
        <v>40778148</v>
      </c>
      <c r="D75" s="38">
        <v>41534</v>
      </c>
      <c r="E75" s="29" t="s">
        <v>25</v>
      </c>
      <c r="F75" s="37">
        <v>6</v>
      </c>
      <c r="G75" s="39">
        <v>466.1</v>
      </c>
      <c r="H75" s="39" t="s">
        <v>154</v>
      </c>
      <c r="I75" s="23" t="s">
        <v>155</v>
      </c>
    </row>
    <row r="76" spans="1:9" s="14" customFormat="1" ht="45" customHeight="1" x14ac:dyDescent="0.25">
      <c r="A76" s="29" t="s">
        <v>266</v>
      </c>
      <c r="B76" s="30">
        <v>73</v>
      </c>
      <c r="C76" s="37">
        <v>40778230</v>
      </c>
      <c r="D76" s="38">
        <v>41521</v>
      </c>
      <c r="E76" s="29" t="s">
        <v>25</v>
      </c>
      <c r="F76" s="37">
        <v>5</v>
      </c>
      <c r="G76" s="39">
        <v>466.1</v>
      </c>
      <c r="H76" s="39" t="s">
        <v>154</v>
      </c>
      <c r="I76" s="23" t="s">
        <v>156</v>
      </c>
    </row>
    <row r="77" spans="1:9" s="14" customFormat="1" ht="45" customHeight="1" x14ac:dyDescent="0.25">
      <c r="A77" s="29" t="s">
        <v>266</v>
      </c>
      <c r="B77" s="30">
        <v>74</v>
      </c>
      <c r="C77" s="37">
        <v>40768118</v>
      </c>
      <c r="D77" s="32">
        <v>41526</v>
      </c>
      <c r="E77" s="29" t="s">
        <v>25</v>
      </c>
      <c r="F77" s="37">
        <v>15</v>
      </c>
      <c r="G77" s="39">
        <v>466.1</v>
      </c>
      <c r="H77" s="39" t="s">
        <v>146</v>
      </c>
      <c r="I77" s="23" t="s">
        <v>157</v>
      </c>
    </row>
    <row r="78" spans="1:9" s="14" customFormat="1" ht="45" customHeight="1" x14ac:dyDescent="0.25">
      <c r="A78" s="29" t="s">
        <v>266</v>
      </c>
      <c r="B78" s="30">
        <v>75</v>
      </c>
      <c r="C78" s="37">
        <v>40773017</v>
      </c>
      <c r="D78" s="38">
        <v>41526</v>
      </c>
      <c r="E78" s="29" t="s">
        <v>25</v>
      </c>
      <c r="F78" s="37">
        <v>12</v>
      </c>
      <c r="G78" s="39">
        <v>466.1</v>
      </c>
      <c r="H78" s="39" t="s">
        <v>146</v>
      </c>
      <c r="I78" s="23" t="s">
        <v>158</v>
      </c>
    </row>
    <row r="79" spans="1:9" s="14" customFormat="1" ht="45" customHeight="1" x14ac:dyDescent="0.25">
      <c r="A79" s="29" t="s">
        <v>266</v>
      </c>
      <c r="B79" s="30">
        <v>76</v>
      </c>
      <c r="C79" s="37">
        <v>40787115</v>
      </c>
      <c r="D79" s="38">
        <v>41535</v>
      </c>
      <c r="E79" s="29" t="s">
        <v>25</v>
      </c>
      <c r="F79" s="37">
        <v>7</v>
      </c>
      <c r="G79" s="39">
        <v>466.1</v>
      </c>
      <c r="H79" s="39" t="s">
        <v>146</v>
      </c>
      <c r="I79" s="23" t="s">
        <v>159</v>
      </c>
    </row>
    <row r="80" spans="1:9" s="14" customFormat="1" ht="45" customHeight="1" x14ac:dyDescent="0.25">
      <c r="A80" s="29" t="s">
        <v>266</v>
      </c>
      <c r="B80" s="30">
        <v>77</v>
      </c>
      <c r="C80" s="37">
        <v>40788718</v>
      </c>
      <c r="D80" s="32">
        <v>41529</v>
      </c>
      <c r="E80" s="29" t="s">
        <v>25</v>
      </c>
      <c r="F80" s="37">
        <v>14</v>
      </c>
      <c r="G80" s="39">
        <v>466.1</v>
      </c>
      <c r="H80" s="39" t="s">
        <v>146</v>
      </c>
      <c r="I80" s="23" t="s">
        <v>160</v>
      </c>
    </row>
    <row r="81" spans="1:9" s="14" customFormat="1" ht="45" customHeight="1" x14ac:dyDescent="0.25">
      <c r="A81" s="29" t="s">
        <v>266</v>
      </c>
      <c r="B81" s="30">
        <v>78</v>
      </c>
      <c r="C81" s="37">
        <v>40791369</v>
      </c>
      <c r="D81" s="32">
        <v>41541</v>
      </c>
      <c r="E81" s="29" t="s">
        <v>25</v>
      </c>
      <c r="F81" s="37">
        <v>7</v>
      </c>
      <c r="G81" s="39">
        <v>466.1</v>
      </c>
      <c r="H81" s="39" t="s">
        <v>146</v>
      </c>
      <c r="I81" s="23" t="s">
        <v>161</v>
      </c>
    </row>
    <row r="82" spans="1:9" s="14" customFormat="1" ht="45" customHeight="1" x14ac:dyDescent="0.25">
      <c r="A82" s="29" t="s">
        <v>266</v>
      </c>
      <c r="B82" s="30">
        <v>79</v>
      </c>
      <c r="C82" s="37">
        <v>40795788</v>
      </c>
      <c r="D82" s="38">
        <v>41547</v>
      </c>
      <c r="E82" s="29" t="s">
        <v>25</v>
      </c>
      <c r="F82" s="37">
        <v>12</v>
      </c>
      <c r="G82" s="39">
        <v>466.1</v>
      </c>
      <c r="H82" s="39" t="s">
        <v>146</v>
      </c>
      <c r="I82" s="23" t="s">
        <v>162</v>
      </c>
    </row>
    <row r="83" spans="1:9" s="14" customFormat="1" ht="45" customHeight="1" x14ac:dyDescent="0.25">
      <c r="A83" s="29" t="s">
        <v>266</v>
      </c>
      <c r="B83" s="30">
        <v>81</v>
      </c>
      <c r="C83" s="37">
        <v>40795846</v>
      </c>
      <c r="D83" s="38">
        <v>41544</v>
      </c>
      <c r="E83" s="29" t="s">
        <v>25</v>
      </c>
      <c r="F83" s="37">
        <v>6</v>
      </c>
      <c r="G83" s="39">
        <v>466.1</v>
      </c>
      <c r="H83" s="39" t="s">
        <v>163</v>
      </c>
      <c r="I83" s="23" t="s">
        <v>164</v>
      </c>
    </row>
    <row r="84" spans="1:9" s="14" customFormat="1" ht="45" customHeight="1" x14ac:dyDescent="0.25">
      <c r="A84" s="29" t="s">
        <v>266</v>
      </c>
      <c r="B84" s="30">
        <v>82</v>
      </c>
      <c r="C84" s="37">
        <v>40776131</v>
      </c>
      <c r="D84" s="38">
        <v>41520</v>
      </c>
      <c r="E84" s="29" t="s">
        <v>25</v>
      </c>
      <c r="F84" s="37">
        <v>6</v>
      </c>
      <c r="G84" s="39">
        <v>466.1</v>
      </c>
      <c r="H84" s="39" t="s">
        <v>127</v>
      </c>
      <c r="I84" s="23" t="s">
        <v>165</v>
      </c>
    </row>
    <row r="85" spans="1:9" s="14" customFormat="1" ht="40.5" customHeight="1" x14ac:dyDescent="0.25">
      <c r="A85" s="29" t="s">
        <v>266</v>
      </c>
      <c r="B85" s="30">
        <v>83</v>
      </c>
      <c r="C85" s="37">
        <v>40776244</v>
      </c>
      <c r="D85" s="38">
        <v>41521</v>
      </c>
      <c r="E85" s="29" t="s">
        <v>25</v>
      </c>
      <c r="F85" s="37">
        <v>15</v>
      </c>
      <c r="G85" s="39">
        <v>466.1</v>
      </c>
      <c r="H85" s="39" t="s">
        <v>127</v>
      </c>
      <c r="I85" s="23" t="s">
        <v>166</v>
      </c>
    </row>
    <row r="86" spans="1:9" s="14" customFormat="1" ht="37.5" customHeight="1" x14ac:dyDescent="0.25">
      <c r="A86" s="29" t="s">
        <v>266</v>
      </c>
      <c r="B86" s="30">
        <v>84</v>
      </c>
      <c r="C86" s="37">
        <v>40786167</v>
      </c>
      <c r="D86" s="32">
        <v>41523</v>
      </c>
      <c r="E86" s="29" t="s">
        <v>25</v>
      </c>
      <c r="F86" s="37">
        <v>5</v>
      </c>
      <c r="G86" s="39">
        <v>466.1</v>
      </c>
      <c r="H86" s="39" t="s">
        <v>127</v>
      </c>
      <c r="I86" s="23" t="s">
        <v>167</v>
      </c>
    </row>
    <row r="87" spans="1:9" s="14" customFormat="1" ht="42.75" customHeight="1" x14ac:dyDescent="0.25">
      <c r="A87" s="29" t="s">
        <v>266</v>
      </c>
      <c r="B87" s="30">
        <v>85</v>
      </c>
      <c r="C87" s="37">
        <v>40786416</v>
      </c>
      <c r="D87" s="32">
        <v>41523</v>
      </c>
      <c r="E87" s="29" t="s">
        <v>25</v>
      </c>
      <c r="F87" s="37">
        <v>5</v>
      </c>
      <c r="G87" s="39">
        <v>466.1</v>
      </c>
      <c r="H87" s="39" t="s">
        <v>127</v>
      </c>
      <c r="I87" s="23" t="s">
        <v>168</v>
      </c>
    </row>
    <row r="88" spans="1:9" s="14" customFormat="1" ht="47.25" customHeight="1" x14ac:dyDescent="0.25">
      <c r="A88" s="29" t="s">
        <v>266</v>
      </c>
      <c r="B88" s="30">
        <v>86</v>
      </c>
      <c r="C88" s="37">
        <v>40734567</v>
      </c>
      <c r="D88" s="38">
        <v>41540</v>
      </c>
      <c r="E88" s="29" t="s">
        <v>25</v>
      </c>
      <c r="F88" s="37">
        <v>15</v>
      </c>
      <c r="G88" s="39">
        <v>466.1</v>
      </c>
      <c r="H88" s="39" t="s">
        <v>141</v>
      </c>
      <c r="I88" s="23" t="s">
        <v>169</v>
      </c>
    </row>
    <row r="89" spans="1:9" s="14" customFormat="1" ht="54" customHeight="1" x14ac:dyDescent="0.25">
      <c r="A89" s="29" t="s">
        <v>266</v>
      </c>
      <c r="B89" s="30">
        <v>87</v>
      </c>
      <c r="C89" s="37">
        <v>40773011</v>
      </c>
      <c r="D89" s="32">
        <v>41522</v>
      </c>
      <c r="E89" s="29" t="s">
        <v>25</v>
      </c>
      <c r="F89" s="37">
        <v>5</v>
      </c>
      <c r="G89" s="39">
        <v>466.1</v>
      </c>
      <c r="H89" s="39" t="s">
        <v>141</v>
      </c>
      <c r="I89" s="23" t="s">
        <v>170</v>
      </c>
    </row>
    <row r="90" spans="1:9" s="14" customFormat="1" ht="44.25" customHeight="1" x14ac:dyDescent="0.25">
      <c r="A90" s="29" t="s">
        <v>266</v>
      </c>
      <c r="B90" s="30">
        <v>88</v>
      </c>
      <c r="C90" s="37">
        <v>40786191</v>
      </c>
      <c r="D90" s="32">
        <v>41522</v>
      </c>
      <c r="E90" s="29" t="s">
        <v>25</v>
      </c>
      <c r="F90" s="37">
        <v>15</v>
      </c>
      <c r="G90" s="39">
        <v>466.1</v>
      </c>
      <c r="H90" s="39" t="s">
        <v>141</v>
      </c>
      <c r="I90" s="23" t="s">
        <v>171</v>
      </c>
    </row>
    <row r="91" spans="1:9" s="14" customFormat="1" ht="36.75" customHeight="1" x14ac:dyDescent="0.25">
      <c r="A91" s="29" t="s">
        <v>266</v>
      </c>
      <c r="B91" s="30">
        <v>89</v>
      </c>
      <c r="C91" s="37">
        <v>40786175</v>
      </c>
      <c r="D91" s="32">
        <v>41523</v>
      </c>
      <c r="E91" s="29" t="s">
        <v>25</v>
      </c>
      <c r="F91" s="37">
        <v>5</v>
      </c>
      <c r="G91" s="39">
        <v>466.1</v>
      </c>
      <c r="H91" s="39" t="s">
        <v>141</v>
      </c>
      <c r="I91" s="23" t="s">
        <v>172</v>
      </c>
    </row>
    <row r="92" spans="1:9" s="14" customFormat="1" ht="44.25" customHeight="1" x14ac:dyDescent="0.25">
      <c r="A92" s="29" t="s">
        <v>266</v>
      </c>
      <c r="B92" s="30">
        <v>90</v>
      </c>
      <c r="C92" s="37">
        <v>40792791</v>
      </c>
      <c r="D92" s="38">
        <v>41547</v>
      </c>
      <c r="E92" s="29" t="s">
        <v>25</v>
      </c>
      <c r="F92" s="37">
        <v>8</v>
      </c>
      <c r="G92" s="39">
        <v>466.1</v>
      </c>
      <c r="H92" s="39" t="s">
        <v>141</v>
      </c>
      <c r="I92" s="23" t="s">
        <v>173</v>
      </c>
    </row>
    <row r="93" spans="1:9" s="14" customFormat="1" ht="54" customHeight="1" x14ac:dyDescent="0.25">
      <c r="A93" s="29" t="s">
        <v>266</v>
      </c>
      <c r="B93" s="30">
        <v>91</v>
      </c>
      <c r="C93" s="37">
        <v>40775767</v>
      </c>
      <c r="D93" s="38">
        <v>41526</v>
      </c>
      <c r="E93" s="29" t="s">
        <v>25</v>
      </c>
      <c r="F93" s="37">
        <v>5</v>
      </c>
      <c r="G93" s="39">
        <v>466.1</v>
      </c>
      <c r="H93" s="39" t="s">
        <v>174</v>
      </c>
      <c r="I93" s="23" t="s">
        <v>175</v>
      </c>
    </row>
    <row r="94" spans="1:9" s="14" customFormat="1" ht="15.75" x14ac:dyDescent="0.25">
      <c r="A94" s="29" t="s">
        <v>266</v>
      </c>
      <c r="B94" s="30">
        <v>92</v>
      </c>
      <c r="C94" s="37">
        <v>40746931</v>
      </c>
      <c r="D94" s="38">
        <v>41534</v>
      </c>
      <c r="E94" s="29" t="s">
        <v>25</v>
      </c>
      <c r="F94" s="37">
        <v>5</v>
      </c>
      <c r="G94" s="39">
        <v>466.1</v>
      </c>
      <c r="H94" s="39" t="s">
        <v>136</v>
      </c>
      <c r="I94" s="23" t="s">
        <v>176</v>
      </c>
    </row>
    <row r="95" spans="1:9" s="14" customFormat="1" ht="31.5" x14ac:dyDescent="0.25">
      <c r="A95" s="29" t="s">
        <v>266</v>
      </c>
      <c r="B95" s="30">
        <v>93</v>
      </c>
      <c r="C95" s="37">
        <v>40756870</v>
      </c>
      <c r="D95" s="38">
        <v>41533</v>
      </c>
      <c r="E95" s="29" t="s">
        <v>25</v>
      </c>
      <c r="F95" s="37">
        <v>12</v>
      </c>
      <c r="G95" s="39">
        <v>466.1</v>
      </c>
      <c r="H95" s="39" t="s">
        <v>129</v>
      </c>
      <c r="I95" s="23" t="s">
        <v>177</v>
      </c>
    </row>
    <row r="96" spans="1:9" s="14" customFormat="1" ht="15.75" x14ac:dyDescent="0.25">
      <c r="A96" s="29" t="s">
        <v>266</v>
      </c>
      <c r="B96" s="30">
        <v>94</v>
      </c>
      <c r="C96" s="37">
        <v>40767485</v>
      </c>
      <c r="D96" s="32">
        <v>41543</v>
      </c>
      <c r="E96" s="29" t="s">
        <v>30</v>
      </c>
      <c r="F96" s="37">
        <v>160</v>
      </c>
      <c r="G96" s="39">
        <v>87860.800000000003</v>
      </c>
      <c r="H96" s="39" t="s">
        <v>138</v>
      </c>
      <c r="I96" s="23" t="s">
        <v>178</v>
      </c>
    </row>
    <row r="97" spans="1:9" s="14" customFormat="1" ht="15.75" x14ac:dyDescent="0.25">
      <c r="A97" s="29" t="s">
        <v>266</v>
      </c>
      <c r="B97" s="30">
        <v>95</v>
      </c>
      <c r="C97" s="37">
        <v>40760174</v>
      </c>
      <c r="D97" s="38">
        <v>41519</v>
      </c>
      <c r="E97" s="29" t="s">
        <v>25</v>
      </c>
      <c r="F97" s="37">
        <v>7</v>
      </c>
      <c r="G97" s="39">
        <v>466.1</v>
      </c>
      <c r="H97" s="39" t="s">
        <v>130</v>
      </c>
      <c r="I97" s="23" t="s">
        <v>179</v>
      </c>
    </row>
    <row r="98" spans="1:9" s="14" customFormat="1" ht="15.75" x14ac:dyDescent="0.25">
      <c r="A98" s="29" t="s">
        <v>266</v>
      </c>
      <c r="B98" s="30">
        <v>96</v>
      </c>
      <c r="C98" s="37">
        <v>40780479</v>
      </c>
      <c r="D98" s="32">
        <v>41527</v>
      </c>
      <c r="E98" s="29" t="s">
        <v>25</v>
      </c>
      <c r="F98" s="37">
        <v>5</v>
      </c>
      <c r="G98" s="39">
        <v>466.1</v>
      </c>
      <c r="H98" s="40" t="s">
        <v>128</v>
      </c>
      <c r="I98" s="23" t="s">
        <v>180</v>
      </c>
    </row>
    <row r="99" spans="1:9" s="14" customFormat="1" ht="15.75" x14ac:dyDescent="0.25">
      <c r="A99" s="29" t="s">
        <v>266</v>
      </c>
      <c r="B99" s="30">
        <v>97</v>
      </c>
      <c r="C99" s="37">
        <v>40795684</v>
      </c>
      <c r="D99" s="38">
        <v>41547</v>
      </c>
      <c r="E99" s="29" t="s">
        <v>25</v>
      </c>
      <c r="F99" s="37">
        <v>6</v>
      </c>
      <c r="G99" s="39">
        <v>466.1</v>
      </c>
      <c r="H99" s="40" t="s">
        <v>128</v>
      </c>
      <c r="I99" s="23" t="s">
        <v>181</v>
      </c>
    </row>
    <row r="100" spans="1:9" s="14" customFormat="1" ht="15.75" x14ac:dyDescent="0.25">
      <c r="A100" s="29" t="s">
        <v>266</v>
      </c>
      <c r="B100" s="30">
        <v>98</v>
      </c>
      <c r="C100" s="37">
        <v>40775111</v>
      </c>
      <c r="D100" s="38">
        <v>41523</v>
      </c>
      <c r="E100" s="29" t="s">
        <v>25</v>
      </c>
      <c r="F100" s="37">
        <v>6</v>
      </c>
      <c r="G100" s="39">
        <v>466.1</v>
      </c>
      <c r="H100" s="39" t="s">
        <v>133</v>
      </c>
      <c r="I100" s="23" t="s">
        <v>182</v>
      </c>
    </row>
    <row r="101" spans="1:9" s="14" customFormat="1" ht="15.75" x14ac:dyDescent="0.25">
      <c r="A101" s="29" t="s">
        <v>266</v>
      </c>
      <c r="B101" s="30">
        <v>99</v>
      </c>
      <c r="C101" s="37">
        <v>40789527</v>
      </c>
      <c r="D101" s="38">
        <v>41547</v>
      </c>
      <c r="E101" s="29" t="s">
        <v>25</v>
      </c>
      <c r="F101" s="37">
        <v>11</v>
      </c>
      <c r="G101" s="39">
        <v>466.1</v>
      </c>
      <c r="H101" s="39" t="s">
        <v>133</v>
      </c>
      <c r="I101" s="23" t="s">
        <v>183</v>
      </c>
    </row>
    <row r="102" spans="1:9" s="24" customFormat="1" ht="30" customHeight="1" x14ac:dyDescent="0.25">
      <c r="A102" s="29" t="s">
        <v>266</v>
      </c>
      <c r="B102" s="30">
        <v>100</v>
      </c>
      <c r="C102" s="37">
        <v>40763307</v>
      </c>
      <c r="D102" s="41">
        <v>41536</v>
      </c>
      <c r="E102" s="39" t="s">
        <v>25</v>
      </c>
      <c r="F102" s="37">
        <v>7</v>
      </c>
      <c r="G102" s="42">
        <v>466.10169491525426</v>
      </c>
      <c r="H102" s="37" t="s">
        <v>198</v>
      </c>
      <c r="I102" s="23" t="s">
        <v>202</v>
      </c>
    </row>
    <row r="103" spans="1:9" s="24" customFormat="1" ht="30" customHeight="1" x14ac:dyDescent="0.25">
      <c r="A103" s="29" t="s">
        <v>266</v>
      </c>
      <c r="B103" s="30">
        <v>101</v>
      </c>
      <c r="C103" s="37">
        <v>40767299</v>
      </c>
      <c r="D103" s="41">
        <v>41519</v>
      </c>
      <c r="E103" s="39" t="s">
        <v>25</v>
      </c>
      <c r="F103" s="37">
        <v>5</v>
      </c>
      <c r="G103" s="42">
        <v>466.10169491525426</v>
      </c>
      <c r="H103" s="37" t="s">
        <v>190</v>
      </c>
      <c r="I103" s="23" t="s">
        <v>203</v>
      </c>
    </row>
    <row r="104" spans="1:9" s="24" customFormat="1" ht="30" customHeight="1" x14ac:dyDescent="0.25">
      <c r="A104" s="29" t="s">
        <v>266</v>
      </c>
      <c r="B104" s="30">
        <v>102</v>
      </c>
      <c r="C104" s="37">
        <v>40778434</v>
      </c>
      <c r="D104" s="43">
        <v>41519</v>
      </c>
      <c r="E104" s="39" t="s">
        <v>25</v>
      </c>
      <c r="F104" s="37">
        <v>15</v>
      </c>
      <c r="G104" s="42">
        <v>466.10169491525426</v>
      </c>
      <c r="H104" s="37" t="s">
        <v>204</v>
      </c>
      <c r="I104" s="23" t="s">
        <v>205</v>
      </c>
    </row>
    <row r="105" spans="1:9" s="24" customFormat="1" ht="30" customHeight="1" x14ac:dyDescent="0.25">
      <c r="A105" s="29" t="s">
        <v>266</v>
      </c>
      <c r="B105" s="30">
        <v>103</v>
      </c>
      <c r="C105" s="37">
        <v>40780345</v>
      </c>
      <c r="D105" s="43">
        <v>41523</v>
      </c>
      <c r="E105" s="39" t="s">
        <v>25</v>
      </c>
      <c r="F105" s="37">
        <v>10</v>
      </c>
      <c r="G105" s="42">
        <v>466.10169491525426</v>
      </c>
      <c r="H105" s="37" t="s">
        <v>206</v>
      </c>
      <c r="I105" s="23" t="s">
        <v>207</v>
      </c>
    </row>
    <row r="106" spans="1:9" s="24" customFormat="1" ht="30" customHeight="1" x14ac:dyDescent="0.25">
      <c r="A106" s="29" t="s">
        <v>266</v>
      </c>
      <c r="B106" s="30">
        <v>104</v>
      </c>
      <c r="C106" s="37">
        <v>40780539</v>
      </c>
      <c r="D106" s="43">
        <v>41528</v>
      </c>
      <c r="E106" s="39" t="s">
        <v>25</v>
      </c>
      <c r="F106" s="37">
        <v>5</v>
      </c>
      <c r="G106" s="42">
        <v>466.10169491525426</v>
      </c>
      <c r="H106" s="37" t="s">
        <v>208</v>
      </c>
      <c r="I106" s="23" t="s">
        <v>209</v>
      </c>
    </row>
    <row r="107" spans="1:9" s="24" customFormat="1" ht="30" customHeight="1" x14ac:dyDescent="0.25">
      <c r="A107" s="29" t="s">
        <v>266</v>
      </c>
      <c r="B107" s="30">
        <v>105</v>
      </c>
      <c r="C107" s="37">
        <v>40780722</v>
      </c>
      <c r="D107" s="43">
        <v>41522</v>
      </c>
      <c r="E107" s="39" t="s">
        <v>25</v>
      </c>
      <c r="F107" s="37">
        <v>5</v>
      </c>
      <c r="G107" s="42">
        <v>466.10169491525426</v>
      </c>
      <c r="H107" s="37" t="s">
        <v>208</v>
      </c>
      <c r="I107" s="23" t="s">
        <v>210</v>
      </c>
    </row>
    <row r="108" spans="1:9" s="24" customFormat="1" ht="30" customHeight="1" x14ac:dyDescent="0.25">
      <c r="A108" s="29" t="s">
        <v>266</v>
      </c>
      <c r="B108" s="30">
        <v>106</v>
      </c>
      <c r="C108" s="37">
        <v>40782645</v>
      </c>
      <c r="D108" s="43">
        <v>41522</v>
      </c>
      <c r="E108" s="39" t="s">
        <v>25</v>
      </c>
      <c r="F108" s="37">
        <v>5</v>
      </c>
      <c r="G108" s="42">
        <v>466.10169491525426</v>
      </c>
      <c r="H108" s="37" t="s">
        <v>211</v>
      </c>
      <c r="I108" s="23" t="s">
        <v>212</v>
      </c>
    </row>
    <row r="109" spans="1:9" s="24" customFormat="1" ht="30" customHeight="1" x14ac:dyDescent="0.25">
      <c r="A109" s="29" t="s">
        <v>266</v>
      </c>
      <c r="B109" s="30">
        <v>107</v>
      </c>
      <c r="C109" s="37">
        <v>40783478</v>
      </c>
      <c r="D109" s="43">
        <v>41533</v>
      </c>
      <c r="E109" s="39" t="s">
        <v>25</v>
      </c>
      <c r="F109" s="37">
        <v>8</v>
      </c>
      <c r="G109" s="42">
        <v>466.10169491525426</v>
      </c>
      <c r="H109" s="37" t="s">
        <v>198</v>
      </c>
      <c r="I109" s="23" t="s">
        <v>213</v>
      </c>
    </row>
    <row r="110" spans="1:9" s="24" customFormat="1" ht="30" customHeight="1" x14ac:dyDescent="0.25">
      <c r="A110" s="29" t="s">
        <v>266</v>
      </c>
      <c r="B110" s="30">
        <v>108</v>
      </c>
      <c r="C110" s="37">
        <v>40784055</v>
      </c>
      <c r="D110" s="43">
        <v>41526</v>
      </c>
      <c r="E110" s="39" t="s">
        <v>25</v>
      </c>
      <c r="F110" s="37">
        <v>50</v>
      </c>
      <c r="G110" s="39">
        <v>27456.5</v>
      </c>
      <c r="H110" s="37" t="s">
        <v>192</v>
      </c>
      <c r="I110" s="23" t="s">
        <v>214</v>
      </c>
    </row>
    <row r="111" spans="1:9" s="25" customFormat="1" ht="30" customHeight="1" x14ac:dyDescent="0.25">
      <c r="A111" s="29" t="s">
        <v>266</v>
      </c>
      <c r="B111" s="30">
        <v>109</v>
      </c>
      <c r="C111" s="37">
        <v>40791040</v>
      </c>
      <c r="D111" s="43">
        <v>41529</v>
      </c>
      <c r="E111" s="39" t="s">
        <v>25</v>
      </c>
      <c r="F111" s="37">
        <v>5</v>
      </c>
      <c r="G111" s="42">
        <v>466.10169491525426</v>
      </c>
      <c r="H111" s="37" t="s">
        <v>211</v>
      </c>
      <c r="I111" s="23" t="s">
        <v>215</v>
      </c>
    </row>
    <row r="112" spans="1:9" s="25" customFormat="1" ht="30" customHeight="1" x14ac:dyDescent="0.25">
      <c r="A112" s="29" t="s">
        <v>266</v>
      </c>
      <c r="B112" s="30">
        <v>110</v>
      </c>
      <c r="C112" s="37">
        <v>40791045</v>
      </c>
      <c r="D112" s="43">
        <v>41529</v>
      </c>
      <c r="E112" s="39" t="s">
        <v>25</v>
      </c>
      <c r="F112" s="37">
        <v>5</v>
      </c>
      <c r="G112" s="42">
        <v>466.10169491525426</v>
      </c>
      <c r="H112" s="37" t="s">
        <v>211</v>
      </c>
      <c r="I112" s="23" t="s">
        <v>215</v>
      </c>
    </row>
    <row r="113" spans="1:9" s="25" customFormat="1" ht="30" customHeight="1" x14ac:dyDescent="0.25">
      <c r="A113" s="29" t="s">
        <v>266</v>
      </c>
      <c r="B113" s="30">
        <v>111</v>
      </c>
      <c r="C113" s="37">
        <v>40791027</v>
      </c>
      <c r="D113" s="43">
        <v>41529</v>
      </c>
      <c r="E113" s="39" t="s">
        <v>25</v>
      </c>
      <c r="F113" s="37">
        <v>5</v>
      </c>
      <c r="G113" s="42">
        <v>466.10169491525426</v>
      </c>
      <c r="H113" s="37" t="s">
        <v>211</v>
      </c>
      <c r="I113" s="23" t="s">
        <v>215</v>
      </c>
    </row>
    <row r="114" spans="1:9" s="25" customFormat="1" ht="30" customHeight="1" x14ac:dyDescent="0.25">
      <c r="A114" s="29" t="s">
        <v>266</v>
      </c>
      <c r="B114" s="30">
        <v>112</v>
      </c>
      <c r="C114" s="37">
        <v>40791020</v>
      </c>
      <c r="D114" s="43">
        <v>41529</v>
      </c>
      <c r="E114" s="39" t="s">
        <v>25</v>
      </c>
      <c r="F114" s="37">
        <v>5</v>
      </c>
      <c r="G114" s="42">
        <v>466.10169491525426</v>
      </c>
      <c r="H114" s="37" t="s">
        <v>211</v>
      </c>
      <c r="I114" s="23" t="s">
        <v>215</v>
      </c>
    </row>
    <row r="115" spans="1:9" s="25" customFormat="1" ht="30" customHeight="1" x14ac:dyDescent="0.25">
      <c r="A115" s="29" t="s">
        <v>266</v>
      </c>
      <c r="B115" s="30">
        <v>113</v>
      </c>
      <c r="C115" s="37">
        <v>40791501</v>
      </c>
      <c r="D115" s="43">
        <v>41530</v>
      </c>
      <c r="E115" s="39" t="s">
        <v>25</v>
      </c>
      <c r="F115" s="37">
        <v>5</v>
      </c>
      <c r="G115" s="42">
        <v>466.10169491525426</v>
      </c>
      <c r="H115" s="37" t="s">
        <v>211</v>
      </c>
      <c r="I115" s="23" t="s">
        <v>216</v>
      </c>
    </row>
    <row r="116" spans="1:9" s="26" customFormat="1" ht="30" customHeight="1" x14ac:dyDescent="0.25">
      <c r="A116" s="29" t="s">
        <v>266</v>
      </c>
      <c r="B116" s="30">
        <v>114</v>
      </c>
      <c r="C116" s="37">
        <v>40791546</v>
      </c>
      <c r="D116" s="43">
        <v>41530</v>
      </c>
      <c r="E116" s="39" t="s">
        <v>25</v>
      </c>
      <c r="F116" s="37">
        <v>5</v>
      </c>
      <c r="G116" s="42">
        <v>466.10169491525426</v>
      </c>
      <c r="H116" s="37" t="s">
        <v>211</v>
      </c>
      <c r="I116" s="23" t="s">
        <v>216</v>
      </c>
    </row>
    <row r="117" spans="1:9" s="26" customFormat="1" ht="30" customHeight="1" x14ac:dyDescent="0.25">
      <c r="A117" s="29" t="s">
        <v>266</v>
      </c>
      <c r="B117" s="30">
        <v>115</v>
      </c>
      <c r="C117" s="37">
        <v>40793849</v>
      </c>
      <c r="D117" s="43">
        <v>41537</v>
      </c>
      <c r="E117" s="39" t="s">
        <v>25</v>
      </c>
      <c r="F117" s="37">
        <v>0.25</v>
      </c>
      <c r="G117" s="42">
        <v>466.10169491525426</v>
      </c>
      <c r="H117" s="37" t="s">
        <v>191</v>
      </c>
      <c r="I117" s="23" t="s">
        <v>217</v>
      </c>
    </row>
    <row r="118" spans="1:9" s="26" customFormat="1" ht="30" customHeight="1" x14ac:dyDescent="0.25">
      <c r="A118" s="29" t="s">
        <v>266</v>
      </c>
      <c r="B118" s="30">
        <v>116</v>
      </c>
      <c r="C118" s="37">
        <v>40793902</v>
      </c>
      <c r="D118" s="43">
        <v>41537</v>
      </c>
      <c r="E118" s="39" t="s">
        <v>25</v>
      </c>
      <c r="F118" s="37">
        <v>0.75</v>
      </c>
      <c r="G118" s="42">
        <v>466.10169491525426</v>
      </c>
      <c r="H118" s="37" t="s">
        <v>191</v>
      </c>
      <c r="I118" s="23" t="s">
        <v>217</v>
      </c>
    </row>
    <row r="119" spans="1:9" s="26" customFormat="1" ht="30" customHeight="1" x14ac:dyDescent="0.25">
      <c r="A119" s="29" t="s">
        <v>266</v>
      </c>
      <c r="B119" s="30">
        <v>117</v>
      </c>
      <c r="C119" s="37">
        <v>40793931</v>
      </c>
      <c r="D119" s="43">
        <v>41537</v>
      </c>
      <c r="E119" s="39" t="s">
        <v>25</v>
      </c>
      <c r="F119" s="37">
        <v>0.75</v>
      </c>
      <c r="G119" s="42">
        <v>466.10169491525426</v>
      </c>
      <c r="H119" s="37" t="s">
        <v>191</v>
      </c>
      <c r="I119" s="23" t="s">
        <v>217</v>
      </c>
    </row>
    <row r="120" spans="1:9" s="26" customFormat="1" ht="30" customHeight="1" x14ac:dyDescent="0.25">
      <c r="A120" s="29" t="s">
        <v>266</v>
      </c>
      <c r="B120" s="30">
        <v>118</v>
      </c>
      <c r="C120" s="37">
        <v>40793949</v>
      </c>
      <c r="D120" s="43">
        <v>41537</v>
      </c>
      <c r="E120" s="39" t="s">
        <v>25</v>
      </c>
      <c r="F120" s="37">
        <v>1.5</v>
      </c>
      <c r="G120" s="42">
        <v>466.10169491525426</v>
      </c>
      <c r="H120" s="37" t="s">
        <v>191</v>
      </c>
      <c r="I120" s="23" t="s">
        <v>217</v>
      </c>
    </row>
    <row r="121" spans="1:9" s="26" customFormat="1" ht="30" customHeight="1" x14ac:dyDescent="0.25">
      <c r="A121" s="29" t="s">
        <v>266</v>
      </c>
      <c r="B121" s="30">
        <v>119</v>
      </c>
      <c r="C121" s="37">
        <v>40794118</v>
      </c>
      <c r="D121" s="43">
        <v>41537</v>
      </c>
      <c r="E121" s="39" t="s">
        <v>25</v>
      </c>
      <c r="F121" s="37">
        <v>0.25</v>
      </c>
      <c r="G121" s="42">
        <v>466.10169491525426</v>
      </c>
      <c r="H121" s="37" t="s">
        <v>191</v>
      </c>
      <c r="I121" s="23" t="s">
        <v>217</v>
      </c>
    </row>
    <row r="122" spans="1:9" s="26" customFormat="1" ht="30" customHeight="1" x14ac:dyDescent="0.25">
      <c r="A122" s="29" t="s">
        <v>266</v>
      </c>
      <c r="B122" s="30">
        <v>120</v>
      </c>
      <c r="C122" s="37">
        <v>40794498</v>
      </c>
      <c r="D122" s="43">
        <v>41540</v>
      </c>
      <c r="E122" s="39" t="s">
        <v>25</v>
      </c>
      <c r="F122" s="37">
        <v>5</v>
      </c>
      <c r="G122" s="42">
        <v>466.10169491525426</v>
      </c>
      <c r="H122" s="37" t="s">
        <v>211</v>
      </c>
      <c r="I122" s="23" t="s">
        <v>218</v>
      </c>
    </row>
    <row r="123" spans="1:9" s="26" customFormat="1" ht="30" customHeight="1" x14ac:dyDescent="0.25">
      <c r="A123" s="29" t="s">
        <v>266</v>
      </c>
      <c r="B123" s="30">
        <v>121</v>
      </c>
      <c r="C123" s="37">
        <v>40794504</v>
      </c>
      <c r="D123" s="43">
        <v>41540</v>
      </c>
      <c r="E123" s="39" t="s">
        <v>25</v>
      </c>
      <c r="F123" s="37">
        <v>5</v>
      </c>
      <c r="G123" s="42">
        <v>466.10169491525426</v>
      </c>
      <c r="H123" s="37" t="s">
        <v>211</v>
      </c>
      <c r="I123" s="23" t="s">
        <v>218</v>
      </c>
    </row>
    <row r="124" spans="1:9" s="9" customFormat="1" ht="15.6" customHeight="1" x14ac:dyDescent="0.25">
      <c r="A124" s="29" t="s">
        <v>266</v>
      </c>
      <c r="B124" s="30">
        <v>122</v>
      </c>
      <c r="C124" s="30">
        <v>40781142</v>
      </c>
      <c r="D124" s="43">
        <v>41528</v>
      </c>
      <c r="E124" s="30" t="s">
        <v>224</v>
      </c>
      <c r="F124" s="30">
        <v>62</v>
      </c>
      <c r="G124" s="30">
        <v>34046.06</v>
      </c>
      <c r="H124" s="37" t="s">
        <v>221</v>
      </c>
      <c r="I124" s="23" t="s">
        <v>225</v>
      </c>
    </row>
    <row r="125" spans="1:9" s="9" customFormat="1" ht="15.75" x14ac:dyDescent="0.25">
      <c r="A125" s="29" t="s">
        <v>266</v>
      </c>
      <c r="B125" s="30">
        <v>123</v>
      </c>
      <c r="C125" s="30">
        <v>40791038</v>
      </c>
      <c r="D125" s="43">
        <v>41540</v>
      </c>
      <c r="E125" s="30" t="s">
        <v>224</v>
      </c>
      <c r="F125" s="30">
        <v>7</v>
      </c>
      <c r="G125" s="30">
        <v>466.1</v>
      </c>
      <c r="H125" s="37" t="s">
        <v>220</v>
      </c>
      <c r="I125" s="18" t="s">
        <v>226</v>
      </c>
    </row>
    <row r="126" spans="1:9" s="9" customFormat="1" ht="15.75" x14ac:dyDescent="0.25">
      <c r="A126" s="29" t="s">
        <v>266</v>
      </c>
      <c r="B126" s="30">
        <v>124</v>
      </c>
      <c r="C126" s="30">
        <v>40792390</v>
      </c>
      <c r="D126" s="43">
        <v>41535</v>
      </c>
      <c r="E126" s="30" t="s">
        <v>224</v>
      </c>
      <c r="F126" s="30">
        <v>11.6</v>
      </c>
      <c r="G126" s="30">
        <v>466.1</v>
      </c>
      <c r="H126" s="37" t="s">
        <v>221</v>
      </c>
      <c r="I126" s="18" t="s">
        <v>227</v>
      </c>
    </row>
    <row r="127" spans="1:9" s="9" customFormat="1" ht="15.75" x14ac:dyDescent="0.25">
      <c r="A127" s="29" t="s">
        <v>266</v>
      </c>
      <c r="B127" s="30">
        <v>125</v>
      </c>
      <c r="C127" s="30">
        <v>40798690</v>
      </c>
      <c r="D127" s="43">
        <v>41543</v>
      </c>
      <c r="E127" s="30" t="s">
        <v>224</v>
      </c>
      <c r="F127" s="30">
        <v>15</v>
      </c>
      <c r="G127" s="30">
        <v>466.1</v>
      </c>
      <c r="H127" s="37" t="s">
        <v>222</v>
      </c>
      <c r="I127" s="18" t="s">
        <v>228</v>
      </c>
    </row>
    <row r="128" spans="1:9" s="9" customFormat="1" ht="15.75" x14ac:dyDescent="0.25">
      <c r="A128" s="29" t="s">
        <v>266</v>
      </c>
      <c r="B128" s="30">
        <v>126</v>
      </c>
      <c r="C128" s="30">
        <v>40799552</v>
      </c>
      <c r="D128" s="43">
        <v>41547</v>
      </c>
      <c r="E128" s="30" t="s">
        <v>224</v>
      </c>
      <c r="F128" s="30">
        <v>5</v>
      </c>
      <c r="G128" s="30">
        <v>466.1</v>
      </c>
      <c r="H128" s="37" t="s">
        <v>221</v>
      </c>
      <c r="I128" s="18" t="s">
        <v>229</v>
      </c>
    </row>
    <row r="129" spans="1:9" s="9" customFormat="1" ht="15.6" customHeight="1" x14ac:dyDescent="0.25">
      <c r="A129" s="29" t="s">
        <v>266</v>
      </c>
      <c r="B129" s="30">
        <v>127</v>
      </c>
      <c r="C129" s="30">
        <v>40785086</v>
      </c>
      <c r="D129" s="43">
        <v>41534</v>
      </c>
      <c r="E129" s="30" t="s">
        <v>224</v>
      </c>
      <c r="F129" s="30">
        <v>4</v>
      </c>
      <c r="G129" s="30">
        <v>466.1</v>
      </c>
      <c r="H129" s="37" t="s">
        <v>248</v>
      </c>
      <c r="I129" s="23" t="s">
        <v>250</v>
      </c>
    </row>
    <row r="130" spans="1:9" s="9" customFormat="1" ht="15.75" x14ac:dyDescent="0.25">
      <c r="A130" s="29" t="s">
        <v>266</v>
      </c>
      <c r="B130" s="30">
        <v>128</v>
      </c>
      <c r="C130" s="30">
        <v>40782774</v>
      </c>
      <c r="D130" s="43">
        <v>41529</v>
      </c>
      <c r="E130" s="30" t="s">
        <v>224</v>
      </c>
      <c r="F130" s="30">
        <v>60</v>
      </c>
      <c r="G130" s="30">
        <v>32947.800000000003</v>
      </c>
      <c r="H130" s="37" t="s">
        <v>234</v>
      </c>
      <c r="I130" s="18" t="s">
        <v>251</v>
      </c>
    </row>
    <row r="131" spans="1:9" s="9" customFormat="1" ht="15.75" x14ac:dyDescent="0.25">
      <c r="A131" s="29" t="s">
        <v>266</v>
      </c>
      <c r="B131" s="30">
        <v>129</v>
      </c>
      <c r="C131" s="30">
        <v>40785405</v>
      </c>
      <c r="D131" s="43">
        <v>41527</v>
      </c>
      <c r="E131" s="30" t="s">
        <v>224</v>
      </c>
      <c r="F131" s="30">
        <v>65</v>
      </c>
      <c r="G131" s="30">
        <v>35693.449999999997</v>
      </c>
      <c r="H131" s="37" t="s">
        <v>243</v>
      </c>
      <c r="I131" s="18" t="s">
        <v>252</v>
      </c>
    </row>
    <row r="132" spans="1:9" s="9" customFormat="1" ht="15.75" x14ac:dyDescent="0.25">
      <c r="A132" s="29" t="s">
        <v>266</v>
      </c>
      <c r="B132" s="30">
        <v>130</v>
      </c>
      <c r="C132" s="30">
        <v>40787658</v>
      </c>
      <c r="D132" s="43">
        <v>41529</v>
      </c>
      <c r="E132" s="30" t="s">
        <v>224</v>
      </c>
      <c r="F132" s="30">
        <v>10</v>
      </c>
      <c r="G132" s="30">
        <v>466.1</v>
      </c>
      <c r="H132" s="37" t="s">
        <v>239</v>
      </c>
      <c r="I132" s="18" t="s">
        <v>253</v>
      </c>
    </row>
    <row r="133" spans="1:9" s="9" customFormat="1" ht="15.75" x14ac:dyDescent="0.25">
      <c r="A133" s="29" t="s">
        <v>266</v>
      </c>
      <c r="B133" s="30">
        <v>131</v>
      </c>
      <c r="C133" s="30">
        <v>40787674</v>
      </c>
      <c r="D133" s="43">
        <v>41529</v>
      </c>
      <c r="E133" s="30" t="s">
        <v>224</v>
      </c>
      <c r="F133" s="30">
        <v>10</v>
      </c>
      <c r="G133" s="30">
        <v>466.1</v>
      </c>
      <c r="H133" s="37" t="s">
        <v>247</v>
      </c>
      <c r="I133" s="18" t="s">
        <v>254</v>
      </c>
    </row>
    <row r="134" spans="1:9" s="9" customFormat="1" ht="15" customHeight="1" x14ac:dyDescent="0.25">
      <c r="A134" s="29" t="s">
        <v>266</v>
      </c>
      <c r="B134" s="30">
        <v>132</v>
      </c>
      <c r="C134" s="30">
        <v>40787577</v>
      </c>
      <c r="D134" s="43">
        <v>41533</v>
      </c>
      <c r="E134" s="30" t="s">
        <v>224</v>
      </c>
      <c r="F134" s="30">
        <v>10</v>
      </c>
      <c r="G134" s="30">
        <v>466.1</v>
      </c>
      <c r="H134" s="30" t="s">
        <v>230</v>
      </c>
      <c r="I134" s="18" t="s">
        <v>255</v>
      </c>
    </row>
    <row r="135" spans="1:9" s="9" customFormat="1" ht="15.75" x14ac:dyDescent="0.25">
      <c r="A135" s="29" t="s">
        <v>266</v>
      </c>
      <c r="B135" s="30">
        <v>133</v>
      </c>
      <c r="C135" s="30">
        <v>40786864</v>
      </c>
      <c r="D135" s="43">
        <v>41529</v>
      </c>
      <c r="E135" s="30" t="s">
        <v>224</v>
      </c>
      <c r="F135" s="30">
        <v>10</v>
      </c>
      <c r="G135" s="30">
        <v>466.1</v>
      </c>
      <c r="H135" s="37" t="s">
        <v>231</v>
      </c>
      <c r="I135" s="18" t="s">
        <v>256</v>
      </c>
    </row>
    <row r="136" spans="1:9" s="9" customFormat="1" ht="15.75" x14ac:dyDescent="0.25">
      <c r="A136" s="29" t="s">
        <v>266</v>
      </c>
      <c r="B136" s="30">
        <v>134</v>
      </c>
      <c r="C136" s="30">
        <v>40789287</v>
      </c>
      <c r="D136" s="43">
        <v>41526</v>
      </c>
      <c r="E136" s="30" t="s">
        <v>224</v>
      </c>
      <c r="F136" s="30">
        <v>12.5</v>
      </c>
      <c r="G136" s="30">
        <v>466.1</v>
      </c>
      <c r="H136" s="37" t="s">
        <v>244</v>
      </c>
      <c r="I136" s="18" t="s">
        <v>257</v>
      </c>
    </row>
    <row r="137" spans="1:9" s="9" customFormat="1" ht="15.75" x14ac:dyDescent="0.25">
      <c r="A137" s="29" t="s">
        <v>266</v>
      </c>
      <c r="B137" s="30">
        <v>135</v>
      </c>
      <c r="C137" s="30">
        <v>40791071</v>
      </c>
      <c r="D137" s="43">
        <v>41534</v>
      </c>
      <c r="E137" s="30" t="s">
        <v>224</v>
      </c>
      <c r="F137" s="30">
        <v>6</v>
      </c>
      <c r="G137" s="30">
        <v>466.1</v>
      </c>
      <c r="H137" s="37" t="s">
        <v>230</v>
      </c>
      <c r="I137" s="18" t="s">
        <v>258</v>
      </c>
    </row>
    <row r="138" spans="1:9" s="9" customFormat="1" ht="15.75" x14ac:dyDescent="0.25">
      <c r="A138" s="29" t="s">
        <v>266</v>
      </c>
      <c r="B138" s="30">
        <v>136</v>
      </c>
      <c r="C138" s="30">
        <v>40789800</v>
      </c>
      <c r="D138" s="43">
        <v>41529</v>
      </c>
      <c r="E138" s="30" t="s">
        <v>224</v>
      </c>
      <c r="F138" s="30">
        <v>15</v>
      </c>
      <c r="G138" s="30">
        <v>466.1</v>
      </c>
      <c r="H138" s="37" t="s">
        <v>231</v>
      </c>
      <c r="I138" s="18" t="s">
        <v>259</v>
      </c>
    </row>
    <row r="139" spans="1:9" s="9" customFormat="1" ht="15.75" x14ac:dyDescent="0.25">
      <c r="A139" s="29" t="s">
        <v>266</v>
      </c>
      <c r="B139" s="30">
        <v>137</v>
      </c>
      <c r="C139" s="30">
        <v>40792231</v>
      </c>
      <c r="D139" s="43">
        <v>41540</v>
      </c>
      <c r="E139" s="30" t="s">
        <v>224</v>
      </c>
      <c r="F139" s="30">
        <v>6</v>
      </c>
      <c r="G139" s="30">
        <v>466.1</v>
      </c>
      <c r="H139" s="37" t="s">
        <v>232</v>
      </c>
      <c r="I139" s="18" t="s">
        <v>260</v>
      </c>
    </row>
    <row r="140" spans="1:9" s="9" customFormat="1" ht="15.75" x14ac:dyDescent="0.25">
      <c r="A140" s="29" t="s">
        <v>266</v>
      </c>
      <c r="B140" s="30">
        <v>138</v>
      </c>
      <c r="C140" s="30">
        <v>40791193</v>
      </c>
      <c r="D140" s="43">
        <v>41534</v>
      </c>
      <c r="E140" s="30" t="s">
        <v>224</v>
      </c>
      <c r="F140" s="30">
        <v>3</v>
      </c>
      <c r="G140" s="30">
        <v>466.1</v>
      </c>
      <c r="H140" s="37" t="s">
        <v>233</v>
      </c>
      <c r="I140" s="18" t="s">
        <v>261</v>
      </c>
    </row>
    <row r="141" spans="1:9" s="9" customFormat="1" ht="15.75" x14ac:dyDescent="0.25">
      <c r="A141" s="29" t="s">
        <v>266</v>
      </c>
      <c r="B141" s="30">
        <v>139</v>
      </c>
      <c r="C141" s="30">
        <v>40792701</v>
      </c>
      <c r="D141" s="43">
        <v>41534</v>
      </c>
      <c r="E141" s="30" t="s">
        <v>224</v>
      </c>
      <c r="F141" s="30">
        <v>8</v>
      </c>
      <c r="G141" s="30">
        <v>466.1</v>
      </c>
      <c r="H141" s="37" t="s">
        <v>234</v>
      </c>
      <c r="I141" s="18" t="s">
        <v>262</v>
      </c>
    </row>
    <row r="142" spans="1:9" s="9" customFormat="1" ht="15.75" x14ac:dyDescent="0.25">
      <c r="A142" s="29" t="s">
        <v>266</v>
      </c>
      <c r="B142" s="30">
        <v>140</v>
      </c>
      <c r="C142" s="30">
        <v>40794566</v>
      </c>
      <c r="D142" s="43">
        <v>41540</v>
      </c>
      <c r="E142" s="30" t="s">
        <v>224</v>
      </c>
      <c r="F142" s="30">
        <v>7</v>
      </c>
      <c r="G142" s="30">
        <v>466.1</v>
      </c>
      <c r="H142" s="37" t="s">
        <v>235</v>
      </c>
      <c r="I142" s="18" t="s">
        <v>263</v>
      </c>
    </row>
    <row r="143" spans="1:9" s="9" customFormat="1" ht="15.75" x14ac:dyDescent="0.25">
      <c r="A143" s="29" t="s">
        <v>266</v>
      </c>
      <c r="B143" s="30">
        <v>141</v>
      </c>
      <c r="C143" s="30">
        <v>40795474</v>
      </c>
      <c r="D143" s="43">
        <v>41542</v>
      </c>
      <c r="E143" s="30" t="s">
        <v>224</v>
      </c>
      <c r="F143" s="30">
        <v>19</v>
      </c>
      <c r="G143" s="30">
        <v>10433.469999999999</v>
      </c>
      <c r="H143" s="37" t="s">
        <v>236</v>
      </c>
      <c r="I143" s="18" t="s">
        <v>264</v>
      </c>
    </row>
  </sheetData>
  <autoFilter ref="A3:I143"/>
  <pageMargins left="0.70866141732283472" right="0.70866141732283472" top="0.74803149606299213" bottom="0.74803149606299213" header="0.31496062992125984" footer="0.31496062992125984"/>
  <pageSetup paperSize="9" scale="96" fitToHeight="999" orientation="landscape" r:id="rId1"/>
  <ignoredErrors>
    <ignoredError sqref="G64 G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2011-04-29T10:58:37Z</cp:lastPrinted>
  <dcterms:created xsi:type="dcterms:W3CDTF">2010-04-23T14:29:34Z</dcterms:created>
  <dcterms:modified xsi:type="dcterms:W3CDTF">2013-10-31T12:06:26Z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