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30" windowWidth="16245" windowHeight="1096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F10" i="18" l="1"/>
  <c r="G6" i="18" l="1"/>
  <c r="G9" i="18"/>
  <c r="E9" i="18"/>
  <c r="G8" i="18"/>
  <c r="E8" i="18"/>
  <c r="G7" i="18"/>
  <c r="E7" i="18"/>
  <c r="E6" i="18"/>
  <c r="F9" i="18" l="1"/>
  <c r="F6" i="18" l="1"/>
  <c r="F7" i="18" l="1"/>
  <c r="F8" i="18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<sst xmlns="http://schemas.openxmlformats.org/spreadsheetml/2006/main" count="27" uniqueCount="22">
  <si>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</si>
  <si>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</si>
  <si>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</si>
  <si>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</si>
  <si>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</si>
  <si>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</si>
  <si>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</si>
  <si>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</si>
  <si>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</si>
  <si>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</si>
  <si>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</si>
  <si>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</si>
  <si>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</si>
  <si>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</si>
  <si>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</si>
  <si>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</si>
  <si>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</si>
  <si>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</si>
  <si>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ОКТЯБРЬ 2018 года.</t>
  </si>
  <si>
    <t>Орелэнерго</t>
  </si>
  <si>
    <t>Договор № 5700/02923/18 от 22.06.2018</t>
  </si>
  <si>
    <t>ООО "Лыковская ГЭС"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</si>
</sst>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#,##0.00000"/>
    <numFmt numFmtId="165" formatCode="#,##0.000"/>
    <numFmt numFmtId="166" formatCode="_-* #,##0.0000000_р_._-;\-* #,##0.0000000_р_._-;_-* &quot;-&quot;??_р_._-;_-@_-"/>
    <numFmt numFmtId="167" formatCode="_-* #,##0.000000_р_._-;\-* #,##0.000000_р_._-;_-* &quot;-&quot;??_р_._-;_-@_-"/>
    <numFmt numFmtId="168" formatCode="#,##0.0000000"/>
    <numFmt numFmtId="169" formatCode="#,##0.000000"/>
    <numFmt numFmtId="170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0" applyNumberFormat="1" applyFont="1"/>
    <xf numFmtId="165" fontId="4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43" fontId="3" fillId="0" borderId="0" xfId="4" applyFont="1"/>
    <xf numFmtId="166" fontId="3" fillId="0" borderId="0" xfId="4" applyNumberFormat="1" applyFont="1"/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3" fontId="3" fillId="0" borderId="0" xfId="0" applyNumberFormat="1" applyFont="1"/>
    <xf numFmtId="167" fontId="3" fillId="0" borderId="0" xfId="4" applyNumberFormat="1" applyFont="1"/>
    <xf numFmtId="164" fontId="9" fillId="0" borderId="0" xfId="0" applyNumberFormat="1" applyFont="1" applyAlignment="1">
      <alignment horizontal="center" vertical="center" wrapText="1"/>
    </xf>
    <xf numFmtId="168" fontId="9" fillId="0" borderId="0" xfId="0" applyNumberFormat="1" applyFont="1" applyAlignment="1">
      <alignment horizontal="center" vertical="center" wrapText="1"/>
    </xf>
    <xf numFmtId="169" fontId="4" fillId="2" borderId="1" xfId="0" applyNumberFormat="1" applyFont="1" applyFill="1" applyBorder="1" applyAlignment="1">
      <alignment horizontal="center" vertical="center"/>
    </xf>
    <xf numFmtId="170" fontId="8" fillId="2" borderId="1" xfId="0" applyNumberFormat="1" applyFont="1" applyFill="1" applyBorder="1" applyAlignment="1">
      <alignment horizontal="center" vertical="center"/>
    </xf>
    <xf numFmtId="170" fontId="4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G10" sqref="G10"/>
    </sheetView>
  </sheetViews>
  <sheetFormatPr defaultRowHeight="16.5" x14ac:dyDescent="0.3"/>
  <cols>
    <col min="1" max="1" width="30" style="1" customWidth="1"/>
    <col min="2" max="2" width="38.7109375" style="1" customWidth="1"/>
    <col min="3" max="3" width="25.42578125" style="1" customWidth="1"/>
    <col min="4" max="4" width="21.42578125" style="1" customWidth="1"/>
    <col min="5" max="5" width="16.5703125" style="1" customWidth="1"/>
    <col min="6" max="6" width="17.28515625" style="1" customWidth="1"/>
    <col min="7" max="7" width="17.5703125" style="1" customWidth="1"/>
    <col min="8" max="8" width="16.140625" style="1" customWidth="1"/>
    <col min="9" max="9" width="14" style="1" customWidth="1"/>
    <col min="10" max="16384" width="9.140625" style="1"/>
  </cols>
  <sheetData>
    <row r="1" spans="1:11" ht="18.75" customHeight="1" x14ac:dyDescent="0.3">
      <c r="A1" s="4" t="s">
        <v>10</v>
      </c>
      <c r="F1" s="2"/>
      <c r="G1" s="2" t="s">
        <v>6</v>
      </c>
    </row>
    <row r="2" spans="1:11" ht="19.5" customHeight="1" x14ac:dyDescent="0.3"/>
    <row r="3" spans="1:11" ht="75" customHeight="1" x14ac:dyDescent="0.3">
      <c r="A3" s="25" t="s">
        <v>18</v>
      </c>
      <c r="B3" s="25"/>
      <c r="C3" s="25"/>
      <c r="D3" s="25"/>
      <c r="E3" s="25"/>
      <c r="F3" s="25"/>
      <c r="G3" s="25"/>
    </row>
    <row r="4" spans="1:11" ht="30.75" customHeight="1" x14ac:dyDescent="0.3">
      <c r="A4" s="8" t="s">
        <v>8</v>
      </c>
      <c r="B4" s="5"/>
      <c r="C4" s="5"/>
      <c r="D4" s="5"/>
      <c r="E4" s="19"/>
      <c r="F4" s="5"/>
      <c r="G4" s="20"/>
    </row>
    <row r="5" spans="1:11" ht="62.25" customHeight="1" x14ac:dyDescent="0.3">
      <c r="A5" s="9" t="s">
        <v>0</v>
      </c>
      <c r="B5" s="9" t="s">
        <v>2</v>
      </c>
      <c r="C5" s="9" t="s">
        <v>3</v>
      </c>
      <c r="D5" s="9"/>
      <c r="E5" s="9" t="s">
        <v>4</v>
      </c>
      <c r="F5" s="9" t="s">
        <v>9</v>
      </c>
      <c r="G5" s="9" t="s">
        <v>5</v>
      </c>
    </row>
    <row r="6" spans="1:11" ht="36" customHeight="1" x14ac:dyDescent="0.3">
      <c r="A6" s="6" t="s">
        <v>11</v>
      </c>
      <c r="B6" s="6" t="s">
        <v>12</v>
      </c>
      <c r="C6" s="15" t="s">
        <v>15</v>
      </c>
      <c r="D6" s="6"/>
      <c r="E6" s="11">
        <f>1.866733</f>
        <v>1.866733</v>
      </c>
      <c r="F6" s="12">
        <f>G6/E6</f>
        <v>8.9911858417888357</v>
      </c>
      <c r="G6" s="12">
        <f>16.78414332</f>
        <v>16.784143319999998</v>
      </c>
      <c r="H6" s="14"/>
      <c r="I6" s="13"/>
      <c r="J6" s="17"/>
    </row>
    <row r="7" spans="1:11" ht="36" customHeight="1" x14ac:dyDescent="0.3">
      <c r="A7" s="6" t="s">
        <v>11</v>
      </c>
      <c r="B7" s="6" t="s">
        <v>13</v>
      </c>
      <c r="C7" s="15" t="s">
        <v>15</v>
      </c>
      <c r="D7" s="6"/>
      <c r="E7" s="21">
        <f>0.026/1000</f>
        <v>2.5999999999999998E-5</v>
      </c>
      <c r="F7" s="11">
        <f t="shared" ref="F7:F8" si="0">G7/E7</f>
        <v>5.0276923076923081</v>
      </c>
      <c r="G7" s="21">
        <f>130.72/1000000</f>
        <v>1.3072E-4</v>
      </c>
      <c r="H7" s="14"/>
      <c r="I7" s="13"/>
    </row>
    <row r="8" spans="1:11" ht="38.25" customHeight="1" x14ac:dyDescent="0.3">
      <c r="A8" s="7" t="s">
        <v>11</v>
      </c>
      <c r="B8" s="7" t="s">
        <v>14</v>
      </c>
      <c r="C8" s="16" t="s">
        <v>15</v>
      </c>
      <c r="D8" s="7"/>
      <c r="E8" s="23">
        <f>6.007/1000</f>
        <v>6.0069999999999993E-3</v>
      </c>
      <c r="F8" s="12">
        <f t="shared" si="0"/>
        <v>0.48693524221741308</v>
      </c>
      <c r="G8" s="22">
        <f>2925.02/1000000</f>
        <v>2.92502E-3</v>
      </c>
      <c r="H8" s="14"/>
      <c r="I8" s="13"/>
      <c r="J8" s="17"/>
    </row>
    <row r="9" spans="1:11" ht="42.75" customHeight="1" x14ac:dyDescent="0.3">
      <c r="A9" s="7" t="s">
        <v>11</v>
      </c>
      <c r="B9" s="7" t="s">
        <v>17</v>
      </c>
      <c r="C9" s="16" t="s">
        <v>16</v>
      </c>
      <c r="D9" s="7"/>
      <c r="E9" s="23">
        <f>232891.03/1000000</f>
        <v>0.23289103</v>
      </c>
      <c r="F9" s="12">
        <f>G9/E9</f>
        <v>11.436852119207854</v>
      </c>
      <c r="G9" s="24">
        <f>2663540.27/1000000</f>
        <v>2.6635402699999999</v>
      </c>
      <c r="H9" s="14"/>
      <c r="I9" s="13"/>
      <c r="J9" s="17"/>
    </row>
    <row r="10" spans="1:11" ht="42.75" customHeight="1" x14ac:dyDescent="0.3">
      <c r="A10" s="7" t="s">
        <v>19</v>
      </c>
      <c r="B10" s="7" t="s">
        <v>20</v>
      </c>
      <c r="C10" s="16" t="s">
        <v>21</v>
      </c>
      <c r="D10" s="7"/>
      <c r="E10" s="11">
        <v>533.13199999999995</v>
      </c>
      <c r="F10" s="12">
        <f>G10/E10</f>
        <v>7.2397000000000009</v>
      </c>
      <c r="G10" s="24">
        <v>3859.7157404</v>
      </c>
      <c r="H10" s="14"/>
      <c r="I10" s="13"/>
      <c r="J10" s="17"/>
    </row>
    <row r="11" spans="1:11" ht="32.25" customHeight="1" x14ac:dyDescent="0.3">
      <c r="A11" s="1" t="s">
        <v>1</v>
      </c>
      <c r="B11" s="1" t="s">
        <v>7</v>
      </c>
      <c r="E11" s="18"/>
      <c r="F11" s="18"/>
      <c r="G11" s="18"/>
    </row>
    <row r="12" spans="1:11" x14ac:dyDescent="0.3">
      <c r="I12" s="3"/>
      <c r="K12" s="3"/>
    </row>
    <row r="13" spans="1:11" x14ac:dyDescent="0.3">
      <c r="E13" s="10"/>
      <c r="G13" s="10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2019-01-21T09:12:40Z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