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480" windowHeight="1164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закл.договоров'!$A$3:$I$92</definedName>
    <definedName name="_xlnm._FilterDatabase" localSheetId="0" hidden="1">Свод!$A$7:$K$99</definedName>
  </definedNames>
  <calcPr calcId="145621" refMode="R1C1"/>
</workbook>
</file>

<file path=xl/calcChain.xml><?xml version="1.0" encoding="utf-8"?>
<calcChain xmlns="http://schemas.openxmlformats.org/spreadsheetml/2006/main">
  <c r="E73" i="2" l="1"/>
  <c r="F73" i="2"/>
  <c r="G73" i="2"/>
  <c r="H73" i="2"/>
  <c r="I73" i="2"/>
  <c r="J73" i="2"/>
  <c r="K73" i="2"/>
  <c r="E8" i="2"/>
  <c r="F8" i="2"/>
  <c r="G8" i="2"/>
  <c r="H8" i="2"/>
  <c r="I8" i="2"/>
  <c r="I7" i="2" s="1"/>
  <c r="J8" i="2"/>
  <c r="K8" i="2"/>
  <c r="E7" i="2"/>
  <c r="F7" i="2"/>
  <c r="G7" i="2"/>
  <c r="H7" i="2"/>
  <c r="D8" i="2"/>
  <c r="D73" i="2"/>
  <c r="J7" i="2" l="1"/>
  <c r="K7" i="2"/>
  <c r="G44" i="3"/>
  <c r="G43" i="3"/>
  <c r="G41" i="3"/>
  <c r="G38" i="3"/>
  <c r="G28" i="3"/>
  <c r="G46" i="3"/>
  <c r="G4" i="3"/>
  <c r="G48" i="3" l="1"/>
  <c r="G47" i="3"/>
  <c r="G42" i="3"/>
  <c r="G36" i="3"/>
  <c r="G15" i="3"/>
  <c r="G7" i="3"/>
  <c r="G45" i="3" l="1"/>
  <c r="G40" i="3"/>
  <c r="G39" i="3"/>
  <c r="G37" i="3"/>
  <c r="G35" i="3"/>
  <c r="G34" i="3"/>
  <c r="G33" i="3"/>
  <c r="G32" i="3"/>
  <c r="G30" i="3"/>
  <c r="G31" i="3"/>
  <c r="G29" i="3"/>
  <c r="G27" i="3"/>
  <c r="G26" i="3"/>
  <c r="G25" i="3"/>
  <c r="G24" i="3"/>
  <c r="G23" i="3"/>
  <c r="G22" i="3"/>
  <c r="G21" i="3"/>
  <c r="G19" i="3"/>
  <c r="G17" i="3"/>
  <c r="G8" i="3"/>
  <c r="G5" i="3"/>
  <c r="G6" i="3" l="1"/>
  <c r="G9" i="3"/>
  <c r="G10" i="3"/>
  <c r="G11" i="3"/>
  <c r="G12" i="3"/>
  <c r="G13" i="3"/>
  <c r="G14" i="3"/>
  <c r="G16" i="3"/>
  <c r="G18" i="3"/>
  <c r="G20" i="3"/>
  <c r="D7" i="2" l="1"/>
</calcChain>
</file>

<file path=xl/sharedStrings.xml><?xml version="1.0" encoding="utf-8"?>
<sst xmlns="http://schemas.openxmlformats.org/spreadsheetml/2006/main" count="567" uniqueCount="230">
  <si>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</si>
  <si>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</si>
  <si>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</si>
  <si>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</si>
  <si>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</si>
  <si>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</si>
  <si>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</si>
  <si>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</si>
  <si>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</si>
  <si>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</si>
  <si>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</si>
  <si>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</si>
  <si>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</si>
  <si>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</si>
  <si>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</si>
  <si>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</si>
  <si>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</si>
  <si>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</si>
  <si>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</si>
  <si>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</si>
  <si>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</si>
  <si>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ПС 110/35/10 кВ "Тамбовская № 6"</t>
  </si>
  <si>
    <t xml:space="preserve">ПС 110/35/10 кВ "Комсомольская" </t>
  </si>
  <si>
    <t xml:space="preserve">ПС 110/35/10 кВ "Промышленная" </t>
  </si>
  <si>
    <t>ПС 110/10 кВ "Новолядинская"</t>
  </si>
  <si>
    <t>Итого:</t>
  </si>
  <si>
    <t>6 месяцев</t>
  </si>
  <si>
    <t>ПС 35/10 кВ "Тулиновская"</t>
  </si>
  <si>
    <t>Полное наименование заявителя</t>
  </si>
  <si>
    <t>ПС 110/6 кВ "Тамбовская № 8"</t>
  </si>
  <si>
    <t>ПС 110/35/10 кВ «Промышленная»</t>
  </si>
  <si>
    <t>ПС 35/10 кВ "Черняновская"</t>
  </si>
  <si>
    <t>12 месяцев</t>
  </si>
  <si>
    <t>ПС 35/10 кВ "Тимирязевская"</t>
  </si>
  <si>
    <t>ПС 110/6 кВ "Тамбовская № 5"</t>
  </si>
  <si>
    <t>ПС 35/10 кВ «Тимирязевская»</t>
  </si>
  <si>
    <t>ПС 35/10 кВ "Горельская"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</si>
  <si>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</si>
  <si>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</si>
  <si>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</si>
  <si>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</si>
  <si>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ПС 35/10 кВ "Татановская"</t>
  </si>
  <si>
    <t>ПС 110/10 кВ «Н. Лядинская»</t>
  </si>
  <si>
    <t>ПС 35/10 кВ "Сухотинская"</t>
  </si>
  <si>
    <t>ООО "Тамбовский бекон"</t>
  </si>
  <si>
    <t>ООО "Альянссервис"</t>
  </si>
  <si>
    <t>Савельев Виталий Викторович</t>
  </si>
  <si>
    <t>ОАО "Ростелеком"</t>
  </si>
  <si>
    <t>ПС 35/10 кВ Верхоценская</t>
  </si>
  <si>
    <t>ПС 35/10 кВ "Верхоценская"</t>
  </si>
  <si>
    <t>ЗАО "Вотек Мобайл"</t>
  </si>
  <si>
    <t>ПС 35/10 кВ "Коптевская"</t>
  </si>
  <si>
    <t>Завьялов Николай Александрович</t>
  </si>
  <si>
    <t>24 месяца</t>
  </si>
  <si>
    <t>ПС 110/6 кВ Тамбовская № 8</t>
  </si>
  <si>
    <t>ПС 35/10 кВ Горельская</t>
  </si>
  <si>
    <t>ПС 35/10 кВ Татановская</t>
  </si>
  <si>
    <t>ПС 110/35/10 кВ Тамбовская № 6</t>
  </si>
  <si>
    <t>ПС 110/35/6 кВ Рассказовская</t>
  </si>
  <si>
    <t>ПС 35/10 кВ Селезневская</t>
  </si>
  <si>
    <t>Попов Олег Анатольевич</t>
  </si>
  <si>
    <t>Маркетов Олег Юрьевич</t>
  </si>
  <si>
    <t>Подгорнов Николай Николаевич</t>
  </si>
  <si>
    <t>Барсукова Мария Егоровна</t>
  </si>
  <si>
    <t>Малютин Геннадий Иванович</t>
  </si>
  <si>
    <t>Косенкова Надежда Николаевна</t>
  </si>
  <si>
    <t>Шуняева Оксана Борисовна</t>
  </si>
  <si>
    <t>Бурлина Ольга Анатольевна</t>
  </si>
  <si>
    <t>Зайцев Роман Васильевич</t>
  </si>
  <si>
    <t>Фефилов Геннадий Петрович</t>
  </si>
  <si>
    <t>Акулинчева Наталия Алексеевна</t>
  </si>
  <si>
    <t>Малютина Наталья Владимировна</t>
  </si>
  <si>
    <t>Верболоз Людмила Анатольевна</t>
  </si>
  <si>
    <t>Титова Валентина Николаевна</t>
  </si>
  <si>
    <t>Черкасова Елена Владимировна</t>
  </si>
  <si>
    <t>Шебуняева Мария Владимировна</t>
  </si>
  <si>
    <t>Лопаткина Ирина Тимофеевна</t>
  </si>
  <si>
    <t>Филиппова Наталья Павловна</t>
  </si>
  <si>
    <t>Бучнева Оксана Владимировна</t>
  </si>
  <si>
    <t>Гусев Алексей Александрович</t>
  </si>
  <si>
    <t>Кулдымова Светлана Васильевна</t>
  </si>
  <si>
    <t>Аминов Виктор Саидович</t>
  </si>
  <si>
    <t>Общество с ограниченной ответственностью КАПИТАЛ</t>
  </si>
  <si>
    <t>МБОУ Цнинская СОШ № 2</t>
  </si>
  <si>
    <t>ИП Манукян Симак Асатурович</t>
  </si>
  <si>
    <t>ИП Евсеев Сергей Викторович</t>
  </si>
  <si>
    <t>ПС 110/35/10 кВ Комсомольская</t>
  </si>
  <si>
    <t>ПС 35/10 кВ Столовская</t>
  </si>
  <si>
    <t>ПС 35/10 кВ "Столовская"</t>
  </si>
  <si>
    <t>Балыбина Татьяна Анатольевна</t>
  </si>
  <si>
    <t>Ломова Надежда Александровна</t>
  </si>
  <si>
    <t>Куксов Алексей Васильевич</t>
  </si>
  <si>
    <t>Злобин Игорь Сергеевич</t>
  </si>
  <si>
    <t>Кондакова Ольга Алексеевна</t>
  </si>
  <si>
    <t>Байбеков Евгений Борисович</t>
  </si>
  <si>
    <t>Грудинин Владимир Петрович</t>
  </si>
  <si>
    <t>Сукач Ольга Ивановна</t>
  </si>
  <si>
    <t>Рябова Надежда Николаевна</t>
  </si>
  <si>
    <t>Жупиков Геннадий Владимирович</t>
  </si>
  <si>
    <t>Администрация Цнинского сельсовета</t>
  </si>
  <si>
    <t>ПС 35/10 кВ Суравская</t>
  </si>
  <si>
    <t>ПС 35/10 кВ Черняновская</t>
  </si>
  <si>
    <t>ПС 35/10 кВ Сухотинская</t>
  </si>
  <si>
    <t>ПС 35/10 кВ Серебряковская</t>
  </si>
  <si>
    <t>ПС 110/10 кВ "Малоталинская"</t>
  </si>
  <si>
    <t>ПС 35/10 кВ "Суравская"</t>
  </si>
  <si>
    <t>ПС 35/10 кВ "Серебряковская"</t>
  </si>
  <si>
    <t>Сведения о деятельности филиала ОАО " МРСК Центра" - "Тамбовэнерго" по технологическому присоединению за май месяц 2013 г.</t>
  </si>
  <si>
    <t>ФКОУ ДПО Учебный центр УФСИН России по Тамбовской области</t>
  </si>
  <si>
    <t>ПС 110/6 кВ Тамбовская № 5</t>
  </si>
  <si>
    <t>ПС 35/10 кВ «П.Пригородная»</t>
  </si>
  <si>
    <t>Пообъектная информация по заключенным договорам ТП за май месяц 2013 г.</t>
  </si>
  <si>
    <t>ПС 35/10 кВ "Авдеевская"</t>
  </si>
  <si>
    <t>ПС 35/10 кВ "П. Марфинская"</t>
  </si>
  <si>
    <t>Филиал ОАО «МРСК Центра» - «Тамбовэнерго»</t>
  </si>
  <si>
    <t>ПС 35/10 кВ "Изосимовская"</t>
  </si>
  <si>
    <t>ПС 35/10 кВ "Тарбеевская"</t>
  </si>
  <si>
    <t>ПС 35/10 кВ " Вырубовская"</t>
  </si>
  <si>
    <t>ПС 35/10 кВ "Петровская"</t>
  </si>
  <si>
    <t>ПС 35/10 кВ "Пригородная"</t>
  </si>
  <si>
    <t>ПС 35/10 кВ "Жидиловская"</t>
  </si>
  <si>
    <t>ПС 35/10 кВ "Ранинская"</t>
  </si>
  <si>
    <t>ПС 35/10 кВ "Устьинская"</t>
  </si>
  <si>
    <t>ПС 35/10 кВ "Кленская"</t>
  </si>
  <si>
    <t>ПС 35/10 кВ "Б. Избердеевская"</t>
  </si>
  <si>
    <t>ПС 35/10 кВ "Кочетовская"</t>
  </si>
  <si>
    <t>ПС 35/10 кВ "Яблоновецкая"</t>
  </si>
  <si>
    <t>ПС 35/10 кВ "Сабуровская"</t>
  </si>
  <si>
    <t>ПС 35/10 кВ "Вишневская"</t>
  </si>
  <si>
    <t>ПС 35/6 кВ "Дружба"</t>
  </si>
  <si>
    <t>ПС 35/10 кВ "Скобелевская"</t>
  </si>
  <si>
    <t>ПС 35/10 кВ "Глазковская"</t>
  </si>
  <si>
    <t>ПС 35/10 кВ «Козьмодемьяновская»</t>
  </si>
  <si>
    <t>ПС 35/10 кВ "Б. Дорога"</t>
  </si>
  <si>
    <t>ПС 35/10 кВ "КИМ"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</si>
  <si>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</si>
  <si>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</si>
  <si>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</si>
  <si>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</si>
  <si>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ПС 110/35/10 кВ "Волчковская"</t>
  </si>
  <si>
    <t>ПС 110/35/10 кВ "Хоботовская"</t>
  </si>
  <si>
    <t>ПС 110/10 кВ "Архангельская"</t>
  </si>
  <si>
    <t>ПС 110/10 кВ "Иловайская"</t>
  </si>
  <si>
    <t>Былкина Анжелика Игоревна</t>
  </si>
  <si>
    <t>Сергей Михайлович Мушаков</t>
  </si>
  <si>
    <t>Филиппова Людмила Владимировна</t>
  </si>
  <si>
    <t>Романов Александр Николаевич</t>
  </si>
  <si>
    <t>Николай Иванович Арсентьев</t>
  </si>
  <si>
    <t>ПС 110/35/10 кВ "Староюрьевская"</t>
  </si>
  <si>
    <t>Шуева Анна Семеновна</t>
  </si>
  <si>
    <t>Липский Михаил Александрович</t>
  </si>
  <si>
    <t>ПС 35/10 "Б. Избердеевская"</t>
  </si>
  <si>
    <t>Леонид Алексеевич Терехов</t>
  </si>
  <si>
    <t>Шмакова Лариса Викторовна</t>
  </si>
  <si>
    <t>Алехина Надежда Викторовна</t>
  </si>
  <si>
    <t>Сергей Николаевич Денисов</t>
  </si>
  <si>
    <t>Умрихин Алексей Васильевич</t>
  </si>
  <si>
    <t>Кузьминых Александр Викторович</t>
  </si>
  <si>
    <t>Лариса Николаевна Наумова</t>
  </si>
  <si>
    <t>Касило Юрий Анатольевич</t>
  </si>
  <si>
    <t>Тамбовавтодор ТОГКУ</t>
  </si>
  <si>
    <t>Зубова Ольга Игоревна</t>
  </si>
  <si>
    <t>Людмила Алексеевна Барышникова</t>
  </si>
  <si>
    <t>Фадеева Оксана Владимировна</t>
  </si>
  <si>
    <t>Алексей Николаевич Ивлев</t>
  </si>
  <si>
    <t>Николай Николаевич Самченко</t>
  </si>
  <si>
    <t>Матовникова Тамара Витальевна</t>
  </si>
  <si>
    <t>ПС 35/10 "Марьинская"</t>
  </si>
  <si>
    <t>ПС 35/10 "Никитинская"</t>
  </si>
  <si>
    <t>ПС 35/10 "Восточная"</t>
  </si>
  <si>
    <t>ПС 35/10 "Глуховская"</t>
  </si>
  <si>
    <t>ПС 35/10 "Оржевская"</t>
  </si>
  <si>
    <t>ПС 35/10 "Гавриловская"</t>
  </si>
  <si>
    <t>ПС 35/10 "Анненская"</t>
  </si>
  <si>
    <t>ПС 35/10 "Филатовская"</t>
  </si>
  <si>
    <t>ПС 35/10 "Заводская"</t>
  </si>
  <si>
    <t>ПС 110/10 "ПТФ"</t>
  </si>
  <si>
    <t>ПС 110/35/10 "Инжавинская"</t>
  </si>
  <si>
    <t>ПС 110/35/10 "Кирсановская"</t>
  </si>
  <si>
    <t xml:space="preserve"> 6 месяцев</t>
  </si>
  <si>
    <t>Открытое акционерное общество "Мобильные ТелеСистемы" _  р.п. Инжавино</t>
  </si>
  <si>
    <t>Лёвин Владимир Владимирович</t>
  </si>
  <si>
    <t>Алексеев Сергей Петрович</t>
  </si>
  <si>
    <t>ПС 35/10 "Вернадоввская"</t>
  </si>
  <si>
    <t>ПС 35/10 "Питерская"</t>
  </si>
  <si>
    <t>ПС 35/10 "Кёршинская"</t>
  </si>
  <si>
    <t>ПС 35/10 "Бондарская"</t>
  </si>
  <si>
    <t>ПС 35/10 "Кулеватовская"</t>
  </si>
  <si>
    <t>ПС 35/10 "Подлесная"</t>
  </si>
  <si>
    <t>ПС 35/10 "Крюковская"</t>
  </si>
  <si>
    <t>ПС 35/10 "Северная"</t>
  </si>
  <si>
    <t>ПС 35/10 "Ламская"</t>
  </si>
  <si>
    <t>ПС 35/10 "Ракшинская"</t>
  </si>
  <si>
    <t>ПС 110/35/10 "Пичаевская"</t>
  </si>
  <si>
    <t>ПС 110/35/10 "Граждановская"</t>
  </si>
  <si>
    <t>Муниципальное бюджетное общеобразовательное учреждение Сосновская средняя общеобразовательная школа №2 _ (новая задача)</t>
  </si>
  <si>
    <t>Ляхин Сергей Михайлович</t>
  </si>
  <si>
    <t>Мельцев Сергей Петрович</t>
  </si>
  <si>
    <t>Голикова Галина Григорьевна</t>
  </si>
  <si>
    <t>Коньков Виталий Александрович _ здание (бычатник)_новая задача</t>
  </si>
  <si>
    <t>Медведев Валерий Геннадьевич</t>
  </si>
  <si>
    <t>Журавлёв Михаил Анатольевич</t>
  </si>
  <si>
    <t>ПС 35/10 кВ "Чакинская"</t>
  </si>
  <si>
    <t>ПС 35/10 кВ "Шапкинская"</t>
  </si>
  <si>
    <t>ПС 35/10 кВ "РСХО"</t>
  </si>
  <si>
    <t>ПС 35/10 кВ "Шульгинская"</t>
  </si>
  <si>
    <t>ПС 35/10 кВ Кулешовская</t>
  </si>
  <si>
    <t>ПС 35/10 кВ Полетаевская</t>
  </si>
  <si>
    <t>ПС 35/10 кВ Сукмановская</t>
  </si>
  <si>
    <t>ПС 35/10 кВ Н.Сергиевская</t>
  </si>
  <si>
    <t>ПС 110/35/10 кВ "Мордовская"</t>
  </si>
  <si>
    <t>ПС 110/35/10 кВ "Жердевская"</t>
  </si>
  <si>
    <t>ПС 110/10 кВ Богдановская</t>
  </si>
  <si>
    <t>ПС 110/35/10 кВ М.Горьковская</t>
  </si>
  <si>
    <t>ПС 110/10 кВ  «Шпикуловская»</t>
  </si>
  <si>
    <t>ПС 110 кВ Жердевская</t>
  </si>
  <si>
    <t>УФК по Тамбовской области (Жердевск ое районное МКУ Управление заказчик а)</t>
  </si>
  <si>
    <t>Администрация Карпельского сельсовета Мордовского района Тамбовской области</t>
  </si>
  <si>
    <t>ПС 35/10 кВ Шапкинская</t>
  </si>
  <si>
    <t>ПС 35/10 кВ Шульгинская</t>
  </si>
  <si>
    <t>ИП Долгих Владимир Владимирович</t>
  </si>
  <si>
    <t>ПС 110/35/10 кВ «Мордовская»</t>
  </si>
  <si>
    <t>Кислицина Татьяна Степановна</t>
  </si>
  <si>
    <t>ПС 35/10 кВ Чакинская</t>
  </si>
  <si>
    <t>Яшин Егор Валерьевич</t>
  </si>
  <si>
    <t>Администрация Мордовского поссовета Мордовского района Тамбовской области</t>
  </si>
  <si>
    <t>Общество с ограниченной ответственности "Анна"</t>
  </si>
  <si>
    <t>Крючкова Маргарита Егоровна</t>
  </si>
  <si>
    <t>ПС 110/35/10 кВ Жердевская</t>
  </si>
  <si>
    <t>ОАО "Знаменский сахарный завод"-Филиал"Жердевский"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</si>
</sst>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9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0" xfId="0" applyNumberFormat="1" applyFont="1"/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1" fontId="4" fillId="3" borderId="2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0" xfId="0" applyFill="1"/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/>
    <xf numFmtId="0" fontId="0" fillId="0" borderId="0" xfId="0" applyFont="1" applyFill="1"/>
    <xf numFmtId="0" fontId="10" fillId="0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2" fontId="7" fillId="0" borderId="0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1" xfId="0" applyFont="1" applyBorder="1"/>
    <xf numFmtId="0" fontId="0" fillId="0" borderId="0" xfId="0" applyFill="1" applyBorder="1"/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5" borderId="0" xfId="0" applyFont="1" applyFill="1"/>
    <xf numFmtId="0" fontId="14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0" fontId="11" fillId="0" borderId="7" xfId="142" applyFont="1" applyFill="1" applyBorder="1" applyAlignment="1">
      <alignment horizontal="center" vertical="center" wrapText="1"/>
    </xf>
    <xf numFmtId="2" fontId="11" fillId="0" borderId="7" xfId="142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4" fontId="11" fillId="0" borderId="7" xfId="142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4" fontId="12" fillId="0" borderId="7" xfId="142" applyNumberFormat="1" applyFont="1" applyFill="1" applyBorder="1" applyAlignment="1">
      <alignment horizontal="center" vertical="center" wrapText="1"/>
    </xf>
    <xf numFmtId="0" fontId="12" fillId="0" borderId="7" xfId="142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14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3" fontId="1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145" applyFont="1" applyFill="1" applyBorder="1" applyAlignment="1">
      <alignment horizontal="center" vertical="center" wrapText="1"/>
    </xf>
    <xf numFmtId="0" fontId="14" fillId="0" borderId="1" xfId="1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146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0" borderId="0" xfId="11" applyFont="1" applyAlignment="1">
      <alignment horizontal="center" vertical="center" wrapText="1"/>
    </xf>
    <xf numFmtId="0" fontId="15" fillId="0" borderId="1" xfId="11" applyFont="1" applyBorder="1" applyAlignment="1">
      <alignment horizontal="center" vertical="center"/>
    </xf>
    <xf numFmtId="0" fontId="15" fillId="0" borderId="0" xfId="11" applyFont="1" applyFill="1" applyAlignment="1">
      <alignment horizontal="center" vertical="center"/>
    </xf>
    <xf numFmtId="0" fontId="15" fillId="5" borderId="1" xfId="1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" fontId="4" fillId="3" borderId="5" xfId="0" applyNumberFormat="1" applyFont="1" applyFill="1" applyBorder="1" applyAlignment="1">
      <alignment horizontal="center" vertical="center" wrapText="1"/>
    </xf>
  </cellXfs>
  <cellStyles count="148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50" xfId="147"/>
    <cellStyle name="Обычный 36" xfId="69"/>
    <cellStyle name="Обычный 37" xfId="70"/>
    <cellStyle name="Обычный 376" xfId="145"/>
    <cellStyle name="Обычный 38" xfId="71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2" xfId="146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zoomScaleNormal="100" workbookViewId="0">
      <pane ySplit="7" topLeftCell="A148" activePane="bottomLeft" state="frozen"/>
      <selection pane="bottomLeft" activeCell="M1" sqref="M1:M5"/>
    </sheetView>
  </sheetViews>
  <sheetFormatPr defaultRowHeight="15" x14ac:dyDescent="0.25"/>
  <cols>
    <col min="1" max="1" width="23" customWidth="1"/>
    <col min="2" max="2" width="6.5703125" customWidth="1"/>
    <col min="3" max="3" width="35.28515625" customWidth="1"/>
    <col min="4" max="4" width="9.140625" customWidth="1"/>
    <col min="5" max="5" width="11.7109375" customWidth="1"/>
    <col min="6" max="6" width="9.140625" customWidth="1"/>
    <col min="7" max="7" width="10.140625" customWidth="1"/>
    <col min="9" max="9" width="10.85546875" customWidth="1"/>
    <col min="11" max="11" width="10.140625" customWidth="1"/>
  </cols>
  <sheetData>
    <row r="1" spans="1:11" x14ac:dyDescent="0.25">
      <c r="H1" s="87" t="s">
        <v>16</v>
      </c>
      <c r="I1" s="87"/>
      <c r="J1" s="87"/>
      <c r="K1" s="87"/>
    </row>
    <row r="2" spans="1:11" x14ac:dyDescent="0.25">
      <c r="A2" s="1" t="s">
        <v>107</v>
      </c>
      <c r="B2" s="1"/>
      <c r="D2" s="1"/>
      <c r="E2" s="2"/>
      <c r="F2" s="1"/>
      <c r="G2" s="1"/>
      <c r="H2" s="1"/>
      <c r="I2" s="7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7"/>
      <c r="J3" s="1"/>
      <c r="K3" s="1"/>
    </row>
    <row r="4" spans="1:11" ht="15.75" customHeight="1" thickBot="1" x14ac:dyDescent="0.3">
      <c r="A4" s="88" t="s">
        <v>2</v>
      </c>
      <c r="B4" s="9"/>
      <c r="C4" s="88" t="s">
        <v>15</v>
      </c>
      <c r="D4" s="86" t="s">
        <v>3</v>
      </c>
      <c r="E4" s="86"/>
      <c r="F4" s="86" t="s">
        <v>4</v>
      </c>
      <c r="G4" s="86"/>
      <c r="H4" s="86" t="s">
        <v>5</v>
      </c>
      <c r="I4" s="90"/>
      <c r="J4" s="86" t="s">
        <v>6</v>
      </c>
      <c r="K4" s="86"/>
    </row>
    <row r="5" spans="1:11" ht="46.5" customHeight="1" thickBot="1" x14ac:dyDescent="0.3">
      <c r="A5" s="89"/>
      <c r="B5" s="10" t="s">
        <v>19</v>
      </c>
      <c r="C5" s="89"/>
      <c r="D5" s="86"/>
      <c r="E5" s="86"/>
      <c r="F5" s="86"/>
      <c r="G5" s="86"/>
      <c r="H5" s="86"/>
      <c r="I5" s="90"/>
      <c r="J5" s="86"/>
      <c r="K5" s="86"/>
    </row>
    <row r="6" spans="1:11" x14ac:dyDescent="0.25">
      <c r="A6" s="89"/>
      <c r="B6" s="10"/>
      <c r="C6" s="89"/>
      <c r="D6" s="11" t="s">
        <v>7</v>
      </c>
      <c r="E6" s="11" t="s">
        <v>8</v>
      </c>
      <c r="F6" s="11" t="s">
        <v>7</v>
      </c>
      <c r="G6" s="11" t="s">
        <v>8</v>
      </c>
      <c r="H6" s="11" t="s">
        <v>7</v>
      </c>
      <c r="I6" s="12" t="s">
        <v>8</v>
      </c>
      <c r="J6" s="11" t="s">
        <v>7</v>
      </c>
      <c r="K6" s="11" t="s">
        <v>8</v>
      </c>
    </row>
    <row r="7" spans="1:11" s="17" customFormat="1" x14ac:dyDescent="0.25">
      <c r="A7" s="34"/>
      <c r="B7" s="34"/>
      <c r="C7" s="34" t="s">
        <v>25</v>
      </c>
      <c r="D7" s="35">
        <f>D8+D73</f>
        <v>136</v>
      </c>
      <c r="E7" s="36">
        <f t="shared" ref="E7:K7" si="0">E8+E73</f>
        <v>12.440999999999995</v>
      </c>
      <c r="F7" s="35">
        <f t="shared" si="0"/>
        <v>89</v>
      </c>
      <c r="G7" s="35">
        <f t="shared" si="0"/>
        <v>9.3285199999999975</v>
      </c>
      <c r="H7" s="35">
        <f t="shared" si="0"/>
        <v>74</v>
      </c>
      <c r="I7" s="35">
        <f t="shared" si="0"/>
        <v>2.2987000000000002</v>
      </c>
      <c r="J7" s="35">
        <f t="shared" si="0"/>
        <v>8</v>
      </c>
      <c r="K7" s="61">
        <f t="shared" si="0"/>
        <v>5.5</v>
      </c>
    </row>
    <row r="8" spans="1:11" ht="15.75" x14ac:dyDescent="0.25">
      <c r="A8" s="73"/>
      <c r="B8" s="73"/>
      <c r="C8" s="73" t="s">
        <v>17</v>
      </c>
      <c r="D8" s="68">
        <f>SUM(D9:D72)</f>
        <v>74</v>
      </c>
      <c r="E8" s="68">
        <f t="shared" ref="E8:K8" si="1">SUM(E9:E72)</f>
        <v>5.1078999999999963</v>
      </c>
      <c r="F8" s="68">
        <f t="shared" si="1"/>
        <v>49</v>
      </c>
      <c r="G8" s="68">
        <f t="shared" si="1"/>
        <v>2.0427199999999983</v>
      </c>
      <c r="H8" s="68">
        <f t="shared" si="1"/>
        <v>44</v>
      </c>
      <c r="I8" s="68">
        <f t="shared" si="1"/>
        <v>1.3757999999999999</v>
      </c>
      <c r="J8" s="68">
        <f t="shared" si="1"/>
        <v>3</v>
      </c>
      <c r="K8" s="68">
        <f t="shared" si="1"/>
        <v>4.99</v>
      </c>
    </row>
    <row r="9" spans="1:11" s="28" customFormat="1" ht="47.25" x14ac:dyDescent="0.25">
      <c r="A9" s="62" t="s">
        <v>114</v>
      </c>
      <c r="B9" s="74">
        <v>1</v>
      </c>
      <c r="C9" s="75" t="s">
        <v>112</v>
      </c>
      <c r="D9" s="76">
        <v>0</v>
      </c>
      <c r="E9" s="76">
        <v>0</v>
      </c>
      <c r="F9" s="76">
        <v>0</v>
      </c>
      <c r="G9" s="76">
        <v>0</v>
      </c>
      <c r="H9" s="76">
        <v>1</v>
      </c>
      <c r="I9" s="76">
        <v>0.01</v>
      </c>
      <c r="J9" s="76">
        <v>0</v>
      </c>
      <c r="K9" s="76">
        <v>0</v>
      </c>
    </row>
    <row r="10" spans="1:11" s="28" customFormat="1" ht="47.25" x14ac:dyDescent="0.25">
      <c r="A10" s="62" t="s">
        <v>114</v>
      </c>
      <c r="B10" s="74">
        <v>2</v>
      </c>
      <c r="C10" s="75" t="s">
        <v>49</v>
      </c>
      <c r="D10" s="76">
        <v>0</v>
      </c>
      <c r="E10" s="76">
        <v>0</v>
      </c>
      <c r="F10" s="76">
        <v>1</v>
      </c>
      <c r="G10" s="76">
        <v>0.97899999999999998</v>
      </c>
      <c r="H10" s="76">
        <v>0</v>
      </c>
      <c r="I10" s="76">
        <v>0</v>
      </c>
      <c r="J10" s="76">
        <v>0</v>
      </c>
      <c r="K10" s="76">
        <v>0</v>
      </c>
    </row>
    <row r="11" spans="1:11" s="28" customFormat="1" ht="47.25" x14ac:dyDescent="0.25">
      <c r="A11" s="62" t="s">
        <v>114</v>
      </c>
      <c r="B11" s="74">
        <v>3</v>
      </c>
      <c r="C11" s="75" t="s">
        <v>36</v>
      </c>
      <c r="D11" s="76">
        <v>3</v>
      </c>
      <c r="E11" s="76">
        <v>0.13900000000000001</v>
      </c>
      <c r="F11" s="76">
        <v>2</v>
      </c>
      <c r="G11" s="76">
        <v>0.01</v>
      </c>
      <c r="H11" s="76">
        <v>0</v>
      </c>
      <c r="I11" s="76">
        <v>0</v>
      </c>
      <c r="J11" s="76">
        <v>0</v>
      </c>
      <c r="K11" s="76">
        <v>0</v>
      </c>
    </row>
    <row r="12" spans="1:11" s="28" customFormat="1" ht="47.25" x14ac:dyDescent="0.25">
      <c r="A12" s="62" t="s">
        <v>114</v>
      </c>
      <c r="B12" s="74">
        <v>4</v>
      </c>
      <c r="C12" s="75" t="s">
        <v>38</v>
      </c>
      <c r="D12" s="76">
        <v>0</v>
      </c>
      <c r="E12" s="76">
        <v>0</v>
      </c>
      <c r="F12" s="76">
        <v>0</v>
      </c>
      <c r="G12" s="76">
        <v>0</v>
      </c>
      <c r="H12" s="76">
        <v>1</v>
      </c>
      <c r="I12" s="76">
        <v>5.0000000000000001E-3</v>
      </c>
      <c r="J12" s="76">
        <v>0</v>
      </c>
      <c r="K12" s="76">
        <v>0</v>
      </c>
    </row>
    <row r="13" spans="1:11" s="28" customFormat="1" ht="47.25" x14ac:dyDescent="0.25">
      <c r="A13" s="62" t="s">
        <v>114</v>
      </c>
      <c r="B13" s="74">
        <v>5</v>
      </c>
      <c r="C13" s="75" t="s">
        <v>51</v>
      </c>
      <c r="D13" s="76">
        <v>0</v>
      </c>
      <c r="E13" s="76">
        <v>0</v>
      </c>
      <c r="F13" s="76">
        <v>0</v>
      </c>
      <c r="G13" s="76">
        <v>0</v>
      </c>
      <c r="H13" s="76">
        <v>1</v>
      </c>
      <c r="I13" s="76">
        <v>5.0000000000000001E-3</v>
      </c>
      <c r="J13" s="76">
        <v>0</v>
      </c>
      <c r="K13" s="76">
        <v>0</v>
      </c>
    </row>
    <row r="14" spans="1:11" s="14" customFormat="1" ht="47.25" x14ac:dyDescent="0.25">
      <c r="A14" s="62" t="s">
        <v>114</v>
      </c>
      <c r="B14" s="74">
        <v>6</v>
      </c>
      <c r="C14" s="62" t="s">
        <v>37</v>
      </c>
      <c r="D14" s="63">
        <v>1</v>
      </c>
      <c r="E14" s="77">
        <v>6.3E-3</v>
      </c>
      <c r="F14" s="63">
        <v>2</v>
      </c>
      <c r="G14" s="76">
        <v>0.57999999999999996</v>
      </c>
      <c r="H14" s="76">
        <v>3</v>
      </c>
      <c r="I14" s="76">
        <v>1.5599999999999999E-2</v>
      </c>
      <c r="J14" s="76">
        <v>0</v>
      </c>
      <c r="K14" s="76">
        <v>0</v>
      </c>
    </row>
    <row r="15" spans="1:11" s="14" customFormat="1" ht="47.25" x14ac:dyDescent="0.25">
      <c r="A15" s="62" t="s">
        <v>114</v>
      </c>
      <c r="B15" s="74">
        <v>7</v>
      </c>
      <c r="C15" s="62" t="s">
        <v>113</v>
      </c>
      <c r="D15" s="63">
        <v>0</v>
      </c>
      <c r="E15" s="77">
        <v>0</v>
      </c>
      <c r="F15" s="63">
        <v>0</v>
      </c>
      <c r="G15" s="76">
        <v>0</v>
      </c>
      <c r="H15" s="76">
        <v>1</v>
      </c>
      <c r="I15" s="76">
        <v>0.01</v>
      </c>
      <c r="J15" s="76">
        <v>0</v>
      </c>
      <c r="K15" s="76">
        <v>0</v>
      </c>
    </row>
    <row r="16" spans="1:11" s="14" customFormat="1" ht="47.25" x14ac:dyDescent="0.25">
      <c r="A16" s="62" t="s">
        <v>114</v>
      </c>
      <c r="B16" s="74">
        <v>8</v>
      </c>
      <c r="C16" s="62" t="s">
        <v>39</v>
      </c>
      <c r="D16" s="63">
        <v>5</v>
      </c>
      <c r="E16" s="77">
        <v>4.24E-2</v>
      </c>
      <c r="F16" s="63">
        <v>4</v>
      </c>
      <c r="G16" s="76">
        <v>2.2599999999999999E-2</v>
      </c>
      <c r="H16" s="76">
        <v>1</v>
      </c>
      <c r="I16" s="76">
        <v>7.0000000000000001E-3</v>
      </c>
      <c r="J16" s="76">
        <v>0</v>
      </c>
      <c r="K16" s="76">
        <v>0</v>
      </c>
    </row>
    <row r="17" spans="1:11" s="14" customFormat="1" ht="47.25" x14ac:dyDescent="0.25">
      <c r="A17" s="62" t="s">
        <v>114</v>
      </c>
      <c r="B17" s="74">
        <v>9</v>
      </c>
      <c r="C17" s="62" t="s">
        <v>106</v>
      </c>
      <c r="D17" s="63">
        <v>1</v>
      </c>
      <c r="E17" s="77">
        <v>1.4999999999999999E-2</v>
      </c>
      <c r="F17" s="63">
        <v>1</v>
      </c>
      <c r="G17" s="77">
        <v>1.4999999999999999E-2</v>
      </c>
      <c r="H17" s="76">
        <v>0</v>
      </c>
      <c r="I17" s="76">
        <v>0</v>
      </c>
      <c r="J17" s="76">
        <v>0</v>
      </c>
      <c r="K17" s="76">
        <v>0</v>
      </c>
    </row>
    <row r="18" spans="1:11" s="14" customFormat="1" ht="47.25" x14ac:dyDescent="0.25">
      <c r="A18" s="62" t="s">
        <v>114</v>
      </c>
      <c r="B18" s="74">
        <v>10</v>
      </c>
      <c r="C18" s="62" t="s">
        <v>105</v>
      </c>
      <c r="D18" s="63">
        <v>1</v>
      </c>
      <c r="E18" s="77">
        <v>6.3E-3</v>
      </c>
      <c r="F18" s="63">
        <v>1</v>
      </c>
      <c r="G18" s="77">
        <v>6.3E-3</v>
      </c>
      <c r="H18" s="76">
        <v>1</v>
      </c>
      <c r="I18" s="76">
        <v>5.0000000000000001E-3</v>
      </c>
      <c r="J18" s="76">
        <v>0</v>
      </c>
      <c r="K18" s="76">
        <v>0</v>
      </c>
    </row>
    <row r="19" spans="1:11" s="14" customFormat="1" ht="47.25" x14ac:dyDescent="0.25">
      <c r="A19" s="62" t="s">
        <v>114</v>
      </c>
      <c r="B19" s="74">
        <v>11</v>
      </c>
      <c r="C19" s="62" t="s">
        <v>88</v>
      </c>
      <c r="D19" s="63">
        <v>0</v>
      </c>
      <c r="E19" s="77">
        <v>0</v>
      </c>
      <c r="F19" s="63">
        <v>1</v>
      </c>
      <c r="G19" s="76">
        <v>4.0000000000000001E-3</v>
      </c>
      <c r="H19" s="76">
        <v>0</v>
      </c>
      <c r="I19" s="76">
        <v>0</v>
      </c>
      <c r="J19" s="76">
        <v>0</v>
      </c>
      <c r="K19" s="76">
        <v>0</v>
      </c>
    </row>
    <row r="20" spans="1:11" s="14" customFormat="1" ht="47.25" x14ac:dyDescent="0.25">
      <c r="A20" s="62" t="s">
        <v>114</v>
      </c>
      <c r="B20" s="74">
        <v>12</v>
      </c>
      <c r="C20" s="62" t="s">
        <v>43</v>
      </c>
      <c r="D20" s="63">
        <v>1</v>
      </c>
      <c r="E20" s="77">
        <v>1.2E-2</v>
      </c>
      <c r="F20" s="63">
        <v>1</v>
      </c>
      <c r="G20" s="77">
        <v>1.2E-2</v>
      </c>
      <c r="H20" s="76">
        <v>0</v>
      </c>
      <c r="I20" s="76">
        <v>0</v>
      </c>
      <c r="J20" s="76">
        <v>0</v>
      </c>
      <c r="K20" s="76">
        <v>0</v>
      </c>
    </row>
    <row r="21" spans="1:11" s="14" customFormat="1" ht="47.25" x14ac:dyDescent="0.25">
      <c r="A21" s="62" t="s">
        <v>114</v>
      </c>
      <c r="B21" s="74">
        <v>13</v>
      </c>
      <c r="C21" s="63" t="s">
        <v>41</v>
      </c>
      <c r="D21" s="63">
        <v>2</v>
      </c>
      <c r="E21" s="77">
        <v>0.02</v>
      </c>
      <c r="F21" s="63">
        <v>2</v>
      </c>
      <c r="G21" s="76">
        <v>1.26E-2</v>
      </c>
      <c r="H21" s="76">
        <v>0</v>
      </c>
      <c r="I21" s="76">
        <v>0</v>
      </c>
      <c r="J21" s="76">
        <v>0</v>
      </c>
      <c r="K21" s="76">
        <v>0</v>
      </c>
    </row>
    <row r="22" spans="1:11" s="14" customFormat="1" ht="47.25" x14ac:dyDescent="0.25">
      <c r="A22" s="62" t="s">
        <v>114</v>
      </c>
      <c r="B22" s="74">
        <v>14</v>
      </c>
      <c r="C22" s="63" t="s">
        <v>33</v>
      </c>
      <c r="D22" s="63">
        <v>2</v>
      </c>
      <c r="E22" s="77">
        <v>3.1300000000000001E-2</v>
      </c>
      <c r="F22" s="63">
        <v>3</v>
      </c>
      <c r="G22" s="76">
        <v>5.91E-2</v>
      </c>
      <c r="H22" s="76">
        <v>5</v>
      </c>
      <c r="I22" s="76">
        <v>4.1000000000000002E-2</v>
      </c>
      <c r="J22" s="76">
        <v>1</v>
      </c>
      <c r="K22" s="76">
        <v>0.09</v>
      </c>
    </row>
    <row r="23" spans="1:11" s="14" customFormat="1" ht="47.25" x14ac:dyDescent="0.25">
      <c r="A23" s="62" t="s">
        <v>114</v>
      </c>
      <c r="B23" s="74">
        <v>15</v>
      </c>
      <c r="C23" s="63" t="s">
        <v>27</v>
      </c>
      <c r="D23" s="63">
        <v>0</v>
      </c>
      <c r="E23" s="77">
        <v>0</v>
      </c>
      <c r="F23" s="63">
        <v>0</v>
      </c>
      <c r="G23" s="76">
        <v>0</v>
      </c>
      <c r="H23" s="76">
        <v>1</v>
      </c>
      <c r="I23" s="76">
        <v>5.0000000000000001E-3</v>
      </c>
      <c r="J23" s="76">
        <v>0</v>
      </c>
      <c r="K23" s="76">
        <v>0</v>
      </c>
    </row>
    <row r="24" spans="1:11" s="14" customFormat="1" ht="47.25" x14ac:dyDescent="0.25">
      <c r="A24" s="62" t="s">
        <v>114</v>
      </c>
      <c r="B24" s="74">
        <v>16</v>
      </c>
      <c r="C24" s="63" t="s">
        <v>31</v>
      </c>
      <c r="D24" s="63">
        <v>1</v>
      </c>
      <c r="E24" s="77">
        <v>5.0000000000000001E-3</v>
      </c>
      <c r="F24" s="63">
        <v>1</v>
      </c>
      <c r="G24" s="77">
        <v>4.0000000000000001E-3</v>
      </c>
      <c r="H24" s="76">
        <v>0</v>
      </c>
      <c r="I24" s="76">
        <v>0</v>
      </c>
      <c r="J24" s="76">
        <v>0</v>
      </c>
      <c r="K24" s="76">
        <v>0</v>
      </c>
    </row>
    <row r="25" spans="1:11" s="14" customFormat="1" ht="47.25" x14ac:dyDescent="0.25">
      <c r="A25" s="62" t="s">
        <v>114</v>
      </c>
      <c r="B25" s="74">
        <v>17</v>
      </c>
      <c r="C25" s="78" t="s">
        <v>115</v>
      </c>
      <c r="D25" s="63">
        <v>7</v>
      </c>
      <c r="E25" s="63">
        <v>6.8000000000000005E-2</v>
      </c>
      <c r="F25" s="64">
        <v>1</v>
      </c>
      <c r="G25" s="62">
        <v>7.0000000000000001E-3</v>
      </c>
      <c r="H25" s="63">
        <v>2</v>
      </c>
      <c r="I25" s="65">
        <v>1.7000000000000001E-2</v>
      </c>
      <c r="J25" s="63">
        <v>0</v>
      </c>
      <c r="K25" s="63">
        <v>0</v>
      </c>
    </row>
    <row r="26" spans="1:11" s="14" customFormat="1" ht="47.25" x14ac:dyDescent="0.25">
      <c r="A26" s="62" t="s">
        <v>114</v>
      </c>
      <c r="B26" s="74">
        <v>18</v>
      </c>
      <c r="C26" s="76" t="s">
        <v>116</v>
      </c>
      <c r="D26" s="64">
        <v>5</v>
      </c>
      <c r="E26" s="65">
        <v>3.5999999999999997E-2</v>
      </c>
      <c r="F26" s="64">
        <v>3</v>
      </c>
      <c r="G26" s="65">
        <v>3.2000000000000001E-2</v>
      </c>
      <c r="H26" s="63">
        <v>1</v>
      </c>
      <c r="I26" s="65">
        <v>0.01</v>
      </c>
      <c r="J26" s="63">
        <v>0</v>
      </c>
      <c r="K26" s="63">
        <v>0</v>
      </c>
    </row>
    <row r="27" spans="1:11" s="17" customFormat="1" ht="47.25" x14ac:dyDescent="0.25">
      <c r="A27" s="62" t="s">
        <v>114</v>
      </c>
      <c r="B27" s="74">
        <v>19</v>
      </c>
      <c r="C27" s="79" t="s">
        <v>117</v>
      </c>
      <c r="D27" s="63">
        <v>0</v>
      </c>
      <c r="E27" s="66">
        <v>0</v>
      </c>
      <c r="F27" s="63">
        <v>0</v>
      </c>
      <c r="G27" s="66">
        <v>0</v>
      </c>
      <c r="H27" s="63">
        <v>0</v>
      </c>
      <c r="I27" s="66">
        <v>0</v>
      </c>
      <c r="J27" s="63">
        <v>0</v>
      </c>
      <c r="K27" s="63">
        <v>0</v>
      </c>
    </row>
    <row r="28" spans="1:11" s="31" customFormat="1" ht="47.25" x14ac:dyDescent="0.2">
      <c r="A28" s="62" t="s">
        <v>114</v>
      </c>
      <c r="B28" s="74">
        <v>20</v>
      </c>
      <c r="C28" s="78" t="s">
        <v>118</v>
      </c>
      <c r="D28" s="63">
        <v>2</v>
      </c>
      <c r="E28" s="62">
        <v>1.0999999999999999E-2</v>
      </c>
      <c r="F28" s="64">
        <v>2</v>
      </c>
      <c r="G28" s="65">
        <v>1.2E-2</v>
      </c>
      <c r="H28" s="63">
        <v>0</v>
      </c>
      <c r="I28" s="66">
        <v>0</v>
      </c>
      <c r="J28" s="63">
        <v>0</v>
      </c>
      <c r="K28" s="63">
        <v>0</v>
      </c>
    </row>
    <row r="29" spans="1:11" s="31" customFormat="1" ht="47.25" x14ac:dyDescent="0.2">
      <c r="A29" s="62" t="s">
        <v>114</v>
      </c>
      <c r="B29" s="74">
        <v>21</v>
      </c>
      <c r="C29" s="76" t="s">
        <v>119</v>
      </c>
      <c r="D29" s="63">
        <v>1</v>
      </c>
      <c r="E29" s="65">
        <v>0.01</v>
      </c>
      <c r="F29" s="64">
        <v>1</v>
      </c>
      <c r="G29" s="62">
        <v>1.4039999999999999E-2</v>
      </c>
      <c r="H29" s="63">
        <v>1</v>
      </c>
      <c r="I29" s="65">
        <v>1.4999999999999999E-2</v>
      </c>
      <c r="J29" s="63">
        <v>0</v>
      </c>
      <c r="K29" s="63">
        <v>0</v>
      </c>
    </row>
    <row r="30" spans="1:11" s="17" customFormat="1" ht="47.25" x14ac:dyDescent="0.25">
      <c r="A30" s="62" t="s">
        <v>114</v>
      </c>
      <c r="B30" s="74">
        <v>22</v>
      </c>
      <c r="C30" s="78" t="s">
        <v>120</v>
      </c>
      <c r="D30" s="63">
        <v>0</v>
      </c>
      <c r="E30" s="66">
        <v>0</v>
      </c>
      <c r="F30" s="63">
        <v>0</v>
      </c>
      <c r="G30" s="66">
        <v>0</v>
      </c>
      <c r="H30" s="63">
        <v>3</v>
      </c>
      <c r="I30" s="65">
        <v>2.5000000000000001E-2</v>
      </c>
      <c r="J30" s="63">
        <v>2</v>
      </c>
      <c r="K30" s="63">
        <v>4.9000000000000004</v>
      </c>
    </row>
    <row r="31" spans="1:11" s="17" customFormat="1" ht="47.25" x14ac:dyDescent="0.25">
      <c r="A31" s="62" t="s">
        <v>114</v>
      </c>
      <c r="B31" s="74">
        <v>23</v>
      </c>
      <c r="C31" s="79" t="s">
        <v>121</v>
      </c>
      <c r="D31" s="63">
        <v>2</v>
      </c>
      <c r="E31" s="63">
        <v>0.02</v>
      </c>
      <c r="F31" s="63">
        <v>1</v>
      </c>
      <c r="G31" s="62">
        <v>5.0000000000000001E-3</v>
      </c>
      <c r="H31" s="63">
        <v>0</v>
      </c>
      <c r="I31" s="66">
        <v>0</v>
      </c>
      <c r="J31" s="63">
        <v>0</v>
      </c>
      <c r="K31" s="63">
        <v>0</v>
      </c>
    </row>
    <row r="32" spans="1:11" s="17" customFormat="1" ht="47.25" x14ac:dyDescent="0.25">
      <c r="A32" s="62" t="s">
        <v>114</v>
      </c>
      <c r="B32" s="74">
        <v>24</v>
      </c>
      <c r="C32" s="78" t="s">
        <v>122</v>
      </c>
      <c r="D32" s="63">
        <v>1</v>
      </c>
      <c r="E32" s="65">
        <v>5.0000000000000001E-3</v>
      </c>
      <c r="F32" s="63">
        <v>0</v>
      </c>
      <c r="G32" s="63">
        <v>0</v>
      </c>
      <c r="H32" s="63">
        <v>2</v>
      </c>
      <c r="I32" s="65">
        <v>2.7E-2</v>
      </c>
      <c r="J32" s="63">
        <v>0</v>
      </c>
      <c r="K32" s="63">
        <v>0</v>
      </c>
    </row>
    <row r="33" spans="1:11" s="17" customFormat="1" ht="47.25" x14ac:dyDescent="0.25">
      <c r="A33" s="62" t="s">
        <v>114</v>
      </c>
      <c r="B33" s="74">
        <v>25</v>
      </c>
      <c r="C33" s="79" t="s">
        <v>123</v>
      </c>
      <c r="D33" s="63">
        <v>4</v>
      </c>
      <c r="E33" s="62">
        <v>0.48499999999999999</v>
      </c>
      <c r="F33" s="63">
        <v>1</v>
      </c>
      <c r="G33" s="62">
        <v>0.02</v>
      </c>
      <c r="H33" s="63">
        <v>0</v>
      </c>
      <c r="I33" s="65">
        <v>0</v>
      </c>
      <c r="J33" s="63">
        <v>0</v>
      </c>
      <c r="K33" s="63">
        <v>0</v>
      </c>
    </row>
    <row r="34" spans="1:11" s="17" customFormat="1" ht="47.25" x14ac:dyDescent="0.25">
      <c r="A34" s="62" t="s">
        <v>114</v>
      </c>
      <c r="B34" s="74">
        <v>26</v>
      </c>
      <c r="C34" s="62" t="s">
        <v>124</v>
      </c>
      <c r="D34" s="63">
        <v>1</v>
      </c>
      <c r="E34" s="65">
        <v>1.4945999999999999</v>
      </c>
      <c r="F34" s="63">
        <v>1</v>
      </c>
      <c r="G34" s="62">
        <v>5.0000000000000001E-3</v>
      </c>
      <c r="H34" s="63">
        <v>0</v>
      </c>
      <c r="I34" s="63">
        <v>0</v>
      </c>
      <c r="J34" s="63">
        <v>0</v>
      </c>
      <c r="K34" s="63">
        <v>0</v>
      </c>
    </row>
    <row r="35" spans="1:11" s="14" customFormat="1" ht="47.25" x14ac:dyDescent="0.25">
      <c r="A35" s="62" t="s">
        <v>114</v>
      </c>
      <c r="B35" s="74">
        <v>27</v>
      </c>
      <c r="C35" s="78" t="s">
        <v>125</v>
      </c>
      <c r="D35" s="63">
        <v>1</v>
      </c>
      <c r="E35" s="65">
        <v>2.3E-2</v>
      </c>
      <c r="F35" s="63">
        <v>1</v>
      </c>
      <c r="G35" s="62">
        <v>7.0000000000000001E-3</v>
      </c>
      <c r="H35" s="63">
        <v>0</v>
      </c>
      <c r="I35" s="63">
        <v>0</v>
      </c>
      <c r="J35" s="63">
        <v>0</v>
      </c>
      <c r="K35" s="63">
        <v>0</v>
      </c>
    </row>
    <row r="36" spans="1:11" s="14" customFormat="1" ht="47.25" x14ac:dyDescent="0.25">
      <c r="A36" s="62" t="s">
        <v>114</v>
      </c>
      <c r="B36" s="74">
        <v>28</v>
      </c>
      <c r="C36" s="78" t="s">
        <v>126</v>
      </c>
      <c r="D36" s="63">
        <v>2</v>
      </c>
      <c r="E36" s="62">
        <v>0.01</v>
      </c>
      <c r="F36" s="63">
        <v>1</v>
      </c>
      <c r="G36" s="62">
        <v>5.0000000000000001E-3</v>
      </c>
      <c r="H36" s="63">
        <v>0</v>
      </c>
      <c r="I36" s="63">
        <v>0</v>
      </c>
      <c r="J36" s="63">
        <v>0</v>
      </c>
      <c r="K36" s="63">
        <v>0</v>
      </c>
    </row>
    <row r="37" spans="1:11" s="14" customFormat="1" ht="47.25" x14ac:dyDescent="0.25">
      <c r="A37" s="62" t="s">
        <v>114</v>
      </c>
      <c r="B37" s="74">
        <v>29</v>
      </c>
      <c r="C37" s="78" t="s">
        <v>127</v>
      </c>
      <c r="D37" s="63">
        <v>0</v>
      </c>
      <c r="E37" s="66">
        <v>0</v>
      </c>
      <c r="F37" s="63">
        <v>1</v>
      </c>
      <c r="G37" s="62">
        <v>5.0000000000000001E-3</v>
      </c>
      <c r="H37" s="63">
        <v>0</v>
      </c>
      <c r="I37" s="63">
        <v>0</v>
      </c>
      <c r="J37" s="63">
        <v>0</v>
      </c>
      <c r="K37" s="63">
        <v>0</v>
      </c>
    </row>
    <row r="38" spans="1:11" s="14" customFormat="1" ht="41.25" customHeight="1" x14ac:dyDescent="0.25">
      <c r="A38" s="62" t="s">
        <v>114</v>
      </c>
      <c r="B38" s="74">
        <v>30</v>
      </c>
      <c r="C38" s="80" t="s">
        <v>128</v>
      </c>
      <c r="D38" s="63">
        <v>0</v>
      </c>
      <c r="E38" s="65">
        <v>0</v>
      </c>
      <c r="F38" s="63">
        <v>0</v>
      </c>
      <c r="G38" s="63">
        <v>0</v>
      </c>
      <c r="H38" s="63">
        <v>1</v>
      </c>
      <c r="I38" s="65">
        <v>5.0000000000000001E-3</v>
      </c>
      <c r="J38" s="63">
        <v>0</v>
      </c>
      <c r="K38" s="63">
        <v>0</v>
      </c>
    </row>
    <row r="39" spans="1:11" s="14" customFormat="1" ht="47.25" x14ac:dyDescent="0.25">
      <c r="A39" s="62" t="s">
        <v>114</v>
      </c>
      <c r="B39" s="74">
        <v>31</v>
      </c>
      <c r="C39" s="78" t="s">
        <v>129</v>
      </c>
      <c r="D39" s="63">
        <v>1</v>
      </c>
      <c r="E39" s="65">
        <v>1.2E-2</v>
      </c>
      <c r="F39" s="63">
        <v>0</v>
      </c>
      <c r="G39" s="63">
        <v>0</v>
      </c>
      <c r="H39" s="63">
        <v>2</v>
      </c>
      <c r="I39" s="65">
        <v>0.02</v>
      </c>
      <c r="J39" s="63">
        <v>0</v>
      </c>
      <c r="K39" s="63">
        <v>0</v>
      </c>
    </row>
    <row r="40" spans="1:11" s="14" customFormat="1" ht="47.25" x14ac:dyDescent="0.25">
      <c r="A40" s="62" t="s">
        <v>114</v>
      </c>
      <c r="B40" s="74">
        <v>32</v>
      </c>
      <c r="C40" s="78" t="s">
        <v>130</v>
      </c>
      <c r="D40" s="63">
        <v>0</v>
      </c>
      <c r="E40" s="65">
        <v>0</v>
      </c>
      <c r="F40" s="63">
        <v>0</v>
      </c>
      <c r="G40" s="63">
        <v>0</v>
      </c>
      <c r="H40" s="63">
        <v>0</v>
      </c>
      <c r="I40" s="66">
        <v>0</v>
      </c>
      <c r="J40" s="63">
        <v>0</v>
      </c>
      <c r="K40" s="63">
        <v>0</v>
      </c>
    </row>
    <row r="41" spans="1:11" s="14" customFormat="1" ht="47.25" x14ac:dyDescent="0.25">
      <c r="A41" s="62" t="s">
        <v>114</v>
      </c>
      <c r="B41" s="74">
        <v>33</v>
      </c>
      <c r="C41" s="78" t="s">
        <v>131</v>
      </c>
      <c r="D41" s="63">
        <v>3</v>
      </c>
      <c r="E41" s="65">
        <v>3.3000000000000002E-2</v>
      </c>
      <c r="F41" s="63">
        <v>1</v>
      </c>
      <c r="G41" s="62">
        <v>6.0000000000000001E-3</v>
      </c>
      <c r="H41" s="63">
        <v>1</v>
      </c>
      <c r="I41" s="65">
        <v>1.4999999999999999E-2</v>
      </c>
      <c r="J41" s="63">
        <v>0</v>
      </c>
      <c r="K41" s="66">
        <v>0</v>
      </c>
    </row>
    <row r="42" spans="1:11" s="14" customFormat="1" ht="47.25" x14ac:dyDescent="0.25">
      <c r="A42" s="62" t="s">
        <v>114</v>
      </c>
      <c r="B42" s="74">
        <v>34</v>
      </c>
      <c r="C42" s="78" t="s">
        <v>132</v>
      </c>
      <c r="D42" s="63">
        <v>1</v>
      </c>
      <c r="E42" s="65">
        <v>7.0000000000000001E-3</v>
      </c>
      <c r="F42" s="63">
        <v>0</v>
      </c>
      <c r="G42" s="66">
        <v>0</v>
      </c>
      <c r="H42" s="63">
        <v>0</v>
      </c>
      <c r="I42" s="66">
        <v>0</v>
      </c>
      <c r="J42" s="63">
        <v>0</v>
      </c>
      <c r="K42" s="66">
        <v>0</v>
      </c>
    </row>
    <row r="43" spans="1:11" s="14" customFormat="1" ht="47.25" x14ac:dyDescent="0.25">
      <c r="A43" s="62" t="s">
        <v>114</v>
      </c>
      <c r="B43" s="74">
        <v>35</v>
      </c>
      <c r="C43" s="78" t="s">
        <v>133</v>
      </c>
      <c r="D43" s="63">
        <v>3</v>
      </c>
      <c r="E43" s="65">
        <v>1.66</v>
      </c>
      <c r="F43" s="63">
        <v>0</v>
      </c>
      <c r="G43" s="66">
        <v>0</v>
      </c>
      <c r="H43" s="63">
        <v>0</v>
      </c>
      <c r="I43" s="66">
        <v>0</v>
      </c>
      <c r="J43" s="63">
        <v>0</v>
      </c>
      <c r="K43" s="66">
        <v>0</v>
      </c>
    </row>
    <row r="44" spans="1:11" s="14" customFormat="1" ht="47.25" x14ac:dyDescent="0.25">
      <c r="A44" s="62" t="s">
        <v>114</v>
      </c>
      <c r="B44" s="74">
        <v>36</v>
      </c>
      <c r="C44" s="78" t="s">
        <v>134</v>
      </c>
      <c r="D44" s="63">
        <v>1</v>
      </c>
      <c r="E44" s="65">
        <v>1.4999999999999999E-2</v>
      </c>
      <c r="F44" s="63">
        <v>1</v>
      </c>
      <c r="G44" s="62">
        <v>5.0000000000000001E-3</v>
      </c>
      <c r="H44" s="63">
        <v>0</v>
      </c>
      <c r="I44" s="63">
        <v>0</v>
      </c>
      <c r="J44" s="63">
        <v>0</v>
      </c>
      <c r="K44" s="63">
        <v>0</v>
      </c>
    </row>
    <row r="45" spans="1:11" s="17" customFormat="1" ht="47.25" x14ac:dyDescent="0.25">
      <c r="A45" s="62" t="s">
        <v>114</v>
      </c>
      <c r="B45" s="74">
        <v>37</v>
      </c>
      <c r="C45" s="62" t="s">
        <v>167</v>
      </c>
      <c r="D45" s="69">
        <v>2</v>
      </c>
      <c r="E45" s="69">
        <v>0.01</v>
      </c>
      <c r="F45" s="69">
        <v>1</v>
      </c>
      <c r="G45" s="69">
        <v>5.0000000000000001E-3</v>
      </c>
      <c r="H45" s="69">
        <v>1</v>
      </c>
      <c r="I45" s="69">
        <v>5.0000000000000001E-3</v>
      </c>
      <c r="J45" s="69">
        <v>0</v>
      </c>
      <c r="K45" s="69">
        <v>0</v>
      </c>
    </row>
    <row r="46" spans="1:11" s="17" customFormat="1" ht="47.25" x14ac:dyDescent="0.25">
      <c r="A46" s="62" t="s">
        <v>114</v>
      </c>
      <c r="B46" s="74">
        <v>38</v>
      </c>
      <c r="C46" s="75" t="s">
        <v>168</v>
      </c>
      <c r="D46" s="69">
        <v>1</v>
      </c>
      <c r="E46" s="69">
        <v>1.4999999999999999E-2</v>
      </c>
      <c r="F46" s="69">
        <v>1</v>
      </c>
      <c r="G46" s="69">
        <v>1.4999999999999999E-2</v>
      </c>
      <c r="H46" s="69">
        <v>0</v>
      </c>
      <c r="I46" s="69">
        <v>0</v>
      </c>
      <c r="J46" s="69">
        <v>0</v>
      </c>
      <c r="K46" s="69">
        <v>0</v>
      </c>
    </row>
    <row r="47" spans="1:11" s="17" customFormat="1" ht="47.25" x14ac:dyDescent="0.25">
      <c r="A47" s="62" t="s">
        <v>114</v>
      </c>
      <c r="B47" s="74">
        <v>39</v>
      </c>
      <c r="C47" s="75" t="s">
        <v>169</v>
      </c>
      <c r="D47" s="69">
        <v>2</v>
      </c>
      <c r="E47" s="69">
        <v>1.2E-2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</row>
    <row r="48" spans="1:11" s="17" customFormat="1" ht="47.25" x14ac:dyDescent="0.25">
      <c r="A48" s="62" t="s">
        <v>114</v>
      </c>
      <c r="B48" s="74">
        <v>40</v>
      </c>
      <c r="C48" s="75" t="s">
        <v>170</v>
      </c>
      <c r="D48" s="69">
        <v>1</v>
      </c>
      <c r="E48" s="69">
        <v>2E-3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</row>
    <row r="49" spans="1:11" s="17" customFormat="1" ht="47.25" x14ac:dyDescent="0.25">
      <c r="A49" s="62" t="s">
        <v>114</v>
      </c>
      <c r="B49" s="74">
        <v>41</v>
      </c>
      <c r="C49" s="75" t="s">
        <v>171</v>
      </c>
      <c r="D49" s="69">
        <v>1</v>
      </c>
      <c r="E49" s="69">
        <v>2E-3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</row>
    <row r="50" spans="1:11" s="17" customFormat="1" ht="47.25" x14ac:dyDescent="0.25">
      <c r="A50" s="62" t="s">
        <v>114</v>
      </c>
      <c r="B50" s="74">
        <v>42</v>
      </c>
      <c r="C50" s="75" t="s">
        <v>172</v>
      </c>
      <c r="D50" s="69">
        <v>1</v>
      </c>
      <c r="E50" s="69">
        <v>1.4999999999999999E-2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</row>
    <row r="51" spans="1:11" s="17" customFormat="1" ht="47.25" x14ac:dyDescent="0.25">
      <c r="A51" s="62" t="s">
        <v>114</v>
      </c>
      <c r="B51" s="74">
        <v>43</v>
      </c>
      <c r="C51" s="75" t="s">
        <v>173</v>
      </c>
      <c r="D51" s="69">
        <v>0</v>
      </c>
      <c r="E51" s="69">
        <v>0</v>
      </c>
      <c r="F51" s="69">
        <v>0</v>
      </c>
      <c r="G51" s="69">
        <v>0</v>
      </c>
      <c r="H51" s="69">
        <v>1</v>
      </c>
      <c r="I51" s="69">
        <v>1.4999999999999999E-2</v>
      </c>
      <c r="J51" s="69">
        <v>0</v>
      </c>
      <c r="K51" s="69">
        <v>0</v>
      </c>
    </row>
    <row r="52" spans="1:11" s="17" customFormat="1" ht="47.25" x14ac:dyDescent="0.25">
      <c r="A52" s="62" t="s">
        <v>114</v>
      </c>
      <c r="B52" s="74">
        <v>44</v>
      </c>
      <c r="C52" s="75" t="s">
        <v>174</v>
      </c>
      <c r="D52" s="69">
        <v>0</v>
      </c>
      <c r="E52" s="69">
        <v>0</v>
      </c>
      <c r="F52" s="69">
        <v>0</v>
      </c>
      <c r="G52" s="69">
        <v>0</v>
      </c>
      <c r="H52" s="69">
        <v>1</v>
      </c>
      <c r="I52" s="69">
        <v>0.1</v>
      </c>
      <c r="J52" s="69">
        <v>0</v>
      </c>
      <c r="K52" s="69">
        <v>0</v>
      </c>
    </row>
    <row r="53" spans="1:11" s="17" customFormat="1" ht="47.25" x14ac:dyDescent="0.25">
      <c r="A53" s="62" t="s">
        <v>114</v>
      </c>
      <c r="B53" s="74">
        <v>45</v>
      </c>
      <c r="C53" s="75" t="s">
        <v>175</v>
      </c>
      <c r="D53" s="69">
        <v>0</v>
      </c>
      <c r="E53" s="69">
        <v>0</v>
      </c>
      <c r="F53" s="69">
        <v>0</v>
      </c>
      <c r="G53" s="69">
        <v>0</v>
      </c>
      <c r="H53" s="69">
        <v>1</v>
      </c>
      <c r="I53" s="69">
        <v>1.4999999999999999E-2</v>
      </c>
      <c r="J53" s="69">
        <v>0</v>
      </c>
      <c r="K53" s="69">
        <v>0</v>
      </c>
    </row>
    <row r="54" spans="1:11" s="17" customFormat="1" ht="47.25" x14ac:dyDescent="0.25">
      <c r="A54" s="62" t="s">
        <v>114</v>
      </c>
      <c r="B54" s="74">
        <v>46</v>
      </c>
      <c r="C54" s="62" t="s">
        <v>183</v>
      </c>
      <c r="D54" s="69">
        <v>2</v>
      </c>
      <c r="E54" s="69">
        <v>0.8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</row>
    <row r="55" spans="1:11" s="17" customFormat="1" ht="47.25" x14ac:dyDescent="0.25">
      <c r="A55" s="62" t="s">
        <v>114</v>
      </c>
      <c r="B55" s="74">
        <v>47</v>
      </c>
      <c r="C55" s="75" t="s">
        <v>184</v>
      </c>
      <c r="D55" s="69">
        <v>1</v>
      </c>
      <c r="E55" s="69">
        <v>6.0000000000000001E-3</v>
      </c>
      <c r="F55" s="69">
        <v>1</v>
      </c>
      <c r="G55" s="69">
        <v>6.0000000000000001E-3</v>
      </c>
      <c r="H55" s="69">
        <v>2</v>
      </c>
      <c r="I55" s="69">
        <v>9.0000000000000011E-3</v>
      </c>
      <c r="J55" s="69">
        <v>0</v>
      </c>
      <c r="K55" s="69">
        <v>0</v>
      </c>
    </row>
    <row r="56" spans="1:11" s="17" customFormat="1" ht="47.25" x14ac:dyDescent="0.25">
      <c r="A56" s="62" t="s">
        <v>114</v>
      </c>
      <c r="B56" s="74">
        <v>48</v>
      </c>
      <c r="C56" s="75" t="s">
        <v>185</v>
      </c>
      <c r="D56" s="69">
        <v>1</v>
      </c>
      <c r="E56" s="69">
        <v>5.0000000000000001E-3</v>
      </c>
      <c r="F56" s="69">
        <v>1</v>
      </c>
      <c r="G56" s="69">
        <v>5.0000000000000001E-3</v>
      </c>
      <c r="H56" s="69">
        <v>0</v>
      </c>
      <c r="I56" s="69">
        <v>0</v>
      </c>
      <c r="J56" s="69">
        <v>0</v>
      </c>
      <c r="K56" s="69">
        <v>0</v>
      </c>
    </row>
    <row r="57" spans="1:11" s="17" customFormat="1" ht="47.25" x14ac:dyDescent="0.25">
      <c r="A57" s="62" t="s">
        <v>114</v>
      </c>
      <c r="B57" s="74">
        <v>49</v>
      </c>
      <c r="C57" s="75" t="s">
        <v>186</v>
      </c>
      <c r="D57" s="69">
        <v>1</v>
      </c>
      <c r="E57" s="69">
        <v>6.0000000000000001E-3</v>
      </c>
      <c r="F57" s="69">
        <v>0</v>
      </c>
      <c r="G57" s="69">
        <v>0</v>
      </c>
      <c r="H57" s="69">
        <v>2</v>
      </c>
      <c r="I57" s="69">
        <v>5.0999999999999997E-2</v>
      </c>
      <c r="J57" s="69">
        <v>0</v>
      </c>
      <c r="K57" s="69">
        <v>0</v>
      </c>
    </row>
    <row r="58" spans="1:11" s="17" customFormat="1" ht="47.25" x14ac:dyDescent="0.25">
      <c r="A58" s="62" t="s">
        <v>114</v>
      </c>
      <c r="B58" s="74">
        <v>50</v>
      </c>
      <c r="C58" s="75" t="s">
        <v>187</v>
      </c>
      <c r="D58" s="69">
        <v>2</v>
      </c>
      <c r="E58" s="69">
        <v>2.3E-2</v>
      </c>
      <c r="F58" s="69">
        <v>0</v>
      </c>
      <c r="G58" s="69">
        <v>0</v>
      </c>
      <c r="H58" s="69">
        <v>2</v>
      </c>
      <c r="I58" s="69">
        <v>2.2199999999999998E-2</v>
      </c>
      <c r="J58" s="69">
        <v>0</v>
      </c>
      <c r="K58" s="69">
        <v>0</v>
      </c>
    </row>
    <row r="59" spans="1:11" s="17" customFormat="1" ht="47.25" x14ac:dyDescent="0.25">
      <c r="A59" s="62" t="s">
        <v>114</v>
      </c>
      <c r="B59" s="74">
        <v>51</v>
      </c>
      <c r="C59" s="75" t="s">
        <v>188</v>
      </c>
      <c r="D59" s="69">
        <v>1</v>
      </c>
      <c r="E59" s="69">
        <v>5.0000000000000001E-3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</row>
    <row r="60" spans="1:11" s="17" customFormat="1" ht="47.25" x14ac:dyDescent="0.25">
      <c r="A60" s="62" t="s">
        <v>114</v>
      </c>
      <c r="B60" s="74">
        <v>52</v>
      </c>
      <c r="C60" s="75" t="s">
        <v>189</v>
      </c>
      <c r="D60" s="69">
        <v>1</v>
      </c>
      <c r="E60" s="69">
        <v>6.0000000000000001E-3</v>
      </c>
      <c r="F60" s="69">
        <v>1</v>
      </c>
      <c r="G60" s="69">
        <v>1.2E-2</v>
      </c>
      <c r="H60" s="69">
        <v>1</v>
      </c>
      <c r="I60" s="69">
        <v>0.03</v>
      </c>
      <c r="J60" s="69">
        <v>0</v>
      </c>
      <c r="K60" s="69">
        <v>0</v>
      </c>
    </row>
    <row r="61" spans="1:11" s="17" customFormat="1" ht="47.25" x14ac:dyDescent="0.25">
      <c r="A61" s="62" t="s">
        <v>114</v>
      </c>
      <c r="B61" s="74">
        <v>53</v>
      </c>
      <c r="C61" s="75" t="s">
        <v>190</v>
      </c>
      <c r="D61" s="69">
        <v>0</v>
      </c>
      <c r="E61" s="69">
        <v>0</v>
      </c>
      <c r="F61" s="69">
        <v>2</v>
      </c>
      <c r="G61" s="69">
        <v>7.4999999999999997E-2</v>
      </c>
      <c r="H61" s="69">
        <v>3</v>
      </c>
      <c r="I61" s="69">
        <v>2.4E-2</v>
      </c>
      <c r="J61" s="69">
        <v>0</v>
      </c>
      <c r="K61" s="69">
        <v>0</v>
      </c>
    </row>
    <row r="62" spans="1:11" s="17" customFormat="1" ht="47.25" x14ac:dyDescent="0.25">
      <c r="A62" s="62" t="s">
        <v>114</v>
      </c>
      <c r="B62" s="74">
        <v>54</v>
      </c>
      <c r="C62" s="75" t="s">
        <v>191</v>
      </c>
      <c r="D62" s="69">
        <v>0</v>
      </c>
      <c r="E62" s="69">
        <v>0</v>
      </c>
      <c r="F62" s="69">
        <v>1</v>
      </c>
      <c r="G62" s="69">
        <v>4.6079999999999996E-2</v>
      </c>
      <c r="H62" s="69">
        <v>0</v>
      </c>
      <c r="I62" s="69">
        <v>0</v>
      </c>
      <c r="J62" s="69">
        <v>0</v>
      </c>
      <c r="K62" s="69">
        <v>0</v>
      </c>
    </row>
    <row r="63" spans="1:11" s="17" customFormat="1" ht="47.25" x14ac:dyDescent="0.25">
      <c r="A63" s="62" t="s">
        <v>114</v>
      </c>
      <c r="B63" s="74">
        <v>55</v>
      </c>
      <c r="C63" s="75" t="s">
        <v>192</v>
      </c>
      <c r="D63" s="69">
        <v>0</v>
      </c>
      <c r="E63" s="69">
        <v>0</v>
      </c>
      <c r="F63" s="69">
        <v>1</v>
      </c>
      <c r="G63" s="69">
        <v>5.0000000000000001E-3</v>
      </c>
      <c r="H63" s="69">
        <v>0</v>
      </c>
      <c r="I63" s="69">
        <v>0</v>
      </c>
      <c r="J63" s="69">
        <v>0</v>
      </c>
      <c r="K63" s="69">
        <v>0</v>
      </c>
    </row>
    <row r="64" spans="1:11" s="17" customFormat="1" ht="47.25" x14ac:dyDescent="0.25">
      <c r="A64" s="62" t="s">
        <v>114</v>
      </c>
      <c r="B64" s="74">
        <v>56</v>
      </c>
      <c r="C64" s="75" t="s">
        <v>206</v>
      </c>
      <c r="D64" s="69">
        <v>1</v>
      </c>
      <c r="E64" s="69">
        <v>2E-3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</row>
    <row r="65" spans="1:11" s="17" customFormat="1" ht="47.25" x14ac:dyDescent="0.25">
      <c r="A65" s="62" t="s">
        <v>114</v>
      </c>
      <c r="B65" s="74">
        <v>57</v>
      </c>
      <c r="C65" s="75" t="s">
        <v>207</v>
      </c>
      <c r="D65" s="69">
        <v>1</v>
      </c>
      <c r="E65" s="69">
        <v>2E-3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</row>
    <row r="66" spans="1:11" s="17" customFormat="1" ht="47.25" x14ac:dyDescent="0.25">
      <c r="A66" s="62" t="s">
        <v>114</v>
      </c>
      <c r="B66" s="74">
        <v>58</v>
      </c>
      <c r="C66" s="75" t="s">
        <v>208</v>
      </c>
      <c r="D66" s="69">
        <v>2</v>
      </c>
      <c r="E66" s="69">
        <v>0.02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</row>
    <row r="67" spans="1:11" s="17" customFormat="1" ht="47.25" x14ac:dyDescent="0.25">
      <c r="A67" s="62" t="s">
        <v>114</v>
      </c>
      <c r="B67" s="74">
        <v>59</v>
      </c>
      <c r="C67" s="75" t="s">
        <v>101</v>
      </c>
      <c r="D67" s="69">
        <v>1</v>
      </c>
      <c r="E67" s="69">
        <v>0.01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</row>
    <row r="68" spans="1:11" s="17" customFormat="1" ht="47.25" x14ac:dyDescent="0.25">
      <c r="A68" s="62" t="s">
        <v>114</v>
      </c>
      <c r="B68" s="74">
        <v>60</v>
      </c>
      <c r="C68" s="75" t="s">
        <v>209</v>
      </c>
      <c r="D68" s="69">
        <v>0</v>
      </c>
      <c r="E68" s="69">
        <v>0</v>
      </c>
      <c r="F68" s="69">
        <v>3</v>
      </c>
      <c r="G68" s="69">
        <v>2.5000000000000001E-2</v>
      </c>
      <c r="H68" s="69">
        <v>0</v>
      </c>
      <c r="I68" s="69">
        <v>0</v>
      </c>
      <c r="J68" s="69">
        <v>0</v>
      </c>
      <c r="K68" s="69">
        <v>0</v>
      </c>
    </row>
    <row r="69" spans="1:11" s="17" customFormat="1" ht="47.25" x14ac:dyDescent="0.25">
      <c r="A69" s="62" t="s">
        <v>114</v>
      </c>
      <c r="B69" s="74">
        <v>61</v>
      </c>
      <c r="C69" s="75" t="s">
        <v>202</v>
      </c>
      <c r="D69" s="69">
        <v>0</v>
      </c>
      <c r="E69" s="69">
        <v>0</v>
      </c>
      <c r="F69" s="69">
        <v>1</v>
      </c>
      <c r="G69" s="69">
        <v>0.01</v>
      </c>
      <c r="H69" s="69">
        <v>0</v>
      </c>
      <c r="I69" s="69">
        <v>0</v>
      </c>
      <c r="J69" s="69">
        <v>0</v>
      </c>
      <c r="K69" s="69">
        <v>0</v>
      </c>
    </row>
    <row r="70" spans="1:11" s="17" customFormat="1" ht="47.25" x14ac:dyDescent="0.25">
      <c r="A70" s="62" t="s">
        <v>114</v>
      </c>
      <c r="B70" s="74">
        <v>62</v>
      </c>
      <c r="C70" s="75" t="s">
        <v>203</v>
      </c>
      <c r="D70" s="69">
        <v>0</v>
      </c>
      <c r="E70" s="69">
        <v>0</v>
      </c>
      <c r="F70" s="69">
        <v>1</v>
      </c>
      <c r="G70" s="69">
        <v>4.0000000000000001E-3</v>
      </c>
      <c r="H70" s="69">
        <v>1</v>
      </c>
      <c r="I70" s="69">
        <v>1.4999999999999999E-2</v>
      </c>
      <c r="J70" s="69">
        <v>0</v>
      </c>
      <c r="K70" s="69">
        <v>0</v>
      </c>
    </row>
    <row r="71" spans="1:11" s="17" customFormat="1" ht="47.25" x14ac:dyDescent="0.25">
      <c r="A71" s="62" t="s">
        <v>114</v>
      </c>
      <c r="B71" s="74">
        <v>63</v>
      </c>
      <c r="C71" s="75" t="s">
        <v>204</v>
      </c>
      <c r="D71" s="69">
        <v>0</v>
      </c>
      <c r="E71" s="69">
        <v>0</v>
      </c>
      <c r="F71" s="69">
        <v>0</v>
      </c>
      <c r="G71" s="69">
        <v>0</v>
      </c>
      <c r="H71" s="69">
        <v>1</v>
      </c>
      <c r="I71" s="69">
        <v>0.85199999999999998</v>
      </c>
      <c r="J71" s="69">
        <v>0</v>
      </c>
      <c r="K71" s="69">
        <v>0</v>
      </c>
    </row>
    <row r="72" spans="1:11" s="17" customFormat="1" ht="47.25" x14ac:dyDescent="0.25">
      <c r="A72" s="62" t="s">
        <v>114</v>
      </c>
      <c r="B72" s="74">
        <v>64</v>
      </c>
      <c r="C72" s="75" t="s">
        <v>205</v>
      </c>
      <c r="D72" s="69">
        <v>0</v>
      </c>
      <c r="E72" s="69">
        <v>0</v>
      </c>
      <c r="F72" s="69">
        <v>1</v>
      </c>
      <c r="G72" s="69">
        <v>7.0000000000000001E-3</v>
      </c>
      <c r="H72" s="69">
        <v>0</v>
      </c>
      <c r="I72" s="69">
        <v>0</v>
      </c>
      <c r="J72" s="69">
        <v>0</v>
      </c>
      <c r="K72" s="69">
        <v>0</v>
      </c>
    </row>
    <row r="73" spans="1:11" ht="15.75" x14ac:dyDescent="0.25">
      <c r="A73" s="72"/>
      <c r="B73" s="74"/>
      <c r="C73" s="73" t="s">
        <v>18</v>
      </c>
      <c r="D73" s="81">
        <f>SUM(D74:D99)</f>
        <v>62</v>
      </c>
      <c r="E73" s="81">
        <f t="shared" ref="E73:K73" si="2">SUM(E74:E99)</f>
        <v>7.3330999999999991</v>
      </c>
      <c r="F73" s="81">
        <f t="shared" si="2"/>
        <v>40</v>
      </c>
      <c r="G73" s="81">
        <f t="shared" si="2"/>
        <v>7.2858000000000001</v>
      </c>
      <c r="H73" s="81">
        <f t="shared" si="2"/>
        <v>30</v>
      </c>
      <c r="I73" s="81">
        <f t="shared" si="2"/>
        <v>0.92290000000000005</v>
      </c>
      <c r="J73" s="81">
        <f t="shared" si="2"/>
        <v>5</v>
      </c>
      <c r="K73" s="81">
        <f t="shared" si="2"/>
        <v>0.51</v>
      </c>
    </row>
    <row r="74" spans="1:11" s="14" customFormat="1" ht="47.25" x14ac:dyDescent="0.25">
      <c r="A74" s="62" t="s">
        <v>114</v>
      </c>
      <c r="B74" s="74">
        <v>1</v>
      </c>
      <c r="C74" s="63" t="s">
        <v>24</v>
      </c>
      <c r="D74" s="63">
        <v>4</v>
      </c>
      <c r="E74" s="63">
        <v>6.2799999999999995E-2</v>
      </c>
      <c r="F74" s="63">
        <v>2</v>
      </c>
      <c r="G74" s="63">
        <v>1.4999999999999999E-2</v>
      </c>
      <c r="H74" s="63">
        <v>0</v>
      </c>
      <c r="I74" s="63">
        <v>0</v>
      </c>
      <c r="J74" s="63">
        <v>1</v>
      </c>
      <c r="K74" s="63">
        <v>5.0000000000000001E-3</v>
      </c>
    </row>
    <row r="75" spans="1:11" s="14" customFormat="1" ht="47.25" x14ac:dyDescent="0.25">
      <c r="A75" s="62" t="s">
        <v>114</v>
      </c>
      <c r="B75" s="74">
        <v>2</v>
      </c>
      <c r="C75" s="63" t="s">
        <v>104</v>
      </c>
      <c r="D75" s="63">
        <v>2</v>
      </c>
      <c r="E75" s="63">
        <v>5.8999999999999997E-2</v>
      </c>
      <c r="F75" s="63">
        <v>0</v>
      </c>
      <c r="G75" s="63">
        <v>0</v>
      </c>
      <c r="H75" s="63">
        <v>1</v>
      </c>
      <c r="I75" s="63">
        <v>0.01</v>
      </c>
      <c r="J75" s="63">
        <v>0</v>
      </c>
      <c r="K75" s="63">
        <v>0</v>
      </c>
    </row>
    <row r="76" spans="1:11" s="14" customFormat="1" ht="47.25" x14ac:dyDescent="0.25">
      <c r="A76" s="62" t="s">
        <v>114</v>
      </c>
      <c r="B76" s="74">
        <v>3</v>
      </c>
      <c r="C76" s="63" t="s">
        <v>22</v>
      </c>
      <c r="D76" s="63">
        <v>1</v>
      </c>
      <c r="E76" s="63">
        <v>1.2E-2</v>
      </c>
      <c r="F76" s="63">
        <v>1</v>
      </c>
      <c r="G76" s="63">
        <v>1.4999999999999999E-2</v>
      </c>
      <c r="H76" s="63">
        <v>3</v>
      </c>
      <c r="I76" s="63">
        <v>1.6299999999999999E-2</v>
      </c>
      <c r="J76" s="63">
        <v>0</v>
      </c>
      <c r="K76" s="63">
        <v>0</v>
      </c>
    </row>
    <row r="77" spans="1:11" s="14" customFormat="1" ht="47.25" x14ac:dyDescent="0.25">
      <c r="A77" s="62" t="s">
        <v>114</v>
      </c>
      <c r="B77" s="74">
        <v>4</v>
      </c>
      <c r="C77" s="63" t="s">
        <v>23</v>
      </c>
      <c r="D77" s="63">
        <v>11</v>
      </c>
      <c r="E77" s="63">
        <v>0.24640000000000001</v>
      </c>
      <c r="F77" s="63">
        <v>8</v>
      </c>
      <c r="G77" s="63">
        <v>0.17560000000000001</v>
      </c>
      <c r="H77" s="63">
        <v>2</v>
      </c>
      <c r="I77" s="63">
        <v>2.1299999999999999E-2</v>
      </c>
      <c r="J77" s="63">
        <v>1</v>
      </c>
      <c r="K77" s="63">
        <v>5.0000000000000001E-3</v>
      </c>
    </row>
    <row r="78" spans="1:11" s="14" customFormat="1" ht="47.25" x14ac:dyDescent="0.25">
      <c r="A78" s="62" t="s">
        <v>114</v>
      </c>
      <c r="B78" s="74">
        <v>5</v>
      </c>
      <c r="C78" s="63" t="s">
        <v>21</v>
      </c>
      <c r="D78" s="63">
        <v>2</v>
      </c>
      <c r="E78" s="63">
        <v>0.129</v>
      </c>
      <c r="F78" s="63">
        <v>5</v>
      </c>
      <c r="G78" s="63">
        <v>4.36E-2</v>
      </c>
      <c r="H78" s="63">
        <v>2</v>
      </c>
      <c r="I78" s="63">
        <v>0.01</v>
      </c>
      <c r="J78" s="63">
        <v>0</v>
      </c>
      <c r="K78" s="63">
        <v>0</v>
      </c>
    </row>
    <row r="79" spans="1:11" s="14" customFormat="1" ht="47.25" x14ac:dyDescent="0.25">
      <c r="A79" s="62" t="s">
        <v>114</v>
      </c>
      <c r="B79" s="74">
        <v>6</v>
      </c>
      <c r="C79" s="63" t="s">
        <v>40</v>
      </c>
      <c r="D79" s="63">
        <v>1</v>
      </c>
      <c r="E79" s="63">
        <v>0.03</v>
      </c>
      <c r="F79" s="63">
        <v>1</v>
      </c>
      <c r="G79" s="63">
        <v>0.03</v>
      </c>
      <c r="H79" s="63">
        <v>1</v>
      </c>
      <c r="I79" s="63">
        <v>1.4999999999999999E-2</v>
      </c>
      <c r="J79" s="63">
        <v>0</v>
      </c>
      <c r="K79" s="63">
        <v>0</v>
      </c>
    </row>
    <row r="80" spans="1:11" s="14" customFormat="1" ht="47.25" x14ac:dyDescent="0.25">
      <c r="A80" s="62" t="s">
        <v>114</v>
      </c>
      <c r="B80" s="74">
        <v>7</v>
      </c>
      <c r="C80" s="62" t="s">
        <v>34</v>
      </c>
      <c r="D80" s="63">
        <v>1</v>
      </c>
      <c r="E80" s="63">
        <v>1.4999999999999999E-2</v>
      </c>
      <c r="F80" s="63">
        <v>1</v>
      </c>
      <c r="G80" s="63">
        <v>1.2E-2</v>
      </c>
      <c r="H80" s="63">
        <v>0</v>
      </c>
      <c r="I80" s="63">
        <v>0</v>
      </c>
      <c r="J80" s="63">
        <v>0</v>
      </c>
      <c r="K80" s="63">
        <v>0</v>
      </c>
    </row>
    <row r="81" spans="1:11" s="14" customFormat="1" ht="47.25" x14ac:dyDescent="0.25">
      <c r="A81" s="62" t="s">
        <v>114</v>
      </c>
      <c r="B81" s="74">
        <v>8</v>
      </c>
      <c r="C81" s="62" t="s">
        <v>29</v>
      </c>
      <c r="D81" s="63">
        <v>9</v>
      </c>
      <c r="E81" s="63">
        <v>8.3900000000000002E-2</v>
      </c>
      <c r="F81" s="63">
        <v>8</v>
      </c>
      <c r="G81" s="63">
        <v>6.7599999999999993E-2</v>
      </c>
      <c r="H81" s="63">
        <v>6</v>
      </c>
      <c r="I81" s="63">
        <v>5.0299999999999997E-2</v>
      </c>
      <c r="J81" s="63">
        <v>0</v>
      </c>
      <c r="K81" s="63">
        <v>0</v>
      </c>
    </row>
    <row r="82" spans="1:11" s="14" customFormat="1" ht="47.25" x14ac:dyDescent="0.25">
      <c r="A82" s="62" t="s">
        <v>114</v>
      </c>
      <c r="B82" s="74">
        <v>9</v>
      </c>
      <c r="C82" s="82" t="s">
        <v>135</v>
      </c>
      <c r="D82" s="63">
        <v>8</v>
      </c>
      <c r="E82" s="63">
        <v>1.1519999999999999</v>
      </c>
      <c r="F82" s="63">
        <v>4</v>
      </c>
      <c r="G82" s="70">
        <v>3.6999999999999998E-2</v>
      </c>
      <c r="H82" s="63">
        <v>0</v>
      </c>
      <c r="I82" s="66">
        <v>0</v>
      </c>
      <c r="J82" s="63">
        <v>0</v>
      </c>
      <c r="K82" s="63">
        <v>0</v>
      </c>
    </row>
    <row r="83" spans="1:11" s="14" customFormat="1" ht="47.25" x14ac:dyDescent="0.25">
      <c r="A83" s="62" t="s">
        <v>114</v>
      </c>
      <c r="B83" s="74">
        <v>10</v>
      </c>
      <c r="C83" s="83" t="s">
        <v>136</v>
      </c>
      <c r="D83" s="63">
        <v>0</v>
      </c>
      <c r="E83" s="66">
        <v>0</v>
      </c>
      <c r="F83" s="62">
        <v>1</v>
      </c>
      <c r="G83" s="62">
        <v>1.2E-2</v>
      </c>
      <c r="H83" s="63">
        <v>1</v>
      </c>
      <c r="I83" s="65">
        <v>1.4999999999999999E-2</v>
      </c>
      <c r="J83" s="63">
        <v>1</v>
      </c>
      <c r="K83" s="32">
        <v>6.0000000000000001E-3</v>
      </c>
    </row>
    <row r="84" spans="1:11" s="14" customFormat="1" ht="47.25" x14ac:dyDescent="0.25">
      <c r="A84" s="62" t="s">
        <v>114</v>
      </c>
      <c r="B84" s="74">
        <v>11</v>
      </c>
      <c r="C84" s="84" t="s">
        <v>137</v>
      </c>
      <c r="D84" s="63">
        <v>2</v>
      </c>
      <c r="E84" s="63">
        <v>1.2E-2</v>
      </c>
      <c r="F84" s="63">
        <v>2</v>
      </c>
      <c r="G84" s="62">
        <v>1.2E-2</v>
      </c>
      <c r="H84" s="63">
        <v>1</v>
      </c>
      <c r="I84" s="65">
        <v>5.0000000000000001E-3</v>
      </c>
      <c r="J84" s="63">
        <v>0</v>
      </c>
      <c r="K84" s="66">
        <v>0</v>
      </c>
    </row>
    <row r="85" spans="1:11" s="14" customFormat="1" ht="47.25" x14ac:dyDescent="0.25">
      <c r="A85" s="62" t="s">
        <v>114</v>
      </c>
      <c r="B85" s="74">
        <v>12</v>
      </c>
      <c r="C85" s="85" t="s">
        <v>138</v>
      </c>
      <c r="D85" s="63">
        <v>1</v>
      </c>
      <c r="E85" s="65">
        <v>6.0000000000000001E-3</v>
      </c>
      <c r="F85" s="63">
        <v>0</v>
      </c>
      <c r="G85" s="66">
        <v>0</v>
      </c>
      <c r="H85" s="63">
        <v>0</v>
      </c>
      <c r="I85" s="66">
        <v>0</v>
      </c>
      <c r="J85" s="63">
        <v>0</v>
      </c>
      <c r="K85" s="66">
        <v>0</v>
      </c>
    </row>
    <row r="86" spans="1:11" s="14" customFormat="1" ht="47.25" x14ac:dyDescent="0.25">
      <c r="A86" s="62" t="s">
        <v>114</v>
      </c>
      <c r="B86" s="74">
        <v>13</v>
      </c>
      <c r="C86" s="80" t="s">
        <v>139</v>
      </c>
      <c r="D86" s="63">
        <v>0</v>
      </c>
      <c r="E86" s="66">
        <v>0</v>
      </c>
      <c r="F86" s="63">
        <v>0</v>
      </c>
      <c r="G86" s="66">
        <v>0</v>
      </c>
      <c r="H86" s="63">
        <v>0</v>
      </c>
      <c r="I86" s="66">
        <v>0</v>
      </c>
      <c r="J86" s="63">
        <v>0</v>
      </c>
      <c r="K86" s="66">
        <v>0</v>
      </c>
    </row>
    <row r="87" spans="1:11" s="17" customFormat="1" ht="47.25" x14ac:dyDescent="0.25">
      <c r="A87" s="62" t="s">
        <v>114</v>
      </c>
      <c r="B87" s="74">
        <v>14</v>
      </c>
      <c r="C87" s="76" t="s">
        <v>140</v>
      </c>
      <c r="D87" s="63">
        <v>1</v>
      </c>
      <c r="E87" s="66">
        <v>0.7</v>
      </c>
      <c r="F87" s="63">
        <v>0</v>
      </c>
      <c r="G87" s="66">
        <v>0</v>
      </c>
      <c r="H87" s="63">
        <v>2</v>
      </c>
      <c r="I87" s="63">
        <v>1.7000000000000001E-2</v>
      </c>
      <c r="J87" s="63">
        <v>0</v>
      </c>
      <c r="K87" s="63">
        <v>0</v>
      </c>
    </row>
    <row r="88" spans="1:11" s="17" customFormat="1" ht="47.25" x14ac:dyDescent="0.25">
      <c r="A88" s="62" t="s">
        <v>114</v>
      </c>
      <c r="B88" s="74">
        <v>15</v>
      </c>
      <c r="C88" s="67" t="s">
        <v>141</v>
      </c>
      <c r="D88" s="63">
        <v>2</v>
      </c>
      <c r="E88" s="63">
        <v>0.9</v>
      </c>
      <c r="F88" s="63">
        <v>0</v>
      </c>
      <c r="G88" s="66">
        <v>0</v>
      </c>
      <c r="H88" s="63">
        <v>1</v>
      </c>
      <c r="I88" s="63">
        <v>3.6999999999999998E-2</v>
      </c>
      <c r="J88" s="63">
        <v>1</v>
      </c>
      <c r="K88" s="63">
        <v>0.45</v>
      </c>
    </row>
    <row r="89" spans="1:11" s="17" customFormat="1" ht="47.25" x14ac:dyDescent="0.25">
      <c r="A89" s="62" t="s">
        <v>114</v>
      </c>
      <c r="B89" s="74">
        <v>16</v>
      </c>
      <c r="C89" s="78" t="s">
        <v>142</v>
      </c>
      <c r="D89" s="63">
        <v>3</v>
      </c>
      <c r="E89" s="63">
        <v>1.35</v>
      </c>
      <c r="F89" s="63">
        <v>0</v>
      </c>
      <c r="G89" s="63">
        <v>0</v>
      </c>
      <c r="H89" s="63">
        <v>1</v>
      </c>
      <c r="I89" s="65">
        <v>0.65100000000000002</v>
      </c>
      <c r="J89" s="63">
        <v>0</v>
      </c>
      <c r="K89" s="63">
        <v>0</v>
      </c>
    </row>
    <row r="90" spans="1:11" s="17" customFormat="1" ht="47.25" x14ac:dyDescent="0.25">
      <c r="A90" s="62" t="s">
        <v>114</v>
      </c>
      <c r="B90" s="74">
        <v>17</v>
      </c>
      <c r="C90" s="69" t="s">
        <v>176</v>
      </c>
      <c r="D90" s="71">
        <v>1</v>
      </c>
      <c r="E90" s="69">
        <v>4.3999999999999997E-2</v>
      </c>
      <c r="F90" s="69">
        <v>0</v>
      </c>
      <c r="G90" s="69">
        <v>0</v>
      </c>
      <c r="H90" s="69">
        <v>0</v>
      </c>
      <c r="I90" s="69">
        <v>0</v>
      </c>
      <c r="J90" s="69">
        <v>1</v>
      </c>
      <c r="K90" s="69">
        <v>4.3999999999999997E-2</v>
      </c>
    </row>
    <row r="91" spans="1:11" s="17" customFormat="1" ht="47.25" x14ac:dyDescent="0.25">
      <c r="A91" s="62" t="s">
        <v>114</v>
      </c>
      <c r="B91" s="74">
        <v>18</v>
      </c>
      <c r="C91" s="69" t="s">
        <v>177</v>
      </c>
      <c r="D91" s="71">
        <v>1</v>
      </c>
      <c r="E91" s="69">
        <v>0.01</v>
      </c>
      <c r="F91" s="69">
        <v>1</v>
      </c>
      <c r="G91" s="69">
        <v>7.0000000000000001E-3</v>
      </c>
      <c r="H91" s="69">
        <v>2</v>
      </c>
      <c r="I91" s="69">
        <v>0.01</v>
      </c>
      <c r="J91" s="69">
        <v>0</v>
      </c>
      <c r="K91" s="69">
        <v>0</v>
      </c>
    </row>
    <row r="92" spans="1:11" s="17" customFormat="1" ht="47.25" x14ac:dyDescent="0.25">
      <c r="A92" s="62" t="s">
        <v>114</v>
      </c>
      <c r="B92" s="74">
        <v>19</v>
      </c>
      <c r="C92" s="69" t="s">
        <v>178</v>
      </c>
      <c r="D92" s="71">
        <v>0</v>
      </c>
      <c r="E92" s="69">
        <v>0</v>
      </c>
      <c r="F92" s="69">
        <v>0</v>
      </c>
      <c r="G92" s="69">
        <v>0</v>
      </c>
      <c r="H92" s="69">
        <v>7</v>
      </c>
      <c r="I92" s="69">
        <v>6.5000000000000002E-2</v>
      </c>
      <c r="J92" s="69">
        <v>0</v>
      </c>
      <c r="K92" s="69">
        <v>0</v>
      </c>
    </row>
    <row r="93" spans="1:11" s="17" customFormat="1" ht="47.25" x14ac:dyDescent="0.25">
      <c r="A93" s="62" t="s">
        <v>114</v>
      </c>
      <c r="B93" s="74">
        <v>20</v>
      </c>
      <c r="C93" s="69" t="s">
        <v>193</v>
      </c>
      <c r="D93" s="71">
        <v>2</v>
      </c>
      <c r="E93" s="69">
        <v>1.26</v>
      </c>
      <c r="F93" s="69">
        <v>0</v>
      </c>
      <c r="G93" s="69">
        <v>0</v>
      </c>
      <c r="H93" s="69">
        <v>0</v>
      </c>
      <c r="I93" s="69">
        <v>0</v>
      </c>
      <c r="J93" s="69">
        <v>0</v>
      </c>
      <c r="K93" s="69">
        <v>0</v>
      </c>
    </row>
    <row r="94" spans="1:11" s="17" customFormat="1" ht="47.25" x14ac:dyDescent="0.25">
      <c r="A94" s="62" t="s">
        <v>114</v>
      </c>
      <c r="B94" s="74">
        <v>21</v>
      </c>
      <c r="C94" s="69" t="s">
        <v>194</v>
      </c>
      <c r="D94" s="71">
        <v>3</v>
      </c>
      <c r="E94" s="69">
        <v>1.2000000000000002</v>
      </c>
      <c r="F94" s="69">
        <v>0</v>
      </c>
      <c r="G94" s="69">
        <v>0</v>
      </c>
      <c r="H94" s="69">
        <v>0</v>
      </c>
      <c r="I94" s="69">
        <v>0</v>
      </c>
      <c r="J94" s="69">
        <v>0</v>
      </c>
      <c r="K94" s="69">
        <v>0</v>
      </c>
    </row>
    <row r="95" spans="1:11" s="17" customFormat="1" ht="47.25" x14ac:dyDescent="0.25">
      <c r="A95" s="62" t="s">
        <v>114</v>
      </c>
      <c r="B95" s="74">
        <v>22</v>
      </c>
      <c r="C95" s="69" t="s">
        <v>210</v>
      </c>
      <c r="D95" s="71">
        <v>3</v>
      </c>
      <c r="E95" s="69">
        <v>2.7E-2</v>
      </c>
      <c r="F95" s="69">
        <v>3</v>
      </c>
      <c r="G95" s="69">
        <v>7.4999999999999997E-2</v>
      </c>
      <c r="H95" s="69">
        <v>0</v>
      </c>
      <c r="I95" s="69">
        <v>0</v>
      </c>
      <c r="J95" s="69">
        <v>0</v>
      </c>
      <c r="K95" s="69">
        <v>0</v>
      </c>
    </row>
    <row r="96" spans="1:11" s="17" customFormat="1" ht="47.25" x14ac:dyDescent="0.25">
      <c r="A96" s="62" t="s">
        <v>114</v>
      </c>
      <c r="B96" s="74">
        <v>23</v>
      </c>
      <c r="C96" s="69" t="s">
        <v>211</v>
      </c>
      <c r="D96" s="71">
        <v>1</v>
      </c>
      <c r="E96" s="69">
        <v>0.01</v>
      </c>
      <c r="F96" s="69">
        <v>2</v>
      </c>
      <c r="G96" s="69">
        <v>6.7770000000000001</v>
      </c>
      <c r="H96" s="69">
        <v>0</v>
      </c>
      <c r="I96" s="69">
        <v>0</v>
      </c>
      <c r="J96" s="69">
        <v>0</v>
      </c>
      <c r="K96" s="69">
        <v>0</v>
      </c>
    </row>
    <row r="97" spans="1:11" s="17" customFormat="1" ht="47.25" x14ac:dyDescent="0.25">
      <c r="A97" s="62" t="s">
        <v>114</v>
      </c>
      <c r="B97" s="74">
        <v>24</v>
      </c>
      <c r="C97" s="69" t="s">
        <v>212</v>
      </c>
      <c r="D97" s="71">
        <v>2</v>
      </c>
      <c r="E97" s="69">
        <v>1.7000000000000001E-2</v>
      </c>
      <c r="F97" s="69">
        <v>0</v>
      </c>
      <c r="G97" s="69">
        <v>0</v>
      </c>
      <c r="H97" s="69">
        <v>0</v>
      </c>
      <c r="I97" s="69">
        <v>0</v>
      </c>
      <c r="J97" s="69">
        <v>0</v>
      </c>
      <c r="K97" s="69">
        <v>0</v>
      </c>
    </row>
    <row r="98" spans="1:11" s="17" customFormat="1" ht="47.25" x14ac:dyDescent="0.25">
      <c r="A98" s="62" t="s">
        <v>114</v>
      </c>
      <c r="B98" s="74">
        <v>25</v>
      </c>
      <c r="C98" s="69" t="s">
        <v>213</v>
      </c>
      <c r="D98" s="71">
        <v>1</v>
      </c>
      <c r="E98" s="69">
        <v>7.0000000000000001E-3</v>
      </c>
      <c r="F98" s="69">
        <v>1</v>
      </c>
      <c r="G98" s="69">
        <v>7.0000000000000001E-3</v>
      </c>
      <c r="H98" s="69">
        <v>0</v>
      </c>
      <c r="I98" s="69">
        <v>0</v>
      </c>
      <c r="J98" s="69">
        <v>0</v>
      </c>
      <c r="K98" s="69">
        <v>0</v>
      </c>
    </row>
    <row r="99" spans="1:11" s="17" customFormat="1" ht="47.25" x14ac:dyDescent="0.25">
      <c r="A99" s="62" t="s">
        <v>114</v>
      </c>
      <c r="B99" s="74">
        <v>26</v>
      </c>
      <c r="C99" s="69" t="s">
        <v>214</v>
      </c>
      <c r="D99" s="71">
        <v>0</v>
      </c>
      <c r="E99" s="69">
        <v>0</v>
      </c>
      <c r="F99" s="69">
        <v>0</v>
      </c>
      <c r="G99" s="69">
        <v>0</v>
      </c>
      <c r="H99" s="69">
        <v>0</v>
      </c>
      <c r="I99" s="69">
        <v>0</v>
      </c>
      <c r="J99" s="69">
        <v>0</v>
      </c>
      <c r="K99" s="69">
        <v>0</v>
      </c>
    </row>
    <row r="100" spans="1:11" x14ac:dyDescent="0.25">
      <c r="D100" s="26"/>
      <c r="E100" s="26"/>
      <c r="F100" s="26"/>
      <c r="G100" s="26"/>
      <c r="H100" s="26"/>
      <c r="I100" s="26"/>
      <c r="J100" s="26"/>
      <c r="K100" s="26"/>
    </row>
    <row r="101" spans="1:11" x14ac:dyDescent="0.25">
      <c r="D101" s="20"/>
      <c r="E101" s="20"/>
      <c r="F101" s="26"/>
      <c r="G101" s="26"/>
      <c r="H101" s="26"/>
      <c r="I101" s="26"/>
      <c r="J101" s="26"/>
      <c r="K101" s="26"/>
    </row>
    <row r="102" spans="1:11" x14ac:dyDescent="0.25">
      <c r="D102" s="26"/>
      <c r="E102" s="26"/>
      <c r="F102" s="26"/>
      <c r="G102" s="26"/>
      <c r="H102" s="26"/>
      <c r="I102" s="26"/>
      <c r="J102" s="26"/>
      <c r="K102" s="26"/>
    </row>
  </sheetData>
  <autoFilter ref="A7:K99"/>
  <sortState ref="C24:C34">
    <sortCondition ref="C24"/>
  </sortState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7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5"/>
  <sheetViews>
    <sheetView tabSelected="1" zoomScale="80" zoomScaleNormal="80" workbookViewId="0">
      <pane ySplit="3" topLeftCell="A4" activePane="bottomLeft" state="frozen"/>
      <selection pane="bottomLeft" activeCell="A93" sqref="A93:XFD94"/>
    </sheetView>
  </sheetViews>
  <sheetFormatPr defaultRowHeight="15" x14ac:dyDescent="0.25"/>
  <cols>
    <col min="1" max="1" width="19" customWidth="1"/>
    <col min="2" max="2" width="12.85546875" customWidth="1"/>
    <col min="3" max="3" width="14.5703125" style="16" customWidth="1"/>
    <col min="4" max="5" width="15" style="16" customWidth="1"/>
    <col min="6" max="6" width="13.42578125" style="16" customWidth="1"/>
    <col min="7" max="7" width="13.140625" style="16" customWidth="1"/>
    <col min="8" max="8" width="44.140625" style="8" customWidth="1"/>
    <col min="9" max="9" width="36.85546875" hidden="1" customWidth="1"/>
  </cols>
  <sheetData>
    <row r="1" spans="1:9" x14ac:dyDescent="0.25">
      <c r="A1" s="18"/>
      <c r="B1" s="1" t="s">
        <v>111</v>
      </c>
      <c r="C1" s="13"/>
      <c r="D1" s="15"/>
      <c r="E1" s="13"/>
      <c r="F1" s="13"/>
      <c r="G1" s="13"/>
      <c r="H1" s="3" t="s">
        <v>20</v>
      </c>
      <c r="I1" s="18"/>
    </row>
    <row r="2" spans="1:9" ht="85.5" x14ac:dyDescent="0.25">
      <c r="A2" s="4" t="s">
        <v>0</v>
      </c>
      <c r="B2" s="4" t="s">
        <v>1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21" t="s">
        <v>28</v>
      </c>
    </row>
    <row r="3" spans="1:9" x14ac:dyDescent="0.25">
      <c r="A3" s="27"/>
      <c r="B3" s="5">
        <v>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6">
        <v>7</v>
      </c>
      <c r="I3" s="19"/>
    </row>
    <row r="4" spans="1:9" s="52" customFormat="1" ht="47.25" x14ac:dyDescent="0.25">
      <c r="A4" s="29" t="s">
        <v>114</v>
      </c>
      <c r="B4" s="30">
        <v>1</v>
      </c>
      <c r="C4" s="37">
        <v>40720090</v>
      </c>
      <c r="D4" s="38">
        <v>41425</v>
      </c>
      <c r="E4" s="29" t="s">
        <v>32</v>
      </c>
      <c r="F4" s="39">
        <v>530</v>
      </c>
      <c r="G4" s="40">
        <f>165393.28/1.18</f>
        <v>140163.79661016949</v>
      </c>
      <c r="H4" s="29" t="s">
        <v>110</v>
      </c>
      <c r="I4" s="41" t="s">
        <v>60</v>
      </c>
    </row>
    <row r="5" spans="1:9" s="52" customFormat="1" ht="47.25" x14ac:dyDescent="0.25">
      <c r="A5" s="29" t="s">
        <v>114</v>
      </c>
      <c r="B5" s="30">
        <v>2</v>
      </c>
      <c r="C5" s="37">
        <v>40719035</v>
      </c>
      <c r="D5" s="42">
        <v>41400</v>
      </c>
      <c r="E5" s="29" t="s">
        <v>26</v>
      </c>
      <c r="F5" s="39">
        <v>6.3</v>
      </c>
      <c r="G5" s="40">
        <f>550/1.18</f>
        <v>466.10169491525426</v>
      </c>
      <c r="H5" s="41" t="s">
        <v>56</v>
      </c>
      <c r="I5" s="41" t="s">
        <v>61</v>
      </c>
    </row>
    <row r="6" spans="1:9" s="52" customFormat="1" ht="47.25" x14ac:dyDescent="0.25">
      <c r="A6" s="29" t="s">
        <v>114</v>
      </c>
      <c r="B6" s="30">
        <v>3</v>
      </c>
      <c r="C6" s="43">
        <v>40723872</v>
      </c>
      <c r="D6" s="44">
        <v>41401</v>
      </c>
      <c r="E6" s="29" t="s">
        <v>26</v>
      </c>
      <c r="F6" s="45">
        <v>10</v>
      </c>
      <c r="G6" s="40">
        <f t="shared" ref="G6:G20" si="0">550/1.18</f>
        <v>466.10169491525426</v>
      </c>
      <c r="H6" s="43" t="s">
        <v>42</v>
      </c>
      <c r="I6" s="43" t="s">
        <v>62</v>
      </c>
    </row>
    <row r="7" spans="1:9" s="52" customFormat="1" ht="47.25" x14ac:dyDescent="0.25">
      <c r="A7" s="29" t="s">
        <v>114</v>
      </c>
      <c r="B7" s="30">
        <v>4</v>
      </c>
      <c r="C7" s="37">
        <v>40723874</v>
      </c>
      <c r="D7" s="42">
        <v>41402</v>
      </c>
      <c r="E7" s="29" t="s">
        <v>26</v>
      </c>
      <c r="F7" s="39">
        <v>5</v>
      </c>
      <c r="G7" s="40">
        <f>550/1.18</f>
        <v>466.10169491525426</v>
      </c>
      <c r="H7" s="43" t="s">
        <v>42</v>
      </c>
      <c r="I7" s="41" t="s">
        <v>63</v>
      </c>
    </row>
    <row r="8" spans="1:9" s="52" customFormat="1" ht="47.25" x14ac:dyDescent="0.25">
      <c r="A8" s="29" t="s">
        <v>114</v>
      </c>
      <c r="B8" s="30">
        <v>5</v>
      </c>
      <c r="C8" s="37">
        <v>40723876</v>
      </c>
      <c r="D8" s="38">
        <v>41423</v>
      </c>
      <c r="E8" s="29" t="s">
        <v>26</v>
      </c>
      <c r="F8" s="39">
        <v>10</v>
      </c>
      <c r="G8" s="40">
        <f>550/1.18</f>
        <v>466.10169491525426</v>
      </c>
      <c r="H8" s="41" t="s">
        <v>54</v>
      </c>
      <c r="I8" s="41" t="s">
        <v>64</v>
      </c>
    </row>
    <row r="9" spans="1:9" s="52" customFormat="1" ht="47.25" x14ac:dyDescent="0.25">
      <c r="A9" s="29" t="s">
        <v>114</v>
      </c>
      <c r="B9" s="30">
        <v>6</v>
      </c>
      <c r="C9" s="37">
        <v>40723707</v>
      </c>
      <c r="D9" s="38">
        <v>41409</v>
      </c>
      <c r="E9" s="29" t="s">
        <v>26</v>
      </c>
      <c r="F9" s="39">
        <v>6.3</v>
      </c>
      <c r="G9" s="40">
        <f t="shared" si="0"/>
        <v>466.10169491525426</v>
      </c>
      <c r="H9" s="41" t="s">
        <v>30</v>
      </c>
      <c r="I9" s="41" t="s">
        <v>65</v>
      </c>
    </row>
    <row r="10" spans="1:9" s="52" customFormat="1" ht="47.25" x14ac:dyDescent="0.25">
      <c r="A10" s="29" t="s">
        <v>114</v>
      </c>
      <c r="B10" s="30">
        <v>7</v>
      </c>
      <c r="C10" s="37">
        <v>40723878</v>
      </c>
      <c r="D10" s="38">
        <v>41402</v>
      </c>
      <c r="E10" s="29" t="s">
        <v>26</v>
      </c>
      <c r="F10" s="39">
        <v>12</v>
      </c>
      <c r="G10" s="40">
        <f t="shared" si="0"/>
        <v>466.10169491525426</v>
      </c>
      <c r="H10" s="41" t="s">
        <v>109</v>
      </c>
      <c r="I10" s="41" t="s">
        <v>66</v>
      </c>
    </row>
    <row r="11" spans="1:9" s="52" customFormat="1" ht="47.25" x14ac:dyDescent="0.25">
      <c r="A11" s="29" t="s">
        <v>114</v>
      </c>
      <c r="B11" s="30">
        <v>8</v>
      </c>
      <c r="C11" s="37">
        <v>40725233</v>
      </c>
      <c r="D11" s="38">
        <v>41407</v>
      </c>
      <c r="E11" s="29" t="s">
        <v>26</v>
      </c>
      <c r="F11" s="39">
        <v>6.3</v>
      </c>
      <c r="G11" s="40">
        <f t="shared" si="0"/>
        <v>466.10169491525426</v>
      </c>
      <c r="H11" s="41" t="s">
        <v>56</v>
      </c>
      <c r="I11" s="41" t="s">
        <v>52</v>
      </c>
    </row>
    <row r="12" spans="1:9" s="52" customFormat="1" ht="47.25" x14ac:dyDescent="0.25">
      <c r="A12" s="29" t="s">
        <v>114</v>
      </c>
      <c r="B12" s="30">
        <v>9</v>
      </c>
      <c r="C12" s="37">
        <v>40725942</v>
      </c>
      <c r="D12" s="38">
        <v>41407</v>
      </c>
      <c r="E12" s="29" t="s">
        <v>26</v>
      </c>
      <c r="F12" s="39">
        <v>6.3</v>
      </c>
      <c r="G12" s="40">
        <f t="shared" si="0"/>
        <v>466.10169491525426</v>
      </c>
      <c r="H12" s="41" t="s">
        <v>57</v>
      </c>
      <c r="I12" s="41" t="s">
        <v>67</v>
      </c>
    </row>
    <row r="13" spans="1:9" s="52" customFormat="1" ht="47.25" x14ac:dyDescent="0.25">
      <c r="A13" s="29" t="s">
        <v>114</v>
      </c>
      <c r="B13" s="30">
        <v>10</v>
      </c>
      <c r="C13" s="37">
        <v>40725159</v>
      </c>
      <c r="D13" s="38">
        <v>41407</v>
      </c>
      <c r="E13" s="29" t="s">
        <v>26</v>
      </c>
      <c r="F13" s="39">
        <v>2.8</v>
      </c>
      <c r="G13" s="40">
        <f t="shared" si="0"/>
        <v>466.10169491525426</v>
      </c>
      <c r="H13" s="29" t="s">
        <v>35</v>
      </c>
      <c r="I13" s="41" t="s">
        <v>68</v>
      </c>
    </row>
    <row r="14" spans="1:9" s="52" customFormat="1" ht="47.25" x14ac:dyDescent="0.25">
      <c r="A14" s="29" t="s">
        <v>114</v>
      </c>
      <c r="B14" s="30">
        <v>11</v>
      </c>
      <c r="C14" s="37">
        <v>40725918</v>
      </c>
      <c r="D14" s="38">
        <v>41414</v>
      </c>
      <c r="E14" s="29" t="s">
        <v>26</v>
      </c>
      <c r="F14" s="39">
        <v>5</v>
      </c>
      <c r="G14" s="40">
        <f t="shared" si="0"/>
        <v>466.10169491525426</v>
      </c>
      <c r="H14" s="41" t="s">
        <v>59</v>
      </c>
      <c r="I14" s="41" t="s">
        <v>69</v>
      </c>
    </row>
    <row r="15" spans="1:9" s="52" customFormat="1" ht="47.25" x14ac:dyDescent="0.25">
      <c r="A15" s="29" t="s">
        <v>114</v>
      </c>
      <c r="B15" s="30">
        <v>12</v>
      </c>
      <c r="C15" s="37">
        <v>40726494</v>
      </c>
      <c r="D15" s="38">
        <v>41407</v>
      </c>
      <c r="E15" s="29" t="s">
        <v>26</v>
      </c>
      <c r="F15" s="39">
        <v>5</v>
      </c>
      <c r="G15" s="40">
        <f>550/1.18</f>
        <v>466.10169491525426</v>
      </c>
      <c r="H15" s="41" t="s">
        <v>54</v>
      </c>
      <c r="I15" s="41" t="s">
        <v>70</v>
      </c>
    </row>
    <row r="16" spans="1:9" s="52" customFormat="1" ht="47.25" x14ac:dyDescent="0.25">
      <c r="A16" s="29" t="s">
        <v>114</v>
      </c>
      <c r="B16" s="30">
        <v>13</v>
      </c>
      <c r="C16" s="37">
        <v>40726900</v>
      </c>
      <c r="D16" s="38">
        <v>41407</v>
      </c>
      <c r="E16" s="29" t="s">
        <v>26</v>
      </c>
      <c r="F16" s="39">
        <v>10</v>
      </c>
      <c r="G16" s="40">
        <f t="shared" si="0"/>
        <v>466.10169491525426</v>
      </c>
      <c r="H16" s="41" t="s">
        <v>54</v>
      </c>
      <c r="I16" s="41" t="s">
        <v>71</v>
      </c>
    </row>
    <row r="17" spans="1:9" s="52" customFormat="1" ht="47.25" x14ac:dyDescent="0.25">
      <c r="A17" s="29" t="s">
        <v>114</v>
      </c>
      <c r="B17" s="30">
        <v>14</v>
      </c>
      <c r="C17" s="37">
        <v>40726487</v>
      </c>
      <c r="D17" s="38">
        <v>41408</v>
      </c>
      <c r="E17" s="29" t="s">
        <v>26</v>
      </c>
      <c r="F17" s="39">
        <v>15</v>
      </c>
      <c r="G17" s="40">
        <f>550/1.18</f>
        <v>466.10169491525426</v>
      </c>
      <c r="H17" s="41" t="s">
        <v>54</v>
      </c>
      <c r="I17" s="41" t="s">
        <v>46</v>
      </c>
    </row>
    <row r="18" spans="1:9" s="52" customFormat="1" ht="47.25" x14ac:dyDescent="0.25">
      <c r="A18" s="29" t="s">
        <v>114</v>
      </c>
      <c r="B18" s="30">
        <v>15</v>
      </c>
      <c r="C18" s="37">
        <v>40729145</v>
      </c>
      <c r="D18" s="38">
        <v>41409</v>
      </c>
      <c r="E18" s="29" t="s">
        <v>26</v>
      </c>
      <c r="F18" s="39">
        <v>5</v>
      </c>
      <c r="G18" s="40">
        <f t="shared" si="0"/>
        <v>466.10169491525426</v>
      </c>
      <c r="H18" s="41" t="s">
        <v>59</v>
      </c>
      <c r="I18" s="41" t="s">
        <v>72</v>
      </c>
    </row>
    <row r="19" spans="1:9" s="52" customFormat="1" ht="47.25" x14ac:dyDescent="0.25">
      <c r="A19" s="29" t="s">
        <v>114</v>
      </c>
      <c r="B19" s="30">
        <v>16</v>
      </c>
      <c r="C19" s="37">
        <v>40726555</v>
      </c>
      <c r="D19" s="38">
        <v>41415</v>
      </c>
      <c r="E19" s="29" t="s">
        <v>26</v>
      </c>
      <c r="F19" s="39">
        <v>6.3</v>
      </c>
      <c r="G19" s="40">
        <f>550/1.18</f>
        <v>466.10169491525426</v>
      </c>
      <c r="H19" s="29" t="s">
        <v>35</v>
      </c>
      <c r="I19" s="41" t="s">
        <v>73</v>
      </c>
    </row>
    <row r="20" spans="1:9" s="52" customFormat="1" ht="47.25" x14ac:dyDescent="0.25">
      <c r="A20" s="29" t="s">
        <v>114</v>
      </c>
      <c r="B20" s="30">
        <v>17</v>
      </c>
      <c r="C20" s="37">
        <v>40727048</v>
      </c>
      <c r="D20" s="38">
        <v>41409</v>
      </c>
      <c r="E20" s="29" t="s">
        <v>26</v>
      </c>
      <c r="F20" s="39">
        <v>6.3</v>
      </c>
      <c r="G20" s="40">
        <f t="shared" si="0"/>
        <v>466.10169491525426</v>
      </c>
      <c r="H20" s="41" t="s">
        <v>54</v>
      </c>
      <c r="I20" s="41" t="s">
        <v>74</v>
      </c>
    </row>
    <row r="21" spans="1:9" s="52" customFormat="1" ht="47.25" x14ac:dyDescent="0.25">
      <c r="A21" s="29" t="s">
        <v>114</v>
      </c>
      <c r="B21" s="30">
        <v>18</v>
      </c>
      <c r="C21" s="37">
        <v>40727046</v>
      </c>
      <c r="D21" s="38">
        <v>41411</v>
      </c>
      <c r="E21" s="29" t="s">
        <v>26</v>
      </c>
      <c r="F21" s="39">
        <v>6.3</v>
      </c>
      <c r="G21" s="40">
        <f t="shared" ref="G21:G27" si="1">550/1.18</f>
        <v>466.10169491525426</v>
      </c>
      <c r="H21" s="41" t="s">
        <v>59</v>
      </c>
      <c r="I21" s="41" t="s">
        <v>75</v>
      </c>
    </row>
    <row r="22" spans="1:9" s="52" customFormat="1" ht="47.25" x14ac:dyDescent="0.25">
      <c r="A22" s="29" t="s">
        <v>114</v>
      </c>
      <c r="B22" s="30">
        <v>19</v>
      </c>
      <c r="C22" s="37">
        <v>40732257</v>
      </c>
      <c r="D22" s="38">
        <v>41418</v>
      </c>
      <c r="E22" s="29" t="s">
        <v>26</v>
      </c>
      <c r="F22" s="39">
        <v>5</v>
      </c>
      <c r="G22" s="40">
        <f t="shared" si="1"/>
        <v>466.10169491525426</v>
      </c>
      <c r="H22" s="41" t="s">
        <v>30</v>
      </c>
      <c r="I22" s="41" t="s">
        <v>76</v>
      </c>
    </row>
    <row r="23" spans="1:9" s="52" customFormat="1" ht="47.25" x14ac:dyDescent="0.25">
      <c r="A23" s="29" t="s">
        <v>114</v>
      </c>
      <c r="B23" s="30">
        <v>20</v>
      </c>
      <c r="C23" s="37">
        <v>40727641</v>
      </c>
      <c r="D23" s="42">
        <v>41418</v>
      </c>
      <c r="E23" s="29" t="s">
        <v>26</v>
      </c>
      <c r="F23" s="39">
        <v>5</v>
      </c>
      <c r="G23" s="40">
        <f t="shared" si="1"/>
        <v>466.10169491525426</v>
      </c>
      <c r="H23" s="41" t="s">
        <v>30</v>
      </c>
      <c r="I23" s="41" t="s">
        <v>77</v>
      </c>
    </row>
    <row r="24" spans="1:9" s="52" customFormat="1" ht="47.25" x14ac:dyDescent="0.25">
      <c r="A24" s="29" t="s">
        <v>114</v>
      </c>
      <c r="B24" s="30">
        <v>21</v>
      </c>
      <c r="C24" s="37">
        <v>40728026</v>
      </c>
      <c r="D24" s="38">
        <v>41416</v>
      </c>
      <c r="E24" s="29" t="s">
        <v>26</v>
      </c>
      <c r="F24" s="39">
        <v>6.3</v>
      </c>
      <c r="G24" s="40">
        <f t="shared" si="1"/>
        <v>466.10169491525426</v>
      </c>
      <c r="H24" s="41" t="s">
        <v>59</v>
      </c>
      <c r="I24" s="41" t="s">
        <v>78</v>
      </c>
    </row>
    <row r="25" spans="1:9" s="52" customFormat="1" ht="47.25" x14ac:dyDescent="0.25">
      <c r="A25" s="29" t="s">
        <v>114</v>
      </c>
      <c r="B25" s="30">
        <v>22</v>
      </c>
      <c r="C25" s="37">
        <v>40728054</v>
      </c>
      <c r="D25" s="38">
        <v>41411</v>
      </c>
      <c r="E25" s="29" t="s">
        <v>26</v>
      </c>
      <c r="F25" s="39">
        <v>6.3</v>
      </c>
      <c r="G25" s="40">
        <f t="shared" si="1"/>
        <v>466.10169491525426</v>
      </c>
      <c r="H25" s="41" t="s">
        <v>57</v>
      </c>
      <c r="I25" s="41" t="s">
        <v>79</v>
      </c>
    </row>
    <row r="26" spans="1:9" s="52" customFormat="1" ht="47.25" x14ac:dyDescent="0.25">
      <c r="A26" s="29" t="s">
        <v>114</v>
      </c>
      <c r="B26" s="30">
        <v>23</v>
      </c>
      <c r="C26" s="37">
        <v>40728086</v>
      </c>
      <c r="D26" s="38">
        <v>41423</v>
      </c>
      <c r="E26" s="29" t="s">
        <v>26</v>
      </c>
      <c r="F26" s="39">
        <v>15</v>
      </c>
      <c r="G26" s="40">
        <f t="shared" si="1"/>
        <v>466.10169491525426</v>
      </c>
      <c r="H26" s="41" t="s">
        <v>57</v>
      </c>
      <c r="I26" s="41" t="s">
        <v>80</v>
      </c>
    </row>
    <row r="27" spans="1:9" s="52" customFormat="1" ht="47.25" x14ac:dyDescent="0.25">
      <c r="A27" s="29" t="s">
        <v>114</v>
      </c>
      <c r="B27" s="30">
        <v>24</v>
      </c>
      <c r="C27" s="37">
        <v>40728106</v>
      </c>
      <c r="D27" s="42">
        <v>41421</v>
      </c>
      <c r="E27" s="29" t="s">
        <v>26</v>
      </c>
      <c r="F27" s="39">
        <v>6.3</v>
      </c>
      <c r="G27" s="40">
        <f t="shared" si="1"/>
        <v>466.10169491525426</v>
      </c>
      <c r="H27" s="41" t="s">
        <v>30</v>
      </c>
      <c r="I27" s="41" t="s">
        <v>81</v>
      </c>
    </row>
    <row r="28" spans="1:9" s="52" customFormat="1" ht="47.25" x14ac:dyDescent="0.25">
      <c r="A28" s="29" t="s">
        <v>114</v>
      </c>
      <c r="B28" s="30">
        <v>25</v>
      </c>
      <c r="C28" s="37">
        <v>40735760</v>
      </c>
      <c r="D28" s="38">
        <v>41425</v>
      </c>
      <c r="E28" s="29" t="s">
        <v>26</v>
      </c>
      <c r="F28" s="39">
        <v>30</v>
      </c>
      <c r="G28" s="40">
        <f>19439.2/1.18</f>
        <v>16473.898305084746</v>
      </c>
      <c r="H28" s="41" t="s">
        <v>58</v>
      </c>
      <c r="I28" s="41" t="s">
        <v>89</v>
      </c>
    </row>
    <row r="29" spans="1:9" s="52" customFormat="1" ht="47.25" x14ac:dyDescent="0.25">
      <c r="A29" s="29" t="s">
        <v>114</v>
      </c>
      <c r="B29" s="30">
        <v>26</v>
      </c>
      <c r="C29" s="37">
        <v>40728662</v>
      </c>
      <c r="D29" s="42">
        <v>41421</v>
      </c>
      <c r="E29" s="29" t="s">
        <v>26</v>
      </c>
      <c r="F29" s="39">
        <v>6.3</v>
      </c>
      <c r="G29" s="40">
        <f t="shared" ref="G29:G45" si="2">550/1.18</f>
        <v>466.10169491525426</v>
      </c>
      <c r="H29" s="41" t="s">
        <v>100</v>
      </c>
      <c r="I29" s="41" t="s">
        <v>90</v>
      </c>
    </row>
    <row r="30" spans="1:9" s="52" customFormat="1" ht="47.25" x14ac:dyDescent="0.25">
      <c r="A30" s="29" t="s">
        <v>114</v>
      </c>
      <c r="B30" s="30">
        <v>27</v>
      </c>
      <c r="C30" s="37">
        <v>40732361</v>
      </c>
      <c r="D30" s="38">
        <v>41423</v>
      </c>
      <c r="E30" s="29" t="s">
        <v>26</v>
      </c>
      <c r="F30" s="39">
        <v>5</v>
      </c>
      <c r="G30" s="40">
        <f t="shared" si="2"/>
        <v>466.10169491525426</v>
      </c>
      <c r="H30" s="41" t="s">
        <v>55</v>
      </c>
      <c r="I30" s="41" t="s">
        <v>91</v>
      </c>
    </row>
    <row r="31" spans="1:9" s="52" customFormat="1" ht="47.25" x14ac:dyDescent="0.25">
      <c r="A31" s="29" t="s">
        <v>114</v>
      </c>
      <c r="B31" s="30">
        <v>28</v>
      </c>
      <c r="C31" s="37">
        <v>40732691</v>
      </c>
      <c r="D31" s="38">
        <v>41423</v>
      </c>
      <c r="E31" s="29" t="s">
        <v>26</v>
      </c>
      <c r="F31" s="39">
        <v>12</v>
      </c>
      <c r="G31" s="40">
        <f t="shared" si="2"/>
        <v>466.10169491525426</v>
      </c>
      <c r="H31" s="41" t="s">
        <v>102</v>
      </c>
      <c r="I31" s="41" t="s">
        <v>92</v>
      </c>
    </row>
    <row r="32" spans="1:9" s="52" customFormat="1" ht="47.25" x14ac:dyDescent="0.25">
      <c r="A32" s="29" t="s">
        <v>114</v>
      </c>
      <c r="B32" s="30">
        <v>29</v>
      </c>
      <c r="C32" s="37">
        <v>40732260</v>
      </c>
      <c r="D32" s="42">
        <v>41422</v>
      </c>
      <c r="E32" s="29" t="s">
        <v>26</v>
      </c>
      <c r="F32" s="39">
        <v>15</v>
      </c>
      <c r="G32" s="40">
        <f t="shared" si="2"/>
        <v>466.10169491525426</v>
      </c>
      <c r="H32" s="41" t="s">
        <v>30</v>
      </c>
      <c r="I32" s="41" t="s">
        <v>93</v>
      </c>
    </row>
    <row r="33" spans="1:9" s="52" customFormat="1" ht="47.25" x14ac:dyDescent="0.25">
      <c r="A33" s="29" t="s">
        <v>114</v>
      </c>
      <c r="B33" s="30">
        <v>30</v>
      </c>
      <c r="C33" s="37">
        <v>40732264</v>
      </c>
      <c r="D33" s="42">
        <v>41421</v>
      </c>
      <c r="E33" s="29" t="s">
        <v>26</v>
      </c>
      <c r="F33" s="39">
        <v>15</v>
      </c>
      <c r="G33" s="40">
        <f t="shared" si="2"/>
        <v>466.10169491525426</v>
      </c>
      <c r="H33" s="41" t="s">
        <v>103</v>
      </c>
      <c r="I33" s="41" t="s">
        <v>94</v>
      </c>
    </row>
    <row r="34" spans="1:9" s="52" customFormat="1" ht="47.25" x14ac:dyDescent="0.25">
      <c r="A34" s="29" t="s">
        <v>114</v>
      </c>
      <c r="B34" s="30">
        <v>31</v>
      </c>
      <c r="C34" s="37">
        <v>40732918</v>
      </c>
      <c r="D34" s="38">
        <v>41424</v>
      </c>
      <c r="E34" s="29" t="s">
        <v>26</v>
      </c>
      <c r="F34" s="39">
        <v>5</v>
      </c>
      <c r="G34" s="40">
        <f t="shared" si="2"/>
        <v>466.10169491525426</v>
      </c>
      <c r="H34" s="41" t="s">
        <v>55</v>
      </c>
      <c r="I34" s="41" t="s">
        <v>95</v>
      </c>
    </row>
    <row r="35" spans="1:9" s="52" customFormat="1" ht="47.25" x14ac:dyDescent="0.25">
      <c r="A35" s="29" t="s">
        <v>114</v>
      </c>
      <c r="B35" s="30">
        <v>32</v>
      </c>
      <c r="C35" s="37">
        <v>40735399</v>
      </c>
      <c r="D35" s="38">
        <v>41425</v>
      </c>
      <c r="E35" s="29" t="s">
        <v>26</v>
      </c>
      <c r="F35" s="39">
        <v>10</v>
      </c>
      <c r="G35" s="40">
        <f t="shared" si="2"/>
        <v>466.10169491525426</v>
      </c>
      <c r="H35" s="41" t="s">
        <v>54</v>
      </c>
      <c r="I35" s="41" t="s">
        <v>96</v>
      </c>
    </row>
    <row r="36" spans="1:9" s="52" customFormat="1" ht="47.25" x14ac:dyDescent="0.25">
      <c r="A36" s="29" t="s">
        <v>114</v>
      </c>
      <c r="B36" s="30">
        <v>33</v>
      </c>
      <c r="C36" s="37">
        <v>40732925</v>
      </c>
      <c r="D36" s="42">
        <v>41424</v>
      </c>
      <c r="E36" s="29" t="s">
        <v>26</v>
      </c>
      <c r="F36" s="39">
        <v>6.3</v>
      </c>
      <c r="G36" s="40">
        <f>550/1.18</f>
        <v>466.10169491525426</v>
      </c>
      <c r="H36" s="41" t="s">
        <v>54</v>
      </c>
      <c r="I36" s="41" t="s">
        <v>97</v>
      </c>
    </row>
    <row r="37" spans="1:9" s="52" customFormat="1" ht="47.25" x14ac:dyDescent="0.25">
      <c r="A37" s="29" t="s">
        <v>114</v>
      </c>
      <c r="B37" s="30">
        <v>34</v>
      </c>
      <c r="C37" s="37">
        <v>40735364</v>
      </c>
      <c r="D37" s="38">
        <v>41423</v>
      </c>
      <c r="E37" s="29" t="s">
        <v>26</v>
      </c>
      <c r="F37" s="39">
        <v>5</v>
      </c>
      <c r="G37" s="40">
        <f t="shared" si="2"/>
        <v>466.10169491525426</v>
      </c>
      <c r="H37" s="41" t="s">
        <v>54</v>
      </c>
      <c r="I37" s="41" t="s">
        <v>98</v>
      </c>
    </row>
    <row r="38" spans="1:9" s="52" customFormat="1" ht="47.25" x14ac:dyDescent="0.25">
      <c r="A38" s="29" t="s">
        <v>114</v>
      </c>
      <c r="B38" s="30">
        <v>35</v>
      </c>
      <c r="C38" s="29">
        <v>40707208</v>
      </c>
      <c r="D38" s="46">
        <v>41421</v>
      </c>
      <c r="E38" s="29" t="s">
        <v>26</v>
      </c>
      <c r="F38" s="29">
        <v>50</v>
      </c>
      <c r="G38" s="40">
        <f>32398.67/1.18</f>
        <v>27456.5</v>
      </c>
      <c r="H38" s="29" t="s">
        <v>110</v>
      </c>
      <c r="I38" s="29" t="s">
        <v>108</v>
      </c>
    </row>
    <row r="39" spans="1:9" s="52" customFormat="1" ht="47.25" x14ac:dyDescent="0.25">
      <c r="A39" s="29" t="s">
        <v>114</v>
      </c>
      <c r="B39" s="30">
        <v>36</v>
      </c>
      <c r="C39" s="33">
        <v>40716075</v>
      </c>
      <c r="D39" s="47">
        <v>41407</v>
      </c>
      <c r="E39" s="29" t="s">
        <v>26</v>
      </c>
      <c r="F39" s="33">
        <v>4</v>
      </c>
      <c r="G39" s="40">
        <f t="shared" si="2"/>
        <v>466.10169491525426</v>
      </c>
      <c r="H39" s="29" t="s">
        <v>101</v>
      </c>
      <c r="I39" s="33" t="s">
        <v>50</v>
      </c>
    </row>
    <row r="40" spans="1:9" s="52" customFormat="1" ht="47.25" x14ac:dyDescent="0.25">
      <c r="A40" s="29" t="s">
        <v>114</v>
      </c>
      <c r="B40" s="30">
        <v>37</v>
      </c>
      <c r="C40" s="33">
        <v>40716071</v>
      </c>
      <c r="D40" s="47">
        <v>41407</v>
      </c>
      <c r="E40" s="29" t="s">
        <v>26</v>
      </c>
      <c r="F40" s="33">
        <v>4</v>
      </c>
      <c r="G40" s="40">
        <f t="shared" si="2"/>
        <v>466.10169491525426</v>
      </c>
      <c r="H40" s="29" t="s">
        <v>87</v>
      </c>
      <c r="I40" s="33" t="s">
        <v>50</v>
      </c>
    </row>
    <row r="41" spans="1:9" s="52" customFormat="1" ht="47.25" x14ac:dyDescent="0.25">
      <c r="A41" s="29" t="s">
        <v>114</v>
      </c>
      <c r="B41" s="30">
        <v>38</v>
      </c>
      <c r="C41" s="29">
        <v>40717713</v>
      </c>
      <c r="D41" s="46">
        <v>41400</v>
      </c>
      <c r="E41" s="29" t="s">
        <v>26</v>
      </c>
      <c r="F41" s="29">
        <v>50</v>
      </c>
      <c r="G41" s="40">
        <f>459725.05/1.18</f>
        <v>389597.5</v>
      </c>
      <c r="H41" s="29" t="s">
        <v>35</v>
      </c>
      <c r="I41" s="29" t="s">
        <v>45</v>
      </c>
    </row>
    <row r="42" spans="1:9" s="52" customFormat="1" ht="47.25" x14ac:dyDescent="0.25">
      <c r="A42" s="29" t="s">
        <v>114</v>
      </c>
      <c r="B42" s="30">
        <v>39</v>
      </c>
      <c r="C42" s="29">
        <v>40719343</v>
      </c>
      <c r="D42" s="46">
        <v>41415</v>
      </c>
      <c r="E42" s="29" t="s">
        <v>26</v>
      </c>
      <c r="F42" s="29">
        <v>4</v>
      </c>
      <c r="G42" s="40">
        <f>550/1.18</f>
        <v>466.10169491525426</v>
      </c>
      <c r="H42" s="41" t="s">
        <v>30</v>
      </c>
      <c r="I42" s="29" t="s">
        <v>47</v>
      </c>
    </row>
    <row r="43" spans="1:9" s="52" customFormat="1" ht="47.25" x14ac:dyDescent="0.25">
      <c r="A43" s="29" t="s">
        <v>114</v>
      </c>
      <c r="B43" s="30">
        <v>40</v>
      </c>
      <c r="C43" s="29">
        <v>40721506</v>
      </c>
      <c r="D43" s="46">
        <v>41407</v>
      </c>
      <c r="E43" s="29" t="s">
        <v>26</v>
      </c>
      <c r="F43" s="29">
        <v>126</v>
      </c>
      <c r="G43" s="40">
        <f>589559.32/1.18</f>
        <v>499626.54237288132</v>
      </c>
      <c r="H43" s="41" t="s">
        <v>30</v>
      </c>
      <c r="I43" s="29" t="s">
        <v>82</v>
      </c>
    </row>
    <row r="44" spans="1:9" s="52" customFormat="1" ht="47.25" x14ac:dyDescent="0.25">
      <c r="A44" s="29" t="s">
        <v>114</v>
      </c>
      <c r="B44" s="30">
        <v>41</v>
      </c>
      <c r="C44" s="29">
        <v>40721440</v>
      </c>
      <c r="D44" s="46">
        <v>41402</v>
      </c>
      <c r="E44" s="29" t="s">
        <v>26</v>
      </c>
      <c r="F44" s="29">
        <v>1</v>
      </c>
      <c r="G44" s="40">
        <f>647.97/1.18</f>
        <v>549.12711864406788</v>
      </c>
      <c r="H44" s="29" t="s">
        <v>57</v>
      </c>
      <c r="I44" s="29" t="s">
        <v>83</v>
      </c>
    </row>
    <row r="45" spans="1:9" s="52" customFormat="1" ht="47.25" x14ac:dyDescent="0.25">
      <c r="A45" s="29" t="s">
        <v>114</v>
      </c>
      <c r="B45" s="30">
        <v>42</v>
      </c>
      <c r="C45" s="29">
        <v>40723882</v>
      </c>
      <c r="D45" s="46">
        <v>41410</v>
      </c>
      <c r="E45" s="29" t="s">
        <v>26</v>
      </c>
      <c r="F45" s="29">
        <v>15</v>
      </c>
      <c r="G45" s="40">
        <f t="shared" si="2"/>
        <v>466.10169491525426</v>
      </c>
      <c r="H45" s="29" t="s">
        <v>86</v>
      </c>
      <c r="I45" s="29" t="s">
        <v>84</v>
      </c>
    </row>
    <row r="46" spans="1:9" s="52" customFormat="1" ht="47.25" x14ac:dyDescent="0.25">
      <c r="A46" s="29" t="s">
        <v>114</v>
      </c>
      <c r="B46" s="30">
        <v>43</v>
      </c>
      <c r="C46" s="29">
        <v>40726190</v>
      </c>
      <c r="D46" s="46">
        <v>41408</v>
      </c>
      <c r="E46" s="29" t="s">
        <v>53</v>
      </c>
      <c r="F46" s="29">
        <v>979</v>
      </c>
      <c r="G46" s="40">
        <f>634365.96/1.18</f>
        <v>537598.27118644072</v>
      </c>
      <c r="H46" s="29" t="s">
        <v>48</v>
      </c>
      <c r="I46" s="29" t="s">
        <v>44</v>
      </c>
    </row>
    <row r="47" spans="1:9" s="52" customFormat="1" ht="47.25" x14ac:dyDescent="0.25">
      <c r="A47" s="29" t="s">
        <v>114</v>
      </c>
      <c r="B47" s="30">
        <v>44</v>
      </c>
      <c r="C47" s="29">
        <v>40727796</v>
      </c>
      <c r="D47" s="46">
        <v>41415</v>
      </c>
      <c r="E47" s="29" t="s">
        <v>26</v>
      </c>
      <c r="F47" s="29">
        <v>15</v>
      </c>
      <c r="G47" s="40">
        <f>550/1.18</f>
        <v>466.10169491525426</v>
      </c>
      <c r="H47" s="29" t="s">
        <v>57</v>
      </c>
      <c r="I47" s="29" t="s">
        <v>85</v>
      </c>
    </row>
    <row r="48" spans="1:9" s="52" customFormat="1" ht="47.25" x14ac:dyDescent="0.25">
      <c r="A48" s="29" t="s">
        <v>114</v>
      </c>
      <c r="B48" s="30">
        <v>45</v>
      </c>
      <c r="C48" s="29">
        <v>40732031</v>
      </c>
      <c r="D48" s="46">
        <v>41424</v>
      </c>
      <c r="E48" s="29" t="s">
        <v>26</v>
      </c>
      <c r="F48" s="29">
        <v>8</v>
      </c>
      <c r="G48" s="40">
        <f>550/1.18</f>
        <v>466.10169491525426</v>
      </c>
      <c r="H48" s="41" t="s">
        <v>30</v>
      </c>
      <c r="I48" s="29" t="s">
        <v>99</v>
      </c>
    </row>
    <row r="49" spans="1:9" s="52" customFormat="1" ht="47.25" x14ac:dyDescent="0.25">
      <c r="A49" s="29" t="s">
        <v>114</v>
      </c>
      <c r="B49" s="30">
        <v>46</v>
      </c>
      <c r="C49" s="48">
        <v>40719458</v>
      </c>
      <c r="D49" s="49">
        <v>41411</v>
      </c>
      <c r="E49" s="29" t="s">
        <v>26</v>
      </c>
      <c r="F49" s="48">
        <v>10</v>
      </c>
      <c r="G49" s="33">
        <v>466.1</v>
      </c>
      <c r="H49" s="33" t="s">
        <v>135</v>
      </c>
      <c r="I49" s="48" t="s">
        <v>143</v>
      </c>
    </row>
    <row r="50" spans="1:9" s="52" customFormat="1" ht="47.25" x14ac:dyDescent="0.25">
      <c r="A50" s="29" t="s">
        <v>114</v>
      </c>
      <c r="B50" s="30">
        <v>47</v>
      </c>
      <c r="C50" s="48">
        <v>40729442</v>
      </c>
      <c r="D50" s="49">
        <v>41423</v>
      </c>
      <c r="E50" s="29" t="s">
        <v>26</v>
      </c>
      <c r="F50" s="48">
        <v>6</v>
      </c>
      <c r="G50" s="33">
        <v>466.1</v>
      </c>
      <c r="H50" s="33" t="s">
        <v>135</v>
      </c>
      <c r="I50" s="48" t="s">
        <v>144</v>
      </c>
    </row>
    <row r="51" spans="1:9" s="52" customFormat="1" ht="47.25" x14ac:dyDescent="0.25">
      <c r="A51" s="29" t="s">
        <v>114</v>
      </c>
      <c r="B51" s="30">
        <v>48</v>
      </c>
      <c r="C51" s="48">
        <v>40727950</v>
      </c>
      <c r="D51" s="49">
        <v>41410</v>
      </c>
      <c r="E51" s="29" t="s">
        <v>26</v>
      </c>
      <c r="F51" s="48">
        <v>14</v>
      </c>
      <c r="G51" s="33">
        <v>466.1</v>
      </c>
      <c r="H51" s="33" t="s">
        <v>135</v>
      </c>
      <c r="I51" s="48" t="s">
        <v>145</v>
      </c>
    </row>
    <row r="52" spans="1:9" s="52" customFormat="1" ht="47.25" x14ac:dyDescent="0.25">
      <c r="A52" s="29" t="s">
        <v>114</v>
      </c>
      <c r="B52" s="30">
        <v>49</v>
      </c>
      <c r="C52" s="48">
        <v>40730596</v>
      </c>
      <c r="D52" s="49">
        <v>41423</v>
      </c>
      <c r="E52" s="29" t="s">
        <v>26</v>
      </c>
      <c r="F52" s="48">
        <v>7</v>
      </c>
      <c r="G52" s="33">
        <v>466.1</v>
      </c>
      <c r="H52" s="58" t="s">
        <v>135</v>
      </c>
      <c r="I52" s="48" t="s">
        <v>146</v>
      </c>
    </row>
    <row r="53" spans="1:9" s="52" customFormat="1" ht="47.25" x14ac:dyDescent="0.25">
      <c r="A53" s="29" t="s">
        <v>114</v>
      </c>
      <c r="B53" s="30">
        <v>50</v>
      </c>
      <c r="C53" s="43">
        <v>40725070</v>
      </c>
      <c r="D53" s="49">
        <v>41423</v>
      </c>
      <c r="E53" s="29" t="s">
        <v>26</v>
      </c>
      <c r="F53" s="48">
        <v>12</v>
      </c>
      <c r="G53" s="33">
        <v>466.1</v>
      </c>
      <c r="H53" s="33" t="s">
        <v>136</v>
      </c>
      <c r="I53" s="48" t="s">
        <v>147</v>
      </c>
    </row>
    <row r="54" spans="1:9" s="52" customFormat="1" ht="47.25" x14ac:dyDescent="0.25">
      <c r="A54" s="29" t="s">
        <v>114</v>
      </c>
      <c r="B54" s="30">
        <v>51</v>
      </c>
      <c r="C54" s="48">
        <v>40730681</v>
      </c>
      <c r="D54" s="49">
        <v>41423</v>
      </c>
      <c r="E54" s="29" t="s">
        <v>26</v>
      </c>
      <c r="F54" s="48">
        <v>5</v>
      </c>
      <c r="G54" s="33">
        <v>466.1</v>
      </c>
      <c r="H54" s="33" t="s">
        <v>148</v>
      </c>
      <c r="I54" s="48" t="s">
        <v>149</v>
      </c>
    </row>
    <row r="55" spans="1:9" s="52" customFormat="1" ht="47.25" x14ac:dyDescent="0.25">
      <c r="A55" s="29" t="s">
        <v>114</v>
      </c>
      <c r="B55" s="30">
        <v>52</v>
      </c>
      <c r="C55" s="48">
        <v>40732129</v>
      </c>
      <c r="D55" s="49">
        <v>41423</v>
      </c>
      <c r="E55" s="29" t="s">
        <v>26</v>
      </c>
      <c r="F55" s="48">
        <v>7</v>
      </c>
      <c r="G55" s="33">
        <v>466.1</v>
      </c>
      <c r="H55" s="33" t="s">
        <v>148</v>
      </c>
      <c r="I55" s="48" t="s">
        <v>150</v>
      </c>
    </row>
    <row r="56" spans="1:9" s="52" customFormat="1" ht="47.25" x14ac:dyDescent="0.25">
      <c r="A56" s="29" t="s">
        <v>114</v>
      </c>
      <c r="B56" s="30">
        <v>53</v>
      </c>
      <c r="C56" s="48">
        <v>40725155</v>
      </c>
      <c r="D56" s="49">
        <v>41414</v>
      </c>
      <c r="E56" s="29" t="s">
        <v>26</v>
      </c>
      <c r="F56" s="48">
        <v>5</v>
      </c>
      <c r="G56" s="33">
        <v>466.1</v>
      </c>
      <c r="H56" s="58" t="s">
        <v>151</v>
      </c>
      <c r="I56" s="48" t="s">
        <v>152</v>
      </c>
    </row>
    <row r="57" spans="1:9" s="52" customFormat="1" ht="47.25" x14ac:dyDescent="0.25">
      <c r="A57" s="29" t="s">
        <v>114</v>
      </c>
      <c r="B57" s="30">
        <v>54</v>
      </c>
      <c r="C57" s="48">
        <v>40731125</v>
      </c>
      <c r="D57" s="49">
        <v>41423</v>
      </c>
      <c r="E57" s="29" t="s">
        <v>26</v>
      </c>
      <c r="F57" s="48">
        <v>6</v>
      </c>
      <c r="G57" s="33">
        <v>466.1</v>
      </c>
      <c r="H57" s="33" t="s">
        <v>131</v>
      </c>
      <c r="I57" s="48" t="s">
        <v>153</v>
      </c>
    </row>
    <row r="58" spans="1:9" s="52" customFormat="1" ht="47.25" x14ac:dyDescent="0.25">
      <c r="A58" s="29" t="s">
        <v>114</v>
      </c>
      <c r="B58" s="30">
        <v>55</v>
      </c>
      <c r="C58" s="29">
        <v>40709716</v>
      </c>
      <c r="D58" s="49">
        <v>41410</v>
      </c>
      <c r="E58" s="29" t="s">
        <v>26</v>
      </c>
      <c r="F58" s="29">
        <v>7</v>
      </c>
      <c r="G58" s="33">
        <v>466.1</v>
      </c>
      <c r="H58" s="33" t="s">
        <v>115</v>
      </c>
      <c r="I58" s="29" t="s">
        <v>154</v>
      </c>
    </row>
    <row r="59" spans="1:9" s="52" customFormat="1" ht="47.25" x14ac:dyDescent="0.25">
      <c r="A59" s="29" t="s">
        <v>114</v>
      </c>
      <c r="B59" s="30">
        <v>56</v>
      </c>
      <c r="C59" s="48">
        <v>40724474</v>
      </c>
      <c r="D59" s="49">
        <v>41417</v>
      </c>
      <c r="E59" s="29" t="s">
        <v>26</v>
      </c>
      <c r="F59" s="48">
        <v>5</v>
      </c>
      <c r="G59" s="33">
        <v>466.1</v>
      </c>
      <c r="H59" s="58" t="s">
        <v>134</v>
      </c>
      <c r="I59" s="48" t="s">
        <v>155</v>
      </c>
    </row>
    <row r="60" spans="1:9" s="52" customFormat="1" ht="47.25" x14ac:dyDescent="0.25">
      <c r="A60" s="29" t="s">
        <v>114</v>
      </c>
      <c r="B60" s="30">
        <v>57</v>
      </c>
      <c r="C60" s="48">
        <v>40719421</v>
      </c>
      <c r="D60" s="49">
        <v>41411</v>
      </c>
      <c r="E60" s="29" t="s">
        <v>26</v>
      </c>
      <c r="F60" s="48">
        <v>20</v>
      </c>
      <c r="G60" s="33">
        <v>10982.6</v>
      </c>
      <c r="H60" s="33" t="s">
        <v>123</v>
      </c>
      <c r="I60" s="48" t="s">
        <v>156</v>
      </c>
    </row>
    <row r="61" spans="1:9" s="52" customFormat="1" ht="47.25" x14ac:dyDescent="0.25">
      <c r="A61" s="29" t="s">
        <v>114</v>
      </c>
      <c r="B61" s="30">
        <v>58</v>
      </c>
      <c r="C61" s="48">
        <v>40718779</v>
      </c>
      <c r="D61" s="49">
        <v>41425</v>
      </c>
      <c r="E61" s="29" t="s">
        <v>26</v>
      </c>
      <c r="F61" s="48">
        <v>7</v>
      </c>
      <c r="G61" s="33">
        <v>466.1</v>
      </c>
      <c r="H61" s="33" t="s">
        <v>125</v>
      </c>
      <c r="I61" s="48" t="s">
        <v>157</v>
      </c>
    </row>
    <row r="62" spans="1:9" s="52" customFormat="1" ht="47.25" x14ac:dyDescent="0.25">
      <c r="A62" s="29" t="s">
        <v>114</v>
      </c>
      <c r="B62" s="30">
        <v>59</v>
      </c>
      <c r="C62" s="50">
        <v>40724721</v>
      </c>
      <c r="D62" s="49">
        <v>41415</v>
      </c>
      <c r="E62" s="29" t="s">
        <v>26</v>
      </c>
      <c r="F62" s="48">
        <v>7</v>
      </c>
      <c r="G62" s="33">
        <v>466.1</v>
      </c>
      <c r="H62" s="33" t="s">
        <v>118</v>
      </c>
      <c r="I62" s="48" t="s">
        <v>158</v>
      </c>
    </row>
    <row r="63" spans="1:9" s="52" customFormat="1" ht="47.25" x14ac:dyDescent="0.25">
      <c r="A63" s="29" t="s">
        <v>114</v>
      </c>
      <c r="B63" s="30">
        <v>60</v>
      </c>
      <c r="C63" s="48">
        <v>40732845</v>
      </c>
      <c r="D63" s="49">
        <v>41424</v>
      </c>
      <c r="E63" s="29" t="s">
        <v>26</v>
      </c>
      <c r="F63" s="48">
        <v>5</v>
      </c>
      <c r="G63" s="33">
        <v>466.1</v>
      </c>
      <c r="H63" s="33" t="s">
        <v>118</v>
      </c>
      <c r="I63" s="48" t="s">
        <v>159</v>
      </c>
    </row>
    <row r="64" spans="1:9" s="52" customFormat="1" ht="47.25" x14ac:dyDescent="0.25">
      <c r="A64" s="29" t="s">
        <v>114</v>
      </c>
      <c r="B64" s="30">
        <v>61</v>
      </c>
      <c r="C64" s="29">
        <v>40717401</v>
      </c>
      <c r="D64" s="46">
        <v>41400</v>
      </c>
      <c r="E64" s="29" t="s">
        <v>26</v>
      </c>
      <c r="F64" s="29">
        <v>14.04</v>
      </c>
      <c r="G64" s="33">
        <v>466.1</v>
      </c>
      <c r="H64" s="58" t="s">
        <v>119</v>
      </c>
      <c r="I64" s="29" t="s">
        <v>160</v>
      </c>
    </row>
    <row r="65" spans="1:9" s="52" customFormat="1" ht="47.25" x14ac:dyDescent="0.25">
      <c r="A65" s="29" t="s">
        <v>114</v>
      </c>
      <c r="B65" s="30">
        <v>62</v>
      </c>
      <c r="C65" s="48">
        <v>40730776</v>
      </c>
      <c r="D65" s="47">
        <v>41425</v>
      </c>
      <c r="E65" s="29" t="s">
        <v>26</v>
      </c>
      <c r="F65" s="48">
        <v>5</v>
      </c>
      <c r="G65" s="33">
        <v>466.1</v>
      </c>
      <c r="H65" s="59" t="s">
        <v>121</v>
      </c>
      <c r="I65" s="48" t="s">
        <v>161</v>
      </c>
    </row>
    <row r="66" spans="1:9" s="52" customFormat="1" ht="47.25" x14ac:dyDescent="0.25">
      <c r="A66" s="29" t="s">
        <v>114</v>
      </c>
      <c r="B66" s="30">
        <v>63</v>
      </c>
      <c r="C66" s="48">
        <v>40727570</v>
      </c>
      <c r="D66" s="49">
        <v>41415</v>
      </c>
      <c r="E66" s="29" t="s">
        <v>26</v>
      </c>
      <c r="F66" s="48">
        <v>5</v>
      </c>
      <c r="G66" s="33">
        <v>466.1</v>
      </c>
      <c r="H66" s="58" t="s">
        <v>127</v>
      </c>
      <c r="I66" s="48" t="s">
        <v>162</v>
      </c>
    </row>
    <row r="67" spans="1:9" s="52" customFormat="1" ht="47.25" x14ac:dyDescent="0.25">
      <c r="A67" s="29" t="s">
        <v>114</v>
      </c>
      <c r="B67" s="30">
        <v>64</v>
      </c>
      <c r="C67" s="29">
        <v>40711620</v>
      </c>
      <c r="D67" s="51">
        <v>41421</v>
      </c>
      <c r="E67" s="29" t="s">
        <v>26</v>
      </c>
      <c r="F67" s="29">
        <v>12</v>
      </c>
      <c r="G67" s="33">
        <v>466.1</v>
      </c>
      <c r="H67" s="59" t="s">
        <v>116</v>
      </c>
      <c r="I67" s="29" t="s">
        <v>163</v>
      </c>
    </row>
    <row r="68" spans="1:9" s="52" customFormat="1" ht="47.25" x14ac:dyDescent="0.25">
      <c r="A68" s="29" t="s">
        <v>114</v>
      </c>
      <c r="B68" s="30">
        <v>65</v>
      </c>
      <c r="C68" s="48">
        <v>40729428</v>
      </c>
      <c r="D68" s="49">
        <v>41414</v>
      </c>
      <c r="E68" s="29" t="s">
        <v>26</v>
      </c>
      <c r="F68" s="48">
        <v>8</v>
      </c>
      <c r="G68" s="33">
        <v>466.1</v>
      </c>
      <c r="H68" s="59" t="s">
        <v>116</v>
      </c>
      <c r="I68" s="48" t="s">
        <v>164</v>
      </c>
    </row>
    <row r="69" spans="1:9" s="52" customFormat="1" ht="47.25" x14ac:dyDescent="0.25">
      <c r="A69" s="29" t="s">
        <v>114</v>
      </c>
      <c r="B69" s="30">
        <v>66</v>
      </c>
      <c r="C69" s="48">
        <v>40729436</v>
      </c>
      <c r="D69" s="49">
        <v>41423</v>
      </c>
      <c r="E69" s="29" t="s">
        <v>26</v>
      </c>
      <c r="F69" s="48">
        <v>12</v>
      </c>
      <c r="G69" s="33">
        <v>466.1</v>
      </c>
      <c r="H69" s="59" t="s">
        <v>116</v>
      </c>
      <c r="I69" s="48" t="s">
        <v>165</v>
      </c>
    </row>
    <row r="70" spans="1:9" s="52" customFormat="1" ht="47.25" x14ac:dyDescent="0.25">
      <c r="A70" s="29" t="s">
        <v>114</v>
      </c>
      <c r="B70" s="30">
        <v>67</v>
      </c>
      <c r="C70" s="48">
        <v>40730029</v>
      </c>
      <c r="D70" s="49">
        <v>41423</v>
      </c>
      <c r="E70" s="29" t="s">
        <v>26</v>
      </c>
      <c r="F70" s="48">
        <v>5</v>
      </c>
      <c r="G70" s="33">
        <v>466.1</v>
      </c>
      <c r="H70" s="33" t="s">
        <v>126</v>
      </c>
      <c r="I70" s="48" t="s">
        <v>166</v>
      </c>
    </row>
    <row r="71" spans="1:9" s="52" customFormat="1" ht="47.25" x14ac:dyDescent="0.25">
      <c r="A71" s="29" t="s">
        <v>114</v>
      </c>
      <c r="B71" s="30">
        <v>68</v>
      </c>
      <c r="C71" s="30">
        <v>40725940</v>
      </c>
      <c r="D71" s="55">
        <v>41416</v>
      </c>
      <c r="E71" s="30" t="s">
        <v>179</v>
      </c>
      <c r="F71" s="30">
        <v>7</v>
      </c>
      <c r="G71" s="30">
        <v>466.1</v>
      </c>
      <c r="H71" s="48" t="s">
        <v>177</v>
      </c>
      <c r="I71" s="48" t="s">
        <v>180</v>
      </c>
    </row>
    <row r="72" spans="1:9" s="52" customFormat="1" ht="47.25" x14ac:dyDescent="0.25">
      <c r="A72" s="29" t="s">
        <v>114</v>
      </c>
      <c r="B72" s="30">
        <v>69</v>
      </c>
      <c r="C72" s="30">
        <v>40735204</v>
      </c>
      <c r="D72" s="55">
        <v>41425</v>
      </c>
      <c r="E72" s="30" t="s">
        <v>179</v>
      </c>
      <c r="F72" s="30">
        <v>5</v>
      </c>
      <c r="G72" s="30">
        <v>466.1</v>
      </c>
      <c r="H72" s="48" t="s">
        <v>167</v>
      </c>
      <c r="I72" s="30" t="s">
        <v>181</v>
      </c>
    </row>
    <row r="73" spans="1:9" s="52" customFormat="1" ht="47.25" x14ac:dyDescent="0.25">
      <c r="A73" s="29" t="s">
        <v>114</v>
      </c>
      <c r="B73" s="30">
        <v>70</v>
      </c>
      <c r="C73" s="30">
        <v>40735845</v>
      </c>
      <c r="D73" s="55">
        <v>41425</v>
      </c>
      <c r="E73" s="30" t="s">
        <v>179</v>
      </c>
      <c r="F73" s="30">
        <v>15</v>
      </c>
      <c r="G73" s="30">
        <v>466.1</v>
      </c>
      <c r="H73" s="48" t="s">
        <v>168</v>
      </c>
      <c r="I73" s="30" t="s">
        <v>182</v>
      </c>
    </row>
    <row r="74" spans="1:9" s="52" customFormat="1" ht="78.75" x14ac:dyDescent="0.25">
      <c r="A74" s="29" t="s">
        <v>114</v>
      </c>
      <c r="B74" s="30">
        <v>71</v>
      </c>
      <c r="C74" s="30">
        <v>40712965</v>
      </c>
      <c r="D74" s="55">
        <v>41401</v>
      </c>
      <c r="E74" s="30" t="s">
        <v>179</v>
      </c>
      <c r="F74" s="30">
        <v>46.08</v>
      </c>
      <c r="G74" s="30">
        <v>115476.06</v>
      </c>
      <c r="H74" s="48" t="s">
        <v>191</v>
      </c>
      <c r="I74" s="48" t="s">
        <v>195</v>
      </c>
    </row>
    <row r="75" spans="1:9" s="52" customFormat="1" ht="47.25" x14ac:dyDescent="0.25">
      <c r="A75" s="29" t="s">
        <v>114</v>
      </c>
      <c r="B75" s="30">
        <v>72</v>
      </c>
      <c r="C75" s="30">
        <v>40715041</v>
      </c>
      <c r="D75" s="55">
        <v>41407</v>
      </c>
      <c r="E75" s="30" t="s">
        <v>179</v>
      </c>
      <c r="F75" s="30">
        <v>5</v>
      </c>
      <c r="G75" s="30">
        <v>466.1</v>
      </c>
      <c r="H75" s="48" t="s">
        <v>192</v>
      </c>
      <c r="I75" s="30" t="s">
        <v>196</v>
      </c>
    </row>
    <row r="76" spans="1:9" s="52" customFormat="1" ht="47.25" x14ac:dyDescent="0.25">
      <c r="A76" s="29" t="s">
        <v>114</v>
      </c>
      <c r="B76" s="30">
        <v>73</v>
      </c>
      <c r="C76" s="30">
        <v>40725309</v>
      </c>
      <c r="D76" s="55">
        <v>41401</v>
      </c>
      <c r="E76" s="30" t="s">
        <v>179</v>
      </c>
      <c r="F76" s="30">
        <v>12</v>
      </c>
      <c r="G76" s="30">
        <v>466.1</v>
      </c>
      <c r="H76" s="48" t="s">
        <v>189</v>
      </c>
      <c r="I76" s="30" t="s">
        <v>197</v>
      </c>
    </row>
    <row r="77" spans="1:9" s="52" customFormat="1" ht="47.25" x14ac:dyDescent="0.25">
      <c r="A77" s="29" t="s">
        <v>114</v>
      </c>
      <c r="B77" s="30">
        <v>74</v>
      </c>
      <c r="C77" s="30">
        <v>40724574</v>
      </c>
      <c r="D77" s="55">
        <v>41401</v>
      </c>
      <c r="E77" s="30" t="s">
        <v>179</v>
      </c>
      <c r="F77" s="30">
        <v>15</v>
      </c>
      <c r="G77" s="30">
        <v>466.1</v>
      </c>
      <c r="H77" s="48" t="s">
        <v>190</v>
      </c>
      <c r="I77" s="30" t="s">
        <v>198</v>
      </c>
    </row>
    <row r="78" spans="1:9" s="52" customFormat="1" ht="47.25" x14ac:dyDescent="0.25">
      <c r="A78" s="29" t="s">
        <v>114</v>
      </c>
      <c r="B78" s="30">
        <v>75</v>
      </c>
      <c r="C78" s="30">
        <v>40728379</v>
      </c>
      <c r="D78" s="55">
        <v>41415</v>
      </c>
      <c r="E78" s="30" t="s">
        <v>179</v>
      </c>
      <c r="F78" s="30">
        <v>60</v>
      </c>
      <c r="G78" s="30">
        <v>32947.800000000003</v>
      </c>
      <c r="H78" s="48" t="s">
        <v>190</v>
      </c>
      <c r="I78" s="30" t="s">
        <v>199</v>
      </c>
    </row>
    <row r="79" spans="1:9" s="52" customFormat="1" ht="47.25" x14ac:dyDescent="0.25">
      <c r="A79" s="29" t="s">
        <v>114</v>
      </c>
      <c r="B79" s="30">
        <v>76</v>
      </c>
      <c r="C79" s="30">
        <v>40730782</v>
      </c>
      <c r="D79" s="55">
        <v>41417</v>
      </c>
      <c r="E79" s="30" t="s">
        <v>179</v>
      </c>
      <c r="F79" s="30">
        <v>6</v>
      </c>
      <c r="G79" s="30">
        <v>466.1</v>
      </c>
      <c r="H79" s="30" t="s">
        <v>184</v>
      </c>
      <c r="I79" s="30" t="s">
        <v>200</v>
      </c>
    </row>
    <row r="80" spans="1:9" s="52" customFormat="1" ht="47.25" x14ac:dyDescent="0.25">
      <c r="A80" s="29" t="s">
        <v>114</v>
      </c>
      <c r="B80" s="30">
        <v>77</v>
      </c>
      <c r="C80" s="30">
        <v>40733524</v>
      </c>
      <c r="D80" s="55">
        <v>41425</v>
      </c>
      <c r="E80" s="30" t="s">
        <v>179</v>
      </c>
      <c r="F80" s="30">
        <v>5</v>
      </c>
      <c r="G80" s="30">
        <v>466.1</v>
      </c>
      <c r="H80" s="48" t="s">
        <v>185</v>
      </c>
      <c r="I80" s="30" t="s">
        <v>201</v>
      </c>
    </row>
    <row r="81" spans="1:9" s="60" customFormat="1" ht="47.25" x14ac:dyDescent="0.25">
      <c r="A81" s="29" t="s">
        <v>114</v>
      </c>
      <c r="B81" s="30">
        <v>78</v>
      </c>
      <c r="C81" s="29">
        <v>40713009</v>
      </c>
      <c r="D81" s="47">
        <v>41400</v>
      </c>
      <c r="E81" s="33" t="s">
        <v>53</v>
      </c>
      <c r="F81" s="29">
        <v>777</v>
      </c>
      <c r="G81" s="53">
        <v>426674.00847457629</v>
      </c>
      <c r="H81" s="54" t="s">
        <v>215</v>
      </c>
      <c r="I81" s="29" t="s">
        <v>216</v>
      </c>
    </row>
    <row r="82" spans="1:9" s="60" customFormat="1" ht="47.25" x14ac:dyDescent="0.25">
      <c r="A82" s="29" t="s">
        <v>114</v>
      </c>
      <c r="B82" s="30">
        <v>79</v>
      </c>
      <c r="C82" s="48">
        <v>40716724</v>
      </c>
      <c r="D82" s="46">
        <v>41409</v>
      </c>
      <c r="E82" s="33" t="s">
        <v>26</v>
      </c>
      <c r="F82" s="29">
        <v>5</v>
      </c>
      <c r="G82" s="57">
        <v>466.10169491525426</v>
      </c>
      <c r="H82" s="29" t="s">
        <v>209</v>
      </c>
      <c r="I82" s="54" t="s">
        <v>217</v>
      </c>
    </row>
    <row r="83" spans="1:9" s="60" customFormat="1" ht="47.25" x14ac:dyDescent="0.25">
      <c r="A83" s="29" t="s">
        <v>114</v>
      </c>
      <c r="B83" s="30">
        <v>80</v>
      </c>
      <c r="C83" s="48">
        <v>40716726</v>
      </c>
      <c r="D83" s="46">
        <v>41409</v>
      </c>
      <c r="E83" s="33" t="s">
        <v>26</v>
      </c>
      <c r="F83" s="29">
        <v>5</v>
      </c>
      <c r="G83" s="57">
        <v>466.10169491525426</v>
      </c>
      <c r="H83" s="29" t="s">
        <v>209</v>
      </c>
      <c r="I83" s="54" t="s">
        <v>217</v>
      </c>
    </row>
    <row r="84" spans="1:9" s="60" customFormat="1" ht="47.25" x14ac:dyDescent="0.25">
      <c r="A84" s="29" t="s">
        <v>114</v>
      </c>
      <c r="B84" s="30">
        <v>81</v>
      </c>
      <c r="C84" s="48">
        <v>40717205</v>
      </c>
      <c r="D84" s="46">
        <v>41407</v>
      </c>
      <c r="E84" s="33" t="s">
        <v>26</v>
      </c>
      <c r="F84" s="29">
        <v>4</v>
      </c>
      <c r="G84" s="57">
        <v>466.10169491525426</v>
      </c>
      <c r="H84" s="29" t="s">
        <v>218</v>
      </c>
      <c r="I84" s="54" t="s">
        <v>47</v>
      </c>
    </row>
    <row r="85" spans="1:9" s="60" customFormat="1" ht="47.25" x14ac:dyDescent="0.25">
      <c r="A85" s="29" t="s">
        <v>114</v>
      </c>
      <c r="B85" s="30">
        <v>82</v>
      </c>
      <c r="C85" s="48">
        <v>40719561</v>
      </c>
      <c r="D85" s="46">
        <v>41402</v>
      </c>
      <c r="E85" s="33" t="s">
        <v>26</v>
      </c>
      <c r="F85" s="29">
        <v>7</v>
      </c>
      <c r="G85" s="57">
        <v>466.10169491525426</v>
      </c>
      <c r="H85" s="29" t="s">
        <v>219</v>
      </c>
      <c r="I85" s="54" t="s">
        <v>220</v>
      </c>
    </row>
    <row r="86" spans="1:9" s="60" customFormat="1" ht="47.25" x14ac:dyDescent="0.25">
      <c r="A86" s="29" t="s">
        <v>114</v>
      </c>
      <c r="B86" s="30">
        <v>83</v>
      </c>
      <c r="C86" s="48">
        <v>40721322</v>
      </c>
      <c r="D86" s="46">
        <v>41410</v>
      </c>
      <c r="E86" s="33" t="s">
        <v>26</v>
      </c>
      <c r="F86" s="29">
        <v>10</v>
      </c>
      <c r="G86" s="57">
        <v>466.10169491525426</v>
      </c>
      <c r="H86" s="29" t="s">
        <v>221</v>
      </c>
      <c r="I86" s="54" t="s">
        <v>222</v>
      </c>
    </row>
    <row r="87" spans="1:9" s="60" customFormat="1" ht="47.25" x14ac:dyDescent="0.25">
      <c r="A87" s="29" t="s">
        <v>114</v>
      </c>
      <c r="B87" s="30">
        <v>84</v>
      </c>
      <c r="C87" s="48">
        <v>40721323</v>
      </c>
      <c r="D87" s="46">
        <v>41402</v>
      </c>
      <c r="E87" s="33" t="s">
        <v>26</v>
      </c>
      <c r="F87" s="29">
        <v>10</v>
      </c>
      <c r="G87" s="57">
        <v>466.10169491525426</v>
      </c>
      <c r="H87" s="29" t="s">
        <v>223</v>
      </c>
      <c r="I87" s="54" t="s">
        <v>224</v>
      </c>
    </row>
    <row r="88" spans="1:9" s="60" customFormat="1" ht="47.25" x14ac:dyDescent="0.25">
      <c r="A88" s="29" t="s">
        <v>114</v>
      </c>
      <c r="B88" s="30">
        <v>85</v>
      </c>
      <c r="C88" s="48">
        <v>40721655</v>
      </c>
      <c r="D88" s="46">
        <v>41424</v>
      </c>
      <c r="E88" s="33" t="s">
        <v>26</v>
      </c>
      <c r="F88" s="29">
        <v>5</v>
      </c>
      <c r="G88" s="57">
        <v>466.10169491525426</v>
      </c>
      <c r="H88" s="29" t="s">
        <v>221</v>
      </c>
      <c r="I88" s="54" t="s">
        <v>225</v>
      </c>
    </row>
    <row r="89" spans="1:9" s="60" customFormat="1" ht="47.25" x14ac:dyDescent="0.25">
      <c r="A89" s="29" t="s">
        <v>114</v>
      </c>
      <c r="B89" s="30">
        <v>86</v>
      </c>
      <c r="C89" s="48">
        <v>40721762</v>
      </c>
      <c r="D89" s="46">
        <v>41424</v>
      </c>
      <c r="E89" s="33" t="s">
        <v>26</v>
      </c>
      <c r="F89" s="29">
        <v>60</v>
      </c>
      <c r="G89" s="57">
        <v>32947.796610169491</v>
      </c>
      <c r="H89" s="29" t="s">
        <v>221</v>
      </c>
      <c r="I89" s="54" t="s">
        <v>225</v>
      </c>
    </row>
    <row r="90" spans="1:9" s="60" customFormat="1" ht="47.25" x14ac:dyDescent="0.25">
      <c r="A90" s="29" t="s">
        <v>114</v>
      </c>
      <c r="B90" s="30">
        <v>87</v>
      </c>
      <c r="C90" s="48">
        <v>40722265</v>
      </c>
      <c r="D90" s="46">
        <v>41425</v>
      </c>
      <c r="E90" s="33" t="s">
        <v>26</v>
      </c>
      <c r="F90" s="29">
        <v>15</v>
      </c>
      <c r="G90" s="57">
        <v>466.10169491525426</v>
      </c>
      <c r="H90" s="29" t="s">
        <v>209</v>
      </c>
      <c r="I90" s="54" t="s">
        <v>226</v>
      </c>
    </row>
    <row r="91" spans="1:9" s="60" customFormat="1" ht="47.25" x14ac:dyDescent="0.25">
      <c r="A91" s="29" t="s">
        <v>114</v>
      </c>
      <c r="B91" s="30">
        <v>88</v>
      </c>
      <c r="C91" s="48">
        <v>40730454</v>
      </c>
      <c r="D91" s="55">
        <v>41421</v>
      </c>
      <c r="E91" s="33" t="s">
        <v>26</v>
      </c>
      <c r="F91" s="48">
        <v>7</v>
      </c>
      <c r="G91" s="57">
        <v>466.10169491525426</v>
      </c>
      <c r="H91" s="48" t="s">
        <v>213</v>
      </c>
      <c r="I91" s="48" t="s">
        <v>227</v>
      </c>
    </row>
    <row r="92" spans="1:9" s="60" customFormat="1" ht="47.25" x14ac:dyDescent="0.25">
      <c r="A92" s="29" t="s">
        <v>114</v>
      </c>
      <c r="B92" s="30">
        <v>89</v>
      </c>
      <c r="C92" s="29">
        <v>40703673</v>
      </c>
      <c r="D92" s="47">
        <v>41416</v>
      </c>
      <c r="E92" s="33" t="s">
        <v>53</v>
      </c>
      <c r="F92" s="48">
        <v>6000</v>
      </c>
      <c r="G92" s="56">
        <v>47082.5</v>
      </c>
      <c r="H92" s="48" t="s">
        <v>228</v>
      </c>
      <c r="I92" s="29" t="s">
        <v>229</v>
      </c>
    </row>
    <row r="94" spans="1:9" x14ac:dyDescent="0.25">
      <c r="F94" s="23"/>
      <c r="G94" s="25"/>
      <c r="H94" s="24"/>
    </row>
    <row r="95" spans="1:9" x14ac:dyDescent="0.25">
      <c r="F95" s="23"/>
      <c r="G95" s="22"/>
      <c r="H95" s="24"/>
    </row>
  </sheetData>
  <autoFilter ref="A3:I92"/>
  <pageMargins left="0.70866141732283472" right="0.70866141732283472" top="0.74803149606299213" bottom="0.74803149606299213" header="0.31496062992125984" footer="0.31496062992125984"/>
  <pageSetup paperSize="9" scale="96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2011-04-29T10:58:37Z</cp:lastPrinted>
  <dcterms:created xsi:type="dcterms:W3CDTF">2010-04-23T14:29:34Z</dcterms:created>
  <dcterms:modified xsi:type="dcterms:W3CDTF">2013-06-28T06:33:23Z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