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150" windowWidth="12525" windowHeight="1231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закл.договоров'!$A$4:$N$339</definedName>
    <definedName name="_xlnm._FilterDatabase" localSheetId="0" hidden="1">Свод!$A$105:$N$170</definedName>
    <definedName name="_xlnm.Print_Area" localSheetId="0">Свод!$B$6:$K$170</definedName>
  </definedNames>
  <calcPr calcId="145621" refMode="R1C1"/>
</workbook>
</file>

<file path=xl/calcChain.xml><?xml version="1.0" encoding="utf-8"?>
<calcChain xmlns="http://schemas.openxmlformats.org/spreadsheetml/2006/main">
  <c r="F6" i="2" l="1"/>
  <c r="F105" i="2"/>
  <c r="E9" i="2" l="1"/>
  <c r="D9" i="2"/>
  <c r="K151" i="2" l="1"/>
  <c r="J151" i="2"/>
  <c r="K129" i="2"/>
  <c r="J129" i="2"/>
  <c r="I73" i="2"/>
  <c r="H73" i="2"/>
  <c r="I77" i="2"/>
  <c r="H77" i="2"/>
  <c r="I74" i="2"/>
  <c r="H74" i="2"/>
  <c r="I153" i="2"/>
  <c r="H153" i="2"/>
  <c r="I110" i="2"/>
  <c r="H110" i="2"/>
  <c r="I148" i="2"/>
  <c r="H148" i="2"/>
  <c r="I161" i="2"/>
  <c r="H161" i="2"/>
  <c r="I115" i="2"/>
  <c r="H115" i="2"/>
  <c r="I117" i="2"/>
  <c r="H117" i="2"/>
  <c r="I120" i="2"/>
  <c r="H120" i="2"/>
  <c r="G61" i="2"/>
  <c r="G59" i="2"/>
  <c r="F59" i="2"/>
  <c r="G146" i="2"/>
  <c r="F146" i="2"/>
  <c r="G116" i="2"/>
  <c r="F116" i="2"/>
  <c r="E119" i="2"/>
  <c r="D119" i="2"/>
  <c r="E110" i="2"/>
  <c r="D110" i="2"/>
  <c r="E138" i="2"/>
  <c r="D138" i="2"/>
  <c r="E135" i="2"/>
  <c r="D135" i="2"/>
  <c r="E134" i="2"/>
  <c r="D134" i="2"/>
  <c r="E130" i="2"/>
  <c r="D130" i="2"/>
  <c r="E108" i="2"/>
  <c r="D108" i="2"/>
  <c r="E107" i="2"/>
  <c r="D107" i="2"/>
  <c r="E106" i="2"/>
  <c r="D106" i="2"/>
  <c r="B108" i="2" l="1"/>
  <c r="E6" i="2" l="1"/>
  <c r="J6" i="2" l="1"/>
  <c r="K105" i="2"/>
  <c r="K6" i="2"/>
  <c r="D6" i="2" l="1"/>
  <c r="G6" i="2"/>
  <c r="I105" i="2"/>
  <c r="J105" i="2"/>
  <c r="H105" i="2"/>
  <c r="E105" i="2"/>
  <c r="D105" i="2"/>
  <c r="G105" i="2"/>
  <c r="I6" i="2" l="1"/>
  <c r="H6" i="2"/>
  <c r="B109" i="2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l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20" i="2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</calcChain>
</file>

<file path=xl/sharedStrings.xml><?xml version="1.0" encoding="utf-8"?>
<sst xmlns="http://schemas.openxmlformats.org/spreadsheetml/2006/main" count="1685" uniqueCount="523">
  <si>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</si>
  <si>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</si>
  <si>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</si>
  <si>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</si>
  <si>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</si>
  <si>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</si>
  <si>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</si>
  <si>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</si>
  <si>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</si>
  <si>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</si>
  <si>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</si>
  <si>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</si>
  <si>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</si>
  <si>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</si>
  <si>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</si>
  <si>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</si>
  <si>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</si>
  <si>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</si>
  <si>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Смоленскэнерго</t>
  </si>
  <si>
    <t>ПС 110/35/6 кВ "Рославль"</t>
  </si>
  <si>
    <t>ПС 110/10 кВ "Ярцево-1"</t>
  </si>
  <si>
    <t>ПС 35/6 кВ "Печерск"</t>
  </si>
  <si>
    <t>ПС 110/35/10 кВ "Вязьма-1"</t>
  </si>
  <si>
    <t>ПС 110/10 кВ "Трубная"</t>
  </si>
  <si>
    <t>ПС 110/10/6 кВ "Центральная"</t>
  </si>
  <si>
    <t>ПС 110/35/10 кВ "Велиж"</t>
  </si>
  <si>
    <t>ПС 110/35/10 кВ "Заводская"</t>
  </si>
  <si>
    <t>ПС 110/35/10 кВ "Знаменка"</t>
  </si>
  <si>
    <t>ПС 110/35/10 кВ "Кардымово"</t>
  </si>
  <si>
    <t>ПС 110/35/10 кВ "Красный"</t>
  </si>
  <si>
    <t>ПС 110/35/10 кВ "Починок"</t>
  </si>
  <si>
    <t>ПС 110/35/10 кВ "Светотехника"</t>
  </si>
  <si>
    <t>ПС 110/35/10 кВ "Туманово"</t>
  </si>
  <si>
    <t>ПС 110/35/6 кВ "Северная"</t>
  </si>
  <si>
    <t>ПС 110/6 кВ "Восточная"</t>
  </si>
  <si>
    <t>ПС 110/6 кВ "Западная"</t>
  </si>
  <si>
    <t>ПС 110/6 кВ "Сафоново"</t>
  </si>
  <si>
    <t>ПС 110/6 кВ "Смоленск-2"</t>
  </si>
  <si>
    <t>ПС 35/10 кВ "Катынь-1"</t>
  </si>
  <si>
    <t>ПС 35/10 кВ "Акатово"</t>
  </si>
  <si>
    <t>ПС 35/10 кВ "Жуковская"</t>
  </si>
  <si>
    <t>ПС 35/10 кВ "Карманово"</t>
  </si>
  <si>
    <t>ПС 35/10 кВ "Кощино"</t>
  </si>
  <si>
    <t>ПС 35/10 кВ "Одинцово"</t>
  </si>
  <si>
    <t>ПС 35/10 кВ "Рябцево"</t>
  </si>
  <si>
    <t>ПС 35/10 кВ "Трудилово"</t>
  </si>
  <si>
    <t>ПС 35/10 кВ "Тычинино"</t>
  </si>
  <si>
    <t>ПС 35/10 кВ "Холм-Жирки"</t>
  </si>
  <si>
    <t>ПС 35/6 кВ "Гнездово"</t>
  </si>
  <si>
    <t>ПС 35/6 кВ "Красный Бор"</t>
  </si>
  <si>
    <t>ПС 110/10 кВ "Екимцево"</t>
  </si>
  <si>
    <t>ПС 110/35/10 кВ "Дорогобуж-1"</t>
  </si>
  <si>
    <t>ПС 110/35/10 кВ "Козино"</t>
  </si>
  <si>
    <t>ПС 110/35/10 кВ "Россия"</t>
  </si>
  <si>
    <t>ПС 110/35/10 кВ "Темкино"</t>
  </si>
  <si>
    <t>ПС 110/35/10 кВ "Хиславичи"</t>
  </si>
  <si>
    <t>ПС 110/6 кВ "Диффузион"</t>
  </si>
  <si>
    <t>ПС 35/10 кВ "Капыревщина"</t>
  </si>
  <si>
    <t>ПС 35/10 кВ "Миганово"</t>
  </si>
  <si>
    <t>ПС 35/10 кВ "Тесово"</t>
  </si>
  <si>
    <t>ПС 35/10 кВ "Шаломино"</t>
  </si>
  <si>
    <t>ПС 35/6 кВ "Водозабор"</t>
  </si>
  <si>
    <t>ПС 35/6 кВ "Колодня"</t>
  </si>
  <si>
    <t>ПС 110/35/10 кВ "Мишино"</t>
  </si>
  <si>
    <t>ПС 35/10 кВ "Вачково"</t>
  </si>
  <si>
    <t>ПС 35/10 кВ "Дивинская"</t>
  </si>
  <si>
    <t>ПС 35/10 кВ "Клушино"</t>
  </si>
  <si>
    <t>ПС 35/6 кВ "Ясенная"</t>
  </si>
  <si>
    <t>ПС 110/35/10 кВ "Духовщина"</t>
  </si>
  <si>
    <t>ПС 35/10 кВ "Семлево"</t>
  </si>
  <si>
    <t>ПС 35/10 кВ "Хорошово"</t>
  </si>
  <si>
    <t>ПС 35/10 кВ "Екимовичи"</t>
  </si>
  <si>
    <t>6</t>
  </si>
  <si>
    <t>12</t>
  </si>
  <si>
    <t>ПС 35/10 кВ "Лубня"</t>
  </si>
  <si>
    <t>ПС 110/35/6 кВ "Южная"</t>
  </si>
  <si>
    <t>ПС 110/35/10 кВ "Гагарин"</t>
  </si>
  <si>
    <t>ПС 35/10 кВ "Мелькомбинат"</t>
  </si>
  <si>
    <t>ПС 110/10/6 кВ "Чернушки"</t>
  </si>
  <si>
    <t>ПС 110/35/10 кВ "Поселки"</t>
  </si>
  <si>
    <t>ПС 35/10 кВ "Богдановщина"</t>
  </si>
  <si>
    <t>ПС 35/10 кВ "Верховье"</t>
  </si>
  <si>
    <t>ПС 35/10 кВ "Кайдаково"</t>
  </si>
  <si>
    <t>ПС 35/10 кВ "Микулино"</t>
  </si>
  <si>
    <t>ПС 35/10 кВ "Нахимовская"</t>
  </si>
  <si>
    <t>ПС 35/10 кВ "Пушкино"</t>
  </si>
  <si>
    <t>ПС 35/10 кВ "Ушаково"</t>
  </si>
  <si>
    <t>ПС 35/6 кВ "ЗССК"</t>
  </si>
  <si>
    <t>ПС 110/10 кВ "Макшеево"</t>
  </si>
  <si>
    <t>ПС 110/35/10 кВ "Новодугино"</t>
  </si>
  <si>
    <t>ПС 110/35/10 кВ "Сычевка"</t>
  </si>
  <si>
    <t>ПС 110/35/6 кВ "Пронино"</t>
  </si>
  <si>
    <t>ПС 35/10 кВ "Лосьмино"</t>
  </si>
  <si>
    <t>24</t>
  </si>
  <si>
    <t>4</t>
  </si>
  <si>
    <t>ПС 110/6 кВ "Пронино"</t>
  </si>
  <si>
    <t>ПС 110/10/6 кВ Центральная</t>
  </si>
  <si>
    <t>ПС 110/35/6 кВ Южная</t>
  </si>
  <si>
    <t>ПС 110/6 кВ  Диффузион</t>
  </si>
  <si>
    <t>ПС 35/6 кВ Гнездово</t>
  </si>
  <si>
    <t>ПС 35/6 кВ Колодня</t>
  </si>
  <si>
    <t>ПС 110/10 кВ "Вязьма-2"</t>
  </si>
  <si>
    <t>ПС 110/10 кВ "Диво"</t>
  </si>
  <si>
    <t>ПС 110/10 кВ "Угра"</t>
  </si>
  <si>
    <t>ПС 110/10 кВ "Ярцево-2"</t>
  </si>
  <si>
    <t>ПС 110/10/6 кВ "Промышленная"</t>
  </si>
  <si>
    <t>ПС 110/10кВ "Вязьма-Тяговая"</t>
  </si>
  <si>
    <t>ПС 110/35 кВ "Восточная"</t>
  </si>
  <si>
    <t>ПС 110/35/10 кВ  "Заводская"</t>
  </si>
  <si>
    <t>ПС 110/35/10 кВ "Всходы"</t>
  </si>
  <si>
    <t>ПС 110/35/10 кВ "Демидов"</t>
  </si>
  <si>
    <t>ПС 110/35/10 кВ "Десногорск"</t>
  </si>
  <si>
    <t>ПС 110/35/10 кВ "Издешково"</t>
  </si>
  <si>
    <t>ПС 110/35/10 кВ "Катынь-2"</t>
  </si>
  <si>
    <t>ПС 110/35/10 кВ "Михайловская"</t>
  </si>
  <si>
    <t>ПС 110/35/10 кВ "Рудня"</t>
  </si>
  <si>
    <t>ПС 110/35/6 кВ "Горная"</t>
  </si>
  <si>
    <t>ПС 110/35/6 кВ "Индустриальная"</t>
  </si>
  <si>
    <t>ПС 110/6 кВ "Электромашины"</t>
  </si>
  <si>
    <t>ПС 35/10 кВ  "Жуковская"</t>
  </si>
  <si>
    <t>ПС 35/10 кВ  "Кощино"</t>
  </si>
  <si>
    <t>ПС 35/10 кВ  "Лубня"</t>
  </si>
  <si>
    <t>ПС 35/10 кВ "Астапковичи"</t>
  </si>
  <si>
    <t>ПС 35/10 кВ "Батищево"</t>
  </si>
  <si>
    <t>ПС 35/10 кВ "Богданово"</t>
  </si>
  <si>
    <t>ПС 35/10 кВ "Высокое"</t>
  </si>
  <si>
    <t>ПС 35/10 кВ "Вязьма-Брянская"</t>
  </si>
  <si>
    <t>ПС 35/10 кВ "Герчики"</t>
  </si>
  <si>
    <t>ПС 35/10 кВ "Добромино"</t>
  </si>
  <si>
    <t>ПС 35/10 кВ "Дружба"</t>
  </si>
  <si>
    <t>ПС 35/10 кВ "Ивино"</t>
  </si>
  <si>
    <t>ПС 35/10 кВ "Казимирово"</t>
  </si>
  <si>
    <t>ПС 35/10 кВ "Казулино"</t>
  </si>
  <si>
    <t>ПС 35/10 кВ "Караваево"</t>
  </si>
  <si>
    <t>ПС 35/10 кВ "Кириллы"</t>
  </si>
  <si>
    <t>ПС 35/10 кВ "Коски"</t>
  </si>
  <si>
    <t>ПС 35/10 кВ "Мальцево"</t>
  </si>
  <si>
    <t>ПС 35/10 кВ "Мытишино"</t>
  </si>
  <si>
    <t>ПС 35/10 кВ "Озерный"</t>
  </si>
  <si>
    <t>ПС 35/10 кВ "Ризское"</t>
  </si>
  <si>
    <t>ПС 35/10 кВ "Рокот"</t>
  </si>
  <si>
    <t>ПС 35/10 кВ "Савеево"</t>
  </si>
  <si>
    <t>ПС 35/10 кВ "Сапшо"</t>
  </si>
  <si>
    <t>ПС 35/10 кВ "Сверчково"</t>
  </si>
  <si>
    <t>ПС 35/10 кВ "Сож"</t>
  </si>
  <si>
    <t>ПС 35/10 кВ "Усвятье"</t>
  </si>
  <si>
    <t>ПС 35/10кВ "Ольша"</t>
  </si>
  <si>
    <t>ПС 35/6 кВ  "Гнездово"</t>
  </si>
  <si>
    <t>ПС 35/6 кВ  "Печерск"</t>
  </si>
  <si>
    <t>ПС 35/6 кВ  "Синьково"</t>
  </si>
  <si>
    <t>ПС 35/6 кВ "Егорьево"</t>
  </si>
  <si>
    <t>ПС 110//10 кВ "Касня"</t>
  </si>
  <si>
    <t>ПС 110/10 кВ "С-Ивановское"</t>
  </si>
  <si>
    <t>ПС 110/35/10 кВ "Васьково"</t>
  </si>
  <si>
    <t>ПС 110/35/10кВ "Ельня"</t>
  </si>
  <si>
    <t>ПС 35/10 кВ "Исаково"</t>
  </si>
  <si>
    <t>ПС 35/10 кВ "Кикино"</t>
  </si>
  <si>
    <t>ПС 35/10 кВ "Нарытка"</t>
  </si>
  <si>
    <t>ПС 35/10 кВ "Родоманово"</t>
  </si>
  <si>
    <t>ПС 35/10 кВ "Хмелита"</t>
  </si>
  <si>
    <t>ПС 35/6 кВ "ЯО 100/6"</t>
  </si>
  <si>
    <t>ПС 110/35/10 кВ "Монастырщина"</t>
  </si>
  <si>
    <t>ПС 35/10кВ "Дорогобуж-2"</t>
  </si>
  <si>
    <t>ПС 110/10 кВ "Серго-Ивановская тяговая"</t>
  </si>
  <si>
    <t>ПС 110/10 кВ "Субботники"</t>
  </si>
  <si>
    <t>ПС 110/35/10 кВ "Канютино"</t>
  </si>
  <si>
    <t>ПС 110/35/10 кВ "Каспля"</t>
  </si>
  <si>
    <t>ПС 110/35/6 кВ "Голынки"</t>
  </si>
  <si>
    <t>ПС 110/6 кВ "Пластмасс"</t>
  </si>
  <si>
    <t>ПС 35/10 "Алферово"</t>
  </si>
  <si>
    <t>ПС 35/10 кВ "Аврора"</t>
  </si>
  <si>
    <t>ПС 35/10 кВ "Бекрино"</t>
  </si>
  <si>
    <t>ПС 35/10 кВ "Белеи"</t>
  </si>
  <si>
    <t>ПС 35/10 кВ "Беляево"</t>
  </si>
  <si>
    <t>ПС 35/10 кВ "Вадино"</t>
  </si>
  <si>
    <t>ПС 35/10 кВ "Гореново"</t>
  </si>
  <si>
    <t>ПС 35/10 кВ "Жуково"</t>
  </si>
  <si>
    <t>ПС 35/10 кВ "Зимец"</t>
  </si>
  <si>
    <t>ПС 35/10 кВ "Каменка"</t>
  </si>
  <si>
    <t>ПС 35/10 кВ "Кляриново"</t>
  </si>
  <si>
    <t>ПС 35/10 кВ "Лукино"</t>
  </si>
  <si>
    <t>ПС 35/10 кВ "Никольское"</t>
  </si>
  <si>
    <t>ПС 35/10 кВ "Павлово"</t>
  </si>
  <si>
    <t>ПС 35/10 кВ "РП СХТ"</t>
  </si>
  <si>
    <t>ПС 35/10 кВ "Третьяково"</t>
  </si>
  <si>
    <t>ПС 35/10 кВ "Успенское"</t>
  </si>
  <si>
    <t>ПС 35/10 кВ "Шиманово"</t>
  </si>
  <si>
    <t>ПС 35/10кВ "Бехтеево"</t>
  </si>
  <si>
    <t>ПС 35/10кВ "Липецы"</t>
  </si>
  <si>
    <t>ПС 35/6 кВ "ВРЗ</t>
  </si>
  <si>
    <t>ПС 110/10 кВ "Миловидово"</t>
  </si>
  <si>
    <t>40766993</t>
  </si>
  <si>
    <t>40776042</t>
  </si>
  <si>
    <t>40789698</t>
  </si>
  <si>
    <t>40790730</t>
  </si>
  <si>
    <t>40793411</t>
  </si>
  <si>
    <t>40796255</t>
  </si>
  <si>
    <t>40797307</t>
  </si>
  <si>
    <t>40798879</t>
  </si>
  <si>
    <t>40798910</t>
  </si>
  <si>
    <t>40799958</t>
  </si>
  <si>
    <t>40801755</t>
  </si>
  <si>
    <t>40800177</t>
  </si>
  <si>
    <t>40800652</t>
  </si>
  <si>
    <t>40800988</t>
  </si>
  <si>
    <t>40800536</t>
  </si>
  <si>
    <t>40800733</t>
  </si>
  <si>
    <t>40801421</t>
  </si>
  <si>
    <t>40801629</t>
  </si>
  <si>
    <t>40800865</t>
  </si>
  <si>
    <t>40800880</t>
  </si>
  <si>
    <t>40801444</t>
  </si>
  <si>
    <t>40802483</t>
  </si>
  <si>
    <t>40799987</t>
  </si>
  <si>
    <t>40801866</t>
  </si>
  <si>
    <t>40802622</t>
  </si>
  <si>
    <t>40802590</t>
  </si>
  <si>
    <t>40803828</t>
  </si>
  <si>
    <t>40802614</t>
  </si>
  <si>
    <t>40803089</t>
  </si>
  <si>
    <t>40802657</t>
  </si>
  <si>
    <t>40803858</t>
  </si>
  <si>
    <t>40804003</t>
  </si>
  <si>
    <t>40804098</t>
  </si>
  <si>
    <t>40804800</t>
  </si>
  <si>
    <t>40804766</t>
  </si>
  <si>
    <t>40804125</t>
  </si>
  <si>
    <t>40804870</t>
  </si>
  <si>
    <t>40804634</t>
  </si>
  <si>
    <t>40805306</t>
  </si>
  <si>
    <t>40805886</t>
  </si>
  <si>
    <t>40805671</t>
  </si>
  <si>
    <t>40805926</t>
  </si>
  <si>
    <t>40803586</t>
  </si>
  <si>
    <t>40806085</t>
  </si>
  <si>
    <t>40805313</t>
  </si>
  <si>
    <t>40805324</t>
  </si>
  <si>
    <t>40805361</t>
  </si>
  <si>
    <t>40808516</t>
  </si>
  <si>
    <t>40805291</t>
  </si>
  <si>
    <t>40806353</t>
  </si>
  <si>
    <t>40806386</t>
  </si>
  <si>
    <t>40806401</t>
  </si>
  <si>
    <t>40806439</t>
  </si>
  <si>
    <t>40806451</t>
  </si>
  <si>
    <t>40806466</t>
  </si>
  <si>
    <t>40806581</t>
  </si>
  <si>
    <t>40806591</t>
  </si>
  <si>
    <t>40806607</t>
  </si>
  <si>
    <t>40806627</t>
  </si>
  <si>
    <t>40806635</t>
  </si>
  <si>
    <t>40806645</t>
  </si>
  <si>
    <t>40806665</t>
  </si>
  <si>
    <t>40806356</t>
  </si>
  <si>
    <t>40804426</t>
  </si>
  <si>
    <t>40808191</t>
  </si>
  <si>
    <t>40807496</t>
  </si>
  <si>
    <t>40808239</t>
  </si>
  <si>
    <t>40805339</t>
  </si>
  <si>
    <t>40806480</t>
  </si>
  <si>
    <t>40807228</t>
  </si>
  <si>
    <t>40807267</t>
  </si>
  <si>
    <t>40807391</t>
  </si>
  <si>
    <t>40807093</t>
  </si>
  <si>
    <t>40807405</t>
  </si>
  <si>
    <t>40807896</t>
  </si>
  <si>
    <t>40807877</t>
  </si>
  <si>
    <t>40808454</t>
  </si>
  <si>
    <t>40808644</t>
  </si>
  <si>
    <t>40808593</t>
  </si>
  <si>
    <t>40807998</t>
  </si>
  <si>
    <t>40804163</t>
  </si>
  <si>
    <t>40807856</t>
  </si>
  <si>
    <t>40808881</t>
  </si>
  <si>
    <t>40809044</t>
  </si>
  <si>
    <t>40809047</t>
  </si>
  <si>
    <t>40809869</t>
  </si>
  <si>
    <t>40809091</t>
  </si>
  <si>
    <t>40809759</t>
  </si>
  <si>
    <t>40809935</t>
  </si>
  <si>
    <t>40809777</t>
  </si>
  <si>
    <t>40809556</t>
  </si>
  <si>
    <t>40809547</t>
  </si>
  <si>
    <t>40809835</t>
  </si>
  <si>
    <t>40809967</t>
  </si>
  <si>
    <t>40809698</t>
  </si>
  <si>
    <t>40810919</t>
  </si>
  <si>
    <t>40810176</t>
  </si>
  <si>
    <t>40808014</t>
  </si>
  <si>
    <t>40810369</t>
  </si>
  <si>
    <t>40810685</t>
  </si>
  <si>
    <t>40811213</t>
  </si>
  <si>
    <t>40810669</t>
  </si>
  <si>
    <t>40811223</t>
  </si>
  <si>
    <t>40811870</t>
  </si>
  <si>
    <t>40811880</t>
  </si>
  <si>
    <t>40809347</t>
  </si>
  <si>
    <t>40811894</t>
  </si>
  <si>
    <t>40810716</t>
  </si>
  <si>
    <t>40811790</t>
  </si>
  <si>
    <t>40812184</t>
  </si>
  <si>
    <t>40812035</t>
  </si>
  <si>
    <t>40813515</t>
  </si>
  <si>
    <t>40812661</t>
  </si>
  <si>
    <t>40813096</t>
  </si>
  <si>
    <t>40813173</t>
  </si>
  <si>
    <t>40813141</t>
  </si>
  <si>
    <t>40810750</t>
  </si>
  <si>
    <t>40813776</t>
  </si>
  <si>
    <t>40813855</t>
  </si>
  <si>
    <t>40811359</t>
  </si>
  <si>
    <t>40813827</t>
  </si>
  <si>
    <t>40813875</t>
  </si>
  <si>
    <t>40814589</t>
  </si>
  <si>
    <t>40814347</t>
  </si>
  <si>
    <t>40814447</t>
  </si>
  <si>
    <t>40811948</t>
  </si>
  <si>
    <t>40814616</t>
  </si>
  <si>
    <t>40814684</t>
  </si>
  <si>
    <t>40814943</t>
  </si>
  <si>
    <t>40815342</t>
  </si>
  <si>
    <t>40815369</t>
  </si>
  <si>
    <t>40813542</t>
  </si>
  <si>
    <t>40813809</t>
  </si>
  <si>
    <t>40814564</t>
  </si>
  <si>
    <t>40815872</t>
  </si>
  <si>
    <t>40815885</t>
  </si>
  <si>
    <t>40815858</t>
  </si>
  <si>
    <t>40816468</t>
  </si>
  <si>
    <t>40769621</t>
  </si>
  <si>
    <t>40786404</t>
  </si>
  <si>
    <t>40796677</t>
  </si>
  <si>
    <t>40798044</t>
  </si>
  <si>
    <t>40801603</t>
  </si>
  <si>
    <t>40798871</t>
  </si>
  <si>
    <t>40797987</t>
  </si>
  <si>
    <t>40800819</t>
  </si>
  <si>
    <t>40802672</t>
  </si>
  <si>
    <t>40801410</t>
  </si>
  <si>
    <t>40801854</t>
  </si>
  <si>
    <t>40801589</t>
  </si>
  <si>
    <t>40801896</t>
  </si>
  <si>
    <t>40801930</t>
  </si>
  <si>
    <t>40804980</t>
  </si>
  <si>
    <t>40804969</t>
  </si>
  <si>
    <t>40806328</t>
  </si>
  <si>
    <t>40806306</t>
  </si>
  <si>
    <t>40806139</t>
  </si>
  <si>
    <t>40806741</t>
  </si>
  <si>
    <t>40806846</t>
  </si>
  <si>
    <t>40808920</t>
  </si>
  <si>
    <t>40808948</t>
  </si>
  <si>
    <t>40808711</t>
  </si>
  <si>
    <t>40810076</t>
  </si>
  <si>
    <t>40810054</t>
  </si>
  <si>
    <t>40811722</t>
  </si>
  <si>
    <t>40811495</t>
  </si>
  <si>
    <t>40812022</t>
  </si>
  <si>
    <t>40799510</t>
  </si>
  <si>
    <t>40796839</t>
  </si>
  <si>
    <t>40798468</t>
  </si>
  <si>
    <t>40799809</t>
  </si>
  <si>
    <t>40799230</t>
  </si>
  <si>
    <t>40799093</t>
  </si>
  <si>
    <t>40796700</t>
  </si>
  <si>
    <t>40801377</t>
  </si>
  <si>
    <t>40803426</t>
  </si>
  <si>
    <t>40803458</t>
  </si>
  <si>
    <t>40802738</t>
  </si>
  <si>
    <t>40804369</t>
  </si>
  <si>
    <t>40802677</t>
  </si>
  <si>
    <t>40808524</t>
  </si>
  <si>
    <t>40808474</t>
  </si>
  <si>
    <t>40809345</t>
  </si>
  <si>
    <t>40808903</t>
  </si>
  <si>
    <t>40808923</t>
  </si>
  <si>
    <t>40808845</t>
  </si>
  <si>
    <t>40809049</t>
  </si>
  <si>
    <t>40810193</t>
  </si>
  <si>
    <t>40810774</t>
  </si>
  <si>
    <t>40811546</t>
  </si>
  <si>
    <t>40814796</t>
  </si>
  <si>
    <t>40814782</t>
  </si>
  <si>
    <t>40814766</t>
  </si>
  <si>
    <t>40775648</t>
  </si>
  <si>
    <t>40770557</t>
  </si>
  <si>
    <t>40781652</t>
  </si>
  <si>
    <t>40784315</t>
  </si>
  <si>
    <t>40786223</t>
  </si>
  <si>
    <t>40786277</t>
  </si>
  <si>
    <t>40792277</t>
  </si>
  <si>
    <t>40794261</t>
  </si>
  <si>
    <t>40794379</t>
  </si>
  <si>
    <t>40795586</t>
  </si>
  <si>
    <t>40793894</t>
  </si>
  <si>
    <t>40794885</t>
  </si>
  <si>
    <t>40795402</t>
  </si>
  <si>
    <t>40796951</t>
  </si>
  <si>
    <t>40798029</t>
  </si>
  <si>
    <t>40799486</t>
  </si>
  <si>
    <t>40799850</t>
  </si>
  <si>
    <t>40799342</t>
  </si>
  <si>
    <t>40799936</t>
  </si>
  <si>
    <t>40800626</t>
  </si>
  <si>
    <t>40800013</t>
  </si>
  <si>
    <t>40800547</t>
  </si>
  <si>
    <t>40800815</t>
  </si>
  <si>
    <t>40802583</t>
  </si>
  <si>
    <t>40802965</t>
  </si>
  <si>
    <t>40801153</t>
  </si>
  <si>
    <t>40801912</t>
  </si>
  <si>
    <t>40804025</t>
  </si>
  <si>
    <t>40802402</t>
  </si>
  <si>
    <t>40803042</t>
  </si>
  <si>
    <t>40801440</t>
  </si>
  <si>
    <t>40802099</t>
  </si>
  <si>
    <t>40802443</t>
  </si>
  <si>
    <t>40803444</t>
  </si>
  <si>
    <t>40804085</t>
  </si>
  <si>
    <t>40804140</t>
  </si>
  <si>
    <t>40804518</t>
  </si>
  <si>
    <t>40803695</t>
  </si>
  <si>
    <t>40807721</t>
  </si>
  <si>
    <t>40805831</t>
  </si>
  <si>
    <t>40807297</t>
  </si>
  <si>
    <t>40807340</t>
  </si>
  <si>
    <t>40807378</t>
  </si>
  <si>
    <t>40807489</t>
  </si>
  <si>
    <t>40807531</t>
  </si>
  <si>
    <t>40808141</t>
  </si>
  <si>
    <t>40808307</t>
  </si>
  <si>
    <t>40808408</t>
  </si>
  <si>
    <t>40806165</t>
  </si>
  <si>
    <t>40805920</t>
  </si>
  <si>
    <t>40808651</t>
  </si>
  <si>
    <t>40810040</t>
  </si>
  <si>
    <t>40810136</t>
  </si>
  <si>
    <t>40812163</t>
  </si>
  <si>
    <t>40810361</t>
  </si>
  <si>
    <t>40811006</t>
  </si>
  <si>
    <t>40810644</t>
  </si>
  <si>
    <t>40813381</t>
  </si>
  <si>
    <t>40812336</t>
  </si>
  <si>
    <t>40812865</t>
  </si>
  <si>
    <t>40813417</t>
  </si>
  <si>
    <t>40812093</t>
  </si>
  <si>
    <t>40812746</t>
  </si>
  <si>
    <t>40812829</t>
  </si>
  <si>
    <t>40811886</t>
  </si>
  <si>
    <t>40813504</t>
  </si>
  <si>
    <t>40813635</t>
  </si>
  <si>
    <t>40813739</t>
  </si>
  <si>
    <t>40814090</t>
  </si>
  <si>
    <t>40814865</t>
  </si>
  <si>
    <t>40815119</t>
  </si>
  <si>
    <t>40815166</t>
  </si>
  <si>
    <t>40816323</t>
  </si>
  <si>
    <t>40816366</t>
  </si>
  <si>
    <t>40763596</t>
  </si>
  <si>
    <t>40775463</t>
  </si>
  <si>
    <t>40785872</t>
  </si>
  <si>
    <t>40782108</t>
  </si>
  <si>
    <t>40791116</t>
  </si>
  <si>
    <t>40792790</t>
  </si>
  <si>
    <t>40792590</t>
  </si>
  <si>
    <t>40800218</t>
  </si>
  <si>
    <t>40797733</t>
  </si>
  <si>
    <t>40799951</t>
  </si>
  <si>
    <t>40801922</t>
  </si>
  <si>
    <t>40799723</t>
  </si>
  <si>
    <t>40802133</t>
  </si>
  <si>
    <t>40801634</t>
  </si>
  <si>
    <t>40802162</t>
  </si>
  <si>
    <t>40802413</t>
  </si>
  <si>
    <t>40802522</t>
  </si>
  <si>
    <t>40802578</t>
  </si>
  <si>
    <t>40802639</t>
  </si>
  <si>
    <t>40802979</t>
  </si>
  <si>
    <t>40803018</t>
  </si>
  <si>
    <t>40803107</t>
  </si>
  <si>
    <t>40803170</t>
  </si>
  <si>
    <t>40797584</t>
  </si>
  <si>
    <t>40804268</t>
  </si>
  <si>
    <t>40804472</t>
  </si>
  <si>
    <t>40804532</t>
  </si>
  <si>
    <t>40804560</t>
  </si>
  <si>
    <t>40804185</t>
  </si>
  <si>
    <t>40805869</t>
  </si>
  <si>
    <t>40804514</t>
  </si>
  <si>
    <t>40809813</t>
  </si>
  <si>
    <t>40809840</t>
  </si>
  <si>
    <t>40810523</t>
  </si>
  <si>
    <t>40805996</t>
  </si>
  <si>
    <t>40806044</t>
  </si>
  <si>
    <t>40810784</t>
  </si>
  <si>
    <t>40807451</t>
  </si>
  <si>
    <t>40812124</t>
  </si>
  <si>
    <t>40811940</t>
  </si>
  <si>
    <t>40812177</t>
  </si>
  <si>
    <t>40812231</t>
  </si>
  <si>
    <t>40812459</t>
  </si>
  <si>
    <t>40813692</t>
  </si>
  <si>
    <t>40815039</t>
  </si>
  <si>
    <t>40813755</t>
  </si>
  <si>
    <t>40813801</t>
  </si>
  <si>
    <t>40813912</t>
  </si>
  <si>
    <t>40813843</t>
  </si>
  <si>
    <t>40815086</t>
  </si>
  <si>
    <t>40814033</t>
  </si>
  <si>
    <t>40814175</t>
  </si>
  <si>
    <t>40815268</t>
  </si>
  <si>
    <t>40814234</t>
  </si>
  <si>
    <t>40815242</t>
  </si>
  <si>
    <t>40814157</t>
  </si>
  <si>
    <t>40816407</t>
  </si>
  <si>
    <t>40815532</t>
  </si>
  <si>
    <t>ПС 35/10 КВ "Екимовичи"</t>
  </si>
  <si>
    <t>ПС 110/10 "Угра"</t>
  </si>
  <si>
    <t>Пообъектная информация по заключенным договорам ТП за Октябрь 2013 г.</t>
  </si>
  <si>
    <t xml:space="preserve">Максимальная мощность, кВт </t>
  </si>
  <si>
    <t>Точка присоединения объекта (ПС,ВЛ)</t>
  </si>
  <si>
    <t>№</t>
  </si>
  <si>
    <t>Сведения о деятельности филиала ОАО " МРСК Центра" - "Смоленскэнерго" по технологическому присоединению за октябрь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</si>
</sst>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000"/>
    <numFmt numFmtId="166" formatCode="0.000"/>
    <numFmt numFmtId="167" formatCode="0.0000"/>
    <numFmt numFmtId="168" formatCode="#,##0.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67" fontId="6" fillId="0" borderId="0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7" fontId="1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0" fillId="0" borderId="0" xfId="0" applyNumberFormat="1"/>
    <xf numFmtId="168" fontId="0" fillId="0" borderId="0" xfId="0" applyNumberFormat="1"/>
    <xf numFmtId="1" fontId="5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/>
    <xf numFmtId="0" fontId="5" fillId="0" borderId="0" xfId="0" applyFont="1" applyFill="1" applyBorder="1"/>
    <xf numFmtId="167" fontId="5" fillId="0" borderId="0" xfId="0" applyNumberFormat="1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183"/>
  <sheetViews>
    <sheetView zoomScaleNormal="100" workbookViewId="0">
      <selection activeCell="H1" sqref="H1:K1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27" customWidth="1"/>
    <col min="6" max="6" width="10.7109375" style="1" customWidth="1"/>
    <col min="7" max="7" width="14.7109375" style="24" customWidth="1"/>
    <col min="8" max="8" width="10.7109375" style="1" customWidth="1"/>
    <col min="9" max="9" width="14.28515625" style="45" customWidth="1"/>
    <col min="10" max="10" width="8.28515625" style="1" customWidth="1"/>
    <col min="11" max="11" width="13.28515625" style="24" customWidth="1"/>
    <col min="12" max="12" width="32.42578125" style="1" customWidth="1"/>
    <col min="13" max="16384" width="9.140625" style="1"/>
  </cols>
  <sheetData>
    <row r="1" spans="1:17" customFormat="1" ht="15.75" x14ac:dyDescent="0.25">
      <c r="A1" s="114"/>
      <c r="B1" s="114"/>
      <c r="C1" s="114"/>
      <c r="D1" s="114"/>
      <c r="E1" s="114"/>
      <c r="F1" s="114"/>
      <c r="G1" s="114"/>
      <c r="H1" s="109" t="s">
        <v>14</v>
      </c>
      <c r="I1" s="109"/>
      <c r="J1" s="109"/>
      <c r="K1" s="109"/>
    </row>
    <row r="2" spans="1:17" customFormat="1" x14ac:dyDescent="0.25">
      <c r="A2" s="110" t="s">
        <v>522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7" customFormat="1" ht="15.75" customHeight="1" x14ac:dyDescent="0.25">
      <c r="A3" s="103" t="s">
        <v>2</v>
      </c>
      <c r="B3" s="106" t="s">
        <v>521</v>
      </c>
      <c r="C3" s="103" t="s">
        <v>13</v>
      </c>
      <c r="D3" s="103" t="s">
        <v>3</v>
      </c>
      <c r="E3" s="103"/>
      <c r="F3" s="103" t="s">
        <v>4</v>
      </c>
      <c r="G3" s="103"/>
      <c r="H3" s="103" t="s">
        <v>5</v>
      </c>
      <c r="I3" s="105"/>
      <c r="J3" s="103" t="s">
        <v>6</v>
      </c>
      <c r="K3" s="103"/>
      <c r="L3" s="96"/>
      <c r="M3" s="97"/>
      <c r="N3" s="98"/>
      <c r="O3" s="98"/>
      <c r="P3" s="98"/>
      <c r="Q3" s="99"/>
    </row>
    <row r="4" spans="1:17" customFormat="1" ht="46.5" customHeight="1" x14ac:dyDescent="0.25">
      <c r="A4" s="103"/>
      <c r="B4" s="107"/>
      <c r="C4" s="103"/>
      <c r="D4" s="103"/>
      <c r="E4" s="103"/>
      <c r="F4" s="103"/>
      <c r="G4" s="103"/>
      <c r="H4" s="103"/>
      <c r="I4" s="105"/>
      <c r="J4" s="103"/>
      <c r="K4" s="103"/>
      <c r="L4" s="100"/>
      <c r="M4" s="101"/>
      <c r="N4" s="102"/>
      <c r="O4" s="101"/>
      <c r="P4" s="98"/>
      <c r="Q4" s="99"/>
    </row>
    <row r="5" spans="1:17" customFormat="1" x14ac:dyDescent="0.25">
      <c r="A5" s="103"/>
      <c r="B5" s="108"/>
      <c r="C5" s="103"/>
      <c r="D5" s="104" t="s">
        <v>7</v>
      </c>
      <c r="E5" s="104" t="s">
        <v>8</v>
      </c>
      <c r="F5" s="104" t="s">
        <v>7</v>
      </c>
      <c r="G5" s="104" t="s">
        <v>8</v>
      </c>
      <c r="H5" s="104" t="s">
        <v>7</v>
      </c>
      <c r="I5" s="111" t="s">
        <v>8</v>
      </c>
      <c r="J5" s="104" t="s">
        <v>7</v>
      </c>
      <c r="K5" s="104" t="s">
        <v>8</v>
      </c>
      <c r="M5" s="101"/>
      <c r="N5" s="101"/>
      <c r="O5" s="101"/>
      <c r="P5" s="101"/>
      <c r="Q5" s="99"/>
    </row>
    <row r="6" spans="1:17" s="92" customFormat="1" x14ac:dyDescent="0.25">
      <c r="A6" s="93"/>
      <c r="B6" s="93"/>
      <c r="C6" s="94" t="s">
        <v>15</v>
      </c>
      <c r="D6" s="95">
        <f t="shared" ref="D6:K6" si="0">SUM(D7:D104)</f>
        <v>289</v>
      </c>
      <c r="E6" s="89">
        <f t="shared" si="0"/>
        <v>7277.95</v>
      </c>
      <c r="F6" s="95">
        <f>SUM(F7:F104)</f>
        <v>172</v>
      </c>
      <c r="G6" s="91">
        <f t="shared" si="0"/>
        <v>4348.8999999999996</v>
      </c>
      <c r="H6" s="95">
        <f t="shared" si="0"/>
        <v>163</v>
      </c>
      <c r="I6" s="90">
        <f t="shared" si="0"/>
        <v>6794.2000000000007</v>
      </c>
      <c r="J6" s="95">
        <f t="shared" si="0"/>
        <v>11</v>
      </c>
      <c r="K6" s="91">
        <f t="shared" si="0"/>
        <v>2879</v>
      </c>
    </row>
    <row r="7" spans="1:17" s="2" customFormat="1" x14ac:dyDescent="0.25">
      <c r="A7" s="5" t="s">
        <v>18</v>
      </c>
      <c r="B7" s="5">
        <v>1</v>
      </c>
      <c r="C7" s="82" t="s">
        <v>99</v>
      </c>
      <c r="D7" s="5">
        <v>1</v>
      </c>
      <c r="E7" s="12">
        <v>33</v>
      </c>
      <c r="F7" s="5">
        <v>0</v>
      </c>
      <c r="G7" s="47">
        <v>0</v>
      </c>
      <c r="H7" s="6">
        <v>5</v>
      </c>
      <c r="I7" s="54">
        <v>61</v>
      </c>
      <c r="J7" s="6">
        <v>0</v>
      </c>
      <c r="K7" s="60">
        <v>0</v>
      </c>
      <c r="M7" s="67"/>
      <c r="N7" s="63"/>
    </row>
    <row r="8" spans="1:17" x14ac:dyDescent="0.25">
      <c r="A8" s="5" t="s">
        <v>18</v>
      </c>
      <c r="B8" s="5">
        <f>B7+1</f>
        <v>2</v>
      </c>
      <c r="C8" s="70" t="s">
        <v>100</v>
      </c>
      <c r="D8" s="75">
        <v>1</v>
      </c>
      <c r="E8" s="112">
        <v>33.35</v>
      </c>
      <c r="F8" s="6">
        <v>0</v>
      </c>
      <c r="G8" s="11">
        <v>0</v>
      </c>
      <c r="H8" s="12">
        <v>0</v>
      </c>
      <c r="I8" s="12">
        <v>0</v>
      </c>
      <c r="J8" s="12">
        <v>0</v>
      </c>
      <c r="K8" s="12">
        <v>0</v>
      </c>
      <c r="M8" s="67"/>
      <c r="N8" s="63"/>
    </row>
    <row r="9" spans="1:17" x14ac:dyDescent="0.25">
      <c r="A9" s="5" t="s">
        <v>18</v>
      </c>
      <c r="B9" s="5">
        <f t="shared" ref="B9:B70" si="1">B8+1</f>
        <v>3</v>
      </c>
      <c r="C9" s="82" t="s">
        <v>119</v>
      </c>
      <c r="D9" s="5">
        <f>1+5</f>
        <v>6</v>
      </c>
      <c r="E9" s="10">
        <f>6+2246</f>
        <v>2252</v>
      </c>
      <c r="F9" s="6">
        <v>3</v>
      </c>
      <c r="G9" s="11">
        <v>20.5</v>
      </c>
      <c r="H9" s="6">
        <v>6</v>
      </c>
      <c r="I9" s="53">
        <v>64</v>
      </c>
      <c r="J9" s="6">
        <v>2</v>
      </c>
      <c r="K9" s="60">
        <v>1906</v>
      </c>
      <c r="M9" s="67"/>
      <c r="N9" s="63"/>
    </row>
    <row r="10" spans="1:17" x14ac:dyDescent="0.25">
      <c r="A10" s="5" t="s">
        <v>18</v>
      </c>
      <c r="B10" s="5">
        <f t="shared" si="1"/>
        <v>4</v>
      </c>
      <c r="C10" s="70" t="s">
        <v>120</v>
      </c>
      <c r="D10" s="5">
        <v>1</v>
      </c>
      <c r="E10" s="10">
        <v>7</v>
      </c>
      <c r="F10" s="5">
        <v>0</v>
      </c>
      <c r="G10" s="47">
        <v>0</v>
      </c>
      <c r="H10" s="6">
        <v>0</v>
      </c>
      <c r="I10" s="53">
        <v>0</v>
      </c>
      <c r="J10" s="6">
        <v>0</v>
      </c>
      <c r="K10" s="60">
        <v>0</v>
      </c>
      <c r="M10" s="67"/>
      <c r="N10" s="63"/>
    </row>
    <row r="11" spans="1:17" x14ac:dyDescent="0.25">
      <c r="A11" s="5" t="s">
        <v>18</v>
      </c>
      <c r="B11" s="5">
        <f t="shared" si="1"/>
        <v>5</v>
      </c>
      <c r="C11" s="70" t="s">
        <v>121</v>
      </c>
      <c r="D11" s="5">
        <v>1</v>
      </c>
      <c r="E11" s="10">
        <v>15</v>
      </c>
      <c r="F11" s="5">
        <v>0</v>
      </c>
      <c r="G11" s="10">
        <v>0</v>
      </c>
      <c r="H11" s="5">
        <v>0</v>
      </c>
      <c r="I11" s="51">
        <v>0</v>
      </c>
      <c r="J11" s="6">
        <v>0</v>
      </c>
      <c r="K11" s="60">
        <v>0</v>
      </c>
      <c r="M11" s="67"/>
      <c r="N11" s="63"/>
    </row>
    <row r="12" spans="1:17" x14ac:dyDescent="0.25">
      <c r="A12" s="5" t="s">
        <v>18</v>
      </c>
      <c r="B12" s="5">
        <f t="shared" si="1"/>
        <v>6</v>
      </c>
      <c r="C12" s="70" t="s">
        <v>39</v>
      </c>
      <c r="D12" s="5">
        <v>1</v>
      </c>
      <c r="E12" s="10">
        <v>14</v>
      </c>
      <c r="F12" s="5">
        <v>6</v>
      </c>
      <c r="G12" s="10">
        <v>75</v>
      </c>
      <c r="H12" s="6">
        <v>2</v>
      </c>
      <c r="I12" s="53">
        <v>22</v>
      </c>
      <c r="J12" s="6">
        <v>0</v>
      </c>
      <c r="K12" s="60">
        <v>0</v>
      </c>
      <c r="M12" s="67"/>
      <c r="N12" s="63"/>
    </row>
    <row r="13" spans="1:17" x14ac:dyDescent="0.25">
      <c r="A13" s="5" t="s">
        <v>18</v>
      </c>
      <c r="B13" s="5">
        <f t="shared" si="1"/>
        <v>7</v>
      </c>
      <c r="C13" s="70" t="s">
        <v>122</v>
      </c>
      <c r="D13" s="5">
        <v>1</v>
      </c>
      <c r="E13" s="10">
        <v>15</v>
      </c>
      <c r="F13" s="5">
        <v>2</v>
      </c>
      <c r="G13" s="10">
        <v>30</v>
      </c>
      <c r="H13" s="6">
        <v>1</v>
      </c>
      <c r="I13" s="6">
        <v>27.2</v>
      </c>
      <c r="J13" s="6">
        <v>0</v>
      </c>
      <c r="K13" s="60">
        <v>0</v>
      </c>
      <c r="M13" s="67"/>
      <c r="N13" s="63"/>
    </row>
    <row r="14" spans="1:17" x14ac:dyDescent="0.25">
      <c r="A14" s="5" t="s">
        <v>18</v>
      </c>
      <c r="B14" s="5">
        <f t="shared" si="1"/>
        <v>8</v>
      </c>
      <c r="C14" s="70" t="s">
        <v>123</v>
      </c>
      <c r="D14" s="5">
        <v>1</v>
      </c>
      <c r="E14" s="10">
        <v>15</v>
      </c>
      <c r="F14" s="5">
        <v>0</v>
      </c>
      <c r="G14" s="10">
        <v>0</v>
      </c>
      <c r="H14" s="6">
        <v>0</v>
      </c>
      <c r="I14" s="6">
        <v>0</v>
      </c>
      <c r="J14" s="6">
        <v>0</v>
      </c>
      <c r="K14" s="60">
        <v>0</v>
      </c>
      <c r="M14" s="67"/>
      <c r="N14" s="63"/>
    </row>
    <row r="15" spans="1:17" x14ac:dyDescent="0.25">
      <c r="A15" s="5" t="s">
        <v>18</v>
      </c>
      <c r="B15" s="5">
        <f t="shared" si="1"/>
        <v>9</v>
      </c>
      <c r="C15" s="70" t="s">
        <v>124</v>
      </c>
      <c r="D15" s="5">
        <v>22</v>
      </c>
      <c r="E15" s="10">
        <v>330</v>
      </c>
      <c r="F15" s="5">
        <v>0</v>
      </c>
      <c r="G15" s="10">
        <v>0</v>
      </c>
      <c r="H15" s="6">
        <v>1</v>
      </c>
      <c r="I15" s="6">
        <v>14.9</v>
      </c>
      <c r="J15" s="6">
        <v>0</v>
      </c>
      <c r="K15" s="60">
        <v>0</v>
      </c>
      <c r="M15" s="67"/>
      <c r="N15" s="63"/>
    </row>
    <row r="16" spans="1:17" x14ac:dyDescent="0.25">
      <c r="A16" s="5" t="s">
        <v>18</v>
      </c>
      <c r="B16" s="5">
        <f t="shared" si="1"/>
        <v>10</v>
      </c>
      <c r="C16" s="70" t="s">
        <v>80</v>
      </c>
      <c r="D16" s="5">
        <v>1</v>
      </c>
      <c r="E16" s="10">
        <v>12</v>
      </c>
      <c r="F16" s="5">
        <v>2</v>
      </c>
      <c r="G16" s="10">
        <v>27</v>
      </c>
      <c r="H16" s="6">
        <v>0</v>
      </c>
      <c r="I16" s="6">
        <v>0</v>
      </c>
      <c r="J16" s="6">
        <v>0</v>
      </c>
      <c r="K16" s="60">
        <v>0</v>
      </c>
      <c r="M16" s="67"/>
      <c r="N16" s="63"/>
    </row>
    <row r="17" spans="1:14" x14ac:dyDescent="0.25">
      <c r="A17" s="5" t="s">
        <v>18</v>
      </c>
      <c r="B17" s="5">
        <f t="shared" si="1"/>
        <v>11</v>
      </c>
      <c r="C17" s="70" t="s">
        <v>125</v>
      </c>
      <c r="D17" s="5">
        <v>1</v>
      </c>
      <c r="E17" s="10">
        <v>196</v>
      </c>
      <c r="F17" s="5">
        <v>1</v>
      </c>
      <c r="G17" s="10">
        <v>275</v>
      </c>
      <c r="H17" s="6">
        <v>1</v>
      </c>
      <c r="I17" s="6">
        <v>5</v>
      </c>
      <c r="J17" s="6">
        <v>0</v>
      </c>
      <c r="K17" s="60">
        <v>0</v>
      </c>
      <c r="M17" s="67"/>
      <c r="N17" s="63"/>
    </row>
    <row r="18" spans="1:14" x14ac:dyDescent="0.25">
      <c r="A18" s="5" t="s">
        <v>18</v>
      </c>
      <c r="B18" s="5">
        <f t="shared" si="1"/>
        <v>12</v>
      </c>
      <c r="C18" s="70" t="s">
        <v>126</v>
      </c>
      <c r="D18" s="5">
        <v>1</v>
      </c>
      <c r="E18" s="10">
        <v>8</v>
      </c>
      <c r="F18" s="5">
        <v>1</v>
      </c>
      <c r="G18" s="10">
        <v>8</v>
      </c>
      <c r="H18" s="5">
        <v>0</v>
      </c>
      <c r="I18" s="51">
        <v>0</v>
      </c>
      <c r="J18" s="6">
        <v>0</v>
      </c>
      <c r="K18" s="60">
        <v>0</v>
      </c>
      <c r="M18" s="67"/>
      <c r="N18" s="63"/>
    </row>
    <row r="19" spans="1:14" x14ac:dyDescent="0.25">
      <c r="A19" s="5" t="s">
        <v>18</v>
      </c>
      <c r="B19" s="5">
        <f t="shared" si="1"/>
        <v>13</v>
      </c>
      <c r="C19" s="70" t="s">
        <v>127</v>
      </c>
      <c r="D19" s="5">
        <v>1</v>
      </c>
      <c r="E19" s="10">
        <v>13</v>
      </c>
      <c r="F19" s="6">
        <v>1</v>
      </c>
      <c r="G19" s="11">
        <v>13</v>
      </c>
      <c r="H19" s="6">
        <v>0</v>
      </c>
      <c r="I19" s="55">
        <v>0</v>
      </c>
      <c r="J19" s="6">
        <v>0</v>
      </c>
      <c r="K19" s="60">
        <v>0</v>
      </c>
      <c r="M19" s="67"/>
      <c r="N19" s="63"/>
    </row>
    <row r="20" spans="1:14" s="8" customFormat="1" x14ac:dyDescent="0.25">
      <c r="A20" s="5" t="s">
        <v>18</v>
      </c>
      <c r="B20" s="5">
        <f t="shared" si="1"/>
        <v>14</v>
      </c>
      <c r="C20" s="70" t="s">
        <v>128</v>
      </c>
      <c r="D20" s="5">
        <v>1</v>
      </c>
      <c r="E20" s="10">
        <v>6</v>
      </c>
      <c r="F20" s="5">
        <v>0</v>
      </c>
      <c r="G20" s="12">
        <v>0</v>
      </c>
      <c r="H20" s="6">
        <v>0</v>
      </c>
      <c r="I20" s="55">
        <v>0</v>
      </c>
      <c r="J20" s="6">
        <v>0</v>
      </c>
      <c r="K20" s="60">
        <v>0</v>
      </c>
      <c r="M20" s="67"/>
      <c r="N20" s="63"/>
    </row>
    <row r="21" spans="1:14" s="8" customFormat="1" x14ac:dyDescent="0.25">
      <c r="A21" s="5" t="s">
        <v>18</v>
      </c>
      <c r="B21" s="5">
        <f t="shared" si="1"/>
        <v>15</v>
      </c>
      <c r="C21" s="70" t="s">
        <v>129</v>
      </c>
      <c r="D21" s="5">
        <v>1</v>
      </c>
      <c r="E21" s="10">
        <v>8</v>
      </c>
      <c r="F21" s="5">
        <v>2</v>
      </c>
      <c r="G21" s="12">
        <v>23</v>
      </c>
      <c r="H21" s="6">
        <v>0</v>
      </c>
      <c r="I21" s="55">
        <v>0</v>
      </c>
      <c r="J21" s="6">
        <v>0</v>
      </c>
      <c r="K21" s="60">
        <v>0</v>
      </c>
      <c r="M21" s="67"/>
      <c r="N21" s="63"/>
    </row>
    <row r="22" spans="1:14" s="9" customFormat="1" x14ac:dyDescent="0.25">
      <c r="A22" s="5" t="s">
        <v>18</v>
      </c>
      <c r="B22" s="5">
        <f t="shared" si="1"/>
        <v>16</v>
      </c>
      <c r="C22" s="70" t="s">
        <v>71</v>
      </c>
      <c r="D22" s="5">
        <v>10</v>
      </c>
      <c r="E22" s="10">
        <v>95.8</v>
      </c>
      <c r="F22" s="5">
        <v>11</v>
      </c>
      <c r="G22" s="12">
        <v>128.5</v>
      </c>
      <c r="H22" s="6">
        <v>6</v>
      </c>
      <c r="I22" s="54">
        <v>74.7</v>
      </c>
      <c r="J22" s="6">
        <v>0</v>
      </c>
      <c r="K22" s="60">
        <v>0</v>
      </c>
      <c r="M22" s="67"/>
      <c r="N22" s="63"/>
    </row>
    <row r="23" spans="1:14" s="13" customFormat="1" x14ac:dyDescent="0.25">
      <c r="A23" s="5" t="s">
        <v>18</v>
      </c>
      <c r="B23" s="5">
        <f t="shared" si="1"/>
        <v>17</v>
      </c>
      <c r="C23" s="70" t="s">
        <v>130</v>
      </c>
      <c r="D23" s="5">
        <v>1</v>
      </c>
      <c r="E23" s="10">
        <v>8</v>
      </c>
      <c r="F23" s="6">
        <v>0</v>
      </c>
      <c r="G23" s="11">
        <v>0</v>
      </c>
      <c r="H23" s="6">
        <v>0</v>
      </c>
      <c r="I23" s="54">
        <v>0</v>
      </c>
      <c r="J23" s="6">
        <v>0</v>
      </c>
      <c r="K23" s="60">
        <v>0</v>
      </c>
      <c r="M23" s="67"/>
      <c r="N23" s="63"/>
    </row>
    <row r="24" spans="1:14" s="13" customFormat="1" x14ac:dyDescent="0.25">
      <c r="A24" s="5" t="s">
        <v>18</v>
      </c>
      <c r="B24" s="5">
        <f t="shared" si="1"/>
        <v>18</v>
      </c>
      <c r="C24" s="70" t="s">
        <v>131</v>
      </c>
      <c r="D24" s="5">
        <v>1</v>
      </c>
      <c r="E24" s="10">
        <v>55</v>
      </c>
      <c r="F24" s="5">
        <v>0</v>
      </c>
      <c r="G24" s="12">
        <v>0</v>
      </c>
      <c r="H24" s="6">
        <v>0</v>
      </c>
      <c r="I24" s="53">
        <v>0</v>
      </c>
      <c r="J24" s="6">
        <v>0</v>
      </c>
      <c r="K24" s="60">
        <v>0</v>
      </c>
      <c r="M24" s="67"/>
      <c r="N24" s="63"/>
    </row>
    <row r="25" spans="1:14" s="21" customFormat="1" x14ac:dyDescent="0.25">
      <c r="A25" s="5" t="s">
        <v>18</v>
      </c>
      <c r="B25" s="5">
        <f t="shared" si="1"/>
        <v>19</v>
      </c>
      <c r="C25" s="70" t="s">
        <v>132</v>
      </c>
      <c r="D25" s="5">
        <v>1</v>
      </c>
      <c r="E25" s="12">
        <v>12</v>
      </c>
      <c r="F25" s="5">
        <v>1</v>
      </c>
      <c r="G25" s="12">
        <v>12</v>
      </c>
      <c r="H25" s="6">
        <v>0</v>
      </c>
      <c r="I25" s="53">
        <v>0</v>
      </c>
      <c r="J25" s="6">
        <v>0</v>
      </c>
      <c r="K25" s="60">
        <v>0</v>
      </c>
      <c r="M25" s="67"/>
      <c r="N25" s="63"/>
    </row>
    <row r="26" spans="1:14" s="22" customFormat="1" x14ac:dyDescent="0.25">
      <c r="A26" s="5" t="s">
        <v>18</v>
      </c>
      <c r="B26" s="5">
        <f t="shared" si="1"/>
        <v>20</v>
      </c>
      <c r="C26" s="70" t="s">
        <v>133</v>
      </c>
      <c r="D26" s="5">
        <v>2</v>
      </c>
      <c r="E26" s="10">
        <v>105</v>
      </c>
      <c r="F26" s="6">
        <v>0</v>
      </c>
      <c r="G26" s="11">
        <v>0</v>
      </c>
      <c r="H26" s="6">
        <v>2</v>
      </c>
      <c r="I26" s="53">
        <v>11</v>
      </c>
      <c r="J26" s="6">
        <v>0</v>
      </c>
      <c r="K26" s="60">
        <v>0</v>
      </c>
      <c r="M26" s="67"/>
      <c r="N26" s="63"/>
    </row>
    <row r="27" spans="1:14" s="25" customFormat="1" x14ac:dyDescent="0.25">
      <c r="A27" s="5" t="s">
        <v>18</v>
      </c>
      <c r="B27" s="5">
        <f t="shared" si="1"/>
        <v>21</v>
      </c>
      <c r="C27" s="70" t="s">
        <v>41</v>
      </c>
      <c r="D27" s="5">
        <v>3</v>
      </c>
      <c r="E27" s="12">
        <v>35</v>
      </c>
      <c r="F27" s="6">
        <v>6</v>
      </c>
      <c r="G27" s="11">
        <v>72</v>
      </c>
      <c r="H27" s="5">
        <v>5</v>
      </c>
      <c r="I27" s="51">
        <v>53</v>
      </c>
      <c r="J27" s="6">
        <v>2</v>
      </c>
      <c r="K27" s="60">
        <v>500</v>
      </c>
      <c r="M27" s="67"/>
      <c r="N27" s="63"/>
    </row>
    <row r="28" spans="1:14" s="29" customFormat="1" x14ac:dyDescent="0.25">
      <c r="A28" s="5" t="s">
        <v>18</v>
      </c>
      <c r="B28" s="5">
        <f t="shared" si="1"/>
        <v>22</v>
      </c>
      <c r="C28" s="70" t="s">
        <v>38</v>
      </c>
      <c r="D28" s="5">
        <v>1</v>
      </c>
      <c r="E28" s="12">
        <v>7</v>
      </c>
      <c r="F28" s="5">
        <v>0</v>
      </c>
      <c r="G28" s="12">
        <v>0</v>
      </c>
      <c r="H28" s="6">
        <v>3</v>
      </c>
      <c r="I28" s="54">
        <v>27</v>
      </c>
      <c r="J28" s="6">
        <v>0</v>
      </c>
      <c r="K28" s="60">
        <v>0</v>
      </c>
      <c r="M28" s="67"/>
      <c r="N28" s="63"/>
    </row>
    <row r="29" spans="1:14" s="26" customFormat="1" x14ac:dyDescent="0.25">
      <c r="A29" s="5" t="s">
        <v>18</v>
      </c>
      <c r="B29" s="5">
        <f t="shared" si="1"/>
        <v>23</v>
      </c>
      <c r="C29" s="70" t="s">
        <v>134</v>
      </c>
      <c r="D29" s="75">
        <v>2</v>
      </c>
      <c r="E29" s="12">
        <v>27</v>
      </c>
      <c r="F29" s="5">
        <v>2</v>
      </c>
      <c r="G29" s="12">
        <v>24</v>
      </c>
      <c r="H29" s="6">
        <v>2</v>
      </c>
      <c r="I29" s="54">
        <v>13.5</v>
      </c>
      <c r="J29" s="6">
        <v>0</v>
      </c>
      <c r="K29" s="60">
        <v>0</v>
      </c>
      <c r="M29" s="67"/>
      <c r="N29" s="63"/>
    </row>
    <row r="30" spans="1:14" s="30" customFormat="1" x14ac:dyDescent="0.25">
      <c r="A30" s="5" t="s">
        <v>18</v>
      </c>
      <c r="B30" s="5">
        <f t="shared" si="1"/>
        <v>24</v>
      </c>
      <c r="C30" s="70" t="s">
        <v>66</v>
      </c>
      <c r="D30" s="5">
        <v>4</v>
      </c>
      <c r="E30" s="12">
        <v>46</v>
      </c>
      <c r="F30" s="5">
        <v>4</v>
      </c>
      <c r="G30" s="12">
        <v>46</v>
      </c>
      <c r="H30" s="5">
        <v>0</v>
      </c>
      <c r="I30" s="51">
        <v>0</v>
      </c>
      <c r="J30" s="6">
        <v>0</v>
      </c>
      <c r="K30" s="60">
        <v>0</v>
      </c>
      <c r="M30" s="67"/>
      <c r="N30" s="63"/>
    </row>
    <row r="31" spans="1:14" s="31" customFormat="1" x14ac:dyDescent="0.25">
      <c r="A31" s="5" t="s">
        <v>18</v>
      </c>
      <c r="B31" s="5">
        <f t="shared" si="1"/>
        <v>25</v>
      </c>
      <c r="C31" s="70" t="s">
        <v>135</v>
      </c>
      <c r="D31" s="5">
        <v>1</v>
      </c>
      <c r="E31" s="10">
        <v>15</v>
      </c>
      <c r="F31" s="5">
        <v>0</v>
      </c>
      <c r="G31" s="12">
        <v>0</v>
      </c>
      <c r="H31" s="6">
        <v>0</v>
      </c>
      <c r="I31" s="54">
        <v>0</v>
      </c>
      <c r="J31" s="6">
        <v>0</v>
      </c>
      <c r="K31" s="60">
        <v>0</v>
      </c>
      <c r="M31" s="67"/>
      <c r="N31" s="63"/>
    </row>
    <row r="32" spans="1:14" s="33" customFormat="1" x14ac:dyDescent="0.25">
      <c r="A32" s="5" t="s">
        <v>18</v>
      </c>
      <c r="B32" s="5">
        <f t="shared" si="1"/>
        <v>26</v>
      </c>
      <c r="C32" s="70" t="s">
        <v>42</v>
      </c>
      <c r="D32" s="75">
        <v>19</v>
      </c>
      <c r="E32" s="10">
        <v>194</v>
      </c>
      <c r="F32" s="6">
        <v>18</v>
      </c>
      <c r="G32" s="6">
        <v>183</v>
      </c>
      <c r="H32" s="6">
        <v>0</v>
      </c>
      <c r="I32" s="54">
        <v>0</v>
      </c>
      <c r="J32" s="6">
        <v>0</v>
      </c>
      <c r="K32" s="60">
        <v>0</v>
      </c>
      <c r="M32" s="67"/>
      <c r="N32" s="63"/>
    </row>
    <row r="33" spans="1:14" s="37" customFormat="1" x14ac:dyDescent="0.25">
      <c r="A33" s="5" t="s">
        <v>18</v>
      </c>
      <c r="B33" s="5">
        <f t="shared" si="1"/>
        <v>27</v>
      </c>
      <c r="C33" s="70" t="s">
        <v>92</v>
      </c>
      <c r="D33" s="5">
        <v>1</v>
      </c>
      <c r="E33" s="10">
        <v>8</v>
      </c>
      <c r="F33" s="6">
        <v>0</v>
      </c>
      <c r="G33" s="6">
        <v>0</v>
      </c>
      <c r="H33" s="5">
        <v>1</v>
      </c>
      <c r="I33" s="51">
        <v>8</v>
      </c>
      <c r="J33" s="6">
        <v>1</v>
      </c>
      <c r="K33" s="6">
        <v>8</v>
      </c>
      <c r="M33" s="67"/>
      <c r="N33" s="63"/>
    </row>
    <row r="34" spans="1:14" s="37" customFormat="1" x14ac:dyDescent="0.25">
      <c r="A34" s="5" t="s">
        <v>18</v>
      </c>
      <c r="B34" s="5">
        <f t="shared" si="1"/>
        <v>28</v>
      </c>
      <c r="C34" s="70" t="s">
        <v>74</v>
      </c>
      <c r="D34" s="5">
        <v>18</v>
      </c>
      <c r="E34" s="10">
        <v>197</v>
      </c>
      <c r="F34" s="6">
        <v>11</v>
      </c>
      <c r="G34" s="6">
        <v>120</v>
      </c>
      <c r="H34" s="5">
        <v>9</v>
      </c>
      <c r="I34" s="51">
        <v>109</v>
      </c>
      <c r="J34" s="6">
        <v>2</v>
      </c>
      <c r="K34" s="6">
        <v>20</v>
      </c>
      <c r="M34" s="67"/>
      <c r="N34" s="63"/>
    </row>
    <row r="35" spans="1:14" s="37" customFormat="1" x14ac:dyDescent="0.25">
      <c r="A35" s="5" t="s">
        <v>18</v>
      </c>
      <c r="B35" s="5">
        <f t="shared" si="1"/>
        <v>29</v>
      </c>
      <c r="C35" s="70" t="s">
        <v>136</v>
      </c>
      <c r="D35" s="5">
        <v>1</v>
      </c>
      <c r="E35" s="10">
        <v>5</v>
      </c>
      <c r="F35" s="6">
        <v>1</v>
      </c>
      <c r="G35" s="11">
        <v>5</v>
      </c>
      <c r="H35" s="5">
        <v>0</v>
      </c>
      <c r="I35" s="51">
        <v>0</v>
      </c>
      <c r="J35" s="6">
        <v>0</v>
      </c>
      <c r="K35" s="6">
        <v>0</v>
      </c>
      <c r="M35" s="67"/>
      <c r="N35" s="63"/>
    </row>
    <row r="36" spans="1:14" s="34" customFormat="1" x14ac:dyDescent="0.25">
      <c r="A36" s="5" t="s">
        <v>18</v>
      </c>
      <c r="B36" s="5">
        <f t="shared" si="1"/>
        <v>30</v>
      </c>
      <c r="C36" s="70" t="s">
        <v>137</v>
      </c>
      <c r="D36" s="5">
        <v>1</v>
      </c>
      <c r="E36" s="12">
        <v>8</v>
      </c>
      <c r="F36" s="6">
        <v>0</v>
      </c>
      <c r="G36" s="11">
        <v>0</v>
      </c>
      <c r="H36" s="5">
        <v>0</v>
      </c>
      <c r="I36" s="51">
        <v>0</v>
      </c>
      <c r="J36" s="6">
        <v>0</v>
      </c>
      <c r="K36" s="6">
        <v>0</v>
      </c>
      <c r="M36" s="67"/>
      <c r="N36" s="63"/>
    </row>
    <row r="37" spans="1:14" s="34" customFormat="1" x14ac:dyDescent="0.25">
      <c r="A37" s="5" t="s">
        <v>18</v>
      </c>
      <c r="B37" s="5">
        <f t="shared" si="1"/>
        <v>31</v>
      </c>
      <c r="C37" s="70" t="s">
        <v>43</v>
      </c>
      <c r="D37" s="75">
        <v>18</v>
      </c>
      <c r="E37" s="12">
        <v>212.5</v>
      </c>
      <c r="F37" s="5">
        <v>19</v>
      </c>
      <c r="G37" s="12">
        <v>219</v>
      </c>
      <c r="H37" s="6">
        <v>19</v>
      </c>
      <c r="I37" s="54">
        <v>574.5</v>
      </c>
      <c r="J37" s="6">
        <v>2</v>
      </c>
      <c r="K37" s="6">
        <v>20</v>
      </c>
      <c r="M37" s="67"/>
      <c r="N37" s="63"/>
    </row>
    <row r="38" spans="1:14" s="34" customFormat="1" x14ac:dyDescent="0.25">
      <c r="A38" s="5" t="s">
        <v>18</v>
      </c>
      <c r="B38" s="5">
        <f t="shared" si="1"/>
        <v>32</v>
      </c>
      <c r="C38" s="70" t="s">
        <v>138</v>
      </c>
      <c r="D38" s="5">
        <v>2</v>
      </c>
      <c r="E38" s="12">
        <v>8</v>
      </c>
      <c r="F38" s="5">
        <v>1</v>
      </c>
      <c r="G38" s="12">
        <v>5</v>
      </c>
      <c r="H38" s="6">
        <v>0</v>
      </c>
      <c r="I38" s="53">
        <v>0</v>
      </c>
      <c r="J38" s="6">
        <v>0</v>
      </c>
      <c r="K38" s="6">
        <v>0</v>
      </c>
      <c r="M38" s="67"/>
      <c r="N38" s="63"/>
    </row>
    <row r="39" spans="1:14" s="41" customFormat="1" x14ac:dyDescent="0.25">
      <c r="A39" s="5" t="s">
        <v>18</v>
      </c>
      <c r="B39" s="5">
        <f t="shared" si="1"/>
        <v>33</v>
      </c>
      <c r="C39" s="70" t="s">
        <v>85</v>
      </c>
      <c r="D39" s="5">
        <v>1</v>
      </c>
      <c r="E39" s="12">
        <v>15</v>
      </c>
      <c r="F39" s="5">
        <v>1</v>
      </c>
      <c r="G39" s="12">
        <v>15</v>
      </c>
      <c r="H39" s="6">
        <v>3</v>
      </c>
      <c r="I39" s="53">
        <v>42</v>
      </c>
      <c r="J39" s="6">
        <v>0</v>
      </c>
      <c r="K39" s="6">
        <v>0</v>
      </c>
      <c r="M39" s="67"/>
      <c r="N39" s="63"/>
    </row>
    <row r="40" spans="1:14" s="41" customFormat="1" x14ac:dyDescent="0.25">
      <c r="A40" s="5" t="s">
        <v>18</v>
      </c>
      <c r="B40" s="5">
        <f t="shared" si="1"/>
        <v>34</v>
      </c>
      <c r="C40" s="70" t="s">
        <v>139</v>
      </c>
      <c r="D40" s="5">
        <v>1</v>
      </c>
      <c r="E40" s="12">
        <v>15</v>
      </c>
      <c r="F40" s="5">
        <v>1</v>
      </c>
      <c r="G40" s="12">
        <v>15</v>
      </c>
      <c r="H40" s="6">
        <v>0</v>
      </c>
      <c r="I40" s="53">
        <v>0</v>
      </c>
      <c r="J40" s="6">
        <v>0</v>
      </c>
      <c r="K40" s="6">
        <v>0</v>
      </c>
      <c r="M40" s="67"/>
      <c r="N40" s="63"/>
    </row>
    <row r="41" spans="1:14" s="41" customFormat="1" x14ac:dyDescent="0.25">
      <c r="A41" s="5" t="s">
        <v>18</v>
      </c>
      <c r="B41" s="5">
        <f t="shared" si="1"/>
        <v>35</v>
      </c>
      <c r="C41" s="70" t="s">
        <v>140</v>
      </c>
      <c r="D41" s="5">
        <v>1</v>
      </c>
      <c r="E41" s="12">
        <v>0.5</v>
      </c>
      <c r="F41" s="5">
        <v>0</v>
      </c>
      <c r="G41" s="12">
        <v>0</v>
      </c>
      <c r="H41" s="6">
        <v>0</v>
      </c>
      <c r="I41" s="54">
        <v>0</v>
      </c>
      <c r="J41" s="6">
        <v>0</v>
      </c>
      <c r="K41" s="6">
        <v>0</v>
      </c>
      <c r="M41" s="67"/>
      <c r="N41" s="63"/>
    </row>
    <row r="42" spans="1:14" s="41" customFormat="1" x14ac:dyDescent="0.25">
      <c r="A42" s="5" t="s">
        <v>18</v>
      </c>
      <c r="B42" s="5">
        <f t="shared" si="1"/>
        <v>36</v>
      </c>
      <c r="C42" s="70" t="s">
        <v>44</v>
      </c>
      <c r="D42" s="5">
        <v>13</v>
      </c>
      <c r="E42" s="12">
        <v>434.5</v>
      </c>
      <c r="F42" s="5">
        <v>14</v>
      </c>
      <c r="G42" s="12">
        <v>145.5</v>
      </c>
      <c r="H42" s="6">
        <v>5</v>
      </c>
      <c r="I42" s="54">
        <v>53</v>
      </c>
      <c r="J42" s="6">
        <v>0</v>
      </c>
      <c r="K42" s="6">
        <v>0</v>
      </c>
      <c r="M42" s="67"/>
      <c r="N42" s="63"/>
    </row>
    <row r="43" spans="1:14" s="41" customFormat="1" x14ac:dyDescent="0.25">
      <c r="A43" s="5" t="s">
        <v>18</v>
      </c>
      <c r="B43" s="5">
        <f t="shared" si="1"/>
        <v>37</v>
      </c>
      <c r="C43" s="70" t="s">
        <v>141</v>
      </c>
      <c r="D43" s="5">
        <v>88</v>
      </c>
      <c r="E43" s="12">
        <v>1310.8</v>
      </c>
      <c r="F43" s="5">
        <v>2</v>
      </c>
      <c r="G43" s="12">
        <v>24.9</v>
      </c>
      <c r="H43" s="6">
        <v>2</v>
      </c>
      <c r="I43" s="54">
        <v>18</v>
      </c>
      <c r="J43" s="6">
        <v>0</v>
      </c>
      <c r="K43" s="6">
        <v>0</v>
      </c>
      <c r="M43" s="67"/>
      <c r="N43" s="63"/>
    </row>
    <row r="44" spans="1:14" s="41" customFormat="1" x14ac:dyDescent="0.25">
      <c r="A44" s="5" t="s">
        <v>18</v>
      </c>
      <c r="B44" s="5">
        <f t="shared" si="1"/>
        <v>38</v>
      </c>
      <c r="C44" s="70" t="s">
        <v>142</v>
      </c>
      <c r="D44" s="5">
        <v>1</v>
      </c>
      <c r="E44" s="12">
        <v>7</v>
      </c>
      <c r="F44" s="5">
        <v>1</v>
      </c>
      <c r="G44" s="12">
        <v>7</v>
      </c>
      <c r="H44" s="6">
        <v>1</v>
      </c>
      <c r="I44" s="54">
        <v>15</v>
      </c>
      <c r="J44" s="6">
        <v>0</v>
      </c>
      <c r="K44" s="6">
        <v>0</v>
      </c>
      <c r="M44" s="67"/>
      <c r="N44" s="63"/>
    </row>
    <row r="45" spans="1:14" s="41" customFormat="1" x14ac:dyDescent="0.25">
      <c r="A45" s="5" t="s">
        <v>18</v>
      </c>
      <c r="B45" s="5">
        <f t="shared" si="1"/>
        <v>39</v>
      </c>
      <c r="C45" s="70" t="s">
        <v>143</v>
      </c>
      <c r="D45" s="5">
        <v>2</v>
      </c>
      <c r="E45" s="12">
        <v>30</v>
      </c>
      <c r="F45" s="5">
        <v>1</v>
      </c>
      <c r="G45" s="12">
        <v>15</v>
      </c>
      <c r="H45" s="6">
        <v>1</v>
      </c>
      <c r="I45" s="54">
        <v>15</v>
      </c>
      <c r="J45" s="6">
        <v>0</v>
      </c>
      <c r="K45" s="6">
        <v>0</v>
      </c>
      <c r="M45" s="67"/>
      <c r="N45" s="63"/>
    </row>
    <row r="46" spans="1:14" s="41" customFormat="1" x14ac:dyDescent="0.25">
      <c r="A46" s="5" t="s">
        <v>18</v>
      </c>
      <c r="B46" s="5">
        <f t="shared" si="1"/>
        <v>40</v>
      </c>
      <c r="C46" s="70" t="s">
        <v>144</v>
      </c>
      <c r="D46" s="5">
        <v>1</v>
      </c>
      <c r="E46" s="12">
        <v>8</v>
      </c>
      <c r="F46" s="5">
        <v>1</v>
      </c>
      <c r="G46" s="12">
        <v>8</v>
      </c>
      <c r="H46" s="6">
        <v>0</v>
      </c>
      <c r="I46" s="54">
        <v>0</v>
      </c>
      <c r="J46" s="6">
        <v>0</v>
      </c>
      <c r="K46" s="6">
        <v>0</v>
      </c>
      <c r="M46" s="67"/>
      <c r="N46" s="63"/>
    </row>
    <row r="47" spans="1:14" s="41" customFormat="1" x14ac:dyDescent="0.25">
      <c r="A47" s="5" t="s">
        <v>18</v>
      </c>
      <c r="B47" s="5">
        <f t="shared" si="1"/>
        <v>41</v>
      </c>
      <c r="C47" s="70" t="s">
        <v>59</v>
      </c>
      <c r="D47" s="5">
        <v>2</v>
      </c>
      <c r="E47" s="12">
        <v>7</v>
      </c>
      <c r="F47" s="5">
        <v>3</v>
      </c>
      <c r="G47" s="12">
        <v>11.5</v>
      </c>
      <c r="H47" s="6">
        <v>1</v>
      </c>
      <c r="I47" s="54">
        <v>15</v>
      </c>
      <c r="J47" s="6">
        <v>0</v>
      </c>
      <c r="K47" s="6">
        <v>0</v>
      </c>
      <c r="M47" s="65"/>
      <c r="N47" s="63"/>
    </row>
    <row r="48" spans="1:14" s="41" customFormat="1" x14ac:dyDescent="0.25">
      <c r="A48" s="5" t="s">
        <v>18</v>
      </c>
      <c r="B48" s="5">
        <f t="shared" si="1"/>
        <v>42</v>
      </c>
      <c r="C48" s="70" t="s">
        <v>45</v>
      </c>
      <c r="D48" s="5">
        <v>4</v>
      </c>
      <c r="E48" s="12">
        <v>80.5</v>
      </c>
      <c r="F48" s="5">
        <v>2</v>
      </c>
      <c r="G48" s="12">
        <v>25.5</v>
      </c>
      <c r="H48" s="6">
        <v>6</v>
      </c>
      <c r="I48" s="54">
        <v>55</v>
      </c>
      <c r="J48" s="6">
        <v>0</v>
      </c>
      <c r="K48" s="6">
        <v>0</v>
      </c>
      <c r="M48" s="65"/>
      <c r="N48" s="63"/>
    </row>
    <row r="49" spans="1:14" s="48" customFormat="1" x14ac:dyDescent="0.25">
      <c r="A49" s="5" t="s">
        <v>18</v>
      </c>
      <c r="B49" s="5">
        <f t="shared" si="1"/>
        <v>43</v>
      </c>
      <c r="C49" s="70" t="s">
        <v>46</v>
      </c>
      <c r="D49" s="5">
        <v>2</v>
      </c>
      <c r="E49" s="12">
        <v>22</v>
      </c>
      <c r="F49" s="5">
        <v>2</v>
      </c>
      <c r="G49" s="12">
        <v>27</v>
      </c>
      <c r="H49" s="6">
        <v>3</v>
      </c>
      <c r="I49" s="54">
        <v>25</v>
      </c>
      <c r="J49" s="6">
        <v>0</v>
      </c>
      <c r="K49" s="6">
        <v>0</v>
      </c>
      <c r="M49" s="65"/>
      <c r="N49" s="63"/>
    </row>
    <row r="50" spans="1:14" s="48" customFormat="1" x14ac:dyDescent="0.25">
      <c r="A50" s="5" t="s">
        <v>18</v>
      </c>
      <c r="B50" s="5">
        <f t="shared" si="1"/>
        <v>44</v>
      </c>
      <c r="C50" s="70" t="s">
        <v>145</v>
      </c>
      <c r="D50" s="5">
        <v>1</v>
      </c>
      <c r="E50" s="10">
        <v>0.5</v>
      </c>
      <c r="F50" s="5">
        <v>1</v>
      </c>
      <c r="G50" s="12">
        <v>0.5</v>
      </c>
      <c r="H50" s="6">
        <v>0</v>
      </c>
      <c r="I50" s="54">
        <v>0</v>
      </c>
      <c r="J50" s="6">
        <v>0</v>
      </c>
      <c r="K50" s="6">
        <v>0</v>
      </c>
      <c r="M50" s="65"/>
      <c r="N50" s="63"/>
    </row>
    <row r="51" spans="1:14" s="48" customFormat="1" x14ac:dyDescent="0.25">
      <c r="A51" s="5" t="s">
        <v>18</v>
      </c>
      <c r="B51" s="5">
        <f t="shared" si="1"/>
        <v>45</v>
      </c>
      <c r="C51" s="70" t="s">
        <v>86</v>
      </c>
      <c r="D51" s="5">
        <v>1</v>
      </c>
      <c r="E51" s="10">
        <v>186</v>
      </c>
      <c r="F51" s="5">
        <v>0</v>
      </c>
      <c r="G51" s="12">
        <v>0</v>
      </c>
      <c r="H51" s="6">
        <v>1</v>
      </c>
      <c r="I51" s="54">
        <v>10</v>
      </c>
      <c r="J51" s="6">
        <v>0</v>
      </c>
      <c r="K51" s="6">
        <v>0</v>
      </c>
      <c r="L51" s="19"/>
      <c r="M51" s="65"/>
      <c r="N51" s="63"/>
    </row>
    <row r="52" spans="1:14" s="48" customFormat="1" x14ac:dyDescent="0.25">
      <c r="A52" s="5" t="s">
        <v>18</v>
      </c>
      <c r="B52" s="5">
        <f t="shared" si="1"/>
        <v>46</v>
      </c>
      <c r="C52" s="70" t="s">
        <v>47</v>
      </c>
      <c r="D52" s="5">
        <v>1</v>
      </c>
      <c r="E52" s="10">
        <v>2</v>
      </c>
      <c r="F52" s="5">
        <v>3</v>
      </c>
      <c r="G52" s="12">
        <v>67</v>
      </c>
      <c r="H52" s="6">
        <v>3</v>
      </c>
      <c r="I52" s="54">
        <v>40</v>
      </c>
      <c r="J52" s="6">
        <v>0</v>
      </c>
      <c r="K52" s="6">
        <v>0</v>
      </c>
      <c r="M52" s="65"/>
      <c r="N52" s="63"/>
    </row>
    <row r="53" spans="1:14" s="48" customFormat="1" x14ac:dyDescent="0.25">
      <c r="A53" s="5" t="s">
        <v>18</v>
      </c>
      <c r="B53" s="5">
        <f t="shared" si="1"/>
        <v>47</v>
      </c>
      <c r="C53" s="70" t="s">
        <v>60</v>
      </c>
      <c r="D53" s="5">
        <v>1</v>
      </c>
      <c r="E53" s="10">
        <v>15</v>
      </c>
      <c r="F53" s="5">
        <v>1</v>
      </c>
      <c r="G53" s="12">
        <v>15</v>
      </c>
      <c r="H53" s="6">
        <v>1</v>
      </c>
      <c r="I53" s="54">
        <v>7</v>
      </c>
      <c r="J53" s="6">
        <v>0</v>
      </c>
      <c r="K53" s="6">
        <v>0</v>
      </c>
      <c r="M53" s="65"/>
      <c r="N53" s="63"/>
    </row>
    <row r="54" spans="1:14" s="48" customFormat="1" x14ac:dyDescent="0.25">
      <c r="A54" s="5" t="s">
        <v>18</v>
      </c>
      <c r="B54" s="5">
        <f t="shared" si="1"/>
        <v>48</v>
      </c>
      <c r="C54" s="70" t="s">
        <v>146</v>
      </c>
      <c r="D54" s="5">
        <v>1</v>
      </c>
      <c r="E54" s="10">
        <v>10</v>
      </c>
      <c r="F54" s="5">
        <v>1</v>
      </c>
      <c r="G54" s="12">
        <v>10</v>
      </c>
      <c r="H54" s="6">
        <v>3</v>
      </c>
      <c r="I54" s="54">
        <v>32</v>
      </c>
      <c r="J54" s="6">
        <v>0</v>
      </c>
      <c r="K54" s="6">
        <v>0</v>
      </c>
      <c r="M54" s="65"/>
      <c r="N54" s="63"/>
    </row>
    <row r="55" spans="1:14" s="48" customFormat="1" x14ac:dyDescent="0.25">
      <c r="A55" s="5" t="s">
        <v>18</v>
      </c>
      <c r="B55" s="5">
        <f t="shared" si="1"/>
        <v>49</v>
      </c>
      <c r="C55" s="70" t="s">
        <v>147</v>
      </c>
      <c r="D55" s="5">
        <v>1</v>
      </c>
      <c r="E55" s="10">
        <v>10</v>
      </c>
      <c r="F55" s="5">
        <v>0</v>
      </c>
      <c r="G55" s="12">
        <v>0</v>
      </c>
      <c r="H55" s="6">
        <v>0</v>
      </c>
      <c r="I55" s="54">
        <v>0</v>
      </c>
      <c r="J55" s="6">
        <v>0</v>
      </c>
      <c r="K55" s="6">
        <v>0</v>
      </c>
      <c r="M55" s="65"/>
      <c r="N55" s="63"/>
    </row>
    <row r="56" spans="1:14" s="48" customFormat="1" x14ac:dyDescent="0.25">
      <c r="A56" s="5" t="s">
        <v>18</v>
      </c>
      <c r="B56" s="5">
        <f t="shared" si="1"/>
        <v>50</v>
      </c>
      <c r="C56" s="70" t="s">
        <v>148</v>
      </c>
      <c r="D56" s="5">
        <v>1</v>
      </c>
      <c r="E56" s="12">
        <v>15</v>
      </c>
      <c r="F56" s="5">
        <v>18</v>
      </c>
      <c r="G56" s="12">
        <v>220.5</v>
      </c>
      <c r="H56" s="6">
        <v>0</v>
      </c>
      <c r="I56" s="54">
        <v>0</v>
      </c>
      <c r="J56" s="6">
        <v>0</v>
      </c>
      <c r="K56" s="6">
        <v>0</v>
      </c>
      <c r="M56" s="65"/>
      <c r="N56" s="63"/>
    </row>
    <row r="57" spans="1:14" s="40" customFormat="1" x14ac:dyDescent="0.25">
      <c r="A57" s="5" t="s">
        <v>18</v>
      </c>
      <c r="B57" s="5">
        <f t="shared" si="1"/>
        <v>51</v>
      </c>
      <c r="C57" s="70" t="s">
        <v>149</v>
      </c>
      <c r="D57" s="5">
        <v>1</v>
      </c>
      <c r="E57" s="12">
        <v>15</v>
      </c>
      <c r="F57" s="5">
        <v>0</v>
      </c>
      <c r="G57" s="12">
        <v>0</v>
      </c>
      <c r="H57" s="6">
        <v>1</v>
      </c>
      <c r="I57" s="54">
        <v>7</v>
      </c>
      <c r="J57" s="6">
        <v>0</v>
      </c>
      <c r="K57" s="6">
        <v>0</v>
      </c>
      <c r="M57" s="65"/>
      <c r="N57" s="63"/>
    </row>
    <row r="58" spans="1:14" s="40" customFormat="1" x14ac:dyDescent="0.25">
      <c r="A58" s="5" t="s">
        <v>18</v>
      </c>
      <c r="B58" s="5">
        <f t="shared" si="1"/>
        <v>52</v>
      </c>
      <c r="C58" s="70" t="s">
        <v>61</v>
      </c>
      <c r="D58" s="5">
        <v>2</v>
      </c>
      <c r="E58" s="12">
        <v>25.5</v>
      </c>
      <c r="F58" s="5">
        <v>3</v>
      </c>
      <c r="G58" s="12">
        <v>30.5</v>
      </c>
      <c r="H58" s="6">
        <v>4</v>
      </c>
      <c r="I58" s="54">
        <v>52</v>
      </c>
      <c r="J58" s="6">
        <v>0</v>
      </c>
      <c r="K58" s="6">
        <v>0</v>
      </c>
      <c r="M58" s="65"/>
      <c r="N58" s="63"/>
    </row>
    <row r="59" spans="1:14" s="40" customFormat="1" x14ac:dyDescent="0.25">
      <c r="A59" s="5" t="s">
        <v>18</v>
      </c>
      <c r="B59" s="5">
        <f t="shared" si="1"/>
        <v>53</v>
      </c>
      <c r="C59" s="70" t="s">
        <v>48</v>
      </c>
      <c r="D59" s="5">
        <v>5</v>
      </c>
      <c r="E59" s="12">
        <v>57.5</v>
      </c>
      <c r="F59" s="5">
        <f>4+2</f>
        <v>6</v>
      </c>
      <c r="G59" s="12">
        <f>49+12</f>
        <v>61</v>
      </c>
      <c r="H59" s="6">
        <v>0</v>
      </c>
      <c r="I59" s="54">
        <v>0</v>
      </c>
      <c r="J59" s="6">
        <v>0</v>
      </c>
      <c r="K59" s="6">
        <v>0</v>
      </c>
      <c r="M59" s="65"/>
      <c r="N59" s="63"/>
    </row>
    <row r="60" spans="1:14" s="40" customFormat="1" x14ac:dyDescent="0.25">
      <c r="A60" s="5" t="s">
        <v>18</v>
      </c>
      <c r="B60" s="5">
        <f t="shared" si="1"/>
        <v>54</v>
      </c>
      <c r="C60" s="70" t="s">
        <v>150</v>
      </c>
      <c r="D60" s="5">
        <v>2</v>
      </c>
      <c r="E60" s="12">
        <v>12</v>
      </c>
      <c r="F60" s="5">
        <v>0</v>
      </c>
      <c r="G60" s="12">
        <v>0</v>
      </c>
      <c r="H60" s="6">
        <v>1</v>
      </c>
      <c r="I60" s="54">
        <v>15</v>
      </c>
      <c r="J60" s="6">
        <v>0</v>
      </c>
      <c r="K60" s="6">
        <v>0</v>
      </c>
      <c r="M60" s="65"/>
      <c r="N60" s="63"/>
    </row>
    <row r="61" spans="1:14" s="40" customFormat="1" x14ac:dyDescent="0.25">
      <c r="A61" s="5" t="s">
        <v>18</v>
      </c>
      <c r="B61" s="5">
        <f t="shared" si="1"/>
        <v>55</v>
      </c>
      <c r="C61" s="70" t="s">
        <v>87</v>
      </c>
      <c r="D61" s="5">
        <v>1</v>
      </c>
      <c r="E61" s="12">
        <v>15</v>
      </c>
      <c r="F61" s="5">
        <v>2</v>
      </c>
      <c r="G61" s="12">
        <f>1450+15</f>
        <v>1465</v>
      </c>
      <c r="H61" s="6">
        <v>0</v>
      </c>
      <c r="I61" s="54">
        <v>0</v>
      </c>
      <c r="J61" s="6">
        <v>0</v>
      </c>
      <c r="K61" s="6">
        <v>0</v>
      </c>
      <c r="M61" s="67"/>
      <c r="N61" s="63"/>
    </row>
    <row r="62" spans="1:14" s="40" customFormat="1" x14ac:dyDescent="0.25">
      <c r="A62" s="5" t="s">
        <v>18</v>
      </c>
      <c r="B62" s="5">
        <f t="shared" si="1"/>
        <v>56</v>
      </c>
      <c r="C62" s="70" t="s">
        <v>62</v>
      </c>
      <c r="D62" s="5">
        <v>7</v>
      </c>
      <c r="E62" s="12">
        <v>114</v>
      </c>
      <c r="F62" s="5">
        <v>4</v>
      </c>
      <c r="G62" s="12">
        <v>42</v>
      </c>
      <c r="H62" s="6">
        <v>1</v>
      </c>
      <c r="I62" s="54">
        <v>7.5</v>
      </c>
      <c r="J62" s="6">
        <v>0</v>
      </c>
      <c r="K62" s="6">
        <v>0</v>
      </c>
      <c r="M62" s="67"/>
      <c r="N62" s="63"/>
    </row>
    <row r="63" spans="1:14" s="40" customFormat="1" x14ac:dyDescent="0.25">
      <c r="A63" s="5" t="s">
        <v>18</v>
      </c>
      <c r="B63" s="5">
        <f t="shared" si="1"/>
        <v>57</v>
      </c>
      <c r="C63" s="70" t="s">
        <v>49</v>
      </c>
      <c r="D63" s="5">
        <v>4</v>
      </c>
      <c r="E63" s="12">
        <v>42</v>
      </c>
      <c r="F63" s="5">
        <v>3</v>
      </c>
      <c r="G63" s="12">
        <v>93</v>
      </c>
      <c r="H63" s="6">
        <v>4</v>
      </c>
      <c r="I63" s="54">
        <v>35</v>
      </c>
      <c r="J63" s="6">
        <v>0</v>
      </c>
      <c r="K63" s="6">
        <v>0</v>
      </c>
      <c r="M63" s="67"/>
      <c r="N63" s="63"/>
    </row>
    <row r="64" spans="1:14" s="36" customFormat="1" x14ac:dyDescent="0.25">
      <c r="A64" s="5" t="s">
        <v>18</v>
      </c>
      <c r="B64" s="5">
        <f t="shared" si="1"/>
        <v>58</v>
      </c>
      <c r="C64" s="70" t="s">
        <v>21</v>
      </c>
      <c r="D64" s="5">
        <v>17</v>
      </c>
      <c r="E64" s="12">
        <v>832.5</v>
      </c>
      <c r="F64" s="5">
        <v>0</v>
      </c>
      <c r="G64" s="11">
        <v>0</v>
      </c>
      <c r="H64" s="6">
        <v>9</v>
      </c>
      <c r="I64" s="54">
        <v>344</v>
      </c>
      <c r="J64" s="6">
        <v>0</v>
      </c>
      <c r="K64" s="6">
        <v>0</v>
      </c>
      <c r="M64" s="67"/>
      <c r="N64" s="63"/>
    </row>
    <row r="65" spans="1:14" s="36" customFormat="1" x14ac:dyDescent="0.25">
      <c r="A65" s="5" t="s">
        <v>18</v>
      </c>
      <c r="B65" s="5">
        <f t="shared" si="1"/>
        <v>59</v>
      </c>
      <c r="C65" s="70" t="s">
        <v>155</v>
      </c>
      <c r="D65" s="5">
        <v>0</v>
      </c>
      <c r="E65" s="12">
        <v>0</v>
      </c>
      <c r="F65" s="6">
        <v>1</v>
      </c>
      <c r="G65" s="11">
        <v>13</v>
      </c>
      <c r="H65" s="6">
        <v>1</v>
      </c>
      <c r="I65" s="54">
        <v>15</v>
      </c>
      <c r="J65" s="6">
        <v>0</v>
      </c>
      <c r="K65" s="6">
        <v>0</v>
      </c>
      <c r="M65" s="67"/>
      <c r="N65" s="63"/>
    </row>
    <row r="66" spans="1:14" s="34" customFormat="1" x14ac:dyDescent="0.25">
      <c r="A66" s="5" t="s">
        <v>18</v>
      </c>
      <c r="B66" s="5">
        <f t="shared" si="1"/>
        <v>60</v>
      </c>
      <c r="C66" s="70" t="s">
        <v>57</v>
      </c>
      <c r="D66" s="5">
        <v>0</v>
      </c>
      <c r="E66" s="12">
        <v>0</v>
      </c>
      <c r="F66" s="5">
        <v>1</v>
      </c>
      <c r="G66" s="10">
        <v>14</v>
      </c>
      <c r="H66" s="6">
        <v>0</v>
      </c>
      <c r="I66" s="54">
        <v>0</v>
      </c>
      <c r="J66" s="6">
        <v>0</v>
      </c>
      <c r="K66" s="6">
        <v>0</v>
      </c>
      <c r="M66" s="65"/>
      <c r="N66" s="63"/>
    </row>
    <row r="67" spans="1:14" s="35" customFormat="1" x14ac:dyDescent="0.25">
      <c r="A67" s="5" t="s">
        <v>18</v>
      </c>
      <c r="B67" s="5">
        <f t="shared" si="1"/>
        <v>61</v>
      </c>
      <c r="C67" s="70" t="s">
        <v>156</v>
      </c>
      <c r="D67" s="5">
        <v>0</v>
      </c>
      <c r="E67" s="12">
        <v>0</v>
      </c>
      <c r="F67" s="75">
        <v>1</v>
      </c>
      <c r="G67" s="112">
        <v>8</v>
      </c>
      <c r="H67" s="6">
        <v>2</v>
      </c>
      <c r="I67" s="54">
        <v>20</v>
      </c>
      <c r="J67" s="6">
        <v>0</v>
      </c>
      <c r="K67" s="6">
        <v>0</v>
      </c>
      <c r="M67" s="65"/>
      <c r="N67" s="63"/>
    </row>
    <row r="68" spans="1:14" s="56" customFormat="1" x14ac:dyDescent="0.25">
      <c r="A68" s="5" t="s">
        <v>18</v>
      </c>
      <c r="B68" s="5">
        <f t="shared" si="1"/>
        <v>62</v>
      </c>
      <c r="C68" s="70" t="s">
        <v>157</v>
      </c>
      <c r="D68" s="5">
        <v>0</v>
      </c>
      <c r="E68" s="12">
        <v>0</v>
      </c>
      <c r="F68" s="5">
        <v>1</v>
      </c>
      <c r="G68" s="10">
        <v>8</v>
      </c>
      <c r="H68" s="6">
        <v>0</v>
      </c>
      <c r="I68" s="54">
        <v>0</v>
      </c>
      <c r="J68" s="6">
        <v>0</v>
      </c>
      <c r="K68" s="6">
        <v>0</v>
      </c>
      <c r="M68" s="65"/>
      <c r="N68" s="63"/>
    </row>
    <row r="69" spans="1:14" s="40" customFormat="1" x14ac:dyDescent="0.25">
      <c r="A69" s="5" t="s">
        <v>18</v>
      </c>
      <c r="B69" s="5">
        <f t="shared" si="1"/>
        <v>63</v>
      </c>
      <c r="C69" s="70" t="s">
        <v>84</v>
      </c>
      <c r="D69" s="5">
        <v>0</v>
      </c>
      <c r="E69" s="12">
        <v>0</v>
      </c>
      <c r="F69" s="5">
        <v>1</v>
      </c>
      <c r="G69" s="10">
        <v>15</v>
      </c>
      <c r="H69" s="6">
        <v>1</v>
      </c>
      <c r="I69" s="54">
        <v>11</v>
      </c>
      <c r="J69" s="6">
        <v>0</v>
      </c>
      <c r="K69" s="6">
        <v>0</v>
      </c>
      <c r="M69" s="65"/>
      <c r="N69" s="63"/>
    </row>
    <row r="70" spans="1:14" s="56" customFormat="1" x14ac:dyDescent="0.25">
      <c r="A70" s="5" t="s">
        <v>18</v>
      </c>
      <c r="B70" s="5">
        <f t="shared" si="1"/>
        <v>64</v>
      </c>
      <c r="C70" s="70" t="s">
        <v>158</v>
      </c>
      <c r="D70" s="5">
        <v>0</v>
      </c>
      <c r="E70" s="12">
        <v>0</v>
      </c>
      <c r="F70" s="75">
        <v>2</v>
      </c>
      <c r="G70" s="112">
        <v>678</v>
      </c>
      <c r="H70" s="6">
        <v>0</v>
      </c>
      <c r="I70" s="54">
        <v>0</v>
      </c>
      <c r="J70" s="6">
        <v>0</v>
      </c>
      <c r="K70" s="6">
        <v>0</v>
      </c>
      <c r="M70" s="65"/>
      <c r="N70" s="63"/>
    </row>
    <row r="71" spans="1:14" s="56" customFormat="1" x14ac:dyDescent="0.25">
      <c r="A71" s="5" t="s">
        <v>18</v>
      </c>
      <c r="B71" s="5">
        <f t="shared" ref="B71:B104" si="2">B70+1</f>
        <v>65</v>
      </c>
      <c r="C71" s="70" t="s">
        <v>159</v>
      </c>
      <c r="D71" s="5">
        <v>0</v>
      </c>
      <c r="E71" s="12">
        <v>0</v>
      </c>
      <c r="F71" s="75">
        <v>1</v>
      </c>
      <c r="G71" s="112">
        <v>8</v>
      </c>
      <c r="H71" s="6">
        <v>0</v>
      </c>
      <c r="I71" s="54">
        <v>0</v>
      </c>
      <c r="J71" s="6">
        <v>0</v>
      </c>
      <c r="K71" s="6">
        <v>0</v>
      </c>
      <c r="M71" s="65"/>
      <c r="N71" s="63"/>
    </row>
    <row r="72" spans="1:14" s="58" customFormat="1" x14ac:dyDescent="0.25">
      <c r="A72" s="5" t="s">
        <v>18</v>
      </c>
      <c r="B72" s="5">
        <f t="shared" si="2"/>
        <v>66</v>
      </c>
      <c r="C72" s="70" t="s">
        <v>160</v>
      </c>
      <c r="D72" s="5">
        <v>0</v>
      </c>
      <c r="E72" s="12">
        <v>0</v>
      </c>
      <c r="F72" s="5">
        <v>1</v>
      </c>
      <c r="G72" s="10">
        <v>10</v>
      </c>
      <c r="H72" s="6">
        <v>2</v>
      </c>
      <c r="I72" s="54">
        <v>21</v>
      </c>
      <c r="J72" s="6">
        <v>0</v>
      </c>
      <c r="K72" s="6">
        <v>0</v>
      </c>
      <c r="M72" s="65"/>
      <c r="N72" s="63"/>
    </row>
    <row r="73" spans="1:14" s="58" customFormat="1" x14ac:dyDescent="0.25">
      <c r="A73" s="5" t="s">
        <v>18</v>
      </c>
      <c r="B73" s="5">
        <f t="shared" si="2"/>
        <v>67</v>
      </c>
      <c r="C73" s="70" t="s">
        <v>67</v>
      </c>
      <c r="D73" s="5">
        <v>0</v>
      </c>
      <c r="E73" s="12">
        <v>0</v>
      </c>
      <c r="F73" s="5">
        <v>1</v>
      </c>
      <c r="G73" s="10">
        <v>10</v>
      </c>
      <c r="H73" s="6">
        <f>1+3</f>
        <v>4</v>
      </c>
      <c r="I73" s="54">
        <f>10+35</f>
        <v>45</v>
      </c>
      <c r="J73" s="6">
        <v>0</v>
      </c>
      <c r="K73" s="6">
        <v>0</v>
      </c>
      <c r="M73" s="65"/>
      <c r="N73" s="63"/>
    </row>
    <row r="74" spans="1:14" s="58" customFormat="1" x14ac:dyDescent="0.25">
      <c r="A74" s="5" t="s">
        <v>18</v>
      </c>
      <c r="B74" s="5">
        <f t="shared" si="2"/>
        <v>68</v>
      </c>
      <c r="C74" s="70" t="s">
        <v>77</v>
      </c>
      <c r="D74" s="5">
        <v>0</v>
      </c>
      <c r="E74" s="12">
        <v>0</v>
      </c>
      <c r="F74" s="5">
        <v>0</v>
      </c>
      <c r="G74" s="10">
        <v>0</v>
      </c>
      <c r="H74" s="6">
        <f>1+2</f>
        <v>3</v>
      </c>
      <c r="I74" s="54">
        <f>4000+23</f>
        <v>4023</v>
      </c>
      <c r="J74" s="6">
        <v>0</v>
      </c>
      <c r="K74" s="6">
        <v>0</v>
      </c>
      <c r="M74" s="65"/>
      <c r="N74" s="63"/>
    </row>
    <row r="75" spans="1:14" s="58" customFormat="1" x14ac:dyDescent="0.25">
      <c r="A75" s="5" t="s">
        <v>18</v>
      </c>
      <c r="B75" s="5">
        <f t="shared" si="2"/>
        <v>69</v>
      </c>
      <c r="C75" s="70" t="s">
        <v>162</v>
      </c>
      <c r="D75" s="5">
        <v>0</v>
      </c>
      <c r="E75" s="12">
        <v>0</v>
      </c>
      <c r="F75" s="5">
        <v>0</v>
      </c>
      <c r="G75" s="10">
        <v>0</v>
      </c>
      <c r="H75" s="6">
        <v>1</v>
      </c>
      <c r="I75" s="54">
        <v>314.10000000000002</v>
      </c>
      <c r="J75" s="6">
        <v>0</v>
      </c>
      <c r="K75" s="6">
        <v>0</v>
      </c>
      <c r="M75" s="65"/>
      <c r="N75" s="63"/>
    </row>
    <row r="76" spans="1:14" s="58" customFormat="1" x14ac:dyDescent="0.25">
      <c r="A76" s="5" t="s">
        <v>18</v>
      </c>
      <c r="B76" s="5">
        <f t="shared" si="2"/>
        <v>70</v>
      </c>
      <c r="C76" s="70" t="s">
        <v>169</v>
      </c>
      <c r="D76" s="5">
        <v>0</v>
      </c>
      <c r="E76" s="12">
        <v>0</v>
      </c>
      <c r="F76" s="5">
        <v>0</v>
      </c>
      <c r="G76" s="10">
        <v>0</v>
      </c>
      <c r="H76" s="6">
        <v>1</v>
      </c>
      <c r="I76" s="54">
        <v>101</v>
      </c>
      <c r="J76" s="6">
        <v>0</v>
      </c>
      <c r="K76" s="6">
        <v>0</v>
      </c>
      <c r="M76" s="65"/>
      <c r="N76" s="63"/>
    </row>
    <row r="77" spans="1:14" s="58" customFormat="1" x14ac:dyDescent="0.25">
      <c r="A77" s="5" t="s">
        <v>18</v>
      </c>
      <c r="B77" s="5">
        <f t="shared" si="2"/>
        <v>71</v>
      </c>
      <c r="C77" s="70" t="s">
        <v>170</v>
      </c>
      <c r="D77" s="5">
        <v>0</v>
      </c>
      <c r="E77" s="12">
        <v>0</v>
      </c>
      <c r="F77" s="5">
        <v>0</v>
      </c>
      <c r="G77" s="10">
        <v>0</v>
      </c>
      <c r="H77" s="6">
        <f>1+1</f>
        <v>2</v>
      </c>
      <c r="I77" s="54">
        <f>6+14</f>
        <v>20</v>
      </c>
      <c r="J77" s="6">
        <v>0</v>
      </c>
      <c r="K77" s="6">
        <v>0</v>
      </c>
      <c r="M77" s="65"/>
      <c r="N77" s="63"/>
    </row>
    <row r="78" spans="1:14" s="58" customFormat="1" x14ac:dyDescent="0.25">
      <c r="A78" s="5" t="s">
        <v>18</v>
      </c>
      <c r="B78" s="5">
        <f t="shared" si="2"/>
        <v>72</v>
      </c>
      <c r="C78" s="70" t="s">
        <v>171</v>
      </c>
      <c r="D78" s="5">
        <v>0</v>
      </c>
      <c r="E78" s="12">
        <v>0</v>
      </c>
      <c r="F78" s="5">
        <v>0</v>
      </c>
      <c r="G78" s="10">
        <v>0</v>
      </c>
      <c r="H78" s="6">
        <v>1</v>
      </c>
      <c r="I78" s="54">
        <v>8</v>
      </c>
      <c r="J78" s="6">
        <v>0</v>
      </c>
      <c r="K78" s="6">
        <v>0</v>
      </c>
      <c r="M78" s="65"/>
      <c r="N78" s="63"/>
    </row>
    <row r="79" spans="1:14" s="58" customFormat="1" x14ac:dyDescent="0.25">
      <c r="A79" s="5" t="s">
        <v>18</v>
      </c>
      <c r="B79" s="5">
        <f t="shared" si="2"/>
        <v>73</v>
      </c>
      <c r="C79" s="70" t="s">
        <v>172</v>
      </c>
      <c r="D79" s="5">
        <v>0</v>
      </c>
      <c r="E79" s="12">
        <v>0</v>
      </c>
      <c r="F79" s="5">
        <v>0</v>
      </c>
      <c r="G79" s="10">
        <v>0</v>
      </c>
      <c r="H79" s="6">
        <v>2</v>
      </c>
      <c r="I79" s="54">
        <v>23</v>
      </c>
      <c r="J79" s="6">
        <v>0</v>
      </c>
      <c r="K79" s="6">
        <v>0</v>
      </c>
      <c r="M79" s="65"/>
      <c r="N79" s="63"/>
    </row>
    <row r="80" spans="1:14" s="58" customFormat="1" x14ac:dyDescent="0.25">
      <c r="A80" s="5" t="s">
        <v>18</v>
      </c>
      <c r="B80" s="5">
        <f t="shared" si="2"/>
        <v>74</v>
      </c>
      <c r="C80" s="70" t="s">
        <v>173</v>
      </c>
      <c r="D80" s="5">
        <v>0</v>
      </c>
      <c r="E80" s="12">
        <v>0</v>
      </c>
      <c r="F80" s="5">
        <v>0</v>
      </c>
      <c r="G80" s="10">
        <v>0</v>
      </c>
      <c r="H80" s="6">
        <v>1</v>
      </c>
      <c r="I80" s="54">
        <v>7</v>
      </c>
      <c r="J80" s="6">
        <v>0</v>
      </c>
      <c r="K80" s="6">
        <v>0</v>
      </c>
      <c r="M80" s="65"/>
      <c r="N80" s="63"/>
    </row>
    <row r="81" spans="1:14" s="58" customFormat="1" x14ac:dyDescent="0.25">
      <c r="A81" s="5" t="s">
        <v>18</v>
      </c>
      <c r="B81" s="5">
        <f t="shared" si="2"/>
        <v>75</v>
      </c>
      <c r="C81" s="70" t="s">
        <v>174</v>
      </c>
      <c r="D81" s="5">
        <v>0</v>
      </c>
      <c r="E81" s="12">
        <v>0</v>
      </c>
      <c r="F81" s="5">
        <v>0</v>
      </c>
      <c r="G81" s="10">
        <v>0</v>
      </c>
      <c r="H81" s="6">
        <v>1</v>
      </c>
      <c r="I81" s="54">
        <v>2</v>
      </c>
      <c r="J81" s="6">
        <v>0</v>
      </c>
      <c r="K81" s="6">
        <v>0</v>
      </c>
      <c r="M81" s="65"/>
      <c r="N81" s="63"/>
    </row>
    <row r="82" spans="1:14" s="58" customFormat="1" x14ac:dyDescent="0.25">
      <c r="A82" s="5" t="s">
        <v>18</v>
      </c>
      <c r="B82" s="5">
        <f t="shared" si="2"/>
        <v>76</v>
      </c>
      <c r="C82" s="70" t="s">
        <v>64</v>
      </c>
      <c r="D82" s="5">
        <v>0</v>
      </c>
      <c r="E82" s="12">
        <v>0</v>
      </c>
      <c r="F82" s="5">
        <v>0</v>
      </c>
      <c r="G82" s="10">
        <v>0</v>
      </c>
      <c r="H82" s="6">
        <v>1</v>
      </c>
      <c r="I82" s="54">
        <v>15</v>
      </c>
      <c r="J82" s="6">
        <v>0</v>
      </c>
      <c r="K82" s="6">
        <v>0</v>
      </c>
      <c r="M82" s="65"/>
      <c r="N82" s="63"/>
    </row>
    <row r="83" spans="1:14" s="58" customFormat="1" x14ac:dyDescent="0.25">
      <c r="A83" s="5" t="s">
        <v>18</v>
      </c>
      <c r="B83" s="5">
        <f t="shared" si="2"/>
        <v>77</v>
      </c>
      <c r="C83" s="70" t="s">
        <v>81</v>
      </c>
      <c r="D83" s="5">
        <v>0</v>
      </c>
      <c r="E83" s="12">
        <v>0</v>
      </c>
      <c r="F83" s="5">
        <v>0</v>
      </c>
      <c r="G83" s="10">
        <v>0</v>
      </c>
      <c r="H83" s="6">
        <v>1</v>
      </c>
      <c r="I83" s="54">
        <v>15</v>
      </c>
      <c r="J83" s="6">
        <v>0</v>
      </c>
      <c r="K83" s="6">
        <v>0</v>
      </c>
      <c r="M83" s="65"/>
      <c r="N83" s="63"/>
    </row>
    <row r="84" spans="1:14" s="58" customFormat="1" x14ac:dyDescent="0.25">
      <c r="A84" s="5" t="s">
        <v>18</v>
      </c>
      <c r="B84" s="5">
        <f t="shared" si="2"/>
        <v>78</v>
      </c>
      <c r="C84" s="70" t="s">
        <v>175</v>
      </c>
      <c r="D84" s="5">
        <v>0</v>
      </c>
      <c r="E84" s="12">
        <v>0</v>
      </c>
      <c r="F84" s="5">
        <v>0</v>
      </c>
      <c r="G84" s="10">
        <v>0</v>
      </c>
      <c r="H84" s="6">
        <v>1</v>
      </c>
      <c r="I84" s="54">
        <v>20</v>
      </c>
      <c r="J84" s="6">
        <v>0</v>
      </c>
      <c r="K84" s="6">
        <v>0</v>
      </c>
      <c r="M84" s="65"/>
      <c r="N84" s="63"/>
    </row>
    <row r="85" spans="1:14" s="58" customFormat="1" x14ac:dyDescent="0.25">
      <c r="A85" s="5" t="s">
        <v>18</v>
      </c>
      <c r="B85" s="5">
        <f t="shared" si="2"/>
        <v>79</v>
      </c>
      <c r="C85" s="70" t="s">
        <v>65</v>
      </c>
      <c r="D85" s="5">
        <v>0</v>
      </c>
      <c r="E85" s="12">
        <v>0</v>
      </c>
      <c r="F85" s="5">
        <v>0</v>
      </c>
      <c r="G85" s="10">
        <v>0</v>
      </c>
      <c r="H85" s="6">
        <v>1</v>
      </c>
      <c r="I85" s="54">
        <v>7</v>
      </c>
      <c r="J85" s="6">
        <v>0</v>
      </c>
      <c r="K85" s="6">
        <v>0</v>
      </c>
      <c r="M85" s="65"/>
      <c r="N85" s="63"/>
    </row>
    <row r="86" spans="1:14" s="58" customFormat="1" x14ac:dyDescent="0.25">
      <c r="A86" s="5" t="s">
        <v>18</v>
      </c>
      <c r="B86" s="5">
        <f t="shared" si="2"/>
        <v>80</v>
      </c>
      <c r="C86" s="70" t="s">
        <v>176</v>
      </c>
      <c r="D86" s="5">
        <v>0</v>
      </c>
      <c r="E86" s="12">
        <v>0</v>
      </c>
      <c r="F86" s="5">
        <v>0</v>
      </c>
      <c r="G86" s="10">
        <v>0</v>
      </c>
      <c r="H86" s="6">
        <v>1</v>
      </c>
      <c r="I86" s="54">
        <v>5</v>
      </c>
      <c r="J86" s="6">
        <v>0</v>
      </c>
      <c r="K86" s="6">
        <v>0</v>
      </c>
      <c r="M86" s="65"/>
      <c r="N86" s="63"/>
    </row>
    <row r="87" spans="1:14" s="59" customFormat="1" x14ac:dyDescent="0.25">
      <c r="A87" s="5" t="s">
        <v>18</v>
      </c>
      <c r="B87" s="5">
        <f t="shared" si="2"/>
        <v>81</v>
      </c>
      <c r="C87" s="70" t="s">
        <v>177</v>
      </c>
      <c r="D87" s="5">
        <v>0</v>
      </c>
      <c r="E87" s="12">
        <v>0</v>
      </c>
      <c r="F87" s="5">
        <v>0</v>
      </c>
      <c r="G87" s="10">
        <v>0</v>
      </c>
      <c r="H87" s="6">
        <v>1</v>
      </c>
      <c r="I87" s="54">
        <v>7</v>
      </c>
      <c r="J87" s="6">
        <v>0</v>
      </c>
      <c r="K87" s="6">
        <v>0</v>
      </c>
      <c r="M87" s="65"/>
      <c r="N87" s="63"/>
    </row>
    <row r="88" spans="1:14" s="59" customFormat="1" x14ac:dyDescent="0.25">
      <c r="A88" s="5" t="s">
        <v>18</v>
      </c>
      <c r="B88" s="5">
        <f t="shared" si="2"/>
        <v>82</v>
      </c>
      <c r="C88" s="70" t="s">
        <v>82</v>
      </c>
      <c r="D88" s="5">
        <v>0</v>
      </c>
      <c r="E88" s="12">
        <v>0</v>
      </c>
      <c r="F88" s="5">
        <v>0</v>
      </c>
      <c r="G88" s="10">
        <v>0</v>
      </c>
      <c r="H88" s="6">
        <v>2</v>
      </c>
      <c r="I88" s="54">
        <v>23</v>
      </c>
      <c r="J88" s="6">
        <v>0</v>
      </c>
      <c r="K88" s="6">
        <v>0</v>
      </c>
      <c r="M88" s="65"/>
      <c r="N88" s="63"/>
    </row>
    <row r="89" spans="1:14" s="59" customFormat="1" x14ac:dyDescent="0.25">
      <c r="A89" s="5" t="s">
        <v>18</v>
      </c>
      <c r="B89" s="5">
        <f t="shared" si="2"/>
        <v>83</v>
      </c>
      <c r="C89" s="70" t="s">
        <v>178</v>
      </c>
      <c r="D89" s="5">
        <v>0</v>
      </c>
      <c r="E89" s="12">
        <v>0</v>
      </c>
      <c r="F89" s="5">
        <v>0</v>
      </c>
      <c r="G89" s="10">
        <v>0</v>
      </c>
      <c r="H89" s="6">
        <v>1</v>
      </c>
      <c r="I89" s="54">
        <v>15</v>
      </c>
      <c r="J89" s="6">
        <v>0</v>
      </c>
      <c r="K89" s="6">
        <v>0</v>
      </c>
      <c r="M89" s="65"/>
      <c r="N89" s="63"/>
    </row>
    <row r="90" spans="1:14" s="59" customFormat="1" x14ac:dyDescent="0.25">
      <c r="A90" s="5" t="s">
        <v>18</v>
      </c>
      <c r="B90" s="5">
        <f t="shared" si="2"/>
        <v>84</v>
      </c>
      <c r="C90" s="70" t="s">
        <v>179</v>
      </c>
      <c r="D90" s="5">
        <v>0</v>
      </c>
      <c r="E90" s="12">
        <v>0</v>
      </c>
      <c r="F90" s="5">
        <v>0</v>
      </c>
      <c r="G90" s="10">
        <v>0</v>
      </c>
      <c r="H90" s="6">
        <v>1</v>
      </c>
      <c r="I90" s="54">
        <v>14.8</v>
      </c>
      <c r="J90" s="6">
        <v>0</v>
      </c>
      <c r="K90" s="6">
        <v>0</v>
      </c>
      <c r="M90" s="65"/>
      <c r="N90" s="63"/>
    </row>
    <row r="91" spans="1:14" s="69" customFormat="1" x14ac:dyDescent="0.25">
      <c r="A91" s="5" t="s">
        <v>18</v>
      </c>
      <c r="B91" s="5">
        <f t="shared" si="2"/>
        <v>85</v>
      </c>
      <c r="C91" s="70" t="s">
        <v>180</v>
      </c>
      <c r="D91" s="5">
        <v>0</v>
      </c>
      <c r="E91" s="12">
        <v>0</v>
      </c>
      <c r="F91" s="5">
        <v>0</v>
      </c>
      <c r="G91" s="10">
        <v>0</v>
      </c>
      <c r="H91" s="6">
        <v>4</v>
      </c>
      <c r="I91" s="54">
        <v>46</v>
      </c>
      <c r="J91" s="6">
        <v>0</v>
      </c>
      <c r="K91" s="6">
        <v>0</v>
      </c>
      <c r="M91" s="65"/>
      <c r="N91" s="63"/>
    </row>
    <row r="92" spans="1:14" s="69" customFormat="1" x14ac:dyDescent="0.25">
      <c r="A92" s="5" t="s">
        <v>18</v>
      </c>
      <c r="B92" s="5">
        <f t="shared" si="2"/>
        <v>86</v>
      </c>
      <c r="C92" s="70" t="s">
        <v>83</v>
      </c>
      <c r="D92" s="5">
        <v>0</v>
      </c>
      <c r="E92" s="12">
        <v>0</v>
      </c>
      <c r="F92" s="5">
        <v>0</v>
      </c>
      <c r="G92" s="10">
        <v>0</v>
      </c>
      <c r="H92" s="6">
        <v>1</v>
      </c>
      <c r="I92" s="54">
        <v>5</v>
      </c>
      <c r="J92" s="6">
        <v>0</v>
      </c>
      <c r="K92" s="6">
        <v>0</v>
      </c>
      <c r="M92" s="65"/>
      <c r="N92" s="63"/>
    </row>
    <row r="93" spans="1:14" s="69" customFormat="1" x14ac:dyDescent="0.25">
      <c r="A93" s="5" t="s">
        <v>18</v>
      </c>
      <c r="B93" s="5">
        <f t="shared" si="2"/>
        <v>87</v>
      </c>
      <c r="C93" s="70" t="s">
        <v>181</v>
      </c>
      <c r="D93" s="5">
        <v>0</v>
      </c>
      <c r="E93" s="12">
        <v>0</v>
      </c>
      <c r="F93" s="5">
        <v>0</v>
      </c>
      <c r="G93" s="10">
        <v>0</v>
      </c>
      <c r="H93" s="6">
        <v>3</v>
      </c>
      <c r="I93" s="54">
        <v>32</v>
      </c>
      <c r="J93" s="57">
        <v>1</v>
      </c>
      <c r="K93" s="11">
        <v>25</v>
      </c>
      <c r="M93" s="65"/>
      <c r="N93" s="63"/>
    </row>
    <row r="94" spans="1:14" s="69" customFormat="1" x14ac:dyDescent="0.25">
      <c r="A94" s="5" t="s">
        <v>18</v>
      </c>
      <c r="B94" s="5">
        <f t="shared" si="2"/>
        <v>88</v>
      </c>
      <c r="C94" s="70" t="s">
        <v>182</v>
      </c>
      <c r="D94" s="5">
        <v>0</v>
      </c>
      <c r="E94" s="12">
        <v>0</v>
      </c>
      <c r="F94" s="5">
        <v>0</v>
      </c>
      <c r="G94" s="10">
        <v>0</v>
      </c>
      <c r="H94" s="6">
        <v>1</v>
      </c>
      <c r="I94" s="54">
        <v>7</v>
      </c>
      <c r="J94" s="57">
        <v>0</v>
      </c>
      <c r="K94" s="11">
        <v>0</v>
      </c>
      <c r="M94" s="65"/>
      <c r="N94" s="63"/>
    </row>
    <row r="95" spans="1:14" s="69" customFormat="1" x14ac:dyDescent="0.25">
      <c r="A95" s="5" t="s">
        <v>18</v>
      </c>
      <c r="B95" s="5">
        <f t="shared" si="2"/>
        <v>89</v>
      </c>
      <c r="C95" s="70" t="s">
        <v>183</v>
      </c>
      <c r="D95" s="5">
        <v>0</v>
      </c>
      <c r="E95" s="12">
        <v>0</v>
      </c>
      <c r="F95" s="5">
        <v>0</v>
      </c>
      <c r="G95" s="10">
        <v>0</v>
      </c>
      <c r="H95" s="6">
        <v>1</v>
      </c>
      <c r="I95" s="54">
        <v>15</v>
      </c>
      <c r="J95" s="57">
        <v>0</v>
      </c>
      <c r="K95" s="11">
        <v>0</v>
      </c>
      <c r="M95" s="65"/>
      <c r="N95" s="63"/>
    </row>
    <row r="96" spans="1:14" s="69" customFormat="1" x14ac:dyDescent="0.25">
      <c r="A96" s="5" t="s">
        <v>18</v>
      </c>
      <c r="B96" s="5">
        <f t="shared" si="2"/>
        <v>90</v>
      </c>
      <c r="C96" s="70" t="s">
        <v>69</v>
      </c>
      <c r="D96" s="5">
        <v>0</v>
      </c>
      <c r="E96" s="12">
        <v>0</v>
      </c>
      <c r="F96" s="5">
        <v>0</v>
      </c>
      <c r="G96" s="10">
        <v>0</v>
      </c>
      <c r="H96" s="6">
        <v>1</v>
      </c>
      <c r="I96" s="54">
        <v>15</v>
      </c>
      <c r="J96" s="57">
        <v>0</v>
      </c>
      <c r="K96" s="11">
        <v>0</v>
      </c>
      <c r="M96" s="65"/>
      <c r="N96" s="63"/>
    </row>
    <row r="97" spans="1:14" s="69" customFormat="1" x14ac:dyDescent="0.25">
      <c r="A97" s="5" t="s">
        <v>18</v>
      </c>
      <c r="B97" s="5">
        <f t="shared" si="2"/>
        <v>91</v>
      </c>
      <c r="C97" s="70" t="s">
        <v>184</v>
      </c>
      <c r="D97" s="5">
        <v>0</v>
      </c>
      <c r="E97" s="12">
        <v>0</v>
      </c>
      <c r="F97" s="5">
        <v>0</v>
      </c>
      <c r="G97" s="10">
        <v>0</v>
      </c>
      <c r="H97" s="6">
        <v>1</v>
      </c>
      <c r="I97" s="54">
        <v>15</v>
      </c>
      <c r="J97" s="57">
        <v>0</v>
      </c>
      <c r="K97" s="11">
        <v>0</v>
      </c>
      <c r="M97" s="65"/>
      <c r="N97" s="63"/>
    </row>
    <row r="98" spans="1:14" s="69" customFormat="1" x14ac:dyDescent="0.25">
      <c r="A98" s="5" t="s">
        <v>18</v>
      </c>
      <c r="B98" s="5">
        <f t="shared" si="2"/>
        <v>92</v>
      </c>
      <c r="C98" s="70" t="s">
        <v>185</v>
      </c>
      <c r="D98" s="5">
        <v>0</v>
      </c>
      <c r="E98" s="12">
        <v>0</v>
      </c>
      <c r="F98" s="5">
        <v>0</v>
      </c>
      <c r="G98" s="10">
        <v>0</v>
      </c>
      <c r="H98" s="6">
        <v>1</v>
      </c>
      <c r="I98" s="54">
        <v>15</v>
      </c>
      <c r="J98" s="57">
        <v>0</v>
      </c>
      <c r="K98" s="11">
        <v>0</v>
      </c>
      <c r="M98" s="65"/>
      <c r="N98" s="63"/>
    </row>
    <row r="99" spans="1:14" s="69" customFormat="1" x14ac:dyDescent="0.25">
      <c r="A99" s="5" t="s">
        <v>18</v>
      </c>
      <c r="B99" s="5">
        <f t="shared" si="2"/>
        <v>93</v>
      </c>
      <c r="C99" s="70" t="s">
        <v>70</v>
      </c>
      <c r="D99" s="5">
        <v>0</v>
      </c>
      <c r="E99" s="12">
        <v>0</v>
      </c>
      <c r="F99" s="5">
        <v>0</v>
      </c>
      <c r="G99" s="10">
        <v>0</v>
      </c>
      <c r="H99" s="6">
        <v>1</v>
      </c>
      <c r="I99" s="54">
        <v>5</v>
      </c>
      <c r="J99" s="57">
        <v>0</v>
      </c>
      <c r="K99" s="11">
        <v>0</v>
      </c>
      <c r="M99" s="65"/>
      <c r="N99" s="63"/>
    </row>
    <row r="100" spans="1:14" s="69" customFormat="1" x14ac:dyDescent="0.25">
      <c r="A100" s="5" t="s">
        <v>18</v>
      </c>
      <c r="B100" s="5">
        <f t="shared" si="2"/>
        <v>94</v>
      </c>
      <c r="C100" s="70" t="s">
        <v>186</v>
      </c>
      <c r="D100" s="5">
        <v>0</v>
      </c>
      <c r="E100" s="12">
        <v>0</v>
      </c>
      <c r="F100" s="5">
        <v>0</v>
      </c>
      <c r="G100" s="10">
        <v>0</v>
      </c>
      <c r="H100" s="6">
        <v>1</v>
      </c>
      <c r="I100" s="54">
        <v>8</v>
      </c>
      <c r="J100" s="57">
        <v>0</v>
      </c>
      <c r="K100" s="11">
        <v>0</v>
      </c>
      <c r="M100" s="65"/>
      <c r="N100" s="63"/>
    </row>
    <row r="101" spans="1:14" s="69" customFormat="1" x14ac:dyDescent="0.25">
      <c r="A101" s="5" t="s">
        <v>18</v>
      </c>
      <c r="B101" s="5">
        <f t="shared" si="2"/>
        <v>95</v>
      </c>
      <c r="C101" s="70" t="s">
        <v>187</v>
      </c>
      <c r="D101" s="5">
        <v>0</v>
      </c>
      <c r="E101" s="12">
        <v>0</v>
      </c>
      <c r="F101" s="5">
        <v>0</v>
      </c>
      <c r="G101" s="10">
        <v>0</v>
      </c>
      <c r="H101" s="6">
        <v>1</v>
      </c>
      <c r="I101" s="54">
        <v>6</v>
      </c>
      <c r="J101" s="57">
        <v>0</v>
      </c>
      <c r="K101" s="11">
        <v>0</v>
      </c>
      <c r="M101" s="65"/>
      <c r="N101" s="63"/>
    </row>
    <row r="102" spans="1:14" s="69" customFormat="1" x14ac:dyDescent="0.25">
      <c r="A102" s="5" t="s">
        <v>18</v>
      </c>
      <c r="B102" s="5">
        <f t="shared" si="2"/>
        <v>96</v>
      </c>
      <c r="C102" s="70" t="s">
        <v>188</v>
      </c>
      <c r="D102" s="5">
        <v>0</v>
      </c>
      <c r="E102" s="12">
        <v>0</v>
      </c>
      <c r="F102" s="5">
        <v>0</v>
      </c>
      <c r="G102" s="10">
        <v>0</v>
      </c>
      <c r="H102" s="6">
        <v>1</v>
      </c>
      <c r="I102" s="54">
        <v>6</v>
      </c>
      <c r="J102" s="57">
        <v>0</v>
      </c>
      <c r="K102" s="11">
        <v>0</v>
      </c>
      <c r="M102" s="65"/>
      <c r="N102" s="63"/>
    </row>
    <row r="103" spans="1:14" s="69" customFormat="1" x14ac:dyDescent="0.25">
      <c r="A103" s="5" t="s">
        <v>18</v>
      </c>
      <c r="B103" s="5">
        <f t="shared" si="2"/>
        <v>97</v>
      </c>
      <c r="C103" s="70" t="s">
        <v>189</v>
      </c>
      <c r="D103" s="5">
        <v>0</v>
      </c>
      <c r="E103" s="12">
        <v>0</v>
      </c>
      <c r="F103" s="5">
        <v>0</v>
      </c>
      <c r="G103" s="10">
        <v>0</v>
      </c>
      <c r="H103" s="6">
        <v>1</v>
      </c>
      <c r="I103" s="54">
        <v>35</v>
      </c>
      <c r="J103" s="57">
        <v>0</v>
      </c>
      <c r="K103" s="11">
        <v>0</v>
      </c>
      <c r="M103" s="65"/>
      <c r="N103" s="63"/>
    </row>
    <row r="104" spans="1:14" s="69" customFormat="1" x14ac:dyDescent="0.25">
      <c r="A104" s="5" t="s">
        <v>18</v>
      </c>
      <c r="B104" s="5">
        <f t="shared" si="2"/>
        <v>98</v>
      </c>
      <c r="C104" s="70" t="s">
        <v>58</v>
      </c>
      <c r="D104" s="5">
        <v>0</v>
      </c>
      <c r="E104" s="12">
        <v>0</v>
      </c>
      <c r="F104" s="5">
        <v>0</v>
      </c>
      <c r="G104" s="10">
        <v>0</v>
      </c>
      <c r="H104" s="6">
        <v>0</v>
      </c>
      <c r="I104" s="54">
        <v>0</v>
      </c>
      <c r="J104" s="57">
        <v>1</v>
      </c>
      <c r="K104" s="11">
        <v>400</v>
      </c>
      <c r="M104" s="65"/>
      <c r="N104" s="63"/>
    </row>
    <row r="105" spans="1:14" s="92" customFormat="1" x14ac:dyDescent="0.25">
      <c r="A105" s="87"/>
      <c r="B105" s="87"/>
      <c r="C105" s="95" t="s">
        <v>16</v>
      </c>
      <c r="D105" s="88">
        <f t="shared" ref="D105:K105" si="3">SUM(D106:D170)</f>
        <v>201</v>
      </c>
      <c r="E105" s="89">
        <f t="shared" si="3"/>
        <v>33217.39</v>
      </c>
      <c r="F105" s="88">
        <f>SUM(F106:F170)</f>
        <v>164</v>
      </c>
      <c r="G105" s="90">
        <f t="shared" si="3"/>
        <v>6157.9</v>
      </c>
      <c r="H105" s="88">
        <f t="shared" si="3"/>
        <v>192</v>
      </c>
      <c r="I105" s="90">
        <f t="shared" si="3"/>
        <v>4954.8</v>
      </c>
      <c r="J105" s="88">
        <f t="shared" si="3"/>
        <v>21</v>
      </c>
      <c r="K105" s="91">
        <f t="shared" si="3"/>
        <v>10092</v>
      </c>
    </row>
    <row r="106" spans="1:14" x14ac:dyDescent="0.25">
      <c r="A106" s="5" t="s">
        <v>18</v>
      </c>
      <c r="B106" s="5">
        <v>1</v>
      </c>
      <c r="C106" s="70" t="s">
        <v>20</v>
      </c>
      <c r="D106" s="6">
        <f>1+2</f>
        <v>3</v>
      </c>
      <c r="E106" s="62">
        <f>50+17</f>
        <v>67</v>
      </c>
      <c r="F106" s="7">
        <v>2</v>
      </c>
      <c r="G106" s="10">
        <v>9.4</v>
      </c>
      <c r="H106" s="50">
        <v>6</v>
      </c>
      <c r="I106" s="61">
        <v>306</v>
      </c>
      <c r="J106" s="6">
        <v>0</v>
      </c>
      <c r="K106" s="60">
        <v>0</v>
      </c>
      <c r="M106" s="67"/>
      <c r="N106" s="63"/>
    </row>
    <row r="107" spans="1:14" x14ac:dyDescent="0.25">
      <c r="A107" s="5" t="s">
        <v>18</v>
      </c>
      <c r="B107" s="5">
        <v>2</v>
      </c>
      <c r="C107" s="70" t="s">
        <v>96</v>
      </c>
      <c r="D107" s="7">
        <f>1+8</f>
        <v>9</v>
      </c>
      <c r="E107" s="62">
        <f>98+158</f>
        <v>256</v>
      </c>
      <c r="F107" s="6">
        <v>7</v>
      </c>
      <c r="G107" s="11">
        <v>128</v>
      </c>
      <c r="H107" s="7">
        <v>3</v>
      </c>
      <c r="I107" s="10">
        <v>187</v>
      </c>
      <c r="J107" s="7">
        <v>3</v>
      </c>
      <c r="K107" s="10">
        <v>75</v>
      </c>
      <c r="L107" s="58"/>
      <c r="M107" s="64"/>
      <c r="N107" s="63"/>
    </row>
    <row r="108" spans="1:14" x14ac:dyDescent="0.25">
      <c r="A108" s="5" t="s">
        <v>18</v>
      </c>
      <c r="B108" s="5">
        <f t="shared" ref="B108:B163" si="4">B107+1</f>
        <v>3</v>
      </c>
      <c r="C108" s="70" t="s">
        <v>31</v>
      </c>
      <c r="D108" s="7">
        <f>1+5</f>
        <v>6</v>
      </c>
      <c r="E108" s="10">
        <f>131.5+203</f>
        <v>334.5</v>
      </c>
      <c r="F108" s="7">
        <v>5</v>
      </c>
      <c r="G108" s="10">
        <v>68</v>
      </c>
      <c r="H108" s="7">
        <v>3</v>
      </c>
      <c r="I108" s="10">
        <v>38</v>
      </c>
      <c r="J108" s="6">
        <v>0</v>
      </c>
      <c r="K108" s="60">
        <v>0</v>
      </c>
      <c r="L108" s="58"/>
      <c r="M108" s="67"/>
      <c r="N108" s="63"/>
    </row>
    <row r="109" spans="1:14" x14ac:dyDescent="0.25">
      <c r="A109" s="5" t="s">
        <v>18</v>
      </c>
      <c r="B109" s="5">
        <f t="shared" si="4"/>
        <v>4</v>
      </c>
      <c r="C109" s="70" t="s">
        <v>97</v>
      </c>
      <c r="D109" s="7">
        <v>1</v>
      </c>
      <c r="E109" s="10">
        <v>265</v>
      </c>
      <c r="F109" s="6">
        <v>0</v>
      </c>
      <c r="G109" s="60">
        <v>0</v>
      </c>
      <c r="H109" s="6">
        <v>0</v>
      </c>
      <c r="I109" s="60">
        <v>0</v>
      </c>
      <c r="J109" s="6">
        <v>0</v>
      </c>
      <c r="K109" s="60">
        <v>0</v>
      </c>
      <c r="L109" s="58"/>
      <c r="M109" s="67"/>
      <c r="N109" s="63"/>
    </row>
    <row r="110" spans="1:14" x14ac:dyDescent="0.25">
      <c r="A110" s="5" t="s">
        <v>18</v>
      </c>
      <c r="B110" s="5">
        <f t="shared" si="4"/>
        <v>5</v>
      </c>
      <c r="C110" s="70" t="s">
        <v>98</v>
      </c>
      <c r="D110" s="5">
        <f>1+6</f>
        <v>7</v>
      </c>
      <c r="E110" s="10">
        <f>9.2+2555</f>
        <v>2564.1999999999998</v>
      </c>
      <c r="F110" s="6">
        <v>1</v>
      </c>
      <c r="G110" s="11">
        <v>292.8</v>
      </c>
      <c r="H110" s="5">
        <f>6+1</f>
        <v>7</v>
      </c>
      <c r="I110" s="10">
        <f>135+10</f>
        <v>145</v>
      </c>
      <c r="J110" s="6">
        <v>1</v>
      </c>
      <c r="K110" s="60">
        <v>1800</v>
      </c>
      <c r="L110" s="58"/>
      <c r="M110" s="67"/>
      <c r="N110" s="63"/>
    </row>
    <row r="111" spans="1:14" x14ac:dyDescent="0.25">
      <c r="A111" s="5" t="s">
        <v>18</v>
      </c>
      <c r="B111" s="5">
        <f t="shared" si="4"/>
        <v>6</v>
      </c>
      <c r="C111" s="70" t="s">
        <v>101</v>
      </c>
      <c r="D111" s="7">
        <v>2</v>
      </c>
      <c r="E111" s="62">
        <v>20</v>
      </c>
      <c r="F111" s="6">
        <v>0</v>
      </c>
      <c r="G111" s="11">
        <v>0</v>
      </c>
      <c r="H111" s="52">
        <v>3</v>
      </c>
      <c r="I111" s="11">
        <v>37</v>
      </c>
      <c r="J111" s="6">
        <v>0</v>
      </c>
      <c r="K111" s="11">
        <v>0</v>
      </c>
      <c r="L111" s="58"/>
      <c r="M111" s="65"/>
      <c r="N111" s="63"/>
    </row>
    <row r="112" spans="1:14" x14ac:dyDescent="0.25">
      <c r="A112" s="5" t="s">
        <v>18</v>
      </c>
      <c r="B112" s="5">
        <f t="shared" si="4"/>
        <v>7</v>
      </c>
      <c r="C112" s="70" t="s">
        <v>102</v>
      </c>
      <c r="D112" s="5">
        <v>2</v>
      </c>
      <c r="E112" s="10">
        <v>103.1</v>
      </c>
      <c r="F112" s="6">
        <v>1</v>
      </c>
      <c r="G112" s="11">
        <v>8.1</v>
      </c>
      <c r="H112" s="6">
        <v>0</v>
      </c>
      <c r="I112" s="6">
        <v>0</v>
      </c>
      <c r="J112" s="6">
        <v>0</v>
      </c>
      <c r="K112" s="6">
        <v>0</v>
      </c>
      <c r="L112" s="58"/>
      <c r="M112" s="65"/>
      <c r="N112" s="63"/>
    </row>
    <row r="113" spans="1:14" x14ac:dyDescent="0.25">
      <c r="A113" s="5" t="s">
        <v>18</v>
      </c>
      <c r="B113" s="5">
        <f t="shared" si="4"/>
        <v>8</v>
      </c>
      <c r="C113" s="70" t="s">
        <v>50</v>
      </c>
      <c r="D113" s="7">
        <v>1</v>
      </c>
      <c r="E113" s="10">
        <v>8</v>
      </c>
      <c r="F113" s="7">
        <v>1</v>
      </c>
      <c r="G113" s="10">
        <v>8</v>
      </c>
      <c r="H113" s="6">
        <v>0</v>
      </c>
      <c r="I113" s="6">
        <v>0</v>
      </c>
      <c r="J113" s="6">
        <v>0</v>
      </c>
      <c r="K113" s="6">
        <v>0</v>
      </c>
      <c r="L113" s="58"/>
      <c r="M113" s="64"/>
      <c r="N113" s="63"/>
    </row>
    <row r="114" spans="1:14" x14ac:dyDescent="0.25">
      <c r="A114" s="5" t="s">
        <v>18</v>
      </c>
      <c r="B114" s="5">
        <f t="shared" si="4"/>
        <v>9</v>
      </c>
      <c r="C114" s="70" t="s">
        <v>88</v>
      </c>
      <c r="D114" s="7">
        <v>1</v>
      </c>
      <c r="E114" s="10">
        <v>8</v>
      </c>
      <c r="F114" s="7">
        <v>0</v>
      </c>
      <c r="G114" s="10">
        <v>0</v>
      </c>
      <c r="H114" s="7">
        <v>1</v>
      </c>
      <c r="I114" s="10">
        <v>8</v>
      </c>
      <c r="J114" s="7">
        <v>1</v>
      </c>
      <c r="K114" s="10">
        <v>8</v>
      </c>
      <c r="L114" s="58"/>
      <c r="M114" s="64"/>
      <c r="N114" s="63"/>
    </row>
    <row r="115" spans="1:14" x14ac:dyDescent="0.25">
      <c r="A115" s="5" t="s">
        <v>18</v>
      </c>
      <c r="B115" s="5">
        <f t="shared" si="4"/>
        <v>10</v>
      </c>
      <c r="C115" s="70" t="s">
        <v>23</v>
      </c>
      <c r="D115" s="5">
        <v>4</v>
      </c>
      <c r="E115" s="10">
        <v>60</v>
      </c>
      <c r="F115" s="7">
        <v>3</v>
      </c>
      <c r="G115" s="10">
        <v>45</v>
      </c>
      <c r="H115" s="52">
        <f>5+1</f>
        <v>6</v>
      </c>
      <c r="I115" s="11">
        <f>65.5+5</f>
        <v>70.5</v>
      </c>
      <c r="J115" s="6">
        <v>0</v>
      </c>
      <c r="K115" s="60">
        <v>0</v>
      </c>
      <c r="M115" s="67"/>
      <c r="N115" s="63"/>
    </row>
    <row r="116" spans="1:14" x14ac:dyDescent="0.25">
      <c r="A116" s="5" t="s">
        <v>18</v>
      </c>
      <c r="B116" s="5">
        <f t="shared" si="4"/>
        <v>11</v>
      </c>
      <c r="C116" s="70" t="s">
        <v>103</v>
      </c>
      <c r="D116" s="7">
        <v>2</v>
      </c>
      <c r="E116" s="10">
        <v>58</v>
      </c>
      <c r="F116" s="7">
        <f>2+2</f>
        <v>4</v>
      </c>
      <c r="G116" s="10">
        <f>30+23</f>
        <v>53</v>
      </c>
      <c r="H116" s="52">
        <v>0</v>
      </c>
      <c r="I116" s="11">
        <v>0</v>
      </c>
      <c r="J116" s="6">
        <v>0</v>
      </c>
      <c r="K116" s="60">
        <v>0</v>
      </c>
      <c r="M116" s="67"/>
      <c r="N116" s="63"/>
    </row>
    <row r="117" spans="1:14" x14ac:dyDescent="0.25">
      <c r="A117" s="5" t="s">
        <v>18</v>
      </c>
      <c r="B117" s="5">
        <f t="shared" si="4"/>
        <v>12</v>
      </c>
      <c r="C117" s="70" t="s">
        <v>104</v>
      </c>
      <c r="D117" s="7">
        <v>3</v>
      </c>
      <c r="E117" s="10">
        <v>45</v>
      </c>
      <c r="F117" s="7">
        <v>4</v>
      </c>
      <c r="G117" s="10">
        <v>45</v>
      </c>
      <c r="H117" s="6">
        <f>1+5</f>
        <v>6</v>
      </c>
      <c r="I117" s="60">
        <f>48+299</f>
        <v>347</v>
      </c>
      <c r="J117" s="6">
        <v>1</v>
      </c>
      <c r="K117" s="60">
        <v>300</v>
      </c>
      <c r="M117" s="67"/>
      <c r="N117" s="63"/>
    </row>
    <row r="118" spans="1:14" x14ac:dyDescent="0.25">
      <c r="A118" s="5" t="s">
        <v>18</v>
      </c>
      <c r="B118" s="5">
        <f t="shared" si="4"/>
        <v>13</v>
      </c>
      <c r="C118" s="70" t="s">
        <v>105</v>
      </c>
      <c r="D118" s="7">
        <v>1</v>
      </c>
      <c r="E118" s="10">
        <v>10</v>
      </c>
      <c r="F118" s="7">
        <v>3</v>
      </c>
      <c r="G118" s="10">
        <v>112</v>
      </c>
      <c r="H118" s="52">
        <v>0</v>
      </c>
      <c r="I118" s="11">
        <v>0</v>
      </c>
      <c r="J118" s="6">
        <v>0</v>
      </c>
      <c r="K118" s="60">
        <v>0</v>
      </c>
      <c r="M118" s="67"/>
      <c r="N118" s="63"/>
    </row>
    <row r="119" spans="1:14" x14ac:dyDescent="0.25">
      <c r="A119" s="5" t="s">
        <v>18</v>
      </c>
      <c r="B119" s="5">
        <f t="shared" si="4"/>
        <v>14</v>
      </c>
      <c r="C119" s="70" t="s">
        <v>78</v>
      </c>
      <c r="D119" s="7">
        <f>7+1</f>
        <v>8</v>
      </c>
      <c r="E119" s="10">
        <f>585</f>
        <v>585</v>
      </c>
      <c r="F119" s="7">
        <v>1</v>
      </c>
      <c r="G119" s="10">
        <v>120</v>
      </c>
      <c r="H119" s="52">
        <v>2</v>
      </c>
      <c r="I119" s="47">
        <v>37</v>
      </c>
      <c r="J119" s="6">
        <v>2</v>
      </c>
      <c r="K119" s="60">
        <v>1968</v>
      </c>
      <c r="M119" s="67"/>
      <c r="N119" s="63"/>
    </row>
    <row r="120" spans="1:14" x14ac:dyDescent="0.25">
      <c r="A120" s="5" t="s">
        <v>18</v>
      </c>
      <c r="B120" s="5">
        <f>B119+1</f>
        <v>15</v>
      </c>
      <c r="C120" s="70" t="s">
        <v>106</v>
      </c>
      <c r="D120" s="7">
        <v>1</v>
      </c>
      <c r="E120" s="10">
        <v>8</v>
      </c>
      <c r="F120" s="7">
        <v>0</v>
      </c>
      <c r="G120" s="10">
        <v>0</v>
      </c>
      <c r="H120" s="7">
        <f>1+2</f>
        <v>3</v>
      </c>
      <c r="I120" s="10">
        <f>12+29.5</f>
        <v>41.5</v>
      </c>
      <c r="J120" s="7">
        <v>0</v>
      </c>
      <c r="K120" s="10">
        <v>0</v>
      </c>
      <c r="M120" s="64"/>
      <c r="N120" s="63"/>
    </row>
    <row r="121" spans="1:14" x14ac:dyDescent="0.25">
      <c r="A121" s="5" t="s">
        <v>18</v>
      </c>
      <c r="B121" s="5">
        <f t="shared" si="4"/>
        <v>16</v>
      </c>
      <c r="C121" s="70" t="s">
        <v>107</v>
      </c>
      <c r="D121" s="5">
        <v>1</v>
      </c>
      <c r="E121" s="10">
        <v>15</v>
      </c>
      <c r="F121" s="7">
        <v>0</v>
      </c>
      <c r="G121" s="10">
        <v>0</v>
      </c>
      <c r="H121" s="6">
        <v>0</v>
      </c>
      <c r="I121" s="60">
        <v>0</v>
      </c>
      <c r="J121" s="6">
        <v>0</v>
      </c>
      <c r="K121" s="60">
        <v>0</v>
      </c>
      <c r="M121" s="67"/>
      <c r="N121" s="63"/>
    </row>
    <row r="122" spans="1:14" x14ac:dyDescent="0.25">
      <c r="A122" s="5" t="s">
        <v>18</v>
      </c>
      <c r="B122" s="5">
        <f t="shared" si="4"/>
        <v>17</v>
      </c>
      <c r="C122" s="70" t="s">
        <v>108</v>
      </c>
      <c r="D122" s="7">
        <v>1</v>
      </c>
      <c r="E122" s="10">
        <v>15</v>
      </c>
      <c r="F122" s="7">
        <v>1</v>
      </c>
      <c r="G122" s="10">
        <v>15</v>
      </c>
      <c r="H122" s="6">
        <v>14</v>
      </c>
      <c r="I122" s="60">
        <v>790</v>
      </c>
      <c r="J122" s="6">
        <v>1</v>
      </c>
      <c r="K122" s="60">
        <v>10</v>
      </c>
      <c r="M122" s="67"/>
      <c r="N122" s="63"/>
    </row>
    <row r="123" spans="1:14" s="30" customFormat="1" x14ac:dyDescent="0.25">
      <c r="A123" s="5" t="s">
        <v>18</v>
      </c>
      <c r="B123" s="5">
        <f t="shared" si="4"/>
        <v>18</v>
      </c>
      <c r="C123" s="70" t="s">
        <v>25</v>
      </c>
      <c r="D123" s="5">
        <v>4</v>
      </c>
      <c r="E123" s="10">
        <v>43.3</v>
      </c>
      <c r="F123" s="6">
        <v>4</v>
      </c>
      <c r="G123" s="11">
        <v>43.3</v>
      </c>
      <c r="H123" s="6">
        <v>1</v>
      </c>
      <c r="I123" s="60">
        <v>10</v>
      </c>
      <c r="J123" s="6">
        <v>0</v>
      </c>
      <c r="K123" s="11">
        <v>0</v>
      </c>
      <c r="M123" s="65"/>
      <c r="N123" s="63"/>
    </row>
    <row r="124" spans="1:14" s="30" customFormat="1" x14ac:dyDescent="0.25">
      <c r="A124" s="5" t="s">
        <v>18</v>
      </c>
      <c r="B124" s="5">
        <f t="shared" si="4"/>
        <v>19</v>
      </c>
      <c r="C124" s="70" t="s">
        <v>109</v>
      </c>
      <c r="D124" s="5">
        <v>1</v>
      </c>
      <c r="E124" s="10">
        <v>15</v>
      </c>
      <c r="F124" s="6">
        <v>1</v>
      </c>
      <c r="G124" s="11">
        <v>15</v>
      </c>
      <c r="H124" s="7">
        <v>0</v>
      </c>
      <c r="I124" s="10">
        <v>0</v>
      </c>
      <c r="J124" s="6">
        <v>0</v>
      </c>
      <c r="K124" s="60">
        <v>0</v>
      </c>
      <c r="M124" s="67"/>
      <c r="N124" s="63"/>
    </row>
    <row r="125" spans="1:14" x14ac:dyDescent="0.25">
      <c r="A125" s="5" t="s">
        <v>18</v>
      </c>
      <c r="B125" s="5">
        <f t="shared" si="4"/>
        <v>20</v>
      </c>
      <c r="C125" s="70" t="s">
        <v>22</v>
      </c>
      <c r="D125" s="75">
        <v>6</v>
      </c>
      <c r="E125" s="112">
        <v>171</v>
      </c>
      <c r="F125" s="7">
        <v>5</v>
      </c>
      <c r="G125" s="10">
        <v>55</v>
      </c>
      <c r="H125" s="7">
        <v>8</v>
      </c>
      <c r="I125" s="10">
        <v>179</v>
      </c>
      <c r="J125" s="6">
        <v>1</v>
      </c>
      <c r="K125" s="60">
        <v>15</v>
      </c>
      <c r="M125" s="67"/>
      <c r="N125" s="63"/>
    </row>
    <row r="126" spans="1:14" x14ac:dyDescent="0.25">
      <c r="A126" s="5" t="s">
        <v>18</v>
      </c>
      <c r="B126" s="5">
        <f t="shared" si="4"/>
        <v>21</v>
      </c>
      <c r="C126" s="70" t="s">
        <v>76</v>
      </c>
      <c r="D126" s="7">
        <v>8</v>
      </c>
      <c r="E126" s="10">
        <v>408.5</v>
      </c>
      <c r="F126" s="7">
        <v>7</v>
      </c>
      <c r="G126" s="10">
        <v>79</v>
      </c>
      <c r="H126" s="7">
        <v>15</v>
      </c>
      <c r="I126" s="10">
        <v>80.5</v>
      </c>
      <c r="J126" s="6">
        <v>0</v>
      </c>
      <c r="K126" s="60">
        <v>0</v>
      </c>
      <c r="M126" s="67"/>
      <c r="N126" s="63"/>
    </row>
    <row r="127" spans="1:14" x14ac:dyDescent="0.25">
      <c r="A127" s="5" t="s">
        <v>18</v>
      </c>
      <c r="B127" s="5">
        <f t="shared" si="4"/>
        <v>22</v>
      </c>
      <c r="C127" s="70" t="s">
        <v>110</v>
      </c>
      <c r="D127" s="7">
        <v>2</v>
      </c>
      <c r="E127" s="10">
        <v>17</v>
      </c>
      <c r="F127" s="7">
        <v>3</v>
      </c>
      <c r="G127" s="10">
        <v>217</v>
      </c>
      <c r="H127" s="7">
        <v>4</v>
      </c>
      <c r="I127" s="10">
        <v>49</v>
      </c>
      <c r="J127" s="6">
        <v>0</v>
      </c>
      <c r="K127" s="60">
        <v>0</v>
      </c>
      <c r="M127" s="67"/>
      <c r="N127" s="63"/>
    </row>
    <row r="128" spans="1:14" x14ac:dyDescent="0.25">
      <c r="A128" s="5" t="s">
        <v>18</v>
      </c>
      <c r="B128" s="5">
        <f t="shared" si="4"/>
        <v>23</v>
      </c>
      <c r="C128" s="70" t="s">
        <v>111</v>
      </c>
      <c r="D128" s="7">
        <v>2</v>
      </c>
      <c r="E128" s="10">
        <v>29.9</v>
      </c>
      <c r="F128" s="7">
        <v>2</v>
      </c>
      <c r="G128" s="10">
        <v>29.9</v>
      </c>
      <c r="H128" s="7">
        <v>1</v>
      </c>
      <c r="I128" s="10">
        <v>14.9</v>
      </c>
      <c r="J128" s="6">
        <v>0</v>
      </c>
      <c r="K128" s="60">
        <v>0</v>
      </c>
      <c r="M128" s="67"/>
      <c r="N128" s="63"/>
    </row>
    <row r="129" spans="1:14" x14ac:dyDescent="0.25">
      <c r="A129" s="5" t="s">
        <v>18</v>
      </c>
      <c r="B129" s="5">
        <f t="shared" si="4"/>
        <v>24</v>
      </c>
      <c r="C129" s="70" t="s">
        <v>51</v>
      </c>
      <c r="D129" s="7">
        <v>1</v>
      </c>
      <c r="E129" s="10">
        <v>5</v>
      </c>
      <c r="F129" s="7">
        <v>1</v>
      </c>
      <c r="G129" s="47">
        <v>5</v>
      </c>
      <c r="H129" s="7">
        <v>1</v>
      </c>
      <c r="I129" s="10">
        <v>7</v>
      </c>
      <c r="J129" s="6">
        <f>1+1</f>
        <v>2</v>
      </c>
      <c r="K129" s="60">
        <f>2486+1216</f>
        <v>3702</v>
      </c>
      <c r="M129" s="64"/>
      <c r="N129" s="63"/>
    </row>
    <row r="130" spans="1:14" x14ac:dyDescent="0.25">
      <c r="A130" s="5" t="s">
        <v>18</v>
      </c>
      <c r="B130" s="5">
        <f t="shared" si="4"/>
        <v>25</v>
      </c>
      <c r="C130" s="70" t="s">
        <v>26</v>
      </c>
      <c r="D130" s="7">
        <f>18+1</f>
        <v>19</v>
      </c>
      <c r="E130" s="10">
        <f>224+15</f>
        <v>239</v>
      </c>
      <c r="F130" s="6">
        <v>18</v>
      </c>
      <c r="G130" s="11">
        <v>505</v>
      </c>
      <c r="H130" s="7">
        <v>0</v>
      </c>
      <c r="I130" s="10">
        <v>0</v>
      </c>
      <c r="J130" s="6">
        <v>0</v>
      </c>
      <c r="K130" s="60">
        <v>0</v>
      </c>
      <c r="M130" s="64"/>
      <c r="N130" s="63"/>
    </row>
    <row r="131" spans="1:14" x14ac:dyDescent="0.25">
      <c r="A131" s="5" t="s">
        <v>18</v>
      </c>
      <c r="B131" s="5">
        <f t="shared" si="4"/>
        <v>26</v>
      </c>
      <c r="C131" s="70" t="s">
        <v>27</v>
      </c>
      <c r="D131" s="5">
        <v>8</v>
      </c>
      <c r="E131" s="10">
        <v>120</v>
      </c>
      <c r="F131" s="7">
        <v>7</v>
      </c>
      <c r="G131" s="10">
        <v>105</v>
      </c>
      <c r="H131" s="7">
        <v>0</v>
      </c>
      <c r="I131" s="10">
        <v>0</v>
      </c>
      <c r="J131" s="6">
        <v>0</v>
      </c>
      <c r="K131" s="60">
        <v>0</v>
      </c>
      <c r="M131" s="64"/>
      <c r="N131" s="63"/>
    </row>
    <row r="132" spans="1:14" ht="15" customHeight="1" x14ac:dyDescent="0.25">
      <c r="A132" s="5" t="s">
        <v>18</v>
      </c>
      <c r="B132" s="5">
        <f t="shared" si="4"/>
        <v>27</v>
      </c>
      <c r="C132" s="70" t="s">
        <v>112</v>
      </c>
      <c r="D132" s="5">
        <v>1</v>
      </c>
      <c r="E132" s="12">
        <v>15</v>
      </c>
      <c r="F132" s="7">
        <v>0</v>
      </c>
      <c r="G132" s="10">
        <v>0</v>
      </c>
      <c r="H132" s="7">
        <v>1</v>
      </c>
      <c r="I132" s="10">
        <v>5</v>
      </c>
      <c r="J132" s="6">
        <v>0</v>
      </c>
      <c r="K132" s="60">
        <v>0</v>
      </c>
      <c r="M132" s="64"/>
      <c r="N132" s="63"/>
    </row>
    <row r="133" spans="1:14" s="4" customFormat="1" x14ac:dyDescent="0.25">
      <c r="A133" s="5" t="s">
        <v>18</v>
      </c>
      <c r="B133" s="5">
        <f t="shared" si="4"/>
        <v>28</v>
      </c>
      <c r="C133" s="70" t="s">
        <v>28</v>
      </c>
      <c r="D133" s="5">
        <v>4</v>
      </c>
      <c r="E133" s="12">
        <v>30</v>
      </c>
      <c r="F133" s="6">
        <v>7</v>
      </c>
      <c r="G133" s="11">
        <v>70</v>
      </c>
      <c r="H133" s="52">
        <v>0</v>
      </c>
      <c r="I133" s="11">
        <v>0</v>
      </c>
      <c r="J133" s="6">
        <v>0</v>
      </c>
      <c r="K133" s="60">
        <v>0</v>
      </c>
      <c r="M133" s="64"/>
      <c r="N133" s="63"/>
    </row>
    <row r="134" spans="1:14" s="4" customFormat="1" x14ac:dyDescent="0.25">
      <c r="A134" s="5" t="s">
        <v>18</v>
      </c>
      <c r="B134" s="5">
        <f t="shared" si="4"/>
        <v>29</v>
      </c>
      <c r="C134" s="70" t="s">
        <v>113</v>
      </c>
      <c r="D134" s="5">
        <f>1+1</f>
        <v>2</v>
      </c>
      <c r="E134" s="12">
        <f>14+15</f>
        <v>29</v>
      </c>
      <c r="F134" s="6">
        <v>1</v>
      </c>
      <c r="G134" s="11">
        <v>15</v>
      </c>
      <c r="H134" s="7">
        <v>0</v>
      </c>
      <c r="I134" s="10">
        <v>0</v>
      </c>
      <c r="J134" s="6">
        <v>0</v>
      </c>
      <c r="K134" s="60">
        <v>0</v>
      </c>
      <c r="M134" s="64"/>
      <c r="N134" s="63"/>
    </row>
    <row r="135" spans="1:14" s="20" customFormat="1" x14ac:dyDescent="0.25">
      <c r="A135" s="5" t="s">
        <v>18</v>
      </c>
      <c r="B135" s="5">
        <f t="shared" si="4"/>
        <v>30</v>
      </c>
      <c r="C135" s="70" t="s">
        <v>52</v>
      </c>
      <c r="D135" s="5">
        <f>4+2</f>
        <v>6</v>
      </c>
      <c r="E135" s="12">
        <f>60+22</f>
        <v>82</v>
      </c>
      <c r="F135" s="5">
        <v>4</v>
      </c>
      <c r="G135" s="10">
        <v>192</v>
      </c>
      <c r="H135" s="113">
        <v>4</v>
      </c>
      <c r="I135" s="10">
        <v>710</v>
      </c>
      <c r="J135" s="6">
        <v>0</v>
      </c>
      <c r="K135" s="60">
        <v>0</v>
      </c>
      <c r="M135" s="64"/>
      <c r="N135" s="63"/>
    </row>
    <row r="136" spans="1:14" s="21" customFormat="1" x14ac:dyDescent="0.25">
      <c r="A136" s="5" t="s">
        <v>18</v>
      </c>
      <c r="B136" s="5">
        <f t="shared" si="4"/>
        <v>31</v>
      </c>
      <c r="C136" s="70" t="s">
        <v>29</v>
      </c>
      <c r="D136" s="5">
        <v>2</v>
      </c>
      <c r="E136" s="12">
        <v>17</v>
      </c>
      <c r="F136" s="6">
        <v>1</v>
      </c>
      <c r="G136" s="11">
        <v>7</v>
      </c>
      <c r="H136" s="6">
        <v>2</v>
      </c>
      <c r="I136" s="60">
        <v>17</v>
      </c>
      <c r="J136" s="6">
        <v>0</v>
      </c>
      <c r="K136" s="60">
        <v>0</v>
      </c>
      <c r="M136" s="64"/>
      <c r="N136" s="63"/>
    </row>
    <row r="137" spans="1:14" s="32" customFormat="1" x14ac:dyDescent="0.25">
      <c r="A137" s="5" t="s">
        <v>18</v>
      </c>
      <c r="B137" s="5">
        <f t="shared" si="4"/>
        <v>32</v>
      </c>
      <c r="C137" s="70" t="s">
        <v>114</v>
      </c>
      <c r="D137" s="5">
        <v>1</v>
      </c>
      <c r="E137" s="10">
        <v>9</v>
      </c>
      <c r="F137" s="5">
        <v>0</v>
      </c>
      <c r="G137" s="10">
        <v>0</v>
      </c>
      <c r="H137" s="113">
        <v>1</v>
      </c>
      <c r="I137" s="10">
        <v>7</v>
      </c>
      <c r="J137" s="6">
        <v>0</v>
      </c>
      <c r="K137" s="60">
        <v>0</v>
      </c>
      <c r="M137" s="64"/>
      <c r="N137" s="63"/>
    </row>
    <row r="138" spans="1:14" s="32" customFormat="1" x14ac:dyDescent="0.25">
      <c r="A138" s="5" t="s">
        <v>18</v>
      </c>
      <c r="B138" s="5">
        <f t="shared" si="4"/>
        <v>33</v>
      </c>
      <c r="C138" s="70" t="s">
        <v>63</v>
      </c>
      <c r="D138" s="5">
        <f>1+1</f>
        <v>2</v>
      </c>
      <c r="E138" s="10">
        <f>8+8</f>
        <v>16</v>
      </c>
      <c r="F138" s="5">
        <v>1</v>
      </c>
      <c r="G138" s="10">
        <v>8</v>
      </c>
      <c r="H138" s="6">
        <v>4</v>
      </c>
      <c r="I138" s="60">
        <v>642</v>
      </c>
      <c r="J138" s="6">
        <v>0</v>
      </c>
      <c r="K138" s="60">
        <v>0</v>
      </c>
      <c r="M138" s="64"/>
      <c r="N138" s="63"/>
    </row>
    <row r="139" spans="1:14" s="32" customFormat="1" x14ac:dyDescent="0.25">
      <c r="A139" s="5" t="s">
        <v>18</v>
      </c>
      <c r="B139" s="5">
        <f t="shared" si="4"/>
        <v>34</v>
      </c>
      <c r="C139" s="70" t="s">
        <v>89</v>
      </c>
      <c r="D139" s="5">
        <v>3</v>
      </c>
      <c r="E139" s="10">
        <v>7.1</v>
      </c>
      <c r="F139" s="6">
        <v>2</v>
      </c>
      <c r="G139" s="11">
        <v>3.1</v>
      </c>
      <c r="H139" s="6">
        <v>0</v>
      </c>
      <c r="I139" s="11">
        <v>0</v>
      </c>
      <c r="J139" s="6">
        <v>0</v>
      </c>
      <c r="K139" s="60">
        <v>0</v>
      </c>
      <c r="M139" s="65"/>
      <c r="N139" s="63"/>
    </row>
    <row r="140" spans="1:14" s="32" customFormat="1" x14ac:dyDescent="0.25">
      <c r="A140" s="5" t="s">
        <v>18</v>
      </c>
      <c r="B140" s="5">
        <f t="shared" si="4"/>
        <v>35</v>
      </c>
      <c r="C140" s="70" t="s">
        <v>115</v>
      </c>
      <c r="D140" s="5">
        <v>1</v>
      </c>
      <c r="E140" s="10">
        <v>25.3</v>
      </c>
      <c r="F140" s="5">
        <v>1</v>
      </c>
      <c r="G140" s="10">
        <v>25.3</v>
      </c>
      <c r="H140" s="6">
        <v>5</v>
      </c>
      <c r="I140" s="60">
        <v>25</v>
      </c>
      <c r="J140" s="6">
        <v>0</v>
      </c>
      <c r="K140" s="60">
        <v>0</v>
      </c>
      <c r="M140" s="65"/>
      <c r="N140" s="63"/>
    </row>
    <row r="141" spans="1:14" s="31" customFormat="1" x14ac:dyDescent="0.25">
      <c r="A141" s="5" t="s">
        <v>18</v>
      </c>
      <c r="B141" s="5">
        <f t="shared" si="4"/>
        <v>36</v>
      </c>
      <c r="C141" s="70" t="s">
        <v>90</v>
      </c>
      <c r="D141" s="5">
        <v>2</v>
      </c>
      <c r="E141" s="10">
        <v>55</v>
      </c>
      <c r="F141" s="5">
        <v>1</v>
      </c>
      <c r="G141" s="10">
        <v>15</v>
      </c>
      <c r="H141" s="6">
        <v>2</v>
      </c>
      <c r="I141" s="60">
        <v>14</v>
      </c>
      <c r="J141" s="6">
        <v>0</v>
      </c>
      <c r="K141" s="60">
        <v>0</v>
      </c>
      <c r="M141" s="65"/>
      <c r="N141" s="63"/>
    </row>
    <row r="142" spans="1:14" s="26" customFormat="1" x14ac:dyDescent="0.25">
      <c r="A142" s="5" t="s">
        <v>18</v>
      </c>
      <c r="B142" s="5">
        <f t="shared" si="4"/>
        <v>37</v>
      </c>
      <c r="C142" s="70" t="s">
        <v>54</v>
      </c>
      <c r="D142" s="5">
        <v>6</v>
      </c>
      <c r="E142" s="10">
        <v>21200</v>
      </c>
      <c r="F142" s="5">
        <v>2</v>
      </c>
      <c r="G142" s="10">
        <v>22.5</v>
      </c>
      <c r="H142" s="6">
        <v>3</v>
      </c>
      <c r="I142" s="60">
        <v>33.5</v>
      </c>
      <c r="J142" s="6">
        <v>0</v>
      </c>
      <c r="K142" s="60">
        <v>0</v>
      </c>
      <c r="M142" s="65"/>
      <c r="N142" s="63"/>
    </row>
    <row r="143" spans="1:14" s="40" customFormat="1" x14ac:dyDescent="0.25">
      <c r="A143" s="5" t="s">
        <v>18</v>
      </c>
      <c r="B143" s="5">
        <f t="shared" si="4"/>
        <v>38</v>
      </c>
      <c r="C143" s="70" t="s">
        <v>32</v>
      </c>
      <c r="D143" s="5">
        <v>1</v>
      </c>
      <c r="E143" s="10">
        <v>90</v>
      </c>
      <c r="F143" s="5">
        <v>0</v>
      </c>
      <c r="G143" s="10">
        <v>0</v>
      </c>
      <c r="H143" s="6">
        <v>0</v>
      </c>
      <c r="I143" s="60">
        <v>0</v>
      </c>
      <c r="J143" s="6">
        <v>0</v>
      </c>
      <c r="K143" s="60">
        <v>0</v>
      </c>
      <c r="M143" s="67"/>
      <c r="N143" s="63"/>
    </row>
    <row r="144" spans="1:14" s="40" customFormat="1" x14ac:dyDescent="0.25">
      <c r="A144" s="5" t="s">
        <v>18</v>
      </c>
      <c r="B144" s="5">
        <f t="shared" si="4"/>
        <v>39</v>
      </c>
      <c r="C144" s="70" t="s">
        <v>116</v>
      </c>
      <c r="D144" s="5">
        <v>2</v>
      </c>
      <c r="E144" s="10">
        <v>19</v>
      </c>
      <c r="F144" s="5">
        <v>0</v>
      </c>
      <c r="G144" s="10">
        <v>0</v>
      </c>
      <c r="H144" s="6">
        <v>4</v>
      </c>
      <c r="I144" s="60">
        <v>117</v>
      </c>
      <c r="J144" s="6">
        <v>0</v>
      </c>
      <c r="K144" s="60">
        <v>0</v>
      </c>
      <c r="M144" s="67"/>
      <c r="N144" s="63"/>
    </row>
    <row r="145" spans="1:14" s="40" customFormat="1" x14ac:dyDescent="0.25">
      <c r="A145" s="5" t="s">
        <v>18</v>
      </c>
      <c r="B145" s="5">
        <f t="shared" si="4"/>
        <v>40</v>
      </c>
      <c r="C145" s="70" t="s">
        <v>117</v>
      </c>
      <c r="D145" s="5">
        <v>1</v>
      </c>
      <c r="E145" s="10">
        <v>10</v>
      </c>
      <c r="F145" s="5">
        <v>1</v>
      </c>
      <c r="G145" s="10">
        <v>10</v>
      </c>
      <c r="H145" s="6">
        <v>0</v>
      </c>
      <c r="I145" s="60">
        <v>0</v>
      </c>
      <c r="J145" s="6">
        <v>0</v>
      </c>
      <c r="K145" s="60">
        <v>0</v>
      </c>
      <c r="M145" s="67"/>
      <c r="N145" s="63"/>
    </row>
    <row r="146" spans="1:14" s="41" customFormat="1" x14ac:dyDescent="0.25">
      <c r="A146" s="5" t="s">
        <v>18</v>
      </c>
      <c r="B146" s="5">
        <f t="shared" si="4"/>
        <v>41</v>
      </c>
      <c r="C146" s="70" t="s">
        <v>91</v>
      </c>
      <c r="D146" s="5">
        <v>2</v>
      </c>
      <c r="E146" s="10">
        <v>162</v>
      </c>
      <c r="F146" s="5">
        <f>1+1</f>
        <v>2</v>
      </c>
      <c r="G146" s="10">
        <f>12+50</f>
        <v>62</v>
      </c>
      <c r="H146" s="6">
        <v>0</v>
      </c>
      <c r="I146" s="60">
        <v>0</v>
      </c>
      <c r="J146" s="6">
        <v>1</v>
      </c>
      <c r="K146" s="11">
        <v>33</v>
      </c>
      <c r="M146" s="67"/>
      <c r="N146" s="63"/>
    </row>
    <row r="147" spans="1:14" s="41" customFormat="1" x14ac:dyDescent="0.25">
      <c r="A147" s="5" t="s">
        <v>18</v>
      </c>
      <c r="B147" s="5">
        <f t="shared" si="4"/>
        <v>42</v>
      </c>
      <c r="C147" s="70" t="s">
        <v>19</v>
      </c>
      <c r="D147" s="5">
        <v>2</v>
      </c>
      <c r="E147" s="10">
        <v>21</v>
      </c>
      <c r="F147" s="5">
        <v>3</v>
      </c>
      <c r="G147" s="10">
        <v>1730</v>
      </c>
      <c r="H147" s="5">
        <v>4</v>
      </c>
      <c r="I147" s="10">
        <v>32</v>
      </c>
      <c r="J147" s="6">
        <v>0</v>
      </c>
      <c r="K147" s="11">
        <v>0</v>
      </c>
      <c r="M147" s="66"/>
      <c r="N147" s="63"/>
    </row>
    <row r="148" spans="1:14" s="48" customFormat="1" x14ac:dyDescent="0.25">
      <c r="A148" s="5" t="s">
        <v>18</v>
      </c>
      <c r="B148" s="5">
        <f t="shared" si="4"/>
        <v>43</v>
      </c>
      <c r="C148" s="70" t="s">
        <v>33</v>
      </c>
      <c r="D148" s="5">
        <v>4</v>
      </c>
      <c r="E148" s="10">
        <v>49</v>
      </c>
      <c r="F148" s="5">
        <v>5</v>
      </c>
      <c r="G148" s="10">
        <v>58</v>
      </c>
      <c r="H148" s="6">
        <f>1+4</f>
        <v>5</v>
      </c>
      <c r="I148" s="60">
        <f>89.9+39</f>
        <v>128.9</v>
      </c>
      <c r="J148" s="6">
        <v>0</v>
      </c>
      <c r="K148" s="11">
        <v>0</v>
      </c>
      <c r="M148" s="67"/>
      <c r="N148" s="63"/>
    </row>
    <row r="149" spans="1:14" s="48" customFormat="1" x14ac:dyDescent="0.25">
      <c r="A149" s="5" t="s">
        <v>18</v>
      </c>
      <c r="B149" s="5">
        <f t="shared" si="4"/>
        <v>44</v>
      </c>
      <c r="C149" s="70" t="s">
        <v>75</v>
      </c>
      <c r="D149" s="5">
        <v>26</v>
      </c>
      <c r="E149" s="62">
        <v>5435.99</v>
      </c>
      <c r="F149" s="5">
        <v>14</v>
      </c>
      <c r="G149" s="10">
        <v>158</v>
      </c>
      <c r="H149" s="6">
        <v>10</v>
      </c>
      <c r="I149" s="60">
        <v>89.5</v>
      </c>
      <c r="J149" s="6">
        <v>5</v>
      </c>
      <c r="K149" s="11">
        <v>52</v>
      </c>
      <c r="M149" s="67"/>
      <c r="N149" s="63"/>
    </row>
    <row r="150" spans="1:14" s="48" customFormat="1" x14ac:dyDescent="0.25">
      <c r="A150" s="5" t="s">
        <v>18</v>
      </c>
      <c r="B150" s="5">
        <f t="shared" si="4"/>
        <v>45</v>
      </c>
      <c r="C150" s="70" t="s">
        <v>34</v>
      </c>
      <c r="D150" s="5">
        <v>2</v>
      </c>
      <c r="E150" s="10">
        <v>18</v>
      </c>
      <c r="F150" s="5">
        <v>5</v>
      </c>
      <c r="G150" s="10">
        <v>201</v>
      </c>
      <c r="H150" s="6">
        <v>5</v>
      </c>
      <c r="I150" s="60">
        <v>42</v>
      </c>
      <c r="J150" s="6">
        <v>0</v>
      </c>
      <c r="K150" s="11">
        <v>0</v>
      </c>
      <c r="M150" s="67"/>
      <c r="N150" s="63"/>
    </row>
    <row r="151" spans="1:14" s="48" customFormat="1" x14ac:dyDescent="0.25">
      <c r="A151" s="5" t="s">
        <v>18</v>
      </c>
      <c r="B151" s="5">
        <f t="shared" si="4"/>
        <v>46</v>
      </c>
      <c r="C151" s="70" t="s">
        <v>35</v>
      </c>
      <c r="D151" s="5">
        <v>22</v>
      </c>
      <c r="E151" s="10">
        <v>258</v>
      </c>
      <c r="F151" s="5">
        <v>16</v>
      </c>
      <c r="G151" s="10">
        <v>633</v>
      </c>
      <c r="H151" s="6">
        <v>17</v>
      </c>
      <c r="I151" s="60">
        <v>136</v>
      </c>
      <c r="J151" s="6">
        <f>1+1</f>
        <v>2</v>
      </c>
      <c r="K151" s="11">
        <f>8+10</f>
        <v>18</v>
      </c>
      <c r="M151" s="67"/>
      <c r="N151" s="63"/>
    </row>
    <row r="152" spans="1:14" s="48" customFormat="1" x14ac:dyDescent="0.25">
      <c r="A152" s="5" t="s">
        <v>18</v>
      </c>
      <c r="B152" s="5">
        <f t="shared" si="4"/>
        <v>47</v>
      </c>
      <c r="C152" s="70" t="s">
        <v>36</v>
      </c>
      <c r="D152" s="5">
        <v>2</v>
      </c>
      <c r="E152" s="10">
        <v>16.5</v>
      </c>
      <c r="F152" s="5">
        <v>1</v>
      </c>
      <c r="G152" s="10">
        <v>9.5</v>
      </c>
      <c r="H152" s="6">
        <v>1</v>
      </c>
      <c r="I152" s="60">
        <v>15</v>
      </c>
      <c r="J152" s="6">
        <v>0</v>
      </c>
      <c r="K152" s="60"/>
      <c r="M152" s="67"/>
      <c r="N152" s="63"/>
    </row>
    <row r="153" spans="1:14" s="48" customFormat="1" x14ac:dyDescent="0.25">
      <c r="A153" s="5" t="s">
        <v>18</v>
      </c>
      <c r="B153" s="5">
        <f t="shared" si="4"/>
        <v>48</v>
      </c>
      <c r="C153" s="70" t="s">
        <v>37</v>
      </c>
      <c r="D153" s="5">
        <v>2</v>
      </c>
      <c r="E153" s="10">
        <v>112</v>
      </c>
      <c r="F153" s="5">
        <v>5</v>
      </c>
      <c r="G153" s="10">
        <v>729</v>
      </c>
      <c r="H153" s="6">
        <f>15+1</f>
        <v>16</v>
      </c>
      <c r="I153" s="60">
        <f>96.5+15</f>
        <v>111.5</v>
      </c>
      <c r="J153" s="6">
        <v>0</v>
      </c>
      <c r="K153" s="60">
        <v>0</v>
      </c>
      <c r="M153" s="67"/>
      <c r="N153" s="63"/>
    </row>
    <row r="154" spans="1:14" s="48" customFormat="1" x14ac:dyDescent="0.25">
      <c r="A154" s="5" t="s">
        <v>18</v>
      </c>
      <c r="B154" s="5">
        <f t="shared" si="4"/>
        <v>49</v>
      </c>
      <c r="C154" s="70" t="s">
        <v>118</v>
      </c>
      <c r="D154" s="5">
        <v>1</v>
      </c>
      <c r="E154" s="10">
        <v>70</v>
      </c>
      <c r="F154" s="5">
        <v>1</v>
      </c>
      <c r="G154" s="10">
        <v>15</v>
      </c>
      <c r="H154" s="6">
        <v>0</v>
      </c>
      <c r="I154" s="6">
        <v>0</v>
      </c>
      <c r="J154" s="6">
        <v>0</v>
      </c>
      <c r="K154" s="6">
        <v>0</v>
      </c>
      <c r="M154" s="67"/>
      <c r="N154" s="63"/>
    </row>
    <row r="155" spans="1:14" s="48" customFormat="1" x14ac:dyDescent="0.25">
      <c r="A155" s="5" t="s">
        <v>18</v>
      </c>
      <c r="B155" s="5">
        <f t="shared" si="4"/>
        <v>50</v>
      </c>
      <c r="C155" s="70" t="s">
        <v>151</v>
      </c>
      <c r="D155" s="5">
        <v>0</v>
      </c>
      <c r="E155" s="10">
        <v>0</v>
      </c>
      <c r="F155" s="5">
        <v>1</v>
      </c>
      <c r="G155" s="10">
        <v>12</v>
      </c>
      <c r="H155" s="6">
        <v>0</v>
      </c>
      <c r="I155" s="6">
        <v>0</v>
      </c>
      <c r="J155" s="6">
        <v>0</v>
      </c>
      <c r="K155" s="6">
        <v>0</v>
      </c>
      <c r="M155" s="65"/>
      <c r="N155" s="63"/>
    </row>
    <row r="156" spans="1:14" s="48" customFormat="1" ht="34.5" customHeight="1" x14ac:dyDescent="0.25">
      <c r="A156" s="5" t="s">
        <v>18</v>
      </c>
      <c r="B156" s="5">
        <f t="shared" si="4"/>
        <v>51</v>
      </c>
      <c r="C156" s="70" t="s">
        <v>163</v>
      </c>
      <c r="D156" s="5">
        <v>0</v>
      </c>
      <c r="E156" s="10">
        <v>0</v>
      </c>
      <c r="F156" s="75">
        <v>4</v>
      </c>
      <c r="G156" s="112">
        <v>88</v>
      </c>
      <c r="H156" s="6">
        <v>4</v>
      </c>
      <c r="I156" s="11">
        <v>47</v>
      </c>
      <c r="J156" s="6">
        <v>0</v>
      </c>
      <c r="K156" s="6">
        <v>0</v>
      </c>
      <c r="M156" s="65"/>
      <c r="N156" s="63"/>
    </row>
    <row r="157" spans="1:14" s="48" customFormat="1" x14ac:dyDescent="0.25">
      <c r="A157" s="5" t="s">
        <v>18</v>
      </c>
      <c r="B157" s="5">
        <f t="shared" si="4"/>
        <v>52</v>
      </c>
      <c r="C157" s="70" t="s">
        <v>153</v>
      </c>
      <c r="D157" s="5">
        <v>0</v>
      </c>
      <c r="E157" s="10">
        <v>0</v>
      </c>
      <c r="F157" s="5">
        <v>1</v>
      </c>
      <c r="G157" s="10">
        <v>3</v>
      </c>
      <c r="H157" s="6"/>
      <c r="I157" s="11"/>
      <c r="J157" s="6">
        <v>0</v>
      </c>
      <c r="K157" s="6">
        <v>0</v>
      </c>
      <c r="M157" s="65"/>
      <c r="N157" s="63"/>
    </row>
    <row r="158" spans="1:14" s="48" customFormat="1" x14ac:dyDescent="0.25">
      <c r="A158" s="5" t="s">
        <v>18</v>
      </c>
      <c r="B158" s="5">
        <f t="shared" si="4"/>
        <v>53</v>
      </c>
      <c r="C158" s="70" t="s">
        <v>68</v>
      </c>
      <c r="D158" s="5">
        <v>0</v>
      </c>
      <c r="E158" s="10">
        <v>0</v>
      </c>
      <c r="F158" s="75">
        <v>2</v>
      </c>
      <c r="G158" s="112">
        <v>29</v>
      </c>
      <c r="H158" s="6">
        <v>2</v>
      </c>
      <c r="I158" s="11">
        <v>215</v>
      </c>
      <c r="J158" s="6">
        <v>0</v>
      </c>
      <c r="K158" s="6">
        <v>0</v>
      </c>
      <c r="M158" s="65"/>
      <c r="N158" s="63"/>
    </row>
    <row r="159" spans="1:14" s="48" customFormat="1" x14ac:dyDescent="0.25">
      <c r="A159" s="5" t="s">
        <v>18</v>
      </c>
      <c r="B159" s="5">
        <f t="shared" si="4"/>
        <v>54</v>
      </c>
      <c r="C159" s="70" t="s">
        <v>53</v>
      </c>
      <c r="D159" s="5">
        <v>0</v>
      </c>
      <c r="E159" s="10">
        <v>0</v>
      </c>
      <c r="F159" s="75">
        <v>1</v>
      </c>
      <c r="G159" s="112">
        <v>12</v>
      </c>
      <c r="H159" s="6"/>
      <c r="I159" s="60"/>
      <c r="J159" s="6">
        <v>0</v>
      </c>
      <c r="K159" s="6">
        <v>0</v>
      </c>
      <c r="M159" s="65"/>
      <c r="N159" s="63"/>
    </row>
    <row r="160" spans="1:14" s="48" customFormat="1" x14ac:dyDescent="0.25">
      <c r="A160" s="5" t="s">
        <v>18</v>
      </c>
      <c r="B160" s="5">
        <f t="shared" si="4"/>
        <v>55</v>
      </c>
      <c r="C160" s="70" t="s">
        <v>154</v>
      </c>
      <c r="D160" s="5">
        <v>0</v>
      </c>
      <c r="E160" s="10">
        <v>0</v>
      </c>
      <c r="F160" s="75">
        <v>1</v>
      </c>
      <c r="G160" s="112">
        <v>92</v>
      </c>
      <c r="H160" s="5">
        <v>1</v>
      </c>
      <c r="I160" s="10">
        <v>8</v>
      </c>
      <c r="J160" s="6">
        <v>0</v>
      </c>
      <c r="K160" s="6">
        <v>0</v>
      </c>
      <c r="M160" s="67"/>
      <c r="N160" s="63"/>
    </row>
    <row r="161" spans="1:14" s="48" customFormat="1" x14ac:dyDescent="0.25">
      <c r="A161" s="5" t="s">
        <v>18</v>
      </c>
      <c r="B161" s="5">
        <f>B160+1</f>
        <v>56</v>
      </c>
      <c r="C161" s="70" t="s">
        <v>161</v>
      </c>
      <c r="D161" s="5">
        <v>0</v>
      </c>
      <c r="E161" s="10">
        <v>0</v>
      </c>
      <c r="F161" s="75">
        <v>0</v>
      </c>
      <c r="G161" s="112">
        <v>0</v>
      </c>
      <c r="H161" s="5">
        <f>2+1</f>
        <v>3</v>
      </c>
      <c r="I161" s="10">
        <f>35+12</f>
        <v>47</v>
      </c>
      <c r="J161" s="6">
        <v>0</v>
      </c>
      <c r="K161" s="6">
        <v>0</v>
      </c>
      <c r="M161" s="67"/>
      <c r="N161" s="63"/>
    </row>
    <row r="162" spans="1:14" s="68" customFormat="1" x14ac:dyDescent="0.25">
      <c r="A162" s="5" t="s">
        <v>18</v>
      </c>
      <c r="B162" s="5">
        <f t="shared" si="4"/>
        <v>57</v>
      </c>
      <c r="C162" s="70" t="s">
        <v>164</v>
      </c>
      <c r="D162" s="5">
        <v>0</v>
      </c>
      <c r="E162" s="10">
        <v>0</v>
      </c>
      <c r="F162" s="75">
        <v>0</v>
      </c>
      <c r="G162" s="112">
        <v>0</v>
      </c>
      <c r="H162" s="5">
        <v>2</v>
      </c>
      <c r="I162" s="10">
        <v>17</v>
      </c>
      <c r="J162" s="6">
        <v>0</v>
      </c>
      <c r="K162" s="6">
        <v>0</v>
      </c>
      <c r="M162" s="67"/>
      <c r="N162" s="63"/>
    </row>
    <row r="163" spans="1:14" s="68" customFormat="1" x14ac:dyDescent="0.25">
      <c r="A163" s="5" t="s">
        <v>18</v>
      </c>
      <c r="B163" s="5">
        <f t="shared" si="4"/>
        <v>58</v>
      </c>
      <c r="C163" s="70" t="s">
        <v>165</v>
      </c>
      <c r="D163" s="5">
        <v>0</v>
      </c>
      <c r="E163" s="10">
        <v>0</v>
      </c>
      <c r="F163" s="75">
        <v>0</v>
      </c>
      <c r="G163" s="112">
        <v>0</v>
      </c>
      <c r="H163" s="5">
        <v>2</v>
      </c>
      <c r="I163" s="10">
        <v>30</v>
      </c>
      <c r="J163" s="6">
        <v>0</v>
      </c>
      <c r="K163" s="6">
        <v>0</v>
      </c>
      <c r="M163" s="67"/>
      <c r="N163" s="63"/>
    </row>
    <row r="164" spans="1:14" s="68" customFormat="1" x14ac:dyDescent="0.25">
      <c r="A164" s="5" t="s">
        <v>18</v>
      </c>
      <c r="B164" s="5">
        <f>B163+1</f>
        <v>59</v>
      </c>
      <c r="C164" s="70" t="s">
        <v>166</v>
      </c>
      <c r="D164" s="5">
        <v>0</v>
      </c>
      <c r="E164" s="10">
        <v>0</v>
      </c>
      <c r="F164" s="75">
        <v>0</v>
      </c>
      <c r="G164" s="112">
        <v>0</v>
      </c>
      <c r="H164" s="5">
        <v>1</v>
      </c>
      <c r="I164" s="10">
        <v>5</v>
      </c>
      <c r="J164" s="6">
        <v>0</v>
      </c>
      <c r="K164" s="6">
        <v>0</v>
      </c>
      <c r="M164" s="67"/>
      <c r="N164" s="63"/>
    </row>
    <row r="165" spans="1:14" s="68" customFormat="1" x14ac:dyDescent="0.25">
      <c r="A165" s="5" t="s">
        <v>18</v>
      </c>
      <c r="B165" s="5">
        <f t="shared" ref="B165:B170" si="5">B164+1</f>
        <v>60</v>
      </c>
      <c r="C165" s="70" t="s">
        <v>79</v>
      </c>
      <c r="D165" s="5">
        <v>0</v>
      </c>
      <c r="E165" s="10">
        <v>0</v>
      </c>
      <c r="F165" s="75">
        <v>0</v>
      </c>
      <c r="G165" s="112">
        <v>0</v>
      </c>
      <c r="H165" s="5">
        <v>1</v>
      </c>
      <c r="I165" s="10">
        <v>10</v>
      </c>
      <c r="J165" s="6">
        <v>0</v>
      </c>
      <c r="K165" s="6">
        <v>0</v>
      </c>
      <c r="M165" s="67"/>
      <c r="N165" s="63"/>
    </row>
    <row r="166" spans="1:14" s="69" customFormat="1" x14ac:dyDescent="0.25">
      <c r="A166" s="5" t="s">
        <v>18</v>
      </c>
      <c r="B166" s="5">
        <f t="shared" si="5"/>
        <v>61</v>
      </c>
      <c r="C166" s="70" t="s">
        <v>30</v>
      </c>
      <c r="D166" s="5">
        <v>0</v>
      </c>
      <c r="E166" s="10">
        <v>0</v>
      </c>
      <c r="F166" s="75">
        <v>0</v>
      </c>
      <c r="G166" s="112">
        <v>0</v>
      </c>
      <c r="H166" s="5">
        <v>2</v>
      </c>
      <c r="I166" s="10">
        <v>27</v>
      </c>
      <c r="J166" s="6">
        <v>0</v>
      </c>
      <c r="K166" s="6">
        <v>0</v>
      </c>
      <c r="M166" s="67"/>
      <c r="N166" s="63"/>
    </row>
    <row r="167" spans="1:14" s="69" customFormat="1" x14ac:dyDescent="0.25">
      <c r="A167" s="5" t="s">
        <v>18</v>
      </c>
      <c r="B167" s="5">
        <f t="shared" si="5"/>
        <v>62</v>
      </c>
      <c r="C167" s="70" t="s">
        <v>55</v>
      </c>
      <c r="D167" s="5">
        <v>0</v>
      </c>
      <c r="E167" s="10">
        <v>0</v>
      </c>
      <c r="F167" s="75">
        <v>0</v>
      </c>
      <c r="G167" s="112">
        <v>0</v>
      </c>
      <c r="H167" s="5">
        <v>2</v>
      </c>
      <c r="I167" s="10">
        <v>23</v>
      </c>
      <c r="J167" s="6">
        <v>0</v>
      </c>
      <c r="K167" s="6">
        <v>0</v>
      </c>
      <c r="M167" s="67"/>
      <c r="N167" s="63"/>
    </row>
    <row r="168" spans="1:14" s="69" customFormat="1" x14ac:dyDescent="0.25">
      <c r="A168" s="5" t="s">
        <v>18</v>
      </c>
      <c r="B168" s="5">
        <f t="shared" si="5"/>
        <v>63</v>
      </c>
      <c r="C168" s="70" t="s">
        <v>167</v>
      </c>
      <c r="D168" s="5">
        <v>0</v>
      </c>
      <c r="E168" s="10">
        <v>0</v>
      </c>
      <c r="F168" s="75">
        <v>0</v>
      </c>
      <c r="G168" s="112">
        <v>0</v>
      </c>
      <c r="H168" s="5">
        <v>3</v>
      </c>
      <c r="I168" s="10">
        <v>43</v>
      </c>
      <c r="J168" s="6">
        <v>0</v>
      </c>
      <c r="K168" s="6">
        <v>0</v>
      </c>
      <c r="M168" s="67"/>
      <c r="N168" s="63"/>
    </row>
    <row r="169" spans="1:14" s="69" customFormat="1" x14ac:dyDescent="0.25">
      <c r="A169" s="5" t="s">
        <v>18</v>
      </c>
      <c r="B169" s="5">
        <f t="shared" si="5"/>
        <v>64</v>
      </c>
      <c r="C169" s="70" t="s">
        <v>168</v>
      </c>
      <c r="D169" s="5">
        <v>0</v>
      </c>
      <c r="E169" s="10">
        <v>0</v>
      </c>
      <c r="F169" s="75">
        <v>0</v>
      </c>
      <c r="G169" s="112">
        <v>0</v>
      </c>
      <c r="H169" s="5">
        <v>1</v>
      </c>
      <c r="I169" s="10">
        <v>10</v>
      </c>
      <c r="J169" s="6">
        <v>0</v>
      </c>
      <c r="K169" s="6">
        <v>0</v>
      </c>
      <c r="M169" s="67"/>
      <c r="N169" s="63"/>
    </row>
    <row r="170" spans="1:14" s="69" customFormat="1" x14ac:dyDescent="0.25">
      <c r="A170" s="5" t="s">
        <v>18</v>
      </c>
      <c r="B170" s="5">
        <f t="shared" si="5"/>
        <v>65</v>
      </c>
      <c r="C170" s="70" t="s">
        <v>190</v>
      </c>
      <c r="D170" s="5">
        <v>0</v>
      </c>
      <c r="E170" s="10">
        <v>0</v>
      </c>
      <c r="F170" s="75">
        <v>0</v>
      </c>
      <c r="G170" s="112">
        <v>0</v>
      </c>
      <c r="H170" s="5">
        <v>0</v>
      </c>
      <c r="I170" s="10">
        <v>0</v>
      </c>
      <c r="J170" s="6">
        <v>1</v>
      </c>
      <c r="K170" s="60">
        <v>2111</v>
      </c>
      <c r="M170" s="67"/>
      <c r="N170" s="63"/>
    </row>
    <row r="171" spans="1:14" s="3" customFormat="1" x14ac:dyDescent="0.25">
      <c r="A171" s="1"/>
      <c r="B171" s="1"/>
      <c r="C171" s="1"/>
      <c r="D171" s="1"/>
      <c r="E171" s="27"/>
      <c r="F171" s="17"/>
      <c r="G171" s="38"/>
      <c r="H171" s="18"/>
      <c r="I171" s="42"/>
      <c r="J171" s="17"/>
      <c r="K171" s="28"/>
    </row>
    <row r="172" spans="1:14" x14ac:dyDescent="0.25">
      <c r="F172" s="19"/>
      <c r="G172" s="23"/>
      <c r="H172" s="19"/>
      <c r="I172" s="43"/>
      <c r="J172" s="19"/>
      <c r="K172" s="23"/>
    </row>
    <row r="173" spans="1:14" x14ac:dyDescent="0.25">
      <c r="F173" s="19"/>
      <c r="G173" s="23"/>
      <c r="H173" s="19"/>
      <c r="I173" s="43"/>
      <c r="J173" s="19"/>
      <c r="K173" s="23"/>
    </row>
    <row r="174" spans="1:14" x14ac:dyDescent="0.25">
      <c r="F174" s="19"/>
      <c r="G174" s="23"/>
      <c r="H174" s="19"/>
      <c r="I174" s="43"/>
      <c r="J174" s="19"/>
      <c r="K174" s="23"/>
    </row>
    <row r="175" spans="1:14" x14ac:dyDescent="0.25">
      <c r="F175" s="19"/>
      <c r="G175" s="23"/>
      <c r="H175" s="19"/>
      <c r="I175" s="43"/>
      <c r="J175" s="19"/>
      <c r="K175" s="23"/>
    </row>
    <row r="176" spans="1:14" x14ac:dyDescent="0.25">
      <c r="F176" s="19"/>
      <c r="G176" s="39"/>
      <c r="H176" s="19"/>
      <c r="I176" s="44"/>
      <c r="J176" s="19"/>
      <c r="K176" s="23"/>
    </row>
    <row r="177" spans="3:11" x14ac:dyDescent="0.25">
      <c r="C177" s="14"/>
      <c r="F177" s="19"/>
      <c r="G177" s="23"/>
      <c r="H177" s="19"/>
      <c r="I177" s="43"/>
      <c r="J177" s="19"/>
      <c r="K177" s="23"/>
    </row>
    <row r="178" spans="3:11" x14ac:dyDescent="0.25">
      <c r="C178" s="14"/>
      <c r="F178" s="19"/>
      <c r="G178" s="23"/>
      <c r="H178" s="19"/>
      <c r="I178" s="43"/>
      <c r="J178" s="19"/>
      <c r="K178" s="23"/>
    </row>
    <row r="179" spans="3:11" x14ac:dyDescent="0.25">
      <c r="C179" s="14"/>
      <c r="F179" s="46"/>
      <c r="G179" s="23"/>
      <c r="H179" s="19"/>
      <c r="I179" s="43"/>
      <c r="J179" s="19"/>
      <c r="K179" s="23"/>
    </row>
    <row r="180" spans="3:11" x14ac:dyDescent="0.25">
      <c r="C180" s="14"/>
      <c r="F180" s="19"/>
      <c r="G180" s="23"/>
      <c r="H180" s="19"/>
      <c r="I180" s="43"/>
      <c r="J180" s="19"/>
      <c r="K180" s="23"/>
    </row>
    <row r="181" spans="3:11" x14ac:dyDescent="0.25">
      <c r="C181" s="14"/>
      <c r="F181" s="19"/>
      <c r="G181" s="23"/>
      <c r="H181" s="19"/>
      <c r="I181" s="43"/>
      <c r="J181" s="19"/>
      <c r="K181" s="23"/>
    </row>
    <row r="182" spans="3:11" x14ac:dyDescent="0.25">
      <c r="C182" s="14"/>
      <c r="F182" s="19"/>
      <c r="G182" s="23"/>
      <c r="H182" s="19"/>
      <c r="I182" s="43"/>
      <c r="J182" s="19"/>
      <c r="K182" s="23"/>
    </row>
    <row r="183" spans="3:11" x14ac:dyDescent="0.25">
      <c r="F183" s="19"/>
      <c r="G183" s="23"/>
      <c r="H183" s="19"/>
      <c r="I183" s="43"/>
      <c r="J183" s="19"/>
      <c r="K183" s="23"/>
    </row>
  </sheetData>
  <mergeCells count="9">
    <mergeCell ref="H1:K1"/>
    <mergeCell ref="A2:K2"/>
    <mergeCell ref="A3:A5"/>
    <mergeCell ref="C3:C5"/>
    <mergeCell ref="D3:E4"/>
    <mergeCell ref="F3:G4"/>
    <mergeCell ref="H3:I4"/>
    <mergeCell ref="J3:K4"/>
    <mergeCell ref="B3:B5"/>
  </mergeCells>
  <conditionalFormatting sqref="C156 C68:C69 C58 C150:C151 C82:C123 C72:C79 C7 C60:C65 C126:C148 C9:C55">
    <cfRule type="duplicateValues" dxfId="2" priority="8"/>
  </conditionalFormatting>
  <conditionalFormatting sqref="C6:C1048576">
    <cfRule type="duplicateValues" dxfId="1" priority="1"/>
  </conditionalFormatting>
  <pageMargins left="0.70866141732283472" right="0.15748031496062992" top="0.31496062992125984" bottom="0.27559055118110237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40"/>
  <sheetViews>
    <sheetView tabSelected="1" zoomScale="85" zoomScaleNormal="85" workbookViewId="0">
      <pane ySplit="4" topLeftCell="A5" activePane="bottomLeft" state="frozen"/>
      <selection pane="bottomLeft" activeCell="J19" sqref="J19"/>
    </sheetView>
  </sheetViews>
  <sheetFormatPr defaultRowHeight="15.75" x14ac:dyDescent="0.25"/>
  <cols>
    <col min="1" max="1" width="19.42578125" style="15" customWidth="1"/>
    <col min="2" max="2" width="20.7109375" style="15" customWidth="1"/>
    <col min="3" max="3" width="22.28515625" style="49" customWidth="1"/>
    <col min="4" max="4" width="20.140625" style="15" customWidth="1"/>
    <col min="5" max="5" width="19.140625" style="15" customWidth="1"/>
    <col min="6" max="6" width="22" style="15" customWidth="1"/>
    <col min="7" max="7" width="25.85546875" style="15" customWidth="1"/>
    <col min="8" max="8" width="52.42578125" style="16" customWidth="1"/>
    <col min="9" max="16384" width="9.140625" style="15"/>
  </cols>
  <sheetData>
    <row r="1" spans="1:8" customFormat="1" ht="15" x14ac:dyDescent="0.25">
      <c r="A1" s="77"/>
      <c r="B1" s="77"/>
      <c r="C1" s="77"/>
      <c r="D1" s="77"/>
      <c r="E1" s="77"/>
      <c r="F1" s="77"/>
      <c r="G1" s="77"/>
      <c r="H1" s="78" t="s">
        <v>17</v>
      </c>
    </row>
    <row r="2" spans="1:8" customFormat="1" thickBot="1" x14ac:dyDescent="0.3">
      <c r="A2" s="79" t="s">
        <v>518</v>
      </c>
      <c r="B2" s="79"/>
      <c r="C2" s="79"/>
      <c r="D2" s="79"/>
      <c r="E2" s="79"/>
      <c r="F2" s="79"/>
      <c r="G2" s="79"/>
      <c r="H2" s="79"/>
    </row>
    <row r="3" spans="1:8" customFormat="1" ht="45" x14ac:dyDescent="0.25">
      <c r="A3" s="80" t="s">
        <v>0</v>
      </c>
      <c r="B3" s="80" t="s">
        <v>1</v>
      </c>
      <c r="C3" s="80" t="s">
        <v>9</v>
      </c>
      <c r="D3" s="80" t="s">
        <v>10</v>
      </c>
      <c r="E3" s="80" t="s">
        <v>11</v>
      </c>
      <c r="F3" s="81" t="s">
        <v>519</v>
      </c>
      <c r="G3" s="81" t="s">
        <v>12</v>
      </c>
      <c r="H3" s="80" t="s">
        <v>520</v>
      </c>
    </row>
    <row r="4" spans="1:8" x14ac:dyDescent="0.25">
      <c r="A4" s="75"/>
      <c r="B4" s="6">
        <v>1</v>
      </c>
      <c r="C4" s="5">
        <v>2</v>
      </c>
      <c r="D4" s="6">
        <v>3</v>
      </c>
      <c r="E4" s="6">
        <v>4</v>
      </c>
      <c r="F4" s="6">
        <v>5</v>
      </c>
      <c r="G4" s="6">
        <v>6</v>
      </c>
      <c r="H4" s="76">
        <v>7</v>
      </c>
    </row>
    <row r="5" spans="1:8" s="49" customFormat="1" x14ac:dyDescent="0.25">
      <c r="A5" s="5" t="s">
        <v>18</v>
      </c>
      <c r="B5" s="7">
        <v>1</v>
      </c>
      <c r="C5" s="70">
        <v>40758119</v>
      </c>
      <c r="D5" s="71">
        <v>41568</v>
      </c>
      <c r="E5" s="72" t="s">
        <v>72</v>
      </c>
      <c r="F5" s="73">
        <v>15</v>
      </c>
      <c r="G5" s="74">
        <v>466.1</v>
      </c>
      <c r="H5" s="70" t="s">
        <v>46</v>
      </c>
    </row>
    <row r="6" spans="1:8" s="49" customFormat="1" x14ac:dyDescent="0.25">
      <c r="A6" s="5" t="s">
        <v>18</v>
      </c>
      <c r="B6" s="7">
        <v>2</v>
      </c>
      <c r="C6" s="70" t="s">
        <v>191</v>
      </c>
      <c r="D6" s="71">
        <v>41556</v>
      </c>
      <c r="E6" s="72" t="s">
        <v>72</v>
      </c>
      <c r="F6" s="73">
        <v>7</v>
      </c>
      <c r="G6" s="74">
        <v>466.1</v>
      </c>
      <c r="H6" s="70" t="s">
        <v>44</v>
      </c>
    </row>
    <row r="7" spans="1:8" s="49" customFormat="1" x14ac:dyDescent="0.25">
      <c r="A7" s="5" t="s">
        <v>18</v>
      </c>
      <c r="B7" s="7">
        <v>3</v>
      </c>
      <c r="C7" s="82" t="s">
        <v>192</v>
      </c>
      <c r="D7" s="83">
        <v>41576</v>
      </c>
      <c r="E7" s="84" t="s">
        <v>73</v>
      </c>
      <c r="F7" s="85">
        <v>300</v>
      </c>
      <c r="G7" s="74">
        <v>40702.68</v>
      </c>
      <c r="H7" s="70" t="s">
        <v>26</v>
      </c>
    </row>
    <row r="8" spans="1:8" s="49" customFormat="1" x14ac:dyDescent="0.25">
      <c r="A8" s="5" t="s">
        <v>18</v>
      </c>
      <c r="B8" s="7">
        <v>4</v>
      </c>
      <c r="C8" s="70" t="s">
        <v>193</v>
      </c>
      <c r="D8" s="71">
        <v>41570</v>
      </c>
      <c r="E8" s="72" t="s">
        <v>72</v>
      </c>
      <c r="F8" s="73">
        <v>15</v>
      </c>
      <c r="G8" s="74">
        <v>466.1</v>
      </c>
      <c r="H8" s="70" t="s">
        <v>35</v>
      </c>
    </row>
    <row r="9" spans="1:8" s="49" customFormat="1" x14ac:dyDescent="0.25">
      <c r="A9" s="5" t="s">
        <v>18</v>
      </c>
      <c r="B9" s="7">
        <v>5</v>
      </c>
      <c r="C9" s="70" t="s">
        <v>194</v>
      </c>
      <c r="D9" s="71">
        <v>41556</v>
      </c>
      <c r="E9" s="72" t="s">
        <v>72</v>
      </c>
      <c r="F9" s="73">
        <v>15</v>
      </c>
      <c r="G9" s="74">
        <v>466.1</v>
      </c>
      <c r="H9" s="70" t="s">
        <v>21</v>
      </c>
    </row>
    <row r="10" spans="1:8" s="49" customFormat="1" x14ac:dyDescent="0.25">
      <c r="A10" s="5" t="s">
        <v>18</v>
      </c>
      <c r="B10" s="7">
        <v>6</v>
      </c>
      <c r="C10" s="70">
        <v>40790753</v>
      </c>
      <c r="D10" s="71">
        <v>41556</v>
      </c>
      <c r="E10" s="72" t="s">
        <v>72</v>
      </c>
      <c r="F10" s="73">
        <v>15</v>
      </c>
      <c r="G10" s="74">
        <v>466.1</v>
      </c>
      <c r="H10" s="70" t="s">
        <v>21</v>
      </c>
    </row>
    <row r="11" spans="1:8" s="49" customFormat="1" x14ac:dyDescent="0.25">
      <c r="A11" s="5" t="s">
        <v>18</v>
      </c>
      <c r="B11" s="7">
        <v>7</v>
      </c>
      <c r="C11" s="70" t="s">
        <v>195</v>
      </c>
      <c r="D11" s="71">
        <v>41550</v>
      </c>
      <c r="E11" s="72" t="s">
        <v>94</v>
      </c>
      <c r="F11" s="73">
        <v>12</v>
      </c>
      <c r="G11" s="74">
        <v>466.1</v>
      </c>
      <c r="H11" s="70" t="s">
        <v>26</v>
      </c>
    </row>
    <row r="12" spans="1:8" s="49" customFormat="1" x14ac:dyDescent="0.25">
      <c r="A12" s="5" t="s">
        <v>18</v>
      </c>
      <c r="B12" s="7">
        <v>8</v>
      </c>
      <c r="C12" s="70" t="s">
        <v>196</v>
      </c>
      <c r="D12" s="71">
        <v>41555</v>
      </c>
      <c r="E12" s="72" t="s">
        <v>94</v>
      </c>
      <c r="F12" s="73">
        <v>10</v>
      </c>
      <c r="G12" s="74">
        <v>466.1</v>
      </c>
      <c r="H12" s="70" t="s">
        <v>40</v>
      </c>
    </row>
    <row r="13" spans="1:8" s="49" customFormat="1" x14ac:dyDescent="0.25">
      <c r="A13" s="5" t="s">
        <v>18</v>
      </c>
      <c r="B13" s="7">
        <v>9</v>
      </c>
      <c r="C13" s="70" t="s">
        <v>197</v>
      </c>
      <c r="D13" s="71">
        <v>41557</v>
      </c>
      <c r="E13" s="72" t="s">
        <v>94</v>
      </c>
      <c r="F13" s="73">
        <v>10</v>
      </c>
      <c r="G13" s="74">
        <v>466.1</v>
      </c>
      <c r="H13" s="70" t="s">
        <v>44</v>
      </c>
    </row>
    <row r="14" spans="1:8" s="49" customFormat="1" x14ac:dyDescent="0.25">
      <c r="A14" s="5" t="s">
        <v>18</v>
      </c>
      <c r="B14" s="7">
        <v>10</v>
      </c>
      <c r="C14" s="70" t="s">
        <v>198</v>
      </c>
      <c r="D14" s="71">
        <v>41554</v>
      </c>
      <c r="E14" s="72" t="s">
        <v>94</v>
      </c>
      <c r="F14" s="73">
        <v>15</v>
      </c>
      <c r="G14" s="74">
        <v>466.1</v>
      </c>
      <c r="H14" s="70" t="s">
        <v>44</v>
      </c>
    </row>
    <row r="15" spans="1:8" s="49" customFormat="1" x14ac:dyDescent="0.25">
      <c r="A15" s="5" t="s">
        <v>18</v>
      </c>
      <c r="B15" s="7">
        <v>11</v>
      </c>
      <c r="C15" s="70" t="s">
        <v>199</v>
      </c>
      <c r="D15" s="71">
        <v>41575</v>
      </c>
      <c r="E15" s="72" t="s">
        <v>94</v>
      </c>
      <c r="F15" s="73">
        <v>15</v>
      </c>
      <c r="G15" s="74">
        <v>466.1</v>
      </c>
      <c r="H15" s="70" t="s">
        <v>21</v>
      </c>
    </row>
    <row r="16" spans="1:8" s="49" customFormat="1" x14ac:dyDescent="0.25">
      <c r="A16" s="5" t="s">
        <v>18</v>
      </c>
      <c r="B16" s="7">
        <v>12</v>
      </c>
      <c r="C16" s="70" t="s">
        <v>200</v>
      </c>
      <c r="D16" s="71">
        <v>41572</v>
      </c>
      <c r="E16" s="72" t="s">
        <v>94</v>
      </c>
      <c r="F16" s="73">
        <v>15</v>
      </c>
      <c r="G16" s="74">
        <v>466.1</v>
      </c>
      <c r="H16" s="70" t="s">
        <v>26</v>
      </c>
    </row>
    <row r="17" spans="1:8" s="49" customFormat="1" x14ac:dyDescent="0.25">
      <c r="A17" s="5" t="s">
        <v>18</v>
      </c>
      <c r="B17" s="7">
        <v>13</v>
      </c>
      <c r="C17" s="70" t="s">
        <v>201</v>
      </c>
      <c r="D17" s="71">
        <v>41554</v>
      </c>
      <c r="E17" s="72" t="s">
        <v>94</v>
      </c>
      <c r="F17" s="73">
        <v>15</v>
      </c>
      <c r="G17" s="74">
        <v>466.1</v>
      </c>
      <c r="H17" s="70" t="s">
        <v>21</v>
      </c>
    </row>
    <row r="18" spans="1:8" s="49" customFormat="1" x14ac:dyDescent="0.25">
      <c r="A18" s="5" t="s">
        <v>18</v>
      </c>
      <c r="B18" s="7">
        <v>14</v>
      </c>
      <c r="C18" s="70" t="s">
        <v>202</v>
      </c>
      <c r="D18" s="71">
        <v>41571</v>
      </c>
      <c r="E18" s="72" t="s">
        <v>94</v>
      </c>
      <c r="F18" s="73">
        <v>11</v>
      </c>
      <c r="G18" s="74">
        <v>466.1</v>
      </c>
      <c r="H18" s="70" t="s">
        <v>26</v>
      </c>
    </row>
    <row r="19" spans="1:8" s="49" customFormat="1" x14ac:dyDescent="0.25">
      <c r="A19" s="5" t="s">
        <v>18</v>
      </c>
      <c r="B19" s="7">
        <v>15</v>
      </c>
      <c r="C19" s="70" t="s">
        <v>203</v>
      </c>
      <c r="D19" s="71">
        <v>41548</v>
      </c>
      <c r="E19" s="72" t="s">
        <v>94</v>
      </c>
      <c r="F19" s="73">
        <v>10</v>
      </c>
      <c r="G19" s="74">
        <v>466.1</v>
      </c>
      <c r="H19" s="70" t="s">
        <v>74</v>
      </c>
    </row>
    <row r="20" spans="1:8" s="49" customFormat="1" x14ac:dyDescent="0.25">
      <c r="A20" s="5" t="s">
        <v>18</v>
      </c>
      <c r="B20" s="7">
        <v>16</v>
      </c>
      <c r="C20" s="70" t="s">
        <v>204</v>
      </c>
      <c r="D20" s="71">
        <v>41548</v>
      </c>
      <c r="E20" s="72" t="s">
        <v>72</v>
      </c>
      <c r="F20" s="73">
        <v>14</v>
      </c>
      <c r="G20" s="74">
        <v>466.1</v>
      </c>
      <c r="H20" s="70" t="s">
        <v>43</v>
      </c>
    </row>
    <row r="21" spans="1:8" s="49" customFormat="1" x14ac:dyDescent="0.25">
      <c r="A21" s="5" t="s">
        <v>18</v>
      </c>
      <c r="B21" s="7">
        <v>17</v>
      </c>
      <c r="C21" s="82" t="s">
        <v>205</v>
      </c>
      <c r="D21" s="83">
        <v>41564</v>
      </c>
      <c r="E21" s="84" t="s">
        <v>73</v>
      </c>
      <c r="F21" s="85">
        <v>200</v>
      </c>
      <c r="G21" s="74">
        <v>2478</v>
      </c>
      <c r="H21" s="70" t="s">
        <v>110</v>
      </c>
    </row>
    <row r="22" spans="1:8" s="49" customFormat="1" x14ac:dyDescent="0.25">
      <c r="A22" s="5" t="s">
        <v>18</v>
      </c>
      <c r="B22" s="7">
        <v>18</v>
      </c>
      <c r="C22" s="70" t="s">
        <v>206</v>
      </c>
      <c r="D22" s="71">
        <v>41549</v>
      </c>
      <c r="E22" s="72" t="s">
        <v>94</v>
      </c>
      <c r="F22" s="73">
        <v>8</v>
      </c>
      <c r="G22" s="74">
        <v>466.1</v>
      </c>
      <c r="H22" s="70" t="s">
        <v>42</v>
      </c>
    </row>
    <row r="23" spans="1:8" s="49" customFormat="1" x14ac:dyDescent="0.25">
      <c r="A23" s="5" t="s">
        <v>18</v>
      </c>
      <c r="B23" s="7">
        <v>19</v>
      </c>
      <c r="C23" s="70" t="s">
        <v>207</v>
      </c>
      <c r="D23" s="71">
        <v>41551</v>
      </c>
      <c r="E23" s="72" t="s">
        <v>94</v>
      </c>
      <c r="F23" s="73">
        <v>10</v>
      </c>
      <c r="G23" s="74">
        <v>466.1</v>
      </c>
      <c r="H23" s="70" t="s">
        <v>67</v>
      </c>
    </row>
    <row r="24" spans="1:8" s="49" customFormat="1" x14ac:dyDescent="0.25">
      <c r="A24" s="5" t="s">
        <v>18</v>
      </c>
      <c r="B24" s="7">
        <v>20</v>
      </c>
      <c r="C24" s="70" t="s">
        <v>208</v>
      </c>
      <c r="D24" s="71">
        <v>41550</v>
      </c>
      <c r="E24" s="72" t="s">
        <v>94</v>
      </c>
      <c r="F24" s="73">
        <v>15</v>
      </c>
      <c r="G24" s="74">
        <v>466.1</v>
      </c>
      <c r="H24" s="70" t="s">
        <v>21</v>
      </c>
    </row>
    <row r="25" spans="1:8" s="49" customFormat="1" x14ac:dyDescent="0.25">
      <c r="A25" s="5" t="s">
        <v>18</v>
      </c>
      <c r="B25" s="7">
        <v>21</v>
      </c>
      <c r="C25" s="70" t="s">
        <v>209</v>
      </c>
      <c r="D25" s="71">
        <v>41548</v>
      </c>
      <c r="E25" s="72" t="s">
        <v>94</v>
      </c>
      <c r="F25" s="73">
        <v>12</v>
      </c>
      <c r="G25" s="74">
        <v>466.1</v>
      </c>
      <c r="H25" s="70" t="s">
        <v>75</v>
      </c>
    </row>
    <row r="26" spans="1:8" s="49" customFormat="1" x14ac:dyDescent="0.25">
      <c r="A26" s="5" t="s">
        <v>18</v>
      </c>
      <c r="B26" s="7">
        <v>22</v>
      </c>
      <c r="C26" s="70" t="s">
        <v>210</v>
      </c>
      <c r="D26" s="71">
        <v>41548</v>
      </c>
      <c r="E26" s="72" t="s">
        <v>94</v>
      </c>
      <c r="F26" s="73">
        <v>12</v>
      </c>
      <c r="G26" s="74">
        <v>466.1</v>
      </c>
      <c r="H26" s="70" t="s">
        <v>75</v>
      </c>
    </row>
    <row r="27" spans="1:8" s="49" customFormat="1" x14ac:dyDescent="0.25">
      <c r="A27" s="5" t="s">
        <v>18</v>
      </c>
      <c r="B27" s="7">
        <v>23</v>
      </c>
      <c r="C27" s="70" t="s">
        <v>211</v>
      </c>
      <c r="D27" s="71">
        <v>41549</v>
      </c>
      <c r="E27" s="72" t="s">
        <v>94</v>
      </c>
      <c r="F27" s="73">
        <v>10</v>
      </c>
      <c r="G27" s="74">
        <v>466.1</v>
      </c>
      <c r="H27" s="70" t="s">
        <v>26</v>
      </c>
    </row>
    <row r="28" spans="1:8" s="49" customFormat="1" x14ac:dyDescent="0.25">
      <c r="A28" s="5" t="s">
        <v>18</v>
      </c>
      <c r="B28" s="7">
        <v>24</v>
      </c>
      <c r="C28" s="70" t="s">
        <v>212</v>
      </c>
      <c r="D28" s="71">
        <v>41556</v>
      </c>
      <c r="E28" s="72" t="s">
        <v>72</v>
      </c>
      <c r="F28" s="73">
        <v>12</v>
      </c>
      <c r="G28" s="74">
        <v>466.1</v>
      </c>
      <c r="H28" s="70" t="s">
        <v>44</v>
      </c>
    </row>
    <row r="29" spans="1:8" s="49" customFormat="1" x14ac:dyDescent="0.25">
      <c r="A29" s="5" t="s">
        <v>18</v>
      </c>
      <c r="B29" s="7">
        <v>25</v>
      </c>
      <c r="C29" s="70" t="s">
        <v>213</v>
      </c>
      <c r="D29" s="71">
        <v>41549</v>
      </c>
      <c r="E29" s="72" t="s">
        <v>94</v>
      </c>
      <c r="F29" s="73">
        <v>15</v>
      </c>
      <c r="G29" s="74">
        <v>466.1</v>
      </c>
      <c r="H29" s="70" t="s">
        <v>28</v>
      </c>
    </row>
    <row r="30" spans="1:8" s="49" customFormat="1" x14ac:dyDescent="0.25">
      <c r="A30" s="5" t="s">
        <v>18</v>
      </c>
      <c r="B30" s="7">
        <v>26</v>
      </c>
      <c r="C30" s="70" t="s">
        <v>214</v>
      </c>
      <c r="D30" s="71">
        <v>41554</v>
      </c>
      <c r="E30" s="72" t="s">
        <v>94</v>
      </c>
      <c r="F30" s="73">
        <v>7</v>
      </c>
      <c r="G30" s="74">
        <v>466.1</v>
      </c>
      <c r="H30" s="70" t="s">
        <v>40</v>
      </c>
    </row>
    <row r="31" spans="1:8" s="49" customFormat="1" x14ac:dyDescent="0.25">
      <c r="A31" s="5" t="s">
        <v>18</v>
      </c>
      <c r="B31" s="7">
        <v>27</v>
      </c>
      <c r="C31" s="70" t="s">
        <v>215</v>
      </c>
      <c r="D31" s="71">
        <v>41556</v>
      </c>
      <c r="E31" s="72" t="s">
        <v>94</v>
      </c>
      <c r="F31" s="73">
        <v>7</v>
      </c>
      <c r="G31" s="74">
        <v>466.1</v>
      </c>
      <c r="H31" s="70" t="s">
        <v>26</v>
      </c>
    </row>
    <row r="32" spans="1:8" s="49" customFormat="1" x14ac:dyDescent="0.25">
      <c r="A32" s="5" t="s">
        <v>18</v>
      </c>
      <c r="B32" s="7">
        <v>28</v>
      </c>
      <c r="C32" s="70" t="s">
        <v>216</v>
      </c>
      <c r="D32" s="71">
        <v>41549</v>
      </c>
      <c r="E32" s="72" t="s">
        <v>72</v>
      </c>
      <c r="F32" s="73">
        <v>15</v>
      </c>
      <c r="G32" s="74">
        <v>466.1</v>
      </c>
      <c r="H32" s="70" t="s">
        <v>28</v>
      </c>
    </row>
    <row r="33" spans="1:8" s="49" customFormat="1" x14ac:dyDescent="0.25">
      <c r="A33" s="5" t="s">
        <v>18</v>
      </c>
      <c r="B33" s="7">
        <v>29</v>
      </c>
      <c r="C33" s="70" t="s">
        <v>217</v>
      </c>
      <c r="D33" s="71">
        <v>41554</v>
      </c>
      <c r="E33" s="72" t="s">
        <v>94</v>
      </c>
      <c r="F33" s="73">
        <v>8</v>
      </c>
      <c r="G33" s="74">
        <v>466.1</v>
      </c>
      <c r="H33" s="70" t="s">
        <v>26</v>
      </c>
    </row>
    <row r="34" spans="1:8" s="49" customFormat="1" x14ac:dyDescent="0.25">
      <c r="A34" s="5" t="s">
        <v>18</v>
      </c>
      <c r="B34" s="7">
        <v>30</v>
      </c>
      <c r="C34" s="70" t="s">
        <v>218</v>
      </c>
      <c r="D34" s="71">
        <v>41554</v>
      </c>
      <c r="E34" s="72" t="s">
        <v>94</v>
      </c>
      <c r="F34" s="73">
        <v>7</v>
      </c>
      <c r="G34" s="74">
        <v>466.1</v>
      </c>
      <c r="H34" s="70" t="s">
        <v>43</v>
      </c>
    </row>
    <row r="35" spans="1:8" s="49" customFormat="1" x14ac:dyDescent="0.25">
      <c r="A35" s="5" t="s">
        <v>18</v>
      </c>
      <c r="B35" s="7">
        <v>31</v>
      </c>
      <c r="C35" s="70" t="s">
        <v>219</v>
      </c>
      <c r="D35" s="71">
        <v>41556</v>
      </c>
      <c r="E35" s="72" t="s">
        <v>94</v>
      </c>
      <c r="F35" s="73">
        <v>12</v>
      </c>
      <c r="G35" s="74">
        <v>466.1</v>
      </c>
      <c r="H35" s="70" t="s">
        <v>21</v>
      </c>
    </row>
    <row r="36" spans="1:8" s="49" customFormat="1" x14ac:dyDescent="0.25">
      <c r="A36" s="5" t="s">
        <v>18</v>
      </c>
      <c r="B36" s="7">
        <v>32</v>
      </c>
      <c r="C36" s="70" t="s">
        <v>220</v>
      </c>
      <c r="D36" s="71">
        <v>41554</v>
      </c>
      <c r="E36" s="72" t="s">
        <v>94</v>
      </c>
      <c r="F36" s="73">
        <v>12</v>
      </c>
      <c r="G36" s="74">
        <v>466.1</v>
      </c>
      <c r="H36" s="70" t="s">
        <v>44</v>
      </c>
    </row>
    <row r="37" spans="1:8" s="49" customFormat="1" x14ac:dyDescent="0.25">
      <c r="A37" s="5" t="s">
        <v>18</v>
      </c>
      <c r="B37" s="7">
        <v>33</v>
      </c>
      <c r="C37" s="70" t="s">
        <v>221</v>
      </c>
      <c r="D37" s="71">
        <v>41556</v>
      </c>
      <c r="E37" s="72" t="s">
        <v>94</v>
      </c>
      <c r="F37" s="73">
        <v>15</v>
      </c>
      <c r="G37" s="74">
        <v>466.1</v>
      </c>
      <c r="H37" s="70" t="s">
        <v>21</v>
      </c>
    </row>
    <row r="38" spans="1:8" s="49" customFormat="1" x14ac:dyDescent="0.25">
      <c r="A38" s="5" t="s">
        <v>18</v>
      </c>
      <c r="B38" s="7">
        <v>34</v>
      </c>
      <c r="C38" s="70" t="s">
        <v>222</v>
      </c>
      <c r="D38" s="71">
        <v>41554</v>
      </c>
      <c r="E38" s="72" t="s">
        <v>72</v>
      </c>
      <c r="F38" s="73">
        <v>3.5</v>
      </c>
      <c r="G38" s="74">
        <v>466.1</v>
      </c>
      <c r="H38" s="70" t="s">
        <v>40</v>
      </c>
    </row>
    <row r="39" spans="1:8" s="49" customFormat="1" x14ac:dyDescent="0.25">
      <c r="A39" s="5" t="s">
        <v>18</v>
      </c>
      <c r="B39" s="7">
        <v>35</v>
      </c>
      <c r="C39" s="70" t="s">
        <v>223</v>
      </c>
      <c r="D39" s="71">
        <v>41554</v>
      </c>
      <c r="E39" s="72" t="s">
        <v>94</v>
      </c>
      <c r="F39" s="73">
        <v>15</v>
      </c>
      <c r="G39" s="74">
        <v>466.1</v>
      </c>
      <c r="H39" s="70" t="s">
        <v>43</v>
      </c>
    </row>
    <row r="40" spans="1:8" s="49" customFormat="1" x14ac:dyDescent="0.25">
      <c r="A40" s="5" t="s">
        <v>18</v>
      </c>
      <c r="B40" s="7">
        <v>36</v>
      </c>
      <c r="C40" s="70" t="s">
        <v>224</v>
      </c>
      <c r="D40" s="71">
        <v>41569</v>
      </c>
      <c r="E40" s="72" t="s">
        <v>94</v>
      </c>
      <c r="F40" s="73">
        <v>15</v>
      </c>
      <c r="G40" s="74">
        <v>466.1</v>
      </c>
      <c r="H40" s="70" t="s">
        <v>43</v>
      </c>
    </row>
    <row r="41" spans="1:8" s="49" customFormat="1" x14ac:dyDescent="0.25">
      <c r="A41" s="5" t="s">
        <v>18</v>
      </c>
      <c r="B41" s="7">
        <v>37</v>
      </c>
      <c r="C41" s="70" t="s">
        <v>225</v>
      </c>
      <c r="D41" s="71">
        <v>41569</v>
      </c>
      <c r="E41" s="72" t="s">
        <v>94</v>
      </c>
      <c r="F41" s="73">
        <v>9.5</v>
      </c>
      <c r="G41" s="74">
        <v>466.1</v>
      </c>
      <c r="H41" s="70" t="s">
        <v>43</v>
      </c>
    </row>
    <row r="42" spans="1:8" s="49" customFormat="1" x14ac:dyDescent="0.25">
      <c r="A42" s="5" t="s">
        <v>18</v>
      </c>
      <c r="B42" s="7">
        <v>38</v>
      </c>
      <c r="C42" s="70" t="s">
        <v>226</v>
      </c>
      <c r="D42" s="71">
        <v>41556</v>
      </c>
      <c r="E42" s="72" t="s">
        <v>94</v>
      </c>
      <c r="F42" s="73">
        <v>10</v>
      </c>
      <c r="G42" s="74">
        <v>466.1</v>
      </c>
      <c r="H42" s="70" t="s">
        <v>44</v>
      </c>
    </row>
    <row r="43" spans="1:8" s="49" customFormat="1" x14ac:dyDescent="0.25">
      <c r="A43" s="5" t="s">
        <v>18</v>
      </c>
      <c r="B43" s="7">
        <v>39</v>
      </c>
      <c r="C43" s="70" t="s">
        <v>227</v>
      </c>
      <c r="D43" s="71">
        <v>41556</v>
      </c>
      <c r="E43" s="72" t="s">
        <v>94</v>
      </c>
      <c r="F43" s="73">
        <v>7</v>
      </c>
      <c r="G43" s="74">
        <v>466.1</v>
      </c>
      <c r="H43" s="70" t="s">
        <v>43</v>
      </c>
    </row>
    <row r="44" spans="1:8" s="49" customFormat="1" x14ac:dyDescent="0.25">
      <c r="A44" s="5" t="s">
        <v>18</v>
      </c>
      <c r="B44" s="7">
        <v>40</v>
      </c>
      <c r="C44" s="70" t="s">
        <v>228</v>
      </c>
      <c r="D44" s="71">
        <v>41556</v>
      </c>
      <c r="E44" s="72" t="s">
        <v>72</v>
      </c>
      <c r="F44" s="73">
        <v>15</v>
      </c>
      <c r="G44" s="74">
        <v>466.1</v>
      </c>
      <c r="H44" s="70" t="s">
        <v>113</v>
      </c>
    </row>
    <row r="45" spans="1:8" s="49" customFormat="1" x14ac:dyDescent="0.25">
      <c r="A45" s="5" t="s">
        <v>18</v>
      </c>
      <c r="B45" s="7">
        <v>41</v>
      </c>
      <c r="C45" s="70">
        <v>40805342</v>
      </c>
      <c r="D45" s="71">
        <v>41557</v>
      </c>
      <c r="E45" s="72" t="s">
        <v>72</v>
      </c>
      <c r="F45" s="73">
        <v>10</v>
      </c>
      <c r="G45" s="74">
        <v>466.1</v>
      </c>
      <c r="H45" s="70" t="s">
        <v>43</v>
      </c>
    </row>
    <row r="46" spans="1:8" s="49" customFormat="1" x14ac:dyDescent="0.25">
      <c r="A46" s="5" t="s">
        <v>18</v>
      </c>
      <c r="B46" s="7">
        <v>42</v>
      </c>
      <c r="C46" s="70" t="s">
        <v>229</v>
      </c>
      <c r="D46" s="71">
        <v>41556</v>
      </c>
      <c r="E46" s="72" t="s">
        <v>94</v>
      </c>
      <c r="F46" s="73">
        <v>15</v>
      </c>
      <c r="G46" s="74">
        <v>466.1</v>
      </c>
      <c r="H46" s="70" t="s">
        <v>21</v>
      </c>
    </row>
    <row r="47" spans="1:8" s="49" customFormat="1" x14ac:dyDescent="0.25">
      <c r="A47" s="5" t="s">
        <v>18</v>
      </c>
      <c r="B47" s="7">
        <v>43</v>
      </c>
      <c r="C47" s="70" t="s">
        <v>230</v>
      </c>
      <c r="D47" s="71">
        <v>41558</v>
      </c>
      <c r="E47" s="72" t="s">
        <v>94</v>
      </c>
      <c r="F47" s="73">
        <v>15</v>
      </c>
      <c r="G47" s="74">
        <v>466.1</v>
      </c>
      <c r="H47" s="70" t="s">
        <v>74</v>
      </c>
    </row>
    <row r="48" spans="1:8" s="49" customFormat="1" x14ac:dyDescent="0.25">
      <c r="A48" s="5" t="s">
        <v>18</v>
      </c>
      <c r="B48" s="7">
        <v>44</v>
      </c>
      <c r="C48" s="70" t="s">
        <v>231</v>
      </c>
      <c r="D48" s="71">
        <v>41558</v>
      </c>
      <c r="E48" s="72" t="s">
        <v>94</v>
      </c>
      <c r="F48" s="73">
        <v>15</v>
      </c>
      <c r="G48" s="74">
        <v>466.1</v>
      </c>
      <c r="H48" s="70" t="s">
        <v>74</v>
      </c>
    </row>
    <row r="49" spans="1:8" s="49" customFormat="1" x14ac:dyDescent="0.25">
      <c r="A49" s="5" t="s">
        <v>18</v>
      </c>
      <c r="B49" s="7">
        <v>45</v>
      </c>
      <c r="C49" s="70" t="s">
        <v>232</v>
      </c>
      <c r="D49" s="71">
        <v>41557</v>
      </c>
      <c r="E49" s="72" t="s">
        <v>94</v>
      </c>
      <c r="F49" s="73">
        <v>10</v>
      </c>
      <c r="G49" s="74">
        <v>466.1</v>
      </c>
      <c r="H49" s="70" t="s">
        <v>44</v>
      </c>
    </row>
    <row r="50" spans="1:8" s="49" customFormat="1" x14ac:dyDescent="0.25">
      <c r="A50" s="5" t="s">
        <v>18</v>
      </c>
      <c r="B50" s="7">
        <v>46</v>
      </c>
      <c r="C50" s="70" t="s">
        <v>233</v>
      </c>
      <c r="D50" s="71">
        <v>41550</v>
      </c>
      <c r="E50" s="72" t="s">
        <v>72</v>
      </c>
      <c r="F50" s="73">
        <v>10</v>
      </c>
      <c r="G50" s="74">
        <v>466.1</v>
      </c>
      <c r="H50" s="70" t="s">
        <v>28</v>
      </c>
    </row>
    <row r="51" spans="1:8" s="49" customFormat="1" x14ac:dyDescent="0.25">
      <c r="A51" s="5" t="s">
        <v>18</v>
      </c>
      <c r="B51" s="7">
        <v>47</v>
      </c>
      <c r="C51" s="70" t="s">
        <v>234</v>
      </c>
      <c r="D51" s="71">
        <v>41556</v>
      </c>
      <c r="E51" s="72" t="s">
        <v>94</v>
      </c>
      <c r="F51" s="73">
        <v>12</v>
      </c>
      <c r="G51" s="74">
        <v>466.1</v>
      </c>
      <c r="H51" s="70" t="s">
        <v>75</v>
      </c>
    </row>
    <row r="52" spans="1:8" s="49" customFormat="1" x14ac:dyDescent="0.25">
      <c r="A52" s="5" t="s">
        <v>18</v>
      </c>
      <c r="B52" s="7">
        <v>48</v>
      </c>
      <c r="C52" s="70" t="s">
        <v>235</v>
      </c>
      <c r="D52" s="71">
        <v>41556</v>
      </c>
      <c r="E52" s="72" t="s">
        <v>94</v>
      </c>
      <c r="F52" s="73">
        <v>15</v>
      </c>
      <c r="G52" s="74">
        <v>466.1</v>
      </c>
      <c r="H52" s="70" t="s">
        <v>26</v>
      </c>
    </row>
    <row r="53" spans="1:8" s="49" customFormat="1" x14ac:dyDescent="0.25">
      <c r="A53" s="5" t="s">
        <v>18</v>
      </c>
      <c r="B53" s="7">
        <v>49</v>
      </c>
      <c r="C53" s="70" t="s">
        <v>236</v>
      </c>
      <c r="D53" s="71">
        <v>41556</v>
      </c>
      <c r="E53" s="72" t="s">
        <v>94</v>
      </c>
      <c r="F53" s="73">
        <v>15</v>
      </c>
      <c r="G53" s="74">
        <v>466.1</v>
      </c>
      <c r="H53" s="70" t="s">
        <v>26</v>
      </c>
    </row>
    <row r="54" spans="1:8" s="49" customFormat="1" x14ac:dyDescent="0.25">
      <c r="A54" s="5" t="s">
        <v>18</v>
      </c>
      <c r="B54" s="7">
        <v>50</v>
      </c>
      <c r="C54" s="70" t="s">
        <v>237</v>
      </c>
      <c r="D54" s="71">
        <v>41557</v>
      </c>
      <c r="E54" s="72" t="s">
        <v>94</v>
      </c>
      <c r="F54" s="73">
        <v>5</v>
      </c>
      <c r="G54" s="74">
        <v>466.1</v>
      </c>
      <c r="H54" s="70" t="s">
        <v>28</v>
      </c>
    </row>
    <row r="55" spans="1:8" s="49" customFormat="1" x14ac:dyDescent="0.25">
      <c r="A55" s="5" t="s">
        <v>18</v>
      </c>
      <c r="B55" s="7">
        <v>51</v>
      </c>
      <c r="C55" s="70" t="s">
        <v>238</v>
      </c>
      <c r="D55" s="71">
        <v>41561</v>
      </c>
      <c r="E55" s="72" t="s">
        <v>94</v>
      </c>
      <c r="F55" s="73">
        <v>25.3</v>
      </c>
      <c r="G55" s="74">
        <v>16520.900000000001</v>
      </c>
      <c r="H55" s="70" t="s">
        <v>115</v>
      </c>
    </row>
    <row r="56" spans="1:8" s="49" customFormat="1" x14ac:dyDescent="0.25">
      <c r="A56" s="5" t="s">
        <v>18</v>
      </c>
      <c r="B56" s="7">
        <v>52</v>
      </c>
      <c r="C56" s="70" t="s">
        <v>239</v>
      </c>
      <c r="D56" s="71">
        <v>41554</v>
      </c>
      <c r="E56" s="72" t="s">
        <v>94</v>
      </c>
      <c r="F56" s="73">
        <v>10</v>
      </c>
      <c r="G56" s="74">
        <v>466.1</v>
      </c>
      <c r="H56" s="70" t="s">
        <v>110</v>
      </c>
    </row>
    <row r="57" spans="1:8" s="49" customFormat="1" x14ac:dyDescent="0.25">
      <c r="A57" s="5" t="s">
        <v>18</v>
      </c>
      <c r="B57" s="7">
        <v>53</v>
      </c>
      <c r="C57" s="70" t="s">
        <v>240</v>
      </c>
      <c r="D57" s="71">
        <v>41575</v>
      </c>
      <c r="E57" s="72" t="s">
        <v>94</v>
      </c>
      <c r="F57" s="73">
        <v>10</v>
      </c>
      <c r="G57" s="74">
        <v>466.1</v>
      </c>
      <c r="H57" s="70" t="s">
        <v>42</v>
      </c>
    </row>
    <row r="58" spans="1:8" s="49" customFormat="1" x14ac:dyDescent="0.25">
      <c r="A58" s="5" t="s">
        <v>18</v>
      </c>
      <c r="B58" s="7">
        <v>54</v>
      </c>
      <c r="C58" s="70" t="s">
        <v>241</v>
      </c>
      <c r="D58" s="71">
        <v>41575</v>
      </c>
      <c r="E58" s="72" t="s">
        <v>94</v>
      </c>
      <c r="F58" s="73">
        <v>10</v>
      </c>
      <c r="G58" s="74">
        <v>466.1</v>
      </c>
      <c r="H58" s="70" t="s">
        <v>42</v>
      </c>
    </row>
    <row r="59" spans="1:8" s="49" customFormat="1" x14ac:dyDescent="0.25">
      <c r="A59" s="5" t="s">
        <v>18</v>
      </c>
      <c r="B59" s="7">
        <v>55</v>
      </c>
      <c r="C59" s="70" t="s">
        <v>242</v>
      </c>
      <c r="D59" s="71">
        <v>41575</v>
      </c>
      <c r="E59" s="72" t="s">
        <v>94</v>
      </c>
      <c r="F59" s="73">
        <v>10</v>
      </c>
      <c r="G59" s="74">
        <v>466.1</v>
      </c>
      <c r="H59" s="70" t="s">
        <v>42</v>
      </c>
    </row>
    <row r="60" spans="1:8" s="49" customFormat="1" x14ac:dyDescent="0.25">
      <c r="A60" s="5" t="s">
        <v>18</v>
      </c>
      <c r="B60" s="7">
        <v>56</v>
      </c>
      <c r="C60" s="70" t="s">
        <v>243</v>
      </c>
      <c r="D60" s="71">
        <v>41575</v>
      </c>
      <c r="E60" s="72" t="s">
        <v>94</v>
      </c>
      <c r="F60" s="73">
        <v>10</v>
      </c>
      <c r="G60" s="74">
        <v>466.1</v>
      </c>
      <c r="H60" s="70" t="s">
        <v>42</v>
      </c>
    </row>
    <row r="61" spans="1:8" s="49" customFormat="1" x14ac:dyDescent="0.25">
      <c r="A61" s="5" t="s">
        <v>18</v>
      </c>
      <c r="B61" s="7">
        <v>57</v>
      </c>
      <c r="C61" s="70" t="s">
        <v>244</v>
      </c>
      <c r="D61" s="71">
        <v>41575</v>
      </c>
      <c r="E61" s="72" t="s">
        <v>94</v>
      </c>
      <c r="F61" s="73">
        <v>10</v>
      </c>
      <c r="G61" s="74">
        <v>466.1</v>
      </c>
      <c r="H61" s="70" t="s">
        <v>42</v>
      </c>
    </row>
    <row r="62" spans="1:8" s="49" customFormat="1" x14ac:dyDescent="0.25">
      <c r="A62" s="5" t="s">
        <v>18</v>
      </c>
      <c r="B62" s="7">
        <v>58</v>
      </c>
      <c r="C62" s="70" t="s">
        <v>245</v>
      </c>
      <c r="D62" s="71">
        <v>41575</v>
      </c>
      <c r="E62" s="72" t="s">
        <v>94</v>
      </c>
      <c r="F62" s="73">
        <v>10</v>
      </c>
      <c r="G62" s="74">
        <v>466.1</v>
      </c>
      <c r="H62" s="70" t="s">
        <v>42</v>
      </c>
    </row>
    <row r="63" spans="1:8" s="49" customFormat="1" x14ac:dyDescent="0.25">
      <c r="A63" s="5" t="s">
        <v>18</v>
      </c>
      <c r="B63" s="7">
        <v>59</v>
      </c>
      <c r="C63" s="70" t="s">
        <v>246</v>
      </c>
      <c r="D63" s="71">
        <v>41575</v>
      </c>
      <c r="E63" s="72" t="s">
        <v>94</v>
      </c>
      <c r="F63" s="73">
        <v>10</v>
      </c>
      <c r="G63" s="74">
        <v>466.1</v>
      </c>
      <c r="H63" s="70" t="s">
        <v>42</v>
      </c>
    </row>
    <row r="64" spans="1:8" s="49" customFormat="1" x14ac:dyDescent="0.25">
      <c r="A64" s="5" t="s">
        <v>18</v>
      </c>
      <c r="B64" s="7">
        <v>60</v>
      </c>
      <c r="C64" s="70" t="s">
        <v>247</v>
      </c>
      <c r="D64" s="71">
        <v>41575</v>
      </c>
      <c r="E64" s="72" t="s">
        <v>94</v>
      </c>
      <c r="F64" s="73">
        <v>10</v>
      </c>
      <c r="G64" s="74">
        <v>466.1</v>
      </c>
      <c r="H64" s="70" t="s">
        <v>42</v>
      </c>
    </row>
    <row r="65" spans="1:8" s="49" customFormat="1" x14ac:dyDescent="0.25">
      <c r="A65" s="5" t="s">
        <v>18</v>
      </c>
      <c r="B65" s="7">
        <v>61</v>
      </c>
      <c r="C65" s="70" t="s">
        <v>248</v>
      </c>
      <c r="D65" s="71">
        <v>41575</v>
      </c>
      <c r="E65" s="72" t="s">
        <v>94</v>
      </c>
      <c r="F65" s="73">
        <v>10</v>
      </c>
      <c r="G65" s="74">
        <v>466.1</v>
      </c>
      <c r="H65" s="70" t="s">
        <v>42</v>
      </c>
    </row>
    <row r="66" spans="1:8" s="49" customFormat="1" x14ac:dyDescent="0.25">
      <c r="A66" s="5" t="s">
        <v>18</v>
      </c>
      <c r="B66" s="7">
        <v>62</v>
      </c>
      <c r="C66" s="70" t="s">
        <v>249</v>
      </c>
      <c r="D66" s="71">
        <v>41575</v>
      </c>
      <c r="E66" s="72" t="s">
        <v>94</v>
      </c>
      <c r="F66" s="73">
        <v>10</v>
      </c>
      <c r="G66" s="74">
        <v>466.1</v>
      </c>
      <c r="H66" s="70" t="s">
        <v>42</v>
      </c>
    </row>
    <row r="67" spans="1:8" s="49" customFormat="1" x14ac:dyDescent="0.25">
      <c r="A67" s="5" t="s">
        <v>18</v>
      </c>
      <c r="B67" s="7">
        <v>63</v>
      </c>
      <c r="C67" s="70" t="s">
        <v>250</v>
      </c>
      <c r="D67" s="71">
        <v>41575</v>
      </c>
      <c r="E67" s="72" t="s">
        <v>94</v>
      </c>
      <c r="F67" s="73">
        <v>10</v>
      </c>
      <c r="G67" s="74">
        <v>466.1</v>
      </c>
      <c r="H67" s="70" t="s">
        <v>42</v>
      </c>
    </row>
    <row r="68" spans="1:8" s="49" customFormat="1" x14ac:dyDescent="0.25">
      <c r="A68" s="5" t="s">
        <v>18</v>
      </c>
      <c r="B68" s="7">
        <v>64</v>
      </c>
      <c r="C68" s="70" t="s">
        <v>251</v>
      </c>
      <c r="D68" s="71">
        <v>41575</v>
      </c>
      <c r="E68" s="72" t="s">
        <v>94</v>
      </c>
      <c r="F68" s="73">
        <v>10</v>
      </c>
      <c r="G68" s="74">
        <v>466.1</v>
      </c>
      <c r="H68" s="70" t="s">
        <v>42</v>
      </c>
    </row>
    <row r="69" spans="1:8" s="49" customFormat="1" x14ac:dyDescent="0.25">
      <c r="A69" s="5" t="s">
        <v>18</v>
      </c>
      <c r="B69" s="7">
        <v>65</v>
      </c>
      <c r="C69" s="70" t="s">
        <v>252</v>
      </c>
      <c r="D69" s="71">
        <v>41575</v>
      </c>
      <c r="E69" s="72" t="s">
        <v>94</v>
      </c>
      <c r="F69" s="73">
        <v>10</v>
      </c>
      <c r="G69" s="74">
        <v>466.1</v>
      </c>
      <c r="H69" s="70" t="s">
        <v>42</v>
      </c>
    </row>
    <row r="70" spans="1:8" s="49" customFormat="1" x14ac:dyDescent="0.25">
      <c r="A70" s="5" t="s">
        <v>18</v>
      </c>
      <c r="B70" s="7">
        <v>66</v>
      </c>
      <c r="C70" s="70" t="s">
        <v>253</v>
      </c>
      <c r="D70" s="71">
        <v>41557</v>
      </c>
      <c r="E70" s="72" t="s">
        <v>94</v>
      </c>
      <c r="F70" s="73">
        <v>10.5</v>
      </c>
      <c r="G70" s="74">
        <v>466.1</v>
      </c>
      <c r="H70" s="70" t="s">
        <v>43</v>
      </c>
    </row>
    <row r="71" spans="1:8" s="49" customFormat="1" x14ac:dyDescent="0.25">
      <c r="A71" s="5" t="s">
        <v>18</v>
      </c>
      <c r="B71" s="7">
        <v>67</v>
      </c>
      <c r="C71" s="70" t="s">
        <v>254</v>
      </c>
      <c r="D71" s="71">
        <v>41551</v>
      </c>
      <c r="E71" s="72" t="s">
        <v>94</v>
      </c>
      <c r="F71" s="73">
        <v>6.3</v>
      </c>
      <c r="G71" s="74">
        <v>466.1</v>
      </c>
      <c r="H71" s="70" t="s">
        <v>25</v>
      </c>
    </row>
    <row r="72" spans="1:8" s="49" customFormat="1" x14ac:dyDescent="0.25">
      <c r="A72" s="5" t="s">
        <v>18</v>
      </c>
      <c r="B72" s="7">
        <v>68</v>
      </c>
      <c r="C72" s="70" t="s">
        <v>255</v>
      </c>
      <c r="D72" s="71">
        <v>41563</v>
      </c>
      <c r="E72" s="72" t="s">
        <v>94</v>
      </c>
      <c r="F72" s="73">
        <v>10</v>
      </c>
      <c r="G72" s="74">
        <v>466.1</v>
      </c>
      <c r="H72" s="70" t="s">
        <v>74</v>
      </c>
    </row>
    <row r="73" spans="1:8" s="49" customFormat="1" x14ac:dyDescent="0.25">
      <c r="A73" s="5" t="s">
        <v>18</v>
      </c>
      <c r="B73" s="7">
        <v>69</v>
      </c>
      <c r="C73" s="70" t="s">
        <v>256</v>
      </c>
      <c r="D73" s="71">
        <v>41562</v>
      </c>
      <c r="E73" s="72" t="s">
        <v>94</v>
      </c>
      <c r="F73" s="73">
        <v>6</v>
      </c>
      <c r="G73" s="74">
        <v>466.1</v>
      </c>
      <c r="H73" s="70" t="s">
        <v>44</v>
      </c>
    </row>
    <row r="74" spans="1:8" s="49" customFormat="1" x14ac:dyDescent="0.25">
      <c r="A74" s="5" t="s">
        <v>18</v>
      </c>
      <c r="B74" s="7">
        <v>70</v>
      </c>
      <c r="C74" s="70" t="s">
        <v>257</v>
      </c>
      <c r="D74" s="71">
        <v>41568</v>
      </c>
      <c r="E74" s="72" t="s">
        <v>94</v>
      </c>
      <c r="F74" s="73">
        <v>15</v>
      </c>
      <c r="G74" s="74">
        <v>466.1</v>
      </c>
      <c r="H74" s="70" t="s">
        <v>74</v>
      </c>
    </row>
    <row r="75" spans="1:8" s="49" customFormat="1" x14ac:dyDescent="0.25">
      <c r="A75" s="5" t="s">
        <v>18</v>
      </c>
      <c r="B75" s="7">
        <v>71</v>
      </c>
      <c r="C75" s="70" t="s">
        <v>258</v>
      </c>
      <c r="D75" s="71">
        <v>41564</v>
      </c>
      <c r="E75" s="72" t="s">
        <v>94</v>
      </c>
      <c r="F75" s="73">
        <v>15</v>
      </c>
      <c r="G75" s="74">
        <v>466.1</v>
      </c>
      <c r="H75" s="70" t="s">
        <v>28</v>
      </c>
    </row>
    <row r="76" spans="1:8" s="49" customFormat="1" x14ac:dyDescent="0.25">
      <c r="A76" s="5" t="s">
        <v>18</v>
      </c>
      <c r="B76" s="7">
        <v>72</v>
      </c>
      <c r="C76" s="70" t="s">
        <v>259</v>
      </c>
      <c r="D76" s="71">
        <v>41575</v>
      </c>
      <c r="E76" s="72" t="s">
        <v>94</v>
      </c>
      <c r="F76" s="73">
        <v>10</v>
      </c>
      <c r="G76" s="74">
        <v>466.1</v>
      </c>
      <c r="H76" s="70" t="s">
        <v>42</v>
      </c>
    </row>
    <row r="77" spans="1:8" s="49" customFormat="1" x14ac:dyDescent="0.25">
      <c r="A77" s="5" t="s">
        <v>18</v>
      </c>
      <c r="B77" s="7">
        <v>73</v>
      </c>
      <c r="C77" s="70" t="s">
        <v>260</v>
      </c>
      <c r="D77" s="71">
        <v>41561</v>
      </c>
      <c r="E77" s="72" t="s">
        <v>94</v>
      </c>
      <c r="F77" s="73">
        <v>7</v>
      </c>
      <c r="G77" s="74">
        <v>466.1</v>
      </c>
      <c r="H77" s="70" t="s">
        <v>62</v>
      </c>
    </row>
    <row r="78" spans="1:8" s="49" customFormat="1" x14ac:dyDescent="0.25">
      <c r="A78" s="5" t="s">
        <v>18</v>
      </c>
      <c r="B78" s="7">
        <v>74</v>
      </c>
      <c r="C78" s="70" t="s">
        <v>261</v>
      </c>
      <c r="D78" s="71">
        <v>41562</v>
      </c>
      <c r="E78" s="72" t="s">
        <v>94</v>
      </c>
      <c r="F78" s="73">
        <v>12</v>
      </c>
      <c r="G78" s="74">
        <v>466.1</v>
      </c>
      <c r="H78" s="70" t="s">
        <v>44</v>
      </c>
    </row>
    <row r="79" spans="1:8" s="49" customFormat="1" x14ac:dyDescent="0.25">
      <c r="A79" s="5" t="s">
        <v>18</v>
      </c>
      <c r="B79" s="7">
        <v>75</v>
      </c>
      <c r="C79" s="70" t="s">
        <v>262</v>
      </c>
      <c r="D79" s="71">
        <v>41561</v>
      </c>
      <c r="E79" s="72" t="s">
        <v>94</v>
      </c>
      <c r="F79" s="73">
        <v>10</v>
      </c>
      <c r="G79" s="74">
        <v>466.1</v>
      </c>
      <c r="H79" s="70" t="s">
        <v>75</v>
      </c>
    </row>
    <row r="80" spans="1:8" s="49" customFormat="1" x14ac:dyDescent="0.25">
      <c r="A80" s="5" t="s">
        <v>18</v>
      </c>
      <c r="B80" s="7">
        <v>76</v>
      </c>
      <c r="C80" s="70" t="s">
        <v>263</v>
      </c>
      <c r="D80" s="71">
        <v>41571</v>
      </c>
      <c r="E80" s="72" t="s">
        <v>94</v>
      </c>
      <c r="F80" s="73">
        <v>7</v>
      </c>
      <c r="G80" s="74">
        <v>466.1</v>
      </c>
      <c r="H80" s="70" t="s">
        <v>26</v>
      </c>
    </row>
    <row r="81" spans="1:8" s="49" customFormat="1" x14ac:dyDescent="0.25">
      <c r="A81" s="5" t="s">
        <v>18</v>
      </c>
      <c r="B81" s="7">
        <v>77</v>
      </c>
      <c r="C81" s="70" t="s">
        <v>264</v>
      </c>
      <c r="D81" s="71">
        <v>41562</v>
      </c>
      <c r="E81" s="72" t="s">
        <v>94</v>
      </c>
      <c r="F81" s="73">
        <v>8</v>
      </c>
      <c r="G81" s="74">
        <v>466.1</v>
      </c>
      <c r="H81" s="70" t="s">
        <v>43</v>
      </c>
    </row>
    <row r="82" spans="1:8" s="49" customFormat="1" x14ac:dyDescent="0.25">
      <c r="A82" s="5" t="s">
        <v>18</v>
      </c>
      <c r="B82" s="7">
        <v>78</v>
      </c>
      <c r="C82" s="70" t="s">
        <v>265</v>
      </c>
      <c r="D82" s="71">
        <v>41562</v>
      </c>
      <c r="E82" s="72" t="s">
        <v>94</v>
      </c>
      <c r="F82" s="73">
        <v>12</v>
      </c>
      <c r="G82" s="74">
        <v>466.1</v>
      </c>
      <c r="H82" s="70" t="s">
        <v>43</v>
      </c>
    </row>
    <row r="83" spans="1:8" s="49" customFormat="1" x14ac:dyDescent="0.25">
      <c r="A83" s="5" t="s">
        <v>18</v>
      </c>
      <c r="B83" s="7">
        <v>79</v>
      </c>
      <c r="C83" s="70" t="s">
        <v>266</v>
      </c>
      <c r="D83" s="71">
        <v>41562</v>
      </c>
      <c r="E83" s="72" t="s">
        <v>94</v>
      </c>
      <c r="F83" s="73">
        <v>10</v>
      </c>
      <c r="G83" s="74">
        <v>466.1</v>
      </c>
      <c r="H83" s="70" t="s">
        <v>21</v>
      </c>
    </row>
    <row r="84" spans="1:8" s="49" customFormat="1" x14ac:dyDescent="0.25">
      <c r="A84" s="5" t="s">
        <v>18</v>
      </c>
      <c r="B84" s="7">
        <v>80</v>
      </c>
      <c r="C84" s="70" t="s">
        <v>267</v>
      </c>
      <c r="D84" s="71">
        <v>41577</v>
      </c>
      <c r="E84" s="72" t="s">
        <v>94</v>
      </c>
      <c r="F84" s="73">
        <v>10</v>
      </c>
      <c r="G84" s="74">
        <v>466.1</v>
      </c>
      <c r="H84" s="70" t="s">
        <v>43</v>
      </c>
    </row>
    <row r="85" spans="1:8" s="49" customFormat="1" x14ac:dyDescent="0.25">
      <c r="A85" s="5" t="s">
        <v>18</v>
      </c>
      <c r="B85" s="7">
        <v>81</v>
      </c>
      <c r="C85" s="70" t="s">
        <v>268</v>
      </c>
      <c r="D85" s="71">
        <v>41564</v>
      </c>
      <c r="E85" s="72" t="s">
        <v>72</v>
      </c>
      <c r="F85" s="73">
        <v>12</v>
      </c>
      <c r="G85" s="74">
        <v>466.1</v>
      </c>
      <c r="H85" s="70" t="s">
        <v>46</v>
      </c>
    </row>
    <row r="86" spans="1:8" s="49" customFormat="1" x14ac:dyDescent="0.25">
      <c r="A86" s="5" t="s">
        <v>18</v>
      </c>
      <c r="B86" s="7">
        <v>82</v>
      </c>
      <c r="C86" s="70" t="s">
        <v>269</v>
      </c>
      <c r="D86" s="71">
        <v>41563</v>
      </c>
      <c r="E86" s="72" t="s">
        <v>94</v>
      </c>
      <c r="F86" s="73">
        <v>15</v>
      </c>
      <c r="G86" s="74">
        <v>466.1</v>
      </c>
      <c r="H86" s="70" t="s">
        <v>48</v>
      </c>
    </row>
    <row r="87" spans="1:8" s="49" customFormat="1" x14ac:dyDescent="0.25">
      <c r="A87" s="5" t="s">
        <v>18</v>
      </c>
      <c r="B87" s="7">
        <v>83</v>
      </c>
      <c r="C87" s="70" t="s">
        <v>270</v>
      </c>
      <c r="D87" s="71">
        <v>41564</v>
      </c>
      <c r="E87" s="72" t="s">
        <v>94</v>
      </c>
      <c r="F87" s="73">
        <v>10</v>
      </c>
      <c r="G87" s="74">
        <v>466.1</v>
      </c>
      <c r="H87" s="70" t="s">
        <v>26</v>
      </c>
    </row>
    <row r="88" spans="1:8" s="49" customFormat="1" x14ac:dyDescent="0.25">
      <c r="A88" s="5" t="s">
        <v>18</v>
      </c>
      <c r="B88" s="7">
        <v>84</v>
      </c>
      <c r="C88" s="70" t="s">
        <v>271</v>
      </c>
      <c r="D88" s="71">
        <v>41551</v>
      </c>
      <c r="E88" s="72" t="s">
        <v>94</v>
      </c>
      <c r="F88" s="73">
        <v>15</v>
      </c>
      <c r="G88" s="74">
        <v>466.1</v>
      </c>
      <c r="H88" s="70" t="s">
        <v>25</v>
      </c>
    </row>
    <row r="89" spans="1:8" s="49" customFormat="1" x14ac:dyDescent="0.25">
      <c r="A89" s="5" t="s">
        <v>18</v>
      </c>
      <c r="B89" s="7">
        <v>85</v>
      </c>
      <c r="C89" s="70" t="s">
        <v>272</v>
      </c>
      <c r="D89" s="71">
        <v>41561</v>
      </c>
      <c r="E89" s="72" t="s">
        <v>94</v>
      </c>
      <c r="F89" s="73">
        <v>15</v>
      </c>
      <c r="G89" s="74">
        <v>466.1</v>
      </c>
      <c r="H89" s="70" t="s">
        <v>74</v>
      </c>
    </row>
    <row r="90" spans="1:8" s="49" customFormat="1" x14ac:dyDescent="0.25">
      <c r="A90" s="5" t="s">
        <v>18</v>
      </c>
      <c r="B90" s="7">
        <v>86</v>
      </c>
      <c r="C90" s="70" t="s">
        <v>273</v>
      </c>
      <c r="D90" s="71">
        <v>41564</v>
      </c>
      <c r="E90" s="72" t="s">
        <v>94</v>
      </c>
      <c r="F90" s="73">
        <v>11</v>
      </c>
      <c r="G90" s="74">
        <v>466.1</v>
      </c>
      <c r="H90" s="70" t="s">
        <v>21</v>
      </c>
    </row>
    <row r="91" spans="1:8" s="49" customFormat="1" x14ac:dyDescent="0.25">
      <c r="A91" s="5" t="s">
        <v>18</v>
      </c>
      <c r="B91" s="7">
        <v>87</v>
      </c>
      <c r="C91" s="70" t="s">
        <v>274</v>
      </c>
      <c r="D91" s="71">
        <v>41563</v>
      </c>
      <c r="E91" s="72" t="s">
        <v>94</v>
      </c>
      <c r="F91" s="73">
        <v>7</v>
      </c>
      <c r="G91" s="74">
        <v>466.1</v>
      </c>
      <c r="H91" s="70" t="s">
        <v>74</v>
      </c>
    </row>
    <row r="92" spans="1:8" s="49" customFormat="1" x14ac:dyDescent="0.25">
      <c r="A92" s="5" t="s">
        <v>18</v>
      </c>
      <c r="B92" s="7">
        <v>88</v>
      </c>
      <c r="C92" s="70" t="s">
        <v>275</v>
      </c>
      <c r="D92" s="71">
        <v>41576</v>
      </c>
      <c r="E92" s="72" t="s">
        <v>94</v>
      </c>
      <c r="F92" s="73">
        <v>15</v>
      </c>
      <c r="G92" s="74">
        <v>466.1</v>
      </c>
      <c r="H92" s="70" t="s">
        <v>26</v>
      </c>
    </row>
    <row r="93" spans="1:8" s="49" customFormat="1" x14ac:dyDescent="0.25">
      <c r="A93" s="5" t="s">
        <v>18</v>
      </c>
      <c r="B93" s="7">
        <v>89</v>
      </c>
      <c r="C93" s="70" t="s">
        <v>276</v>
      </c>
      <c r="D93" s="71">
        <v>41565</v>
      </c>
      <c r="E93" s="72" t="s">
        <v>94</v>
      </c>
      <c r="F93" s="73">
        <v>10</v>
      </c>
      <c r="G93" s="74">
        <v>466.1</v>
      </c>
      <c r="H93" s="70" t="s">
        <v>21</v>
      </c>
    </row>
    <row r="94" spans="1:8" s="49" customFormat="1" x14ac:dyDescent="0.25">
      <c r="A94" s="5" t="s">
        <v>18</v>
      </c>
      <c r="B94" s="7">
        <v>90</v>
      </c>
      <c r="C94" s="70" t="s">
        <v>277</v>
      </c>
      <c r="D94" s="71">
        <v>41564</v>
      </c>
      <c r="E94" s="72" t="s">
        <v>94</v>
      </c>
      <c r="F94" s="73">
        <v>13</v>
      </c>
      <c r="G94" s="74">
        <v>466.1</v>
      </c>
      <c r="H94" s="70" t="s">
        <v>44</v>
      </c>
    </row>
    <row r="95" spans="1:8" s="49" customFormat="1" x14ac:dyDescent="0.25">
      <c r="A95" s="5" t="s">
        <v>18</v>
      </c>
      <c r="B95" s="7">
        <v>91</v>
      </c>
      <c r="C95" s="70" t="s">
        <v>278</v>
      </c>
      <c r="D95" s="71">
        <v>41563</v>
      </c>
      <c r="E95" s="72" t="s">
        <v>94</v>
      </c>
      <c r="F95" s="73">
        <v>10</v>
      </c>
      <c r="G95" s="74">
        <v>466.1</v>
      </c>
      <c r="H95" s="70" t="s">
        <v>44</v>
      </c>
    </row>
    <row r="96" spans="1:8" s="49" customFormat="1" x14ac:dyDescent="0.25">
      <c r="A96" s="5" t="s">
        <v>18</v>
      </c>
      <c r="B96" s="7">
        <v>92</v>
      </c>
      <c r="C96" s="70" t="s">
        <v>279</v>
      </c>
      <c r="D96" s="71">
        <v>41564</v>
      </c>
      <c r="E96" s="72" t="s">
        <v>94</v>
      </c>
      <c r="F96" s="73">
        <v>10.5</v>
      </c>
      <c r="G96" s="74">
        <v>466.1</v>
      </c>
      <c r="H96" s="70" t="s">
        <v>61</v>
      </c>
    </row>
    <row r="97" spans="1:8" s="49" customFormat="1" x14ac:dyDescent="0.25">
      <c r="A97" s="5" t="s">
        <v>18</v>
      </c>
      <c r="B97" s="7">
        <v>93</v>
      </c>
      <c r="C97" s="70" t="s">
        <v>280</v>
      </c>
      <c r="D97" s="71">
        <v>41564</v>
      </c>
      <c r="E97" s="72" t="s">
        <v>94</v>
      </c>
      <c r="F97" s="73">
        <v>10</v>
      </c>
      <c r="G97" s="74">
        <v>466.1</v>
      </c>
      <c r="H97" s="70" t="s">
        <v>44</v>
      </c>
    </row>
    <row r="98" spans="1:8" s="49" customFormat="1" x14ac:dyDescent="0.25">
      <c r="A98" s="5" t="s">
        <v>18</v>
      </c>
      <c r="B98" s="7">
        <v>94</v>
      </c>
      <c r="C98" s="70" t="s">
        <v>281</v>
      </c>
      <c r="D98" s="71">
        <v>41563</v>
      </c>
      <c r="E98" s="72" t="s">
        <v>94</v>
      </c>
      <c r="F98" s="73">
        <v>10</v>
      </c>
      <c r="G98" s="74">
        <v>466.1</v>
      </c>
      <c r="H98" s="70" t="s">
        <v>42</v>
      </c>
    </row>
    <row r="99" spans="1:8" s="49" customFormat="1" x14ac:dyDescent="0.25">
      <c r="A99" s="5" t="s">
        <v>18</v>
      </c>
      <c r="B99" s="7">
        <v>95</v>
      </c>
      <c r="C99" s="70" t="s">
        <v>282</v>
      </c>
      <c r="D99" s="71">
        <v>41563</v>
      </c>
      <c r="E99" s="72" t="s">
        <v>94</v>
      </c>
      <c r="F99" s="73">
        <v>10</v>
      </c>
      <c r="G99" s="74">
        <v>466.1</v>
      </c>
      <c r="H99" s="70" t="s">
        <v>42</v>
      </c>
    </row>
    <row r="100" spans="1:8" s="49" customFormat="1" x14ac:dyDescent="0.25">
      <c r="A100" s="5" t="s">
        <v>18</v>
      </c>
      <c r="B100" s="7">
        <v>96</v>
      </c>
      <c r="C100" s="70" t="s">
        <v>283</v>
      </c>
      <c r="D100" s="71">
        <v>41564</v>
      </c>
      <c r="E100" s="72" t="s">
        <v>94</v>
      </c>
      <c r="F100" s="73">
        <v>15</v>
      </c>
      <c r="G100" s="74">
        <v>466.1</v>
      </c>
      <c r="H100" s="70" t="s">
        <v>52</v>
      </c>
    </row>
    <row r="101" spans="1:8" s="49" customFormat="1" x14ac:dyDescent="0.25">
      <c r="A101" s="5" t="s">
        <v>18</v>
      </c>
      <c r="B101" s="7">
        <v>97</v>
      </c>
      <c r="C101" s="70" t="s">
        <v>284</v>
      </c>
      <c r="D101" s="71">
        <v>41563</v>
      </c>
      <c r="E101" s="72" t="s">
        <v>94</v>
      </c>
      <c r="F101" s="73">
        <v>10.5</v>
      </c>
      <c r="G101" s="74">
        <v>466.1</v>
      </c>
      <c r="H101" s="70" t="s">
        <v>45</v>
      </c>
    </row>
    <row r="102" spans="1:8" s="49" customFormat="1" x14ac:dyDescent="0.25">
      <c r="A102" s="5" t="s">
        <v>18</v>
      </c>
      <c r="B102" s="7">
        <v>98</v>
      </c>
      <c r="C102" s="70" t="s">
        <v>285</v>
      </c>
      <c r="D102" s="71">
        <v>41569</v>
      </c>
      <c r="E102" s="72" t="s">
        <v>94</v>
      </c>
      <c r="F102" s="73">
        <v>5</v>
      </c>
      <c r="G102" s="74">
        <v>466.1</v>
      </c>
      <c r="H102" s="70" t="s">
        <v>21</v>
      </c>
    </row>
    <row r="103" spans="1:8" s="49" customFormat="1" x14ac:dyDescent="0.25">
      <c r="A103" s="5" t="s">
        <v>18</v>
      </c>
      <c r="B103" s="7">
        <v>99</v>
      </c>
      <c r="C103" s="70" t="s">
        <v>286</v>
      </c>
      <c r="D103" s="71">
        <v>41569</v>
      </c>
      <c r="E103" s="72" t="s">
        <v>94</v>
      </c>
      <c r="F103" s="73">
        <v>10</v>
      </c>
      <c r="G103" s="74">
        <v>466.1</v>
      </c>
      <c r="H103" s="70" t="s">
        <v>43</v>
      </c>
    </row>
    <row r="104" spans="1:8" s="49" customFormat="1" x14ac:dyDescent="0.25">
      <c r="A104" s="5" t="s">
        <v>18</v>
      </c>
      <c r="B104" s="7">
        <v>100</v>
      </c>
      <c r="C104" s="70" t="s">
        <v>287</v>
      </c>
      <c r="D104" s="71">
        <v>41568</v>
      </c>
      <c r="E104" s="72" t="s">
        <v>94</v>
      </c>
      <c r="F104" s="73">
        <v>8</v>
      </c>
      <c r="G104" s="74">
        <v>466.1</v>
      </c>
      <c r="H104" s="70" t="s">
        <v>74</v>
      </c>
    </row>
    <row r="105" spans="1:8" s="49" customFormat="1" x14ac:dyDescent="0.25">
      <c r="A105" s="5" t="s">
        <v>18</v>
      </c>
      <c r="B105" s="7">
        <v>101</v>
      </c>
      <c r="C105" s="70" t="s">
        <v>288</v>
      </c>
      <c r="D105" s="71">
        <v>41563</v>
      </c>
      <c r="E105" s="72" t="s">
        <v>94</v>
      </c>
      <c r="F105" s="73">
        <v>5</v>
      </c>
      <c r="G105" s="74">
        <v>466.1</v>
      </c>
      <c r="H105" s="70" t="s">
        <v>28</v>
      </c>
    </row>
    <row r="106" spans="1:8" s="49" customFormat="1" x14ac:dyDescent="0.25">
      <c r="A106" s="5" t="s">
        <v>18</v>
      </c>
      <c r="B106" s="7">
        <v>102</v>
      </c>
      <c r="C106" s="70" t="s">
        <v>289</v>
      </c>
      <c r="D106" s="71">
        <v>41568</v>
      </c>
      <c r="E106" s="72" t="s">
        <v>94</v>
      </c>
      <c r="F106" s="73">
        <v>15</v>
      </c>
      <c r="G106" s="74">
        <v>466.1</v>
      </c>
      <c r="H106" s="70" t="s">
        <v>52</v>
      </c>
    </row>
    <row r="107" spans="1:8" s="49" customFormat="1" x14ac:dyDescent="0.25">
      <c r="A107" s="5" t="s">
        <v>18</v>
      </c>
      <c r="B107" s="7">
        <v>103</v>
      </c>
      <c r="C107" s="70" t="s">
        <v>290</v>
      </c>
      <c r="D107" s="71">
        <v>41568</v>
      </c>
      <c r="E107" s="72" t="s">
        <v>94</v>
      </c>
      <c r="F107" s="73">
        <v>12</v>
      </c>
      <c r="G107" s="74">
        <v>466.1</v>
      </c>
      <c r="H107" s="70" t="s">
        <v>21</v>
      </c>
    </row>
    <row r="108" spans="1:8" s="49" customFormat="1" x14ac:dyDescent="0.25">
      <c r="A108" s="5" t="s">
        <v>18</v>
      </c>
      <c r="B108" s="7">
        <v>104</v>
      </c>
      <c r="C108" s="70" t="s">
        <v>291</v>
      </c>
      <c r="D108" s="71">
        <v>41571</v>
      </c>
      <c r="E108" s="72" t="s">
        <v>94</v>
      </c>
      <c r="F108" s="73">
        <v>13</v>
      </c>
      <c r="G108" s="74">
        <v>466.1</v>
      </c>
      <c r="H108" s="70" t="s">
        <v>26</v>
      </c>
    </row>
    <row r="109" spans="1:8" s="49" customFormat="1" x14ac:dyDescent="0.25">
      <c r="A109" s="5" t="s">
        <v>18</v>
      </c>
      <c r="B109" s="7">
        <v>105</v>
      </c>
      <c r="C109" s="70" t="s">
        <v>292</v>
      </c>
      <c r="D109" s="71">
        <v>41569</v>
      </c>
      <c r="E109" s="72" t="s">
        <v>94</v>
      </c>
      <c r="F109" s="73">
        <v>15</v>
      </c>
      <c r="G109" s="74">
        <v>466.1</v>
      </c>
      <c r="H109" s="70" t="s">
        <v>43</v>
      </c>
    </row>
    <row r="110" spans="1:8" s="49" customFormat="1" x14ac:dyDescent="0.25">
      <c r="A110" s="5" t="s">
        <v>18</v>
      </c>
      <c r="B110" s="7">
        <v>106</v>
      </c>
      <c r="C110" s="70" t="s">
        <v>293</v>
      </c>
      <c r="D110" s="71">
        <v>41568</v>
      </c>
      <c r="E110" s="72" t="s">
        <v>94</v>
      </c>
      <c r="F110" s="73">
        <v>7</v>
      </c>
      <c r="G110" s="74">
        <v>466.1</v>
      </c>
      <c r="H110" s="70" t="s">
        <v>26</v>
      </c>
    </row>
    <row r="111" spans="1:8" s="49" customFormat="1" x14ac:dyDescent="0.25">
      <c r="A111" s="5" t="s">
        <v>18</v>
      </c>
      <c r="B111" s="7">
        <v>107</v>
      </c>
      <c r="C111" s="70" t="s">
        <v>294</v>
      </c>
      <c r="D111" s="71">
        <v>41568</v>
      </c>
      <c r="E111" s="72" t="s">
        <v>94</v>
      </c>
      <c r="F111" s="73">
        <v>10</v>
      </c>
      <c r="G111" s="74">
        <v>466.1</v>
      </c>
      <c r="H111" s="70" t="s">
        <v>43</v>
      </c>
    </row>
    <row r="112" spans="1:8" s="49" customFormat="1" x14ac:dyDescent="0.25">
      <c r="A112" s="5" t="s">
        <v>18</v>
      </c>
      <c r="B112" s="7">
        <v>108</v>
      </c>
      <c r="C112" s="70" t="s">
        <v>295</v>
      </c>
      <c r="D112" s="71">
        <v>41569</v>
      </c>
      <c r="E112" s="72" t="s">
        <v>94</v>
      </c>
      <c r="F112" s="73">
        <v>7</v>
      </c>
      <c r="G112" s="74">
        <v>466.1</v>
      </c>
      <c r="H112" s="70" t="s">
        <v>74</v>
      </c>
    </row>
    <row r="113" spans="1:8" s="49" customFormat="1" x14ac:dyDescent="0.25">
      <c r="A113" s="5" t="s">
        <v>18</v>
      </c>
      <c r="B113" s="7">
        <v>109</v>
      </c>
      <c r="C113" s="70" t="s">
        <v>296</v>
      </c>
      <c r="D113" s="71">
        <v>41562</v>
      </c>
      <c r="E113" s="72" t="s">
        <v>94</v>
      </c>
      <c r="F113" s="73">
        <v>10</v>
      </c>
      <c r="G113" s="74">
        <v>466.1</v>
      </c>
      <c r="H113" s="70" t="s">
        <v>25</v>
      </c>
    </row>
    <row r="114" spans="1:8" s="49" customFormat="1" x14ac:dyDescent="0.25">
      <c r="A114" s="5" t="s">
        <v>18</v>
      </c>
      <c r="B114" s="7">
        <v>110</v>
      </c>
      <c r="C114" s="70" t="s">
        <v>297</v>
      </c>
      <c r="D114" s="71">
        <v>41568</v>
      </c>
      <c r="E114" s="72" t="s">
        <v>94</v>
      </c>
      <c r="F114" s="73">
        <v>8</v>
      </c>
      <c r="G114" s="74">
        <v>466.1</v>
      </c>
      <c r="H114" s="70" t="s">
        <v>21</v>
      </c>
    </row>
    <row r="115" spans="1:8" s="49" customFormat="1" x14ac:dyDescent="0.25">
      <c r="A115" s="5" t="s">
        <v>18</v>
      </c>
      <c r="B115" s="7">
        <v>111</v>
      </c>
      <c r="C115" s="70" t="s">
        <v>298</v>
      </c>
      <c r="D115" s="71">
        <v>41571</v>
      </c>
      <c r="E115" s="72" t="s">
        <v>94</v>
      </c>
      <c r="F115" s="73">
        <v>7</v>
      </c>
      <c r="G115" s="74">
        <v>466.1</v>
      </c>
      <c r="H115" s="70" t="s">
        <v>29</v>
      </c>
    </row>
    <row r="116" spans="1:8" s="49" customFormat="1" x14ac:dyDescent="0.25">
      <c r="A116" s="5" t="s">
        <v>18</v>
      </c>
      <c r="B116" s="7">
        <v>112</v>
      </c>
      <c r="C116" s="70" t="s">
        <v>299</v>
      </c>
      <c r="D116" s="71">
        <v>41569</v>
      </c>
      <c r="E116" s="72" t="s">
        <v>94</v>
      </c>
      <c r="F116" s="73">
        <v>15</v>
      </c>
      <c r="G116" s="74">
        <v>466.1</v>
      </c>
      <c r="H116" s="70" t="s">
        <v>35</v>
      </c>
    </row>
    <row r="117" spans="1:8" s="49" customFormat="1" x14ac:dyDescent="0.25">
      <c r="A117" s="5" t="s">
        <v>18</v>
      </c>
      <c r="B117" s="7">
        <v>113</v>
      </c>
      <c r="C117" s="70" t="s">
        <v>300</v>
      </c>
      <c r="D117" s="71">
        <v>41570</v>
      </c>
      <c r="E117" s="72" t="s">
        <v>94</v>
      </c>
      <c r="F117" s="73">
        <v>10.5</v>
      </c>
      <c r="G117" s="74">
        <v>466.1</v>
      </c>
      <c r="H117" s="70" t="s">
        <v>44</v>
      </c>
    </row>
    <row r="118" spans="1:8" s="49" customFormat="1" x14ac:dyDescent="0.25">
      <c r="A118" s="5" t="s">
        <v>18</v>
      </c>
      <c r="B118" s="7">
        <v>114</v>
      </c>
      <c r="C118" s="70" t="s">
        <v>301</v>
      </c>
      <c r="D118" s="71">
        <v>41571</v>
      </c>
      <c r="E118" s="72" t="s">
        <v>94</v>
      </c>
      <c r="F118" s="73">
        <v>15</v>
      </c>
      <c r="G118" s="74">
        <v>466.1</v>
      </c>
      <c r="H118" s="70" t="s">
        <v>26</v>
      </c>
    </row>
    <row r="119" spans="1:8" s="49" customFormat="1" x14ac:dyDescent="0.25">
      <c r="A119" s="5" t="s">
        <v>18</v>
      </c>
      <c r="B119" s="7">
        <v>115</v>
      </c>
      <c r="C119" s="70" t="s">
        <v>302</v>
      </c>
      <c r="D119" s="71">
        <v>41575</v>
      </c>
      <c r="E119" s="72" t="s">
        <v>94</v>
      </c>
      <c r="F119" s="73">
        <v>10.5</v>
      </c>
      <c r="G119" s="74">
        <v>466.1</v>
      </c>
      <c r="H119" s="70" t="s">
        <v>21</v>
      </c>
    </row>
    <row r="120" spans="1:8" s="49" customFormat="1" x14ac:dyDescent="0.25">
      <c r="A120" s="5" t="s">
        <v>18</v>
      </c>
      <c r="B120" s="7">
        <v>116</v>
      </c>
      <c r="C120" s="70" t="s">
        <v>303</v>
      </c>
      <c r="D120" s="71">
        <v>41571</v>
      </c>
      <c r="E120" s="72" t="s">
        <v>94</v>
      </c>
      <c r="F120" s="73">
        <v>15</v>
      </c>
      <c r="G120" s="74">
        <v>466.1</v>
      </c>
      <c r="H120" s="70" t="s">
        <v>43</v>
      </c>
    </row>
    <row r="121" spans="1:8" s="49" customFormat="1" x14ac:dyDescent="0.25">
      <c r="A121" s="5" t="s">
        <v>18</v>
      </c>
      <c r="B121" s="7">
        <v>117</v>
      </c>
      <c r="C121" s="70" t="s">
        <v>304</v>
      </c>
      <c r="D121" s="71">
        <v>41571</v>
      </c>
      <c r="E121" s="72" t="s">
        <v>94</v>
      </c>
      <c r="F121" s="73">
        <v>15</v>
      </c>
      <c r="G121" s="74">
        <v>466.1</v>
      </c>
      <c r="H121" s="70" t="s">
        <v>21</v>
      </c>
    </row>
    <row r="122" spans="1:8" s="49" customFormat="1" x14ac:dyDescent="0.25">
      <c r="A122" s="5" t="s">
        <v>18</v>
      </c>
      <c r="B122" s="7">
        <v>118</v>
      </c>
      <c r="C122" s="70" t="s">
        <v>305</v>
      </c>
      <c r="D122" s="71">
        <v>41571</v>
      </c>
      <c r="E122" s="72" t="s">
        <v>94</v>
      </c>
      <c r="F122" s="73">
        <v>15</v>
      </c>
      <c r="G122" s="74">
        <v>466.1</v>
      </c>
      <c r="H122" s="70" t="s">
        <v>48</v>
      </c>
    </row>
    <row r="123" spans="1:8" s="49" customFormat="1" x14ac:dyDescent="0.25">
      <c r="A123" s="5" t="s">
        <v>18</v>
      </c>
      <c r="B123" s="7">
        <v>119</v>
      </c>
      <c r="C123" s="70" t="s">
        <v>306</v>
      </c>
      <c r="D123" s="71">
        <v>41575</v>
      </c>
      <c r="E123" s="72" t="s">
        <v>94</v>
      </c>
      <c r="F123" s="73">
        <v>8</v>
      </c>
      <c r="G123" s="74">
        <v>466.1</v>
      </c>
      <c r="H123" s="70" t="s">
        <v>74</v>
      </c>
    </row>
    <row r="124" spans="1:8" s="49" customFormat="1" x14ac:dyDescent="0.25">
      <c r="A124" s="5" t="s">
        <v>18</v>
      </c>
      <c r="B124" s="7">
        <v>120</v>
      </c>
      <c r="C124" s="70" t="s">
        <v>307</v>
      </c>
      <c r="D124" s="71">
        <v>41568</v>
      </c>
      <c r="E124" s="72" t="s">
        <v>94</v>
      </c>
      <c r="F124" s="73">
        <v>7</v>
      </c>
      <c r="G124" s="74">
        <v>466.1</v>
      </c>
      <c r="H124" s="70" t="s">
        <v>142</v>
      </c>
    </row>
    <row r="125" spans="1:8" s="49" customFormat="1" x14ac:dyDescent="0.25">
      <c r="A125" s="5" t="s">
        <v>18</v>
      </c>
      <c r="B125" s="7">
        <v>121</v>
      </c>
      <c r="C125" s="70" t="s">
        <v>308</v>
      </c>
      <c r="D125" s="71">
        <v>41577</v>
      </c>
      <c r="E125" s="72" t="s">
        <v>94</v>
      </c>
      <c r="F125" s="73">
        <v>8</v>
      </c>
      <c r="G125" s="74">
        <v>466.1</v>
      </c>
      <c r="H125" s="70" t="s">
        <v>44</v>
      </c>
    </row>
    <row r="126" spans="1:8" s="49" customFormat="1" x14ac:dyDescent="0.25">
      <c r="A126" s="5" t="s">
        <v>18</v>
      </c>
      <c r="B126" s="7">
        <v>122</v>
      </c>
      <c r="C126" s="70" t="s">
        <v>309</v>
      </c>
      <c r="D126" s="71">
        <v>41577</v>
      </c>
      <c r="E126" s="72" t="s">
        <v>94</v>
      </c>
      <c r="F126" s="73">
        <v>15</v>
      </c>
      <c r="G126" s="74">
        <v>466.1</v>
      </c>
      <c r="H126" s="70" t="s">
        <v>61</v>
      </c>
    </row>
    <row r="127" spans="1:8" s="49" customFormat="1" x14ac:dyDescent="0.25">
      <c r="A127" s="5" t="s">
        <v>18</v>
      </c>
      <c r="B127" s="7">
        <v>123</v>
      </c>
      <c r="C127" s="70" t="s">
        <v>310</v>
      </c>
      <c r="D127" s="71">
        <v>41570</v>
      </c>
      <c r="E127" s="72" t="s">
        <v>94</v>
      </c>
      <c r="F127" s="73">
        <v>7</v>
      </c>
      <c r="G127" s="74">
        <v>466.1</v>
      </c>
      <c r="H127" s="70" t="s">
        <v>110</v>
      </c>
    </row>
    <row r="128" spans="1:8" s="49" customFormat="1" x14ac:dyDescent="0.25">
      <c r="A128" s="5" t="s">
        <v>18</v>
      </c>
      <c r="B128" s="7">
        <v>124</v>
      </c>
      <c r="C128" s="70" t="s">
        <v>311</v>
      </c>
      <c r="D128" s="71">
        <v>41575</v>
      </c>
      <c r="E128" s="72" t="s">
        <v>94</v>
      </c>
      <c r="F128" s="73">
        <v>15</v>
      </c>
      <c r="G128" s="74">
        <v>466.1</v>
      </c>
      <c r="H128" s="70" t="s">
        <v>26</v>
      </c>
    </row>
    <row r="129" spans="1:8" s="49" customFormat="1" x14ac:dyDescent="0.25">
      <c r="A129" s="5" t="s">
        <v>18</v>
      </c>
      <c r="B129" s="7">
        <v>125</v>
      </c>
      <c r="C129" s="70" t="s">
        <v>312</v>
      </c>
      <c r="D129" s="71">
        <v>41577</v>
      </c>
      <c r="E129" s="72" t="s">
        <v>94</v>
      </c>
      <c r="F129" s="73">
        <v>15</v>
      </c>
      <c r="G129" s="74">
        <v>466.1</v>
      </c>
      <c r="H129" s="70" t="s">
        <v>45</v>
      </c>
    </row>
    <row r="130" spans="1:8" s="49" customFormat="1" x14ac:dyDescent="0.25">
      <c r="A130" s="5" t="s">
        <v>18</v>
      </c>
      <c r="B130" s="7">
        <v>126</v>
      </c>
      <c r="C130" s="70" t="s">
        <v>313</v>
      </c>
      <c r="D130" s="71">
        <v>41576</v>
      </c>
      <c r="E130" s="72" t="s">
        <v>94</v>
      </c>
      <c r="F130" s="73">
        <v>15</v>
      </c>
      <c r="G130" s="74">
        <v>466.1</v>
      </c>
      <c r="H130" s="70" t="s">
        <v>26</v>
      </c>
    </row>
    <row r="131" spans="1:8" s="49" customFormat="1" x14ac:dyDescent="0.25">
      <c r="A131" s="5" t="s">
        <v>18</v>
      </c>
      <c r="B131" s="7">
        <v>127</v>
      </c>
      <c r="C131" s="70" t="s">
        <v>314</v>
      </c>
      <c r="D131" s="71">
        <v>41575</v>
      </c>
      <c r="E131" s="72" t="s">
        <v>94</v>
      </c>
      <c r="F131" s="73">
        <v>15</v>
      </c>
      <c r="G131" s="74">
        <v>466.1</v>
      </c>
      <c r="H131" s="70" t="s">
        <v>42</v>
      </c>
    </row>
    <row r="132" spans="1:8" s="49" customFormat="1" x14ac:dyDescent="0.25">
      <c r="A132" s="5" t="s">
        <v>18</v>
      </c>
      <c r="B132" s="7">
        <v>128</v>
      </c>
      <c r="C132" s="70" t="s">
        <v>315</v>
      </c>
      <c r="D132" s="71">
        <v>41575</v>
      </c>
      <c r="E132" s="72" t="s">
        <v>72</v>
      </c>
      <c r="F132" s="73">
        <v>13</v>
      </c>
      <c r="G132" s="74">
        <v>466.1</v>
      </c>
      <c r="H132" s="70" t="s">
        <v>127</v>
      </c>
    </row>
    <row r="133" spans="1:8" s="49" customFormat="1" x14ac:dyDescent="0.25">
      <c r="A133" s="5" t="s">
        <v>18</v>
      </c>
      <c r="B133" s="7">
        <v>129</v>
      </c>
      <c r="C133" s="70" t="s">
        <v>316</v>
      </c>
      <c r="D133" s="71">
        <v>41568</v>
      </c>
      <c r="E133" s="72" t="s">
        <v>94</v>
      </c>
      <c r="F133" s="73">
        <v>5</v>
      </c>
      <c r="G133" s="74">
        <v>466.1</v>
      </c>
      <c r="H133" s="70" t="s">
        <v>28</v>
      </c>
    </row>
    <row r="134" spans="1:8" s="49" customFormat="1" x14ac:dyDescent="0.25">
      <c r="A134" s="5" t="s">
        <v>18</v>
      </c>
      <c r="B134" s="7">
        <v>130</v>
      </c>
      <c r="C134" s="70" t="s">
        <v>317</v>
      </c>
      <c r="D134" s="71">
        <v>41577</v>
      </c>
      <c r="E134" s="72" t="s">
        <v>94</v>
      </c>
      <c r="F134" s="73">
        <v>10</v>
      </c>
      <c r="G134" s="74">
        <v>466.1</v>
      </c>
      <c r="H134" s="70" t="s">
        <v>74</v>
      </c>
    </row>
    <row r="135" spans="1:8" s="49" customFormat="1" x14ac:dyDescent="0.25">
      <c r="A135" s="5" t="s">
        <v>18</v>
      </c>
      <c r="B135" s="7">
        <v>131</v>
      </c>
      <c r="C135" s="70" t="s">
        <v>318</v>
      </c>
      <c r="D135" s="71">
        <v>41576</v>
      </c>
      <c r="E135" s="72" t="s">
        <v>94</v>
      </c>
      <c r="F135" s="73">
        <v>10</v>
      </c>
      <c r="G135" s="74">
        <v>466.1</v>
      </c>
      <c r="H135" s="70" t="s">
        <v>43</v>
      </c>
    </row>
    <row r="136" spans="1:8" s="49" customFormat="1" x14ac:dyDescent="0.25">
      <c r="A136" s="5" t="s">
        <v>18</v>
      </c>
      <c r="B136" s="7">
        <v>132</v>
      </c>
      <c r="C136" s="70" t="s">
        <v>319</v>
      </c>
      <c r="D136" s="71">
        <v>41576</v>
      </c>
      <c r="E136" s="72" t="s">
        <v>94</v>
      </c>
      <c r="F136" s="73">
        <v>7</v>
      </c>
      <c r="G136" s="74">
        <v>466.1</v>
      </c>
      <c r="H136" s="70" t="s">
        <v>75</v>
      </c>
    </row>
    <row r="137" spans="1:8" s="49" customFormat="1" x14ac:dyDescent="0.25">
      <c r="A137" s="5" t="s">
        <v>18</v>
      </c>
      <c r="B137" s="7">
        <v>133</v>
      </c>
      <c r="C137" s="70" t="s">
        <v>320</v>
      </c>
      <c r="D137" s="71">
        <v>41576</v>
      </c>
      <c r="E137" s="72" t="s">
        <v>94</v>
      </c>
      <c r="F137" s="73">
        <v>15</v>
      </c>
      <c r="G137" s="74">
        <v>466.1</v>
      </c>
      <c r="H137" s="70" t="s">
        <v>35</v>
      </c>
    </row>
    <row r="138" spans="1:8" s="49" customFormat="1" x14ac:dyDescent="0.25">
      <c r="A138" s="5" t="s">
        <v>18</v>
      </c>
      <c r="B138" s="7">
        <v>134</v>
      </c>
      <c r="C138" s="70" t="s">
        <v>321</v>
      </c>
      <c r="D138" s="71">
        <v>41577</v>
      </c>
      <c r="E138" s="72" t="s">
        <v>94</v>
      </c>
      <c r="F138" s="73">
        <v>12</v>
      </c>
      <c r="G138" s="74">
        <v>466.1</v>
      </c>
      <c r="H138" s="70" t="s">
        <v>21</v>
      </c>
    </row>
    <row r="139" spans="1:8" s="49" customFormat="1" x14ac:dyDescent="0.25">
      <c r="A139" s="5" t="s">
        <v>18</v>
      </c>
      <c r="B139" s="7">
        <v>135</v>
      </c>
      <c r="C139" s="70" t="s">
        <v>322</v>
      </c>
      <c r="D139" s="71">
        <v>41578</v>
      </c>
      <c r="E139" s="72" t="s">
        <v>94</v>
      </c>
      <c r="F139" s="73">
        <v>7</v>
      </c>
      <c r="G139" s="74">
        <v>4571</v>
      </c>
      <c r="H139" s="70" t="s">
        <v>48</v>
      </c>
    </row>
    <row r="140" spans="1:8" s="49" customFormat="1" x14ac:dyDescent="0.25">
      <c r="A140" s="5" t="s">
        <v>18</v>
      </c>
      <c r="B140" s="7">
        <v>136</v>
      </c>
      <c r="C140" s="70" t="s">
        <v>323</v>
      </c>
      <c r="D140" s="71">
        <v>41570</v>
      </c>
      <c r="E140" s="72" t="s">
        <v>94</v>
      </c>
      <c r="F140" s="73">
        <v>12</v>
      </c>
      <c r="G140" s="74">
        <v>466.1</v>
      </c>
      <c r="H140" s="70" t="s">
        <v>25</v>
      </c>
    </row>
    <row r="141" spans="1:8" s="49" customFormat="1" x14ac:dyDescent="0.25">
      <c r="A141" s="5" t="s">
        <v>18</v>
      </c>
      <c r="B141" s="7">
        <v>137</v>
      </c>
      <c r="C141" s="70" t="s">
        <v>324</v>
      </c>
      <c r="D141" s="71">
        <v>41578</v>
      </c>
      <c r="E141" s="72" t="s">
        <v>72</v>
      </c>
      <c r="F141" s="73">
        <v>8.1</v>
      </c>
      <c r="G141" s="74">
        <v>466.1</v>
      </c>
      <c r="H141" s="70" t="s">
        <v>102</v>
      </c>
    </row>
    <row r="142" spans="1:8" s="49" customFormat="1" x14ac:dyDescent="0.25">
      <c r="A142" s="5" t="s">
        <v>18</v>
      </c>
      <c r="B142" s="7">
        <v>138</v>
      </c>
      <c r="C142" s="70" t="s">
        <v>325</v>
      </c>
      <c r="D142" s="71">
        <v>41577</v>
      </c>
      <c r="E142" s="72" t="s">
        <v>94</v>
      </c>
      <c r="F142" s="73">
        <v>15</v>
      </c>
      <c r="G142" s="74">
        <v>466.1</v>
      </c>
      <c r="H142" s="70" t="s">
        <v>108</v>
      </c>
    </row>
    <row r="143" spans="1:8" s="49" customFormat="1" x14ac:dyDescent="0.25">
      <c r="A143" s="5" t="s">
        <v>18</v>
      </c>
      <c r="B143" s="7">
        <v>139</v>
      </c>
      <c r="C143" s="70" t="s">
        <v>326</v>
      </c>
      <c r="D143" s="71">
        <v>41578</v>
      </c>
      <c r="E143" s="72" t="s">
        <v>94</v>
      </c>
      <c r="F143" s="73">
        <v>10</v>
      </c>
      <c r="G143" s="74">
        <v>466.1</v>
      </c>
      <c r="H143" s="70" t="s">
        <v>146</v>
      </c>
    </row>
    <row r="144" spans="1:8" s="49" customFormat="1" x14ac:dyDescent="0.25">
      <c r="A144" s="5" t="s">
        <v>18</v>
      </c>
      <c r="B144" s="7">
        <v>140</v>
      </c>
      <c r="C144" s="70" t="s">
        <v>327</v>
      </c>
      <c r="D144" s="71">
        <v>41577</v>
      </c>
      <c r="E144" s="72" t="s">
        <v>94</v>
      </c>
      <c r="F144" s="73">
        <v>15</v>
      </c>
      <c r="G144" s="74">
        <v>466.1</v>
      </c>
      <c r="H144" s="70" t="s">
        <v>26</v>
      </c>
    </row>
    <row r="145" spans="1:8" s="49" customFormat="1" x14ac:dyDescent="0.25">
      <c r="A145" s="5" t="s">
        <v>18</v>
      </c>
      <c r="B145" s="7">
        <v>141</v>
      </c>
      <c r="C145" s="70" t="s">
        <v>328</v>
      </c>
      <c r="D145" s="71">
        <v>41577</v>
      </c>
      <c r="E145" s="72" t="s">
        <v>94</v>
      </c>
      <c r="F145" s="73">
        <v>10</v>
      </c>
      <c r="G145" s="74">
        <v>466.1</v>
      </c>
      <c r="H145" s="70" t="s">
        <v>43</v>
      </c>
    </row>
    <row r="146" spans="1:8" s="49" customFormat="1" x14ac:dyDescent="0.25">
      <c r="A146" s="5" t="s">
        <v>18</v>
      </c>
      <c r="B146" s="7">
        <v>142</v>
      </c>
      <c r="C146" s="70" t="s">
        <v>329</v>
      </c>
      <c r="D146" s="71">
        <v>41570</v>
      </c>
      <c r="E146" s="72" t="s">
        <v>72</v>
      </c>
      <c r="F146" s="73">
        <v>9</v>
      </c>
      <c r="G146" s="74">
        <v>466.1</v>
      </c>
      <c r="H146" s="70" t="s">
        <v>104</v>
      </c>
    </row>
    <row r="147" spans="1:8" s="49" customFormat="1" x14ac:dyDescent="0.25">
      <c r="A147" s="5" t="s">
        <v>18</v>
      </c>
      <c r="B147" s="7">
        <v>143</v>
      </c>
      <c r="C147" s="70" t="s">
        <v>330</v>
      </c>
      <c r="D147" s="71">
        <v>41551</v>
      </c>
      <c r="E147" s="72" t="s">
        <v>72</v>
      </c>
      <c r="F147" s="73">
        <v>15</v>
      </c>
      <c r="G147" s="74">
        <v>466.1</v>
      </c>
      <c r="H147" s="70" t="s">
        <v>118</v>
      </c>
    </row>
    <row r="148" spans="1:8" s="49" customFormat="1" x14ac:dyDescent="0.25">
      <c r="A148" s="5" t="s">
        <v>18</v>
      </c>
      <c r="B148" s="7">
        <v>144</v>
      </c>
      <c r="C148" s="70" t="s">
        <v>331</v>
      </c>
      <c r="D148" s="71">
        <v>41554</v>
      </c>
      <c r="E148" s="72" t="s">
        <v>94</v>
      </c>
      <c r="F148" s="73">
        <v>12</v>
      </c>
      <c r="G148" s="74">
        <v>466.1</v>
      </c>
      <c r="H148" s="70" t="s">
        <v>104</v>
      </c>
    </row>
    <row r="149" spans="1:8" s="49" customFormat="1" x14ac:dyDescent="0.25">
      <c r="A149" s="5" t="s">
        <v>18</v>
      </c>
      <c r="B149" s="7">
        <v>145</v>
      </c>
      <c r="C149" s="70" t="s">
        <v>332</v>
      </c>
      <c r="D149" s="71">
        <v>41577</v>
      </c>
      <c r="E149" s="72" t="s">
        <v>72</v>
      </c>
      <c r="F149" s="73">
        <v>92</v>
      </c>
      <c r="G149" s="74">
        <v>93509.78</v>
      </c>
      <c r="H149" s="70" t="s">
        <v>154</v>
      </c>
    </row>
    <row r="150" spans="1:8" s="49" customFormat="1" x14ac:dyDescent="0.25">
      <c r="A150" s="5" t="s">
        <v>18</v>
      </c>
      <c r="B150" s="7">
        <v>146</v>
      </c>
      <c r="C150" s="70" t="s">
        <v>333</v>
      </c>
      <c r="D150" s="71">
        <v>41549</v>
      </c>
      <c r="E150" s="72" t="s">
        <v>94</v>
      </c>
      <c r="F150" s="73">
        <v>50</v>
      </c>
      <c r="G150" s="74">
        <v>32650</v>
      </c>
      <c r="H150" s="70" t="s">
        <v>47</v>
      </c>
    </row>
    <row r="151" spans="1:8" s="49" customFormat="1" x14ac:dyDescent="0.25">
      <c r="A151" s="5" t="s">
        <v>18</v>
      </c>
      <c r="B151" s="7">
        <v>147</v>
      </c>
      <c r="C151" s="82" t="s">
        <v>334</v>
      </c>
      <c r="D151" s="83">
        <v>41564</v>
      </c>
      <c r="E151" s="84" t="s">
        <v>93</v>
      </c>
      <c r="F151" s="85">
        <v>1450</v>
      </c>
      <c r="G151" s="74">
        <v>13500</v>
      </c>
      <c r="H151" s="70" t="s">
        <v>87</v>
      </c>
    </row>
    <row r="152" spans="1:8" s="49" customFormat="1" x14ac:dyDescent="0.25">
      <c r="A152" s="5" t="s">
        <v>18</v>
      </c>
      <c r="B152" s="7">
        <v>148</v>
      </c>
      <c r="C152" s="70" t="s">
        <v>335</v>
      </c>
      <c r="D152" s="71">
        <v>41556</v>
      </c>
      <c r="E152" s="72" t="s">
        <v>94</v>
      </c>
      <c r="F152" s="73">
        <v>15</v>
      </c>
      <c r="G152" s="74">
        <v>466.1</v>
      </c>
      <c r="H152" s="70" t="s">
        <v>85</v>
      </c>
    </row>
    <row r="153" spans="1:8" s="49" customFormat="1" x14ac:dyDescent="0.25">
      <c r="A153" s="5" t="s">
        <v>18</v>
      </c>
      <c r="B153" s="7">
        <v>149</v>
      </c>
      <c r="C153" s="70" t="s">
        <v>336</v>
      </c>
      <c r="D153" s="71">
        <v>41561</v>
      </c>
      <c r="E153" s="72" t="s">
        <v>72</v>
      </c>
      <c r="F153" s="73">
        <v>15</v>
      </c>
      <c r="G153" s="74">
        <v>466.1</v>
      </c>
      <c r="H153" s="70" t="s">
        <v>80</v>
      </c>
    </row>
    <row r="154" spans="1:8" s="49" customFormat="1" x14ac:dyDescent="0.25">
      <c r="A154" s="5" t="s">
        <v>18</v>
      </c>
      <c r="B154" s="7">
        <v>150</v>
      </c>
      <c r="C154" s="70" t="s">
        <v>337</v>
      </c>
      <c r="D154" s="71">
        <v>41549</v>
      </c>
      <c r="E154" s="72" t="s">
        <v>94</v>
      </c>
      <c r="F154" s="73">
        <v>5</v>
      </c>
      <c r="G154" s="74">
        <v>466.1</v>
      </c>
      <c r="H154" s="70" t="s">
        <v>61</v>
      </c>
    </row>
    <row r="155" spans="1:8" s="49" customFormat="1" x14ac:dyDescent="0.25">
      <c r="A155" s="5" t="s">
        <v>18</v>
      </c>
      <c r="B155" s="7">
        <v>151</v>
      </c>
      <c r="C155" s="70" t="s">
        <v>338</v>
      </c>
      <c r="D155" s="71">
        <v>41557</v>
      </c>
      <c r="E155" s="72" t="s">
        <v>94</v>
      </c>
      <c r="F155" s="73">
        <v>5</v>
      </c>
      <c r="G155" s="74">
        <v>466.1</v>
      </c>
      <c r="H155" s="70" t="s">
        <v>138</v>
      </c>
    </row>
    <row r="156" spans="1:8" s="49" customFormat="1" x14ac:dyDescent="0.25">
      <c r="A156" s="5" t="s">
        <v>18</v>
      </c>
      <c r="B156" s="7">
        <v>152</v>
      </c>
      <c r="C156" s="70" t="s">
        <v>339</v>
      </c>
      <c r="D156" s="71">
        <v>41549</v>
      </c>
      <c r="E156" s="72" t="s">
        <v>72</v>
      </c>
      <c r="F156" s="73">
        <v>15</v>
      </c>
      <c r="G156" s="74">
        <v>466.1</v>
      </c>
      <c r="H156" s="70" t="s">
        <v>84</v>
      </c>
    </row>
    <row r="157" spans="1:8" s="49" customFormat="1" x14ac:dyDescent="0.25">
      <c r="A157" s="5" t="s">
        <v>18</v>
      </c>
      <c r="B157" s="7">
        <v>153</v>
      </c>
      <c r="C157" s="70" t="s">
        <v>340</v>
      </c>
      <c r="D157" s="71">
        <v>41551</v>
      </c>
      <c r="E157" s="72" t="s">
        <v>94</v>
      </c>
      <c r="F157" s="73">
        <v>14</v>
      </c>
      <c r="G157" s="74">
        <v>466.1</v>
      </c>
      <c r="H157" s="70" t="s">
        <v>57</v>
      </c>
    </row>
    <row r="158" spans="1:8" s="49" customFormat="1" x14ac:dyDescent="0.25">
      <c r="A158" s="5" t="s">
        <v>18</v>
      </c>
      <c r="B158" s="7">
        <v>154</v>
      </c>
      <c r="C158" s="70" t="s">
        <v>341</v>
      </c>
      <c r="D158" s="71">
        <v>41554</v>
      </c>
      <c r="E158" s="72" t="s">
        <v>94</v>
      </c>
      <c r="F158" s="73">
        <v>15</v>
      </c>
      <c r="G158" s="74">
        <v>466.1</v>
      </c>
      <c r="H158" s="70" t="s">
        <v>47</v>
      </c>
    </row>
    <row r="159" spans="1:8" s="49" customFormat="1" x14ac:dyDescent="0.25">
      <c r="A159" s="5" t="s">
        <v>18</v>
      </c>
      <c r="B159" s="7">
        <v>155</v>
      </c>
      <c r="C159" s="70" t="s">
        <v>342</v>
      </c>
      <c r="D159" s="71">
        <v>41550</v>
      </c>
      <c r="E159" s="72" t="s">
        <v>72</v>
      </c>
      <c r="F159" s="73">
        <v>4.4000000000000004</v>
      </c>
      <c r="G159" s="74">
        <v>466.1</v>
      </c>
      <c r="H159" s="70" t="s">
        <v>20</v>
      </c>
    </row>
    <row r="160" spans="1:8" s="49" customFormat="1" x14ac:dyDescent="0.25">
      <c r="A160" s="5" t="s">
        <v>18</v>
      </c>
      <c r="B160" s="7">
        <v>156</v>
      </c>
      <c r="C160" s="70" t="s">
        <v>343</v>
      </c>
      <c r="D160" s="71">
        <v>41556</v>
      </c>
      <c r="E160" s="72" t="s">
        <v>94</v>
      </c>
      <c r="F160" s="73">
        <v>15</v>
      </c>
      <c r="G160" s="74">
        <v>466.1</v>
      </c>
      <c r="H160" s="70" t="s">
        <v>68</v>
      </c>
    </row>
    <row r="161" spans="1:8" s="49" customFormat="1" x14ac:dyDescent="0.25">
      <c r="A161" s="5" t="s">
        <v>18</v>
      </c>
      <c r="B161" s="7">
        <v>157</v>
      </c>
      <c r="C161" s="70" t="s">
        <v>344</v>
      </c>
      <c r="D161" s="71">
        <v>41556</v>
      </c>
      <c r="E161" s="72" t="s">
        <v>94</v>
      </c>
      <c r="F161" s="73">
        <v>14</v>
      </c>
      <c r="G161" s="74">
        <v>466.1</v>
      </c>
      <c r="H161" s="70" t="s">
        <v>68</v>
      </c>
    </row>
    <row r="162" spans="1:8" s="49" customFormat="1" x14ac:dyDescent="0.25">
      <c r="A162" s="5" t="s">
        <v>18</v>
      </c>
      <c r="B162" s="7">
        <v>158</v>
      </c>
      <c r="C162" s="70" t="s">
        <v>345</v>
      </c>
      <c r="D162" s="71">
        <v>41562</v>
      </c>
      <c r="E162" s="72" t="s">
        <v>94</v>
      </c>
      <c r="F162" s="73">
        <v>5</v>
      </c>
      <c r="G162" s="74">
        <v>466.1</v>
      </c>
      <c r="H162" s="70" t="s">
        <v>150</v>
      </c>
    </row>
    <row r="163" spans="1:8" s="49" customFormat="1" x14ac:dyDescent="0.25">
      <c r="A163" s="5" t="s">
        <v>18</v>
      </c>
      <c r="B163" s="7">
        <v>159</v>
      </c>
      <c r="C163" s="70" t="s">
        <v>346</v>
      </c>
      <c r="D163" s="71">
        <v>41558</v>
      </c>
      <c r="E163" s="72" t="s">
        <v>94</v>
      </c>
      <c r="F163" s="73">
        <v>12</v>
      </c>
      <c r="G163" s="74">
        <v>466.1</v>
      </c>
      <c r="H163" s="70" t="s">
        <v>104</v>
      </c>
    </row>
    <row r="164" spans="1:8" s="49" customFormat="1" x14ac:dyDescent="0.25">
      <c r="A164" s="5" t="s">
        <v>18</v>
      </c>
      <c r="B164" s="7">
        <v>160</v>
      </c>
      <c r="C164" s="70" t="s">
        <v>347</v>
      </c>
      <c r="D164" s="71">
        <v>41558</v>
      </c>
      <c r="E164" s="72" t="s">
        <v>94</v>
      </c>
      <c r="F164" s="73">
        <v>2</v>
      </c>
      <c r="G164" s="74">
        <v>466.1</v>
      </c>
      <c r="H164" s="70" t="s">
        <v>47</v>
      </c>
    </row>
    <row r="165" spans="1:8" s="49" customFormat="1" x14ac:dyDescent="0.25">
      <c r="A165" s="5" t="s">
        <v>18</v>
      </c>
      <c r="B165" s="7">
        <v>161</v>
      </c>
      <c r="C165" s="70" t="s">
        <v>348</v>
      </c>
      <c r="D165" s="71">
        <v>41561</v>
      </c>
      <c r="E165" s="72" t="s">
        <v>94</v>
      </c>
      <c r="F165" s="73">
        <v>12</v>
      </c>
      <c r="G165" s="74">
        <v>466.1</v>
      </c>
      <c r="H165" s="70" t="s">
        <v>104</v>
      </c>
    </row>
    <row r="166" spans="1:8" s="49" customFormat="1" x14ac:dyDescent="0.25">
      <c r="A166" s="5" t="s">
        <v>18</v>
      </c>
      <c r="B166" s="7">
        <v>162</v>
      </c>
      <c r="C166" s="70" t="s">
        <v>349</v>
      </c>
      <c r="D166" s="71">
        <v>41558</v>
      </c>
      <c r="E166" s="72" t="s">
        <v>94</v>
      </c>
      <c r="F166" s="73">
        <v>15</v>
      </c>
      <c r="G166" s="74">
        <v>466.1</v>
      </c>
      <c r="H166" s="70" t="s">
        <v>60</v>
      </c>
    </row>
    <row r="167" spans="1:8" s="49" customFormat="1" x14ac:dyDescent="0.25">
      <c r="A167" s="5" t="s">
        <v>18</v>
      </c>
      <c r="B167" s="7">
        <v>163</v>
      </c>
      <c r="C167" s="70" t="s">
        <v>350</v>
      </c>
      <c r="D167" s="71">
        <v>41565</v>
      </c>
      <c r="E167" s="72" t="s">
        <v>94</v>
      </c>
      <c r="F167" s="73">
        <v>15</v>
      </c>
      <c r="G167" s="74">
        <v>466.1</v>
      </c>
      <c r="H167" s="70" t="s">
        <v>87</v>
      </c>
    </row>
    <row r="168" spans="1:8" s="49" customFormat="1" x14ac:dyDescent="0.25">
      <c r="A168" s="5" t="s">
        <v>18</v>
      </c>
      <c r="B168" s="7">
        <v>164</v>
      </c>
      <c r="C168" s="70" t="s">
        <v>351</v>
      </c>
      <c r="D168" s="71">
        <v>41577</v>
      </c>
      <c r="E168" s="72" t="s">
        <v>72</v>
      </c>
      <c r="F168" s="73">
        <v>12</v>
      </c>
      <c r="G168" s="74">
        <v>466.1</v>
      </c>
      <c r="H168" s="70" t="s">
        <v>132</v>
      </c>
    </row>
    <row r="169" spans="1:8" s="49" customFormat="1" x14ac:dyDescent="0.25">
      <c r="A169" s="5" t="s">
        <v>18</v>
      </c>
      <c r="B169" s="7">
        <v>165</v>
      </c>
      <c r="C169" s="70" t="s">
        <v>352</v>
      </c>
      <c r="D169" s="71">
        <v>41562</v>
      </c>
      <c r="E169" s="72" t="s">
        <v>94</v>
      </c>
      <c r="F169" s="73">
        <v>5</v>
      </c>
      <c r="G169" s="74">
        <v>466.1</v>
      </c>
      <c r="H169" s="70" t="s">
        <v>51</v>
      </c>
    </row>
    <row r="170" spans="1:8" s="49" customFormat="1" x14ac:dyDescent="0.25">
      <c r="A170" s="5" t="s">
        <v>18</v>
      </c>
      <c r="B170" s="7">
        <v>166</v>
      </c>
      <c r="C170" s="70" t="s">
        <v>353</v>
      </c>
      <c r="D170" s="71">
        <v>41570</v>
      </c>
      <c r="E170" s="72" t="s">
        <v>94</v>
      </c>
      <c r="F170" s="73">
        <v>7</v>
      </c>
      <c r="G170" s="74">
        <v>466.1</v>
      </c>
      <c r="H170" s="70" t="s">
        <v>150</v>
      </c>
    </row>
    <row r="171" spans="1:8" s="49" customFormat="1" x14ac:dyDescent="0.25">
      <c r="A171" s="5" t="s">
        <v>18</v>
      </c>
      <c r="B171" s="7">
        <v>167</v>
      </c>
      <c r="C171" s="70" t="s">
        <v>354</v>
      </c>
      <c r="D171" s="71">
        <v>41569</v>
      </c>
      <c r="E171" s="72" t="s">
        <v>72</v>
      </c>
      <c r="F171" s="73">
        <v>5</v>
      </c>
      <c r="G171" s="74">
        <v>466.1</v>
      </c>
      <c r="H171" s="70" t="s">
        <v>20</v>
      </c>
    </row>
    <row r="172" spans="1:8" s="49" customFormat="1" x14ac:dyDescent="0.25">
      <c r="A172" s="5" t="s">
        <v>18</v>
      </c>
      <c r="B172" s="7">
        <v>168</v>
      </c>
      <c r="C172" s="70" t="s">
        <v>355</v>
      </c>
      <c r="D172" s="71">
        <v>41577</v>
      </c>
      <c r="E172" s="72" t="s">
        <v>94</v>
      </c>
      <c r="F172" s="73">
        <v>0.5</v>
      </c>
      <c r="G172" s="74">
        <v>466.1</v>
      </c>
      <c r="H172" s="70" t="s">
        <v>145</v>
      </c>
    </row>
    <row r="173" spans="1:8" s="49" customFormat="1" x14ac:dyDescent="0.25">
      <c r="A173" s="5" t="s">
        <v>18</v>
      </c>
      <c r="B173" s="7">
        <v>169</v>
      </c>
      <c r="C173" s="70" t="s">
        <v>356</v>
      </c>
      <c r="D173" s="71">
        <v>41575</v>
      </c>
      <c r="E173" s="72" t="s">
        <v>72</v>
      </c>
      <c r="F173" s="73">
        <v>9.5</v>
      </c>
      <c r="G173" s="74">
        <v>466.1</v>
      </c>
      <c r="H173" s="70" t="s">
        <v>36</v>
      </c>
    </row>
    <row r="174" spans="1:8" s="49" customFormat="1" x14ac:dyDescent="0.25">
      <c r="A174" s="5" t="s">
        <v>18</v>
      </c>
      <c r="B174" s="7">
        <v>170</v>
      </c>
      <c r="C174" s="70" t="s">
        <v>357</v>
      </c>
      <c r="D174" s="71">
        <v>41576</v>
      </c>
      <c r="E174" s="72" t="s">
        <v>72</v>
      </c>
      <c r="F174" s="73">
        <v>12</v>
      </c>
      <c r="G174" s="74">
        <v>466.1</v>
      </c>
      <c r="H174" s="70" t="s">
        <v>80</v>
      </c>
    </row>
    <row r="175" spans="1:8" s="49" customFormat="1" x14ac:dyDescent="0.25">
      <c r="A175" s="5" t="s">
        <v>18</v>
      </c>
      <c r="B175" s="7">
        <v>171</v>
      </c>
      <c r="C175" s="70" t="s">
        <v>358</v>
      </c>
      <c r="D175" s="71">
        <v>41556</v>
      </c>
      <c r="E175" s="72" t="s">
        <v>72</v>
      </c>
      <c r="F175" s="73">
        <v>14.9</v>
      </c>
      <c r="G175" s="74">
        <v>466.1</v>
      </c>
      <c r="H175" s="70" t="s">
        <v>71</v>
      </c>
    </row>
    <row r="176" spans="1:8" s="49" customFormat="1" x14ac:dyDescent="0.25">
      <c r="A176" s="5" t="s">
        <v>18</v>
      </c>
      <c r="B176" s="7">
        <v>172</v>
      </c>
      <c r="C176" s="70" t="s">
        <v>359</v>
      </c>
      <c r="D176" s="71">
        <v>41565</v>
      </c>
      <c r="E176" s="72" t="s">
        <v>94</v>
      </c>
      <c r="F176" s="73">
        <v>3</v>
      </c>
      <c r="G176" s="74">
        <v>466.1</v>
      </c>
      <c r="H176" s="70" t="s">
        <v>153</v>
      </c>
    </row>
    <row r="177" spans="1:8" s="49" customFormat="1" x14ac:dyDescent="0.25">
      <c r="A177" s="5" t="s">
        <v>18</v>
      </c>
      <c r="B177" s="7">
        <v>173</v>
      </c>
      <c r="C177" s="70" t="s">
        <v>360</v>
      </c>
      <c r="D177" s="71">
        <v>41554</v>
      </c>
      <c r="E177" s="72" t="s">
        <v>72</v>
      </c>
      <c r="F177" s="73">
        <v>12</v>
      </c>
      <c r="G177" s="74">
        <v>466.1</v>
      </c>
      <c r="H177" s="70" t="s">
        <v>134</v>
      </c>
    </row>
    <row r="178" spans="1:8" s="49" customFormat="1" x14ac:dyDescent="0.25">
      <c r="A178" s="5" t="s">
        <v>18</v>
      </c>
      <c r="B178" s="7">
        <v>174</v>
      </c>
      <c r="C178" s="70" t="s">
        <v>361</v>
      </c>
      <c r="D178" s="71">
        <v>41550</v>
      </c>
      <c r="E178" s="72" t="s">
        <v>72</v>
      </c>
      <c r="F178" s="73">
        <v>10</v>
      </c>
      <c r="G178" s="74">
        <v>466.1</v>
      </c>
      <c r="H178" s="70" t="s">
        <v>141</v>
      </c>
    </row>
    <row r="179" spans="1:8" s="49" customFormat="1" x14ac:dyDescent="0.25">
      <c r="A179" s="5" t="s">
        <v>18</v>
      </c>
      <c r="B179" s="7">
        <v>175</v>
      </c>
      <c r="C179" s="70" t="s">
        <v>362</v>
      </c>
      <c r="D179" s="71">
        <v>41550</v>
      </c>
      <c r="E179" s="72" t="s">
        <v>72</v>
      </c>
      <c r="F179" s="73">
        <v>15</v>
      </c>
      <c r="G179" s="74">
        <v>466.1</v>
      </c>
      <c r="H179" s="70" t="s">
        <v>71</v>
      </c>
    </row>
    <row r="180" spans="1:8" s="49" customFormat="1" x14ac:dyDescent="0.25">
      <c r="A180" s="5" t="s">
        <v>18</v>
      </c>
      <c r="B180" s="7">
        <v>176</v>
      </c>
      <c r="C180" s="70" t="s">
        <v>363</v>
      </c>
      <c r="D180" s="71">
        <v>41550</v>
      </c>
      <c r="E180" s="72" t="s">
        <v>72</v>
      </c>
      <c r="F180" s="73">
        <v>14.9</v>
      </c>
      <c r="G180" s="74">
        <v>466.1</v>
      </c>
      <c r="H180" s="70" t="s">
        <v>111</v>
      </c>
    </row>
    <row r="181" spans="1:8" s="49" customFormat="1" x14ac:dyDescent="0.25">
      <c r="A181" s="5" t="s">
        <v>18</v>
      </c>
      <c r="B181" s="7">
        <v>177</v>
      </c>
      <c r="C181" s="82" t="s">
        <v>364</v>
      </c>
      <c r="D181" s="83">
        <v>41556</v>
      </c>
      <c r="E181" s="84" t="s">
        <v>93</v>
      </c>
      <c r="F181" s="85">
        <v>1700</v>
      </c>
      <c r="G181" s="74">
        <v>521865.99</v>
      </c>
      <c r="H181" s="70" t="s">
        <v>19</v>
      </c>
    </row>
    <row r="182" spans="1:8" s="49" customFormat="1" x14ac:dyDescent="0.25">
      <c r="A182" s="5" t="s">
        <v>18</v>
      </c>
      <c r="B182" s="7">
        <v>178</v>
      </c>
      <c r="C182" s="70" t="s">
        <v>365</v>
      </c>
      <c r="D182" s="71">
        <v>41563</v>
      </c>
      <c r="E182" s="72" t="s">
        <v>72</v>
      </c>
      <c r="F182" s="73">
        <v>15</v>
      </c>
      <c r="G182" s="74">
        <v>466.1</v>
      </c>
      <c r="H182" s="70" t="s">
        <v>122</v>
      </c>
    </row>
    <row r="183" spans="1:8" s="49" customFormat="1" x14ac:dyDescent="0.25">
      <c r="A183" s="5" t="s">
        <v>18</v>
      </c>
      <c r="B183" s="7">
        <v>179</v>
      </c>
      <c r="C183" s="70" t="s">
        <v>366</v>
      </c>
      <c r="D183" s="71">
        <v>41564</v>
      </c>
      <c r="E183" s="72" t="s">
        <v>72</v>
      </c>
      <c r="F183" s="73">
        <v>14.9</v>
      </c>
      <c r="G183" s="74">
        <v>466.1</v>
      </c>
      <c r="H183" s="70" t="s">
        <v>71</v>
      </c>
    </row>
    <row r="184" spans="1:8" s="49" customFormat="1" x14ac:dyDescent="0.25">
      <c r="A184" s="5" t="s">
        <v>18</v>
      </c>
      <c r="B184" s="7">
        <v>180</v>
      </c>
      <c r="C184" s="70" t="s">
        <v>367</v>
      </c>
      <c r="D184" s="71">
        <v>41564</v>
      </c>
      <c r="E184" s="72" t="s">
        <v>72</v>
      </c>
      <c r="F184" s="73">
        <v>14.9</v>
      </c>
      <c r="G184" s="74">
        <v>466.1</v>
      </c>
      <c r="H184" s="70" t="s">
        <v>71</v>
      </c>
    </row>
    <row r="185" spans="1:8" s="49" customFormat="1" x14ac:dyDescent="0.25">
      <c r="A185" s="5" t="s">
        <v>18</v>
      </c>
      <c r="B185" s="7">
        <v>181</v>
      </c>
      <c r="C185" s="70">
        <v>40803316</v>
      </c>
      <c r="D185" s="71">
        <v>41568</v>
      </c>
      <c r="E185" s="72" t="s">
        <v>72</v>
      </c>
      <c r="F185" s="73">
        <v>15</v>
      </c>
      <c r="G185" s="74">
        <v>466.1</v>
      </c>
      <c r="H185" s="70" t="s">
        <v>19</v>
      </c>
    </row>
    <row r="186" spans="1:8" s="49" customFormat="1" x14ac:dyDescent="0.25">
      <c r="A186" s="5" t="s">
        <v>18</v>
      </c>
      <c r="B186" s="7">
        <v>182</v>
      </c>
      <c r="C186" s="70" t="s">
        <v>368</v>
      </c>
      <c r="D186" s="71">
        <v>41571</v>
      </c>
      <c r="E186" s="72" t="s">
        <v>72</v>
      </c>
      <c r="F186" s="73">
        <v>6</v>
      </c>
      <c r="G186" s="74">
        <v>466.1</v>
      </c>
      <c r="H186" s="70" t="s">
        <v>71</v>
      </c>
    </row>
    <row r="187" spans="1:8" s="49" customFormat="1" x14ac:dyDescent="0.25">
      <c r="A187" s="5" t="s">
        <v>18</v>
      </c>
      <c r="B187" s="7">
        <v>183</v>
      </c>
      <c r="C187" s="70" t="s">
        <v>369</v>
      </c>
      <c r="D187" s="71">
        <v>41562</v>
      </c>
      <c r="E187" s="72" t="s">
        <v>94</v>
      </c>
      <c r="F187" s="73">
        <v>10</v>
      </c>
      <c r="G187" s="74">
        <v>466.1</v>
      </c>
      <c r="H187" s="70" t="s">
        <v>160</v>
      </c>
    </row>
    <row r="188" spans="1:8" s="49" customFormat="1" x14ac:dyDescent="0.25">
      <c r="A188" s="5" t="s">
        <v>18</v>
      </c>
      <c r="B188" s="7">
        <v>184</v>
      </c>
      <c r="C188" s="70" t="s">
        <v>370</v>
      </c>
      <c r="D188" s="71">
        <v>41557</v>
      </c>
      <c r="E188" s="72" t="s">
        <v>94</v>
      </c>
      <c r="F188" s="73">
        <v>2</v>
      </c>
      <c r="G188" s="74">
        <v>466.1</v>
      </c>
      <c r="H188" s="70" t="s">
        <v>105</v>
      </c>
    </row>
    <row r="189" spans="1:8" s="49" customFormat="1" x14ac:dyDescent="0.25">
      <c r="A189" s="5" t="s">
        <v>18</v>
      </c>
      <c r="B189" s="7">
        <v>185</v>
      </c>
      <c r="C189" s="70" t="s">
        <v>371</v>
      </c>
      <c r="D189" s="71">
        <v>41578</v>
      </c>
      <c r="E189" s="72" t="s">
        <v>72</v>
      </c>
      <c r="F189" s="73">
        <v>15</v>
      </c>
      <c r="G189" s="74">
        <v>466.1</v>
      </c>
      <c r="H189" s="70" t="s">
        <v>111</v>
      </c>
    </row>
    <row r="190" spans="1:8" s="49" customFormat="1" x14ac:dyDescent="0.25">
      <c r="A190" s="5" t="s">
        <v>18</v>
      </c>
      <c r="B190" s="7">
        <v>186</v>
      </c>
      <c r="C190" s="70" t="s">
        <v>372</v>
      </c>
      <c r="D190" s="71">
        <v>41570</v>
      </c>
      <c r="E190" s="72" t="s">
        <v>94</v>
      </c>
      <c r="F190" s="73">
        <v>15</v>
      </c>
      <c r="G190" s="74">
        <v>466.1</v>
      </c>
      <c r="H190" s="70" t="s">
        <v>19</v>
      </c>
    </row>
    <row r="191" spans="1:8" s="49" customFormat="1" x14ac:dyDescent="0.25">
      <c r="A191" s="5" t="s">
        <v>18</v>
      </c>
      <c r="B191" s="7">
        <v>187</v>
      </c>
      <c r="C191" s="70" t="s">
        <v>373</v>
      </c>
      <c r="D191" s="71">
        <v>41576</v>
      </c>
      <c r="E191" s="72" t="s">
        <v>72</v>
      </c>
      <c r="F191" s="73">
        <v>6</v>
      </c>
      <c r="G191" s="74">
        <v>466.1</v>
      </c>
      <c r="H191" s="70" t="s">
        <v>71</v>
      </c>
    </row>
    <row r="192" spans="1:8" s="49" customFormat="1" x14ac:dyDescent="0.25">
      <c r="A192" s="5" t="s">
        <v>18</v>
      </c>
      <c r="B192" s="7">
        <v>188</v>
      </c>
      <c r="C192" s="70" t="s">
        <v>374</v>
      </c>
      <c r="D192" s="71">
        <v>41575</v>
      </c>
      <c r="E192" s="72" t="s">
        <v>72</v>
      </c>
      <c r="F192" s="73">
        <v>6</v>
      </c>
      <c r="G192" s="74">
        <v>466.1</v>
      </c>
      <c r="H192" s="70" t="s">
        <v>71</v>
      </c>
    </row>
    <row r="193" spans="1:8" s="49" customFormat="1" x14ac:dyDescent="0.25">
      <c r="A193" s="5" t="s">
        <v>18</v>
      </c>
      <c r="B193" s="7">
        <v>189</v>
      </c>
      <c r="C193" s="70" t="s">
        <v>375</v>
      </c>
      <c r="D193" s="71">
        <v>41575</v>
      </c>
      <c r="E193" s="72" t="s">
        <v>72</v>
      </c>
      <c r="F193" s="73">
        <v>6</v>
      </c>
      <c r="G193" s="74">
        <v>466.1</v>
      </c>
      <c r="H193" s="70" t="s">
        <v>71</v>
      </c>
    </row>
    <row r="194" spans="1:8" s="49" customFormat="1" x14ac:dyDescent="0.25">
      <c r="A194" s="5" t="s">
        <v>18</v>
      </c>
      <c r="B194" s="7">
        <v>190</v>
      </c>
      <c r="C194" s="70" t="s">
        <v>376</v>
      </c>
      <c r="D194" s="71">
        <v>41577</v>
      </c>
      <c r="E194" s="72" t="s">
        <v>94</v>
      </c>
      <c r="F194" s="73">
        <v>14.9</v>
      </c>
      <c r="G194" s="74">
        <v>466.1</v>
      </c>
      <c r="H194" s="70" t="s">
        <v>516</v>
      </c>
    </row>
    <row r="195" spans="1:8" s="49" customFormat="1" x14ac:dyDescent="0.25">
      <c r="A195" s="5" t="s">
        <v>18</v>
      </c>
      <c r="B195" s="7">
        <v>191</v>
      </c>
      <c r="C195" s="70" t="s">
        <v>377</v>
      </c>
      <c r="D195" s="71">
        <v>41572</v>
      </c>
      <c r="E195" s="72" t="s">
        <v>94</v>
      </c>
      <c r="F195" s="73">
        <v>15</v>
      </c>
      <c r="G195" s="74">
        <v>466.1</v>
      </c>
      <c r="H195" s="70" t="s">
        <v>122</v>
      </c>
    </row>
    <row r="196" spans="1:8" s="49" customFormat="1" x14ac:dyDescent="0.25">
      <c r="A196" s="5" t="s">
        <v>18</v>
      </c>
      <c r="B196" s="7">
        <v>192</v>
      </c>
      <c r="C196" s="70" t="s">
        <v>378</v>
      </c>
      <c r="D196" s="71">
        <v>41577</v>
      </c>
      <c r="E196" s="72" t="s">
        <v>94</v>
      </c>
      <c r="F196" s="73">
        <v>14.9</v>
      </c>
      <c r="G196" s="74">
        <v>466.1</v>
      </c>
      <c r="H196" s="70" t="s">
        <v>71</v>
      </c>
    </row>
    <row r="197" spans="1:8" s="49" customFormat="1" x14ac:dyDescent="0.25">
      <c r="A197" s="5" t="s">
        <v>18</v>
      </c>
      <c r="B197" s="7">
        <v>193</v>
      </c>
      <c r="C197" s="70" t="s">
        <v>379</v>
      </c>
      <c r="D197" s="71">
        <v>41572</v>
      </c>
      <c r="E197" s="72" t="s">
        <v>94</v>
      </c>
      <c r="F197" s="73">
        <v>15</v>
      </c>
      <c r="G197" s="74">
        <v>466.1</v>
      </c>
      <c r="H197" s="70" t="s">
        <v>71</v>
      </c>
    </row>
    <row r="198" spans="1:8" s="49" customFormat="1" x14ac:dyDescent="0.25">
      <c r="A198" s="5" t="s">
        <v>18</v>
      </c>
      <c r="B198" s="7">
        <v>194</v>
      </c>
      <c r="C198" s="70">
        <v>40811504</v>
      </c>
      <c r="D198" s="71">
        <v>41576</v>
      </c>
      <c r="E198" s="72" t="s">
        <v>72</v>
      </c>
      <c r="F198" s="73">
        <v>14.9</v>
      </c>
      <c r="G198" s="74">
        <v>466.1</v>
      </c>
      <c r="H198" s="70" t="s">
        <v>141</v>
      </c>
    </row>
    <row r="199" spans="1:8" s="49" customFormat="1" x14ac:dyDescent="0.25">
      <c r="A199" s="5" t="s">
        <v>18</v>
      </c>
      <c r="B199" s="7">
        <v>195</v>
      </c>
      <c r="C199" s="70" t="s">
        <v>380</v>
      </c>
      <c r="D199" s="71">
        <v>41571</v>
      </c>
      <c r="E199" s="72" t="s">
        <v>72</v>
      </c>
      <c r="F199" s="73">
        <v>12</v>
      </c>
      <c r="G199" s="74">
        <v>466.1</v>
      </c>
      <c r="H199" s="70" t="s">
        <v>134</v>
      </c>
    </row>
    <row r="200" spans="1:8" s="49" customFormat="1" x14ac:dyDescent="0.25">
      <c r="A200" s="5" t="s">
        <v>18</v>
      </c>
      <c r="B200" s="7">
        <v>196</v>
      </c>
      <c r="C200" s="70" t="s">
        <v>381</v>
      </c>
      <c r="D200" s="71">
        <v>41577</v>
      </c>
      <c r="E200" s="72" t="s">
        <v>94</v>
      </c>
      <c r="F200" s="73">
        <v>10</v>
      </c>
      <c r="G200" s="74">
        <v>466.1</v>
      </c>
      <c r="H200" s="70" t="s">
        <v>105</v>
      </c>
    </row>
    <row r="201" spans="1:8" s="49" customFormat="1" x14ac:dyDescent="0.25">
      <c r="A201" s="5" t="s">
        <v>18</v>
      </c>
      <c r="B201" s="7">
        <v>197</v>
      </c>
      <c r="C201" s="82" t="s">
        <v>382</v>
      </c>
      <c r="D201" s="83">
        <v>41578</v>
      </c>
      <c r="E201" s="84" t="s">
        <v>72</v>
      </c>
      <c r="F201" s="85">
        <v>10</v>
      </c>
      <c r="G201" s="86">
        <v>466.1</v>
      </c>
      <c r="H201" s="82" t="s">
        <v>117</v>
      </c>
    </row>
    <row r="202" spans="1:8" s="49" customFormat="1" x14ac:dyDescent="0.25">
      <c r="A202" s="5" t="s">
        <v>18</v>
      </c>
      <c r="B202" s="7">
        <v>198</v>
      </c>
      <c r="C202" s="70" t="s">
        <v>383</v>
      </c>
      <c r="D202" s="71">
        <v>41577</v>
      </c>
      <c r="E202" s="72" t="s">
        <v>94</v>
      </c>
      <c r="F202" s="73">
        <v>8</v>
      </c>
      <c r="G202" s="74">
        <v>466.1</v>
      </c>
      <c r="H202" s="70" t="s">
        <v>144</v>
      </c>
    </row>
    <row r="203" spans="1:8" s="49" customFormat="1" x14ac:dyDescent="0.25">
      <c r="A203" s="5" t="s">
        <v>18</v>
      </c>
      <c r="B203" s="7">
        <v>199</v>
      </c>
      <c r="C203" s="70" t="s">
        <v>384</v>
      </c>
      <c r="D203" s="71">
        <v>41575</v>
      </c>
      <c r="E203" s="72" t="s">
        <v>72</v>
      </c>
      <c r="F203" s="73">
        <v>12</v>
      </c>
      <c r="G203" s="74">
        <v>466.1</v>
      </c>
      <c r="H203" s="70" t="s">
        <v>53</v>
      </c>
    </row>
    <row r="204" spans="1:8" s="49" customFormat="1" x14ac:dyDescent="0.25">
      <c r="A204" s="5" t="s">
        <v>18</v>
      </c>
      <c r="B204" s="7">
        <v>200</v>
      </c>
      <c r="C204" s="82" t="s">
        <v>385</v>
      </c>
      <c r="D204" s="83">
        <v>41562</v>
      </c>
      <c r="E204" s="84" t="s">
        <v>93</v>
      </c>
      <c r="F204" s="85">
        <v>670</v>
      </c>
      <c r="G204" s="74">
        <v>45919.63</v>
      </c>
      <c r="H204" s="70" t="s">
        <v>158</v>
      </c>
    </row>
    <row r="205" spans="1:8" s="49" customFormat="1" x14ac:dyDescent="0.25">
      <c r="A205" s="5" t="s">
        <v>18</v>
      </c>
      <c r="B205" s="7">
        <v>201</v>
      </c>
      <c r="C205" s="70" t="s">
        <v>386</v>
      </c>
      <c r="D205" s="71">
        <v>41556</v>
      </c>
      <c r="E205" s="72" t="s">
        <v>72</v>
      </c>
      <c r="F205" s="73">
        <v>15</v>
      </c>
      <c r="G205" s="74">
        <v>466.1</v>
      </c>
      <c r="H205" s="70" t="s">
        <v>39</v>
      </c>
    </row>
    <row r="206" spans="1:8" s="49" customFormat="1" x14ac:dyDescent="0.25">
      <c r="A206" s="5" t="s">
        <v>18</v>
      </c>
      <c r="B206" s="7">
        <v>202</v>
      </c>
      <c r="C206" s="70" t="s">
        <v>387</v>
      </c>
      <c r="D206" s="71">
        <v>41550</v>
      </c>
      <c r="E206" s="72" t="s">
        <v>72</v>
      </c>
      <c r="F206" s="73">
        <v>15</v>
      </c>
      <c r="G206" s="74">
        <v>466.1</v>
      </c>
      <c r="H206" s="70" t="s">
        <v>22</v>
      </c>
    </row>
    <row r="207" spans="1:8" s="49" customFormat="1" x14ac:dyDescent="0.25">
      <c r="A207" s="5" t="s">
        <v>18</v>
      </c>
      <c r="B207" s="7">
        <v>203</v>
      </c>
      <c r="C207" s="70" t="s">
        <v>388</v>
      </c>
      <c r="D207" s="71">
        <v>41551</v>
      </c>
      <c r="E207" s="72" t="s">
        <v>72</v>
      </c>
      <c r="F207" s="73">
        <v>15</v>
      </c>
      <c r="G207" s="74">
        <v>466.1</v>
      </c>
      <c r="H207" s="70" t="s">
        <v>517</v>
      </c>
    </row>
    <row r="208" spans="1:8" s="49" customFormat="1" x14ac:dyDescent="0.25">
      <c r="A208" s="5" t="s">
        <v>18</v>
      </c>
      <c r="B208" s="7">
        <v>204</v>
      </c>
      <c r="C208" s="82" t="s">
        <v>389</v>
      </c>
      <c r="D208" s="83">
        <v>41551</v>
      </c>
      <c r="E208" s="84" t="s">
        <v>72</v>
      </c>
      <c r="F208" s="85">
        <v>15</v>
      </c>
      <c r="G208" s="86">
        <v>466.1</v>
      </c>
      <c r="H208" s="82" t="s">
        <v>517</v>
      </c>
    </row>
    <row r="209" spans="1:8" s="49" customFormat="1" x14ac:dyDescent="0.25">
      <c r="A209" s="5" t="s">
        <v>18</v>
      </c>
      <c r="B209" s="7">
        <v>205</v>
      </c>
      <c r="C209" s="70" t="s">
        <v>390</v>
      </c>
      <c r="D209" s="71">
        <v>41557</v>
      </c>
      <c r="E209" s="72" t="s">
        <v>72</v>
      </c>
      <c r="F209" s="73">
        <v>10</v>
      </c>
      <c r="G209" s="74">
        <v>466.1</v>
      </c>
      <c r="H209" s="70" t="s">
        <v>41</v>
      </c>
    </row>
    <row r="210" spans="1:8" s="49" customFormat="1" x14ac:dyDescent="0.25">
      <c r="A210" s="5" t="s">
        <v>18</v>
      </c>
      <c r="B210" s="7">
        <v>206</v>
      </c>
      <c r="C210" s="70" t="s">
        <v>391</v>
      </c>
      <c r="D210" s="71">
        <v>41556</v>
      </c>
      <c r="E210" s="72" t="s">
        <v>72</v>
      </c>
      <c r="F210" s="73">
        <v>15</v>
      </c>
      <c r="G210" s="74">
        <v>466.1</v>
      </c>
      <c r="H210" s="70" t="s">
        <v>76</v>
      </c>
    </row>
    <row r="211" spans="1:8" s="49" customFormat="1" x14ac:dyDescent="0.25">
      <c r="A211" s="5" t="s">
        <v>18</v>
      </c>
      <c r="B211" s="7">
        <v>207</v>
      </c>
      <c r="C211" s="70" t="s">
        <v>392</v>
      </c>
      <c r="D211" s="71">
        <v>41549</v>
      </c>
      <c r="E211" s="72" t="s">
        <v>72</v>
      </c>
      <c r="F211" s="73">
        <v>15</v>
      </c>
      <c r="G211" s="74">
        <v>466.1</v>
      </c>
      <c r="H211" s="70" t="s">
        <v>103</v>
      </c>
    </row>
    <row r="212" spans="1:8" s="49" customFormat="1" x14ac:dyDescent="0.25">
      <c r="A212" s="5" t="s">
        <v>18</v>
      </c>
      <c r="B212" s="7">
        <v>208</v>
      </c>
      <c r="C212" s="70" t="s">
        <v>393</v>
      </c>
      <c r="D212" s="71">
        <v>41548</v>
      </c>
      <c r="E212" s="72" t="s">
        <v>72</v>
      </c>
      <c r="F212" s="73">
        <v>15</v>
      </c>
      <c r="G212" s="74">
        <v>466.1</v>
      </c>
      <c r="H212" s="70" t="s">
        <v>23</v>
      </c>
    </row>
    <row r="213" spans="1:8" s="49" customFormat="1" x14ac:dyDescent="0.25">
      <c r="A213" s="5" t="s">
        <v>18</v>
      </c>
      <c r="B213" s="7">
        <v>209</v>
      </c>
      <c r="C213" s="70" t="s">
        <v>394</v>
      </c>
      <c r="D213" s="71">
        <v>41562</v>
      </c>
      <c r="E213" s="72" t="s">
        <v>94</v>
      </c>
      <c r="F213" s="73">
        <v>275</v>
      </c>
      <c r="G213" s="74">
        <v>16225</v>
      </c>
      <c r="H213" s="70" t="s">
        <v>125</v>
      </c>
    </row>
    <row r="214" spans="1:8" s="49" customFormat="1" x14ac:dyDescent="0.25">
      <c r="A214" s="5" t="s">
        <v>18</v>
      </c>
      <c r="B214" s="7">
        <v>210</v>
      </c>
      <c r="C214" s="70" t="s">
        <v>395</v>
      </c>
      <c r="D214" s="71">
        <v>41561</v>
      </c>
      <c r="E214" s="72" t="s">
        <v>94</v>
      </c>
      <c r="F214" s="73">
        <v>4.5</v>
      </c>
      <c r="G214" s="74">
        <v>466.1</v>
      </c>
      <c r="H214" s="70" t="s">
        <v>59</v>
      </c>
    </row>
    <row r="215" spans="1:8" s="49" customFormat="1" x14ac:dyDescent="0.25">
      <c r="A215" s="5" t="s">
        <v>18</v>
      </c>
      <c r="B215" s="7">
        <v>211</v>
      </c>
      <c r="C215" s="70" t="s">
        <v>396</v>
      </c>
      <c r="D215" s="71">
        <v>41557</v>
      </c>
      <c r="E215" s="72" t="s">
        <v>94</v>
      </c>
      <c r="F215" s="73">
        <v>15</v>
      </c>
      <c r="G215" s="74">
        <v>466.1</v>
      </c>
      <c r="H215" s="70" t="s">
        <v>129</v>
      </c>
    </row>
    <row r="216" spans="1:8" s="49" customFormat="1" x14ac:dyDescent="0.25">
      <c r="A216" s="5" t="s">
        <v>18</v>
      </c>
      <c r="B216" s="7">
        <v>212</v>
      </c>
      <c r="C216" s="70" t="s">
        <v>397</v>
      </c>
      <c r="D216" s="71">
        <v>41550</v>
      </c>
      <c r="E216" s="72" t="s">
        <v>94</v>
      </c>
      <c r="F216" s="73">
        <v>8</v>
      </c>
      <c r="G216" s="74">
        <v>466.1</v>
      </c>
      <c r="H216" s="70" t="s">
        <v>159</v>
      </c>
    </row>
    <row r="217" spans="1:8" s="49" customFormat="1" x14ac:dyDescent="0.25">
      <c r="A217" s="5" t="s">
        <v>18</v>
      </c>
      <c r="B217" s="7">
        <v>213</v>
      </c>
      <c r="C217" s="70" t="s">
        <v>398</v>
      </c>
      <c r="D217" s="71">
        <v>41551</v>
      </c>
      <c r="E217" s="72" t="s">
        <v>72</v>
      </c>
      <c r="F217" s="73">
        <v>15</v>
      </c>
      <c r="G217" s="74">
        <v>466.1</v>
      </c>
      <c r="H217" s="70" t="s">
        <v>152</v>
      </c>
    </row>
    <row r="218" spans="1:8" s="49" customFormat="1" x14ac:dyDescent="0.25">
      <c r="A218" s="5" t="s">
        <v>18</v>
      </c>
      <c r="B218" s="7">
        <v>214</v>
      </c>
      <c r="C218" s="70" t="s">
        <v>399</v>
      </c>
      <c r="D218" s="71">
        <v>41548</v>
      </c>
      <c r="E218" s="72" t="s">
        <v>94</v>
      </c>
      <c r="F218" s="73">
        <v>14.5</v>
      </c>
      <c r="G218" s="74">
        <v>466.1</v>
      </c>
      <c r="H218" s="70" t="s">
        <v>54</v>
      </c>
    </row>
    <row r="219" spans="1:8" s="49" customFormat="1" x14ac:dyDescent="0.25">
      <c r="A219" s="5" t="s">
        <v>18</v>
      </c>
      <c r="B219" s="7">
        <v>215</v>
      </c>
      <c r="C219" s="70" t="s">
        <v>400</v>
      </c>
      <c r="D219" s="71">
        <v>41550</v>
      </c>
      <c r="E219" s="72" t="s">
        <v>94</v>
      </c>
      <c r="F219" s="73">
        <v>8</v>
      </c>
      <c r="G219" s="74">
        <v>466.1</v>
      </c>
      <c r="H219" s="70" t="s">
        <v>156</v>
      </c>
    </row>
    <row r="220" spans="1:8" s="49" customFormat="1" x14ac:dyDescent="0.25">
      <c r="A220" s="5" t="s">
        <v>18</v>
      </c>
      <c r="B220" s="7">
        <v>216</v>
      </c>
      <c r="C220" s="70" t="s">
        <v>401</v>
      </c>
      <c r="D220" s="71">
        <v>41548</v>
      </c>
      <c r="E220" s="72" t="s">
        <v>94</v>
      </c>
      <c r="F220" s="73">
        <v>8</v>
      </c>
      <c r="G220" s="74">
        <v>466.1</v>
      </c>
      <c r="H220" s="70" t="s">
        <v>157</v>
      </c>
    </row>
    <row r="221" spans="1:8" s="49" customFormat="1" x14ac:dyDescent="0.25">
      <c r="A221" s="5" t="s">
        <v>18</v>
      </c>
      <c r="B221" s="7">
        <v>217</v>
      </c>
      <c r="C221" s="70" t="s">
        <v>402</v>
      </c>
      <c r="D221" s="71">
        <v>41557</v>
      </c>
      <c r="E221" s="72" t="s">
        <v>72</v>
      </c>
      <c r="F221" s="73">
        <v>13</v>
      </c>
      <c r="G221" s="74">
        <v>466.1</v>
      </c>
      <c r="H221" s="70" t="s">
        <v>155</v>
      </c>
    </row>
    <row r="222" spans="1:8" s="49" customFormat="1" x14ac:dyDescent="0.25">
      <c r="A222" s="5" t="s">
        <v>18</v>
      </c>
      <c r="B222" s="7">
        <v>218</v>
      </c>
      <c r="C222" s="70">
        <v>40799996</v>
      </c>
      <c r="D222" s="71">
        <v>41558</v>
      </c>
      <c r="E222" s="72" t="s">
        <v>72</v>
      </c>
      <c r="F222" s="73">
        <v>5</v>
      </c>
      <c r="G222" s="74">
        <v>466.1</v>
      </c>
      <c r="H222" s="70" t="s">
        <v>76</v>
      </c>
    </row>
    <row r="223" spans="1:8" s="49" customFormat="1" x14ac:dyDescent="0.25">
      <c r="A223" s="5" t="s">
        <v>18</v>
      </c>
      <c r="B223" s="7">
        <v>219</v>
      </c>
      <c r="C223" s="70" t="s">
        <v>403</v>
      </c>
      <c r="D223" s="71">
        <v>41550</v>
      </c>
      <c r="E223" s="72" t="s">
        <v>72</v>
      </c>
      <c r="F223" s="73">
        <v>5</v>
      </c>
      <c r="G223" s="74">
        <v>466.1</v>
      </c>
      <c r="H223" s="70" t="s">
        <v>76</v>
      </c>
    </row>
    <row r="224" spans="1:8" s="49" customFormat="1" x14ac:dyDescent="0.25">
      <c r="A224" s="5" t="s">
        <v>18</v>
      </c>
      <c r="B224" s="7">
        <v>220</v>
      </c>
      <c r="C224" s="70" t="s">
        <v>404</v>
      </c>
      <c r="D224" s="71">
        <v>41548</v>
      </c>
      <c r="E224" s="72" t="s">
        <v>72</v>
      </c>
      <c r="F224" s="73">
        <v>15</v>
      </c>
      <c r="G224" s="74">
        <v>466.1</v>
      </c>
      <c r="H224" s="70" t="s">
        <v>39</v>
      </c>
    </row>
    <row r="225" spans="1:8" s="49" customFormat="1" x14ac:dyDescent="0.25">
      <c r="A225" s="5" t="s">
        <v>18</v>
      </c>
      <c r="B225" s="7">
        <v>221</v>
      </c>
      <c r="C225" s="70" t="s">
        <v>405</v>
      </c>
      <c r="D225" s="71">
        <v>41548</v>
      </c>
      <c r="E225" s="72" t="s">
        <v>94</v>
      </c>
      <c r="F225" s="73">
        <v>8</v>
      </c>
      <c r="G225" s="74">
        <v>466.1</v>
      </c>
      <c r="H225" s="70" t="s">
        <v>54</v>
      </c>
    </row>
    <row r="226" spans="1:8" s="49" customFormat="1" x14ac:dyDescent="0.25">
      <c r="A226" s="5" t="s">
        <v>18</v>
      </c>
      <c r="B226" s="7">
        <v>222</v>
      </c>
      <c r="C226" s="82" t="s">
        <v>406</v>
      </c>
      <c r="D226" s="83">
        <v>41550</v>
      </c>
      <c r="E226" s="84" t="s">
        <v>94</v>
      </c>
      <c r="F226" s="85">
        <v>15</v>
      </c>
      <c r="G226" s="86">
        <v>466.1</v>
      </c>
      <c r="H226" s="82" t="s">
        <v>39</v>
      </c>
    </row>
    <row r="227" spans="1:8" s="49" customFormat="1" x14ac:dyDescent="0.25">
      <c r="A227" s="5" t="s">
        <v>18</v>
      </c>
      <c r="B227" s="7">
        <v>223</v>
      </c>
      <c r="C227" s="70" t="s">
        <v>407</v>
      </c>
      <c r="D227" s="71">
        <v>41549</v>
      </c>
      <c r="E227" s="72" t="s">
        <v>94</v>
      </c>
      <c r="F227" s="73">
        <v>12</v>
      </c>
      <c r="G227" s="74">
        <v>466.1</v>
      </c>
      <c r="H227" s="70" t="s">
        <v>22</v>
      </c>
    </row>
    <row r="228" spans="1:8" s="49" customFormat="1" x14ac:dyDescent="0.25">
      <c r="A228" s="5" t="s">
        <v>18</v>
      </c>
      <c r="B228" s="7">
        <v>224</v>
      </c>
      <c r="C228" s="70" t="s">
        <v>408</v>
      </c>
      <c r="D228" s="71">
        <v>41554</v>
      </c>
      <c r="E228" s="72" t="s">
        <v>94</v>
      </c>
      <c r="F228" s="73">
        <v>5</v>
      </c>
      <c r="G228" s="74">
        <v>466.1</v>
      </c>
      <c r="H228" s="70" t="s">
        <v>22</v>
      </c>
    </row>
    <row r="229" spans="1:8" s="49" customFormat="1" x14ac:dyDescent="0.25">
      <c r="A229" s="5" t="s">
        <v>18</v>
      </c>
      <c r="B229" s="7">
        <v>225</v>
      </c>
      <c r="C229" s="70" t="s">
        <v>409</v>
      </c>
      <c r="D229" s="71">
        <v>41549</v>
      </c>
      <c r="E229" s="72" t="s">
        <v>94</v>
      </c>
      <c r="F229" s="73">
        <v>15</v>
      </c>
      <c r="G229" s="74">
        <v>466.1</v>
      </c>
      <c r="H229" s="70" t="s">
        <v>27</v>
      </c>
    </row>
    <row r="230" spans="1:8" s="49" customFormat="1" x14ac:dyDescent="0.25">
      <c r="A230" s="5" t="s">
        <v>18</v>
      </c>
      <c r="B230" s="7">
        <v>226</v>
      </c>
      <c r="C230" s="70" t="s">
        <v>410</v>
      </c>
      <c r="D230" s="71">
        <v>41548</v>
      </c>
      <c r="E230" s="72" t="s">
        <v>94</v>
      </c>
      <c r="F230" s="73">
        <v>8</v>
      </c>
      <c r="G230" s="74">
        <v>466.1</v>
      </c>
      <c r="H230" s="70" t="s">
        <v>39</v>
      </c>
    </row>
    <row r="231" spans="1:8" s="49" customFormat="1" x14ac:dyDescent="0.25">
      <c r="A231" s="5" t="s">
        <v>18</v>
      </c>
      <c r="B231" s="7">
        <v>227</v>
      </c>
      <c r="C231" s="82" t="s">
        <v>411</v>
      </c>
      <c r="D231" s="83">
        <v>41558</v>
      </c>
      <c r="E231" s="84" t="s">
        <v>94</v>
      </c>
      <c r="F231" s="85">
        <v>15</v>
      </c>
      <c r="G231" s="86">
        <v>466.1</v>
      </c>
      <c r="H231" s="82" t="s">
        <v>22</v>
      </c>
    </row>
    <row r="232" spans="1:8" s="49" customFormat="1" x14ac:dyDescent="0.25">
      <c r="A232" s="5" t="s">
        <v>18</v>
      </c>
      <c r="B232" s="7">
        <v>228</v>
      </c>
      <c r="C232" s="82" t="s">
        <v>412</v>
      </c>
      <c r="D232" s="83">
        <v>41554</v>
      </c>
      <c r="E232" s="84" t="s">
        <v>94</v>
      </c>
      <c r="F232" s="85">
        <v>15</v>
      </c>
      <c r="G232" s="86">
        <v>466.1</v>
      </c>
      <c r="H232" s="82" t="s">
        <v>152</v>
      </c>
    </row>
    <row r="233" spans="1:8" s="49" customFormat="1" x14ac:dyDescent="0.25">
      <c r="A233" s="5" t="s">
        <v>18</v>
      </c>
      <c r="B233" s="7">
        <v>229</v>
      </c>
      <c r="C233" s="70" t="s">
        <v>413</v>
      </c>
      <c r="D233" s="71">
        <v>41568</v>
      </c>
      <c r="E233" s="72" t="s">
        <v>72</v>
      </c>
      <c r="F233" s="73">
        <v>12</v>
      </c>
      <c r="G233" s="74">
        <v>466.1</v>
      </c>
      <c r="H233" s="70" t="s">
        <v>151</v>
      </c>
    </row>
    <row r="234" spans="1:8" s="49" customFormat="1" x14ac:dyDescent="0.25">
      <c r="A234" s="5" t="s">
        <v>18</v>
      </c>
      <c r="B234" s="7">
        <v>230</v>
      </c>
      <c r="C234" s="70" t="s">
        <v>414</v>
      </c>
      <c r="D234" s="71">
        <v>41551</v>
      </c>
      <c r="E234" s="72" t="s">
        <v>94</v>
      </c>
      <c r="F234" s="73">
        <v>50</v>
      </c>
      <c r="G234" s="74">
        <v>32650</v>
      </c>
      <c r="H234" s="70" t="s">
        <v>152</v>
      </c>
    </row>
    <row r="235" spans="1:8" s="49" customFormat="1" x14ac:dyDescent="0.25">
      <c r="A235" s="5" t="s">
        <v>18</v>
      </c>
      <c r="B235" s="7">
        <v>231</v>
      </c>
      <c r="C235" s="70" t="s">
        <v>415</v>
      </c>
      <c r="D235" s="71">
        <v>41561</v>
      </c>
      <c r="E235" s="72" t="s">
        <v>72</v>
      </c>
      <c r="F235" s="73">
        <v>13</v>
      </c>
      <c r="G235" s="74">
        <v>466.1</v>
      </c>
      <c r="H235" s="70" t="s">
        <v>41</v>
      </c>
    </row>
    <row r="236" spans="1:8" s="49" customFormat="1" x14ac:dyDescent="0.25">
      <c r="A236" s="5" t="s">
        <v>18</v>
      </c>
      <c r="B236" s="7">
        <v>232</v>
      </c>
      <c r="C236" s="70" t="s">
        <v>416</v>
      </c>
      <c r="D236" s="71">
        <v>41550</v>
      </c>
      <c r="E236" s="72" t="s">
        <v>94</v>
      </c>
      <c r="F236" s="73">
        <v>14</v>
      </c>
      <c r="G236" s="74">
        <v>466.1</v>
      </c>
      <c r="H236" s="70" t="s">
        <v>41</v>
      </c>
    </row>
    <row r="237" spans="1:8" s="49" customFormat="1" x14ac:dyDescent="0.25">
      <c r="A237" s="5" t="s">
        <v>18</v>
      </c>
      <c r="B237" s="7">
        <v>233</v>
      </c>
      <c r="C237" s="70" t="s">
        <v>417</v>
      </c>
      <c r="D237" s="71">
        <v>41554</v>
      </c>
      <c r="E237" s="72" t="s">
        <v>94</v>
      </c>
      <c r="F237" s="73">
        <v>8</v>
      </c>
      <c r="G237" s="74">
        <v>466.1</v>
      </c>
      <c r="H237" s="70" t="s">
        <v>152</v>
      </c>
    </row>
    <row r="238" spans="1:8" s="49" customFormat="1" x14ac:dyDescent="0.25">
      <c r="A238" s="5" t="s">
        <v>18</v>
      </c>
      <c r="B238" s="7">
        <v>234</v>
      </c>
      <c r="C238" s="70" t="s">
        <v>418</v>
      </c>
      <c r="D238" s="71">
        <v>41554</v>
      </c>
      <c r="E238" s="72" t="s">
        <v>94</v>
      </c>
      <c r="F238" s="73">
        <v>15</v>
      </c>
      <c r="G238" s="74">
        <v>466.1</v>
      </c>
      <c r="H238" s="70" t="s">
        <v>31</v>
      </c>
    </row>
    <row r="239" spans="1:8" s="49" customFormat="1" x14ac:dyDescent="0.25">
      <c r="A239" s="5" t="s">
        <v>18</v>
      </c>
      <c r="B239" s="7">
        <v>235</v>
      </c>
      <c r="C239" s="70" t="s">
        <v>419</v>
      </c>
      <c r="D239" s="71">
        <v>41551</v>
      </c>
      <c r="E239" s="72" t="s">
        <v>72</v>
      </c>
      <c r="F239" s="73">
        <v>15</v>
      </c>
      <c r="G239" s="74">
        <v>466.1</v>
      </c>
      <c r="H239" s="70" t="s">
        <v>76</v>
      </c>
    </row>
    <row r="240" spans="1:8" s="49" customFormat="1" x14ac:dyDescent="0.25">
      <c r="A240" s="5" t="s">
        <v>18</v>
      </c>
      <c r="B240" s="7">
        <v>236</v>
      </c>
      <c r="C240" s="70" t="s">
        <v>420</v>
      </c>
      <c r="D240" s="71">
        <v>41556</v>
      </c>
      <c r="E240" s="72" t="s">
        <v>94</v>
      </c>
      <c r="F240" s="73">
        <v>8</v>
      </c>
      <c r="G240" s="74">
        <v>466.1</v>
      </c>
      <c r="H240" s="70" t="s">
        <v>39</v>
      </c>
    </row>
    <row r="241" spans="1:8" s="49" customFormat="1" x14ac:dyDescent="0.25">
      <c r="A241" s="5" t="s">
        <v>18</v>
      </c>
      <c r="B241" s="7">
        <v>237</v>
      </c>
      <c r="C241" s="70" t="s">
        <v>421</v>
      </c>
      <c r="D241" s="71">
        <v>41551</v>
      </c>
      <c r="E241" s="72" t="s">
        <v>94</v>
      </c>
      <c r="F241" s="73">
        <v>8</v>
      </c>
      <c r="G241" s="74">
        <v>466.1</v>
      </c>
      <c r="H241" s="70" t="s">
        <v>158</v>
      </c>
    </row>
    <row r="242" spans="1:8" s="49" customFormat="1" x14ac:dyDescent="0.25">
      <c r="A242" s="5" t="s">
        <v>18</v>
      </c>
      <c r="B242" s="7">
        <v>238</v>
      </c>
      <c r="C242" s="70" t="s">
        <v>422</v>
      </c>
      <c r="D242" s="71">
        <v>41568</v>
      </c>
      <c r="E242" s="72" t="s">
        <v>94</v>
      </c>
      <c r="F242" s="73">
        <v>15</v>
      </c>
      <c r="G242" s="74">
        <v>466.1</v>
      </c>
      <c r="H242" s="70" t="s">
        <v>23</v>
      </c>
    </row>
    <row r="243" spans="1:8" s="49" customFormat="1" x14ac:dyDescent="0.25">
      <c r="A243" s="5" t="s">
        <v>18</v>
      </c>
      <c r="B243" s="7">
        <v>239</v>
      </c>
      <c r="C243" s="70" t="s">
        <v>423</v>
      </c>
      <c r="D243" s="71">
        <v>41557</v>
      </c>
      <c r="E243" s="72" t="s">
        <v>94</v>
      </c>
      <c r="F243" s="73">
        <v>8</v>
      </c>
      <c r="G243" s="74">
        <v>466.1</v>
      </c>
      <c r="H243" s="70" t="s">
        <v>22</v>
      </c>
    </row>
    <row r="244" spans="1:8" s="49" customFormat="1" x14ac:dyDescent="0.25">
      <c r="A244" s="5" t="s">
        <v>18</v>
      </c>
      <c r="B244" s="7">
        <v>240</v>
      </c>
      <c r="C244" s="70" t="s">
        <v>424</v>
      </c>
      <c r="D244" s="71">
        <v>41562</v>
      </c>
      <c r="E244" s="72" t="s">
        <v>94</v>
      </c>
      <c r="F244" s="73">
        <v>15</v>
      </c>
      <c r="G244" s="74">
        <v>466.1</v>
      </c>
      <c r="H244" s="70" t="s">
        <v>27</v>
      </c>
    </row>
    <row r="245" spans="1:8" s="49" customFormat="1" x14ac:dyDescent="0.25">
      <c r="A245" s="5" t="s">
        <v>18</v>
      </c>
      <c r="B245" s="7">
        <v>241</v>
      </c>
      <c r="C245" s="70" t="s">
        <v>425</v>
      </c>
      <c r="D245" s="71">
        <v>41562</v>
      </c>
      <c r="E245" s="72" t="s">
        <v>94</v>
      </c>
      <c r="F245" s="73">
        <v>15</v>
      </c>
      <c r="G245" s="74">
        <v>466.1</v>
      </c>
      <c r="H245" s="70" t="s">
        <v>27</v>
      </c>
    </row>
    <row r="246" spans="1:8" s="49" customFormat="1" x14ac:dyDescent="0.25">
      <c r="A246" s="5" t="s">
        <v>18</v>
      </c>
      <c r="B246" s="7">
        <v>242</v>
      </c>
      <c r="C246" s="70" t="s">
        <v>426</v>
      </c>
      <c r="D246" s="71">
        <v>41562</v>
      </c>
      <c r="E246" s="72" t="s">
        <v>94</v>
      </c>
      <c r="F246" s="73">
        <v>15</v>
      </c>
      <c r="G246" s="74">
        <v>466.1</v>
      </c>
      <c r="H246" s="70" t="s">
        <v>27</v>
      </c>
    </row>
    <row r="247" spans="1:8" s="49" customFormat="1" x14ac:dyDescent="0.25">
      <c r="A247" s="5" t="s">
        <v>18</v>
      </c>
      <c r="B247" s="7">
        <v>243</v>
      </c>
      <c r="C247" s="70" t="s">
        <v>427</v>
      </c>
      <c r="D247" s="71">
        <v>41562</v>
      </c>
      <c r="E247" s="72" t="s">
        <v>94</v>
      </c>
      <c r="F247" s="73">
        <v>15</v>
      </c>
      <c r="G247" s="74">
        <v>466.1</v>
      </c>
      <c r="H247" s="70" t="s">
        <v>27</v>
      </c>
    </row>
    <row r="248" spans="1:8" s="49" customFormat="1" x14ac:dyDescent="0.25">
      <c r="A248" s="5" t="s">
        <v>18</v>
      </c>
      <c r="B248" s="7">
        <v>244</v>
      </c>
      <c r="C248" s="70" t="s">
        <v>428</v>
      </c>
      <c r="D248" s="71">
        <v>41562</v>
      </c>
      <c r="E248" s="72" t="s">
        <v>94</v>
      </c>
      <c r="F248" s="73">
        <v>15</v>
      </c>
      <c r="G248" s="74">
        <v>466.1</v>
      </c>
      <c r="H248" s="70" t="s">
        <v>27</v>
      </c>
    </row>
    <row r="249" spans="1:8" s="49" customFormat="1" x14ac:dyDescent="0.25">
      <c r="A249" s="5" t="s">
        <v>18</v>
      </c>
      <c r="B249" s="7">
        <v>245</v>
      </c>
      <c r="C249" s="70" t="s">
        <v>429</v>
      </c>
      <c r="D249" s="71">
        <v>41568</v>
      </c>
      <c r="E249" s="72" t="s">
        <v>72</v>
      </c>
      <c r="F249" s="73">
        <v>15</v>
      </c>
      <c r="G249" s="74">
        <v>466.1</v>
      </c>
      <c r="H249" s="70" t="s">
        <v>41</v>
      </c>
    </row>
    <row r="250" spans="1:8" s="49" customFormat="1" x14ac:dyDescent="0.25">
      <c r="A250" s="5" t="s">
        <v>18</v>
      </c>
      <c r="B250" s="7">
        <v>246</v>
      </c>
      <c r="C250" s="70" t="s">
        <v>430</v>
      </c>
      <c r="D250" s="71">
        <v>41564</v>
      </c>
      <c r="E250" s="72" t="s">
        <v>94</v>
      </c>
      <c r="F250" s="73">
        <v>8</v>
      </c>
      <c r="G250" s="74">
        <v>466.1</v>
      </c>
      <c r="H250" s="70" t="s">
        <v>31</v>
      </c>
    </row>
    <row r="251" spans="1:8" s="49" customFormat="1" x14ac:dyDescent="0.25">
      <c r="A251" s="5" t="s">
        <v>18</v>
      </c>
      <c r="B251" s="7">
        <v>247</v>
      </c>
      <c r="C251" s="70" t="s">
        <v>431</v>
      </c>
      <c r="D251" s="71">
        <v>41565</v>
      </c>
      <c r="E251" s="72" t="s">
        <v>94</v>
      </c>
      <c r="F251" s="73">
        <v>10</v>
      </c>
      <c r="G251" s="74">
        <v>466.1</v>
      </c>
      <c r="H251" s="70" t="s">
        <v>76</v>
      </c>
    </row>
    <row r="252" spans="1:8" s="49" customFormat="1" x14ac:dyDescent="0.25">
      <c r="A252" s="5" t="s">
        <v>18</v>
      </c>
      <c r="B252" s="7">
        <v>248</v>
      </c>
      <c r="C252" s="70" t="s">
        <v>432</v>
      </c>
      <c r="D252" s="71">
        <v>41557</v>
      </c>
      <c r="E252" s="72" t="s">
        <v>94</v>
      </c>
      <c r="F252" s="73">
        <v>8</v>
      </c>
      <c r="G252" s="74">
        <v>466.1</v>
      </c>
      <c r="H252" s="70" t="s">
        <v>103</v>
      </c>
    </row>
    <row r="253" spans="1:8" s="49" customFormat="1" x14ac:dyDescent="0.25">
      <c r="A253" s="5" t="s">
        <v>18</v>
      </c>
      <c r="B253" s="7">
        <v>249</v>
      </c>
      <c r="C253" s="70" t="s">
        <v>433</v>
      </c>
      <c r="D253" s="71">
        <v>41563</v>
      </c>
      <c r="E253" s="72" t="s">
        <v>94</v>
      </c>
      <c r="F253" s="73">
        <v>8</v>
      </c>
      <c r="G253" s="74">
        <v>466.1</v>
      </c>
      <c r="H253" s="70" t="s">
        <v>126</v>
      </c>
    </row>
    <row r="254" spans="1:8" s="49" customFormat="1" x14ac:dyDescent="0.25">
      <c r="A254" s="5" t="s">
        <v>18</v>
      </c>
      <c r="B254" s="7">
        <v>250</v>
      </c>
      <c r="C254" s="70" t="s">
        <v>434</v>
      </c>
      <c r="D254" s="71">
        <v>41562</v>
      </c>
      <c r="E254" s="72" t="s">
        <v>94</v>
      </c>
      <c r="F254" s="73">
        <v>15</v>
      </c>
      <c r="G254" s="74">
        <v>466.1</v>
      </c>
      <c r="H254" s="70" t="s">
        <v>143</v>
      </c>
    </row>
    <row r="255" spans="1:8" s="49" customFormat="1" x14ac:dyDescent="0.25">
      <c r="A255" s="5" t="s">
        <v>18</v>
      </c>
      <c r="B255" s="7">
        <v>251</v>
      </c>
      <c r="C255" s="70" t="s">
        <v>435</v>
      </c>
      <c r="D255" s="71">
        <v>41568</v>
      </c>
      <c r="E255" s="72" t="s">
        <v>72</v>
      </c>
      <c r="F255" s="73">
        <v>8</v>
      </c>
      <c r="G255" s="74">
        <v>466.1</v>
      </c>
      <c r="H255" s="70" t="s">
        <v>66</v>
      </c>
    </row>
    <row r="256" spans="1:8" s="49" customFormat="1" x14ac:dyDescent="0.25">
      <c r="A256" s="5" t="s">
        <v>18</v>
      </c>
      <c r="B256" s="7">
        <v>252</v>
      </c>
      <c r="C256" s="70" t="s">
        <v>436</v>
      </c>
      <c r="D256" s="71">
        <v>41572</v>
      </c>
      <c r="E256" s="72" t="s">
        <v>94</v>
      </c>
      <c r="F256" s="73">
        <v>10</v>
      </c>
      <c r="G256" s="74">
        <v>466.1</v>
      </c>
      <c r="H256" s="70" t="s">
        <v>41</v>
      </c>
    </row>
    <row r="257" spans="1:8" s="49" customFormat="1" x14ac:dyDescent="0.25">
      <c r="A257" s="5" t="s">
        <v>18</v>
      </c>
      <c r="B257" s="7">
        <v>253</v>
      </c>
      <c r="C257" s="70" t="s">
        <v>437</v>
      </c>
      <c r="D257" s="71">
        <v>41571</v>
      </c>
      <c r="E257" s="72" t="s">
        <v>94</v>
      </c>
      <c r="F257" s="73">
        <v>15</v>
      </c>
      <c r="G257" s="74">
        <v>466.1</v>
      </c>
      <c r="H257" s="70" t="s">
        <v>139</v>
      </c>
    </row>
    <row r="258" spans="1:8" s="49" customFormat="1" x14ac:dyDescent="0.25">
      <c r="A258" s="5" t="s">
        <v>18</v>
      </c>
      <c r="B258" s="7">
        <v>254</v>
      </c>
      <c r="C258" s="70" t="s">
        <v>438</v>
      </c>
      <c r="D258" s="71">
        <v>41568</v>
      </c>
      <c r="E258" s="72" t="s">
        <v>72</v>
      </c>
      <c r="F258" s="73">
        <v>15</v>
      </c>
      <c r="G258" s="74">
        <v>466.1</v>
      </c>
      <c r="H258" s="70" t="s">
        <v>66</v>
      </c>
    </row>
    <row r="259" spans="1:8" s="49" customFormat="1" x14ac:dyDescent="0.25">
      <c r="A259" s="5" t="s">
        <v>18</v>
      </c>
      <c r="B259" s="7">
        <v>255</v>
      </c>
      <c r="C259" s="70">
        <v>40810841</v>
      </c>
      <c r="D259" s="71">
        <v>41571</v>
      </c>
      <c r="E259" s="72" t="s">
        <v>72</v>
      </c>
      <c r="F259" s="73">
        <v>10</v>
      </c>
      <c r="G259" s="74">
        <v>466.1</v>
      </c>
      <c r="H259" s="70" t="s">
        <v>41</v>
      </c>
    </row>
    <row r="260" spans="1:8" s="49" customFormat="1" x14ac:dyDescent="0.25">
      <c r="A260" s="5" t="s">
        <v>18</v>
      </c>
      <c r="B260" s="7">
        <v>256</v>
      </c>
      <c r="C260" s="70" t="s">
        <v>439</v>
      </c>
      <c r="D260" s="71">
        <v>41569</v>
      </c>
      <c r="E260" s="72" t="s">
        <v>94</v>
      </c>
      <c r="F260" s="73">
        <v>8</v>
      </c>
      <c r="G260" s="74">
        <v>466.1</v>
      </c>
      <c r="H260" s="70" t="s">
        <v>63</v>
      </c>
    </row>
    <row r="261" spans="1:8" s="49" customFormat="1" x14ac:dyDescent="0.25">
      <c r="A261" s="5" t="s">
        <v>18</v>
      </c>
      <c r="B261" s="7">
        <v>257</v>
      </c>
      <c r="C261" s="70" t="s">
        <v>440</v>
      </c>
      <c r="D261" s="71">
        <v>41568</v>
      </c>
      <c r="E261" s="72" t="s">
        <v>72</v>
      </c>
      <c r="F261" s="73">
        <v>15</v>
      </c>
      <c r="G261" s="74">
        <v>466.1</v>
      </c>
      <c r="H261" s="70" t="s">
        <v>27</v>
      </c>
    </row>
    <row r="262" spans="1:8" s="49" customFormat="1" x14ac:dyDescent="0.25">
      <c r="A262" s="5" t="s">
        <v>18</v>
      </c>
      <c r="B262" s="7">
        <v>258</v>
      </c>
      <c r="C262" s="70" t="s">
        <v>441</v>
      </c>
      <c r="D262" s="71">
        <v>41571</v>
      </c>
      <c r="E262" s="72" t="s">
        <v>72</v>
      </c>
      <c r="F262" s="73">
        <v>15</v>
      </c>
      <c r="G262" s="74">
        <v>466.1</v>
      </c>
      <c r="H262" s="70" t="s">
        <v>109</v>
      </c>
    </row>
    <row r="263" spans="1:8" s="49" customFormat="1" x14ac:dyDescent="0.25">
      <c r="A263" s="5" t="s">
        <v>18</v>
      </c>
      <c r="B263" s="7">
        <v>259</v>
      </c>
      <c r="C263" s="70" t="s">
        <v>442</v>
      </c>
      <c r="D263" s="71">
        <v>41570</v>
      </c>
      <c r="E263" s="72" t="s">
        <v>94</v>
      </c>
      <c r="F263" s="73">
        <v>8</v>
      </c>
      <c r="G263" s="74">
        <v>466.1</v>
      </c>
      <c r="H263" s="70" t="s">
        <v>50</v>
      </c>
    </row>
    <row r="264" spans="1:8" s="49" customFormat="1" x14ac:dyDescent="0.25">
      <c r="A264" s="5" t="s">
        <v>18</v>
      </c>
      <c r="B264" s="7">
        <v>260</v>
      </c>
      <c r="C264" s="70" t="s">
        <v>443</v>
      </c>
      <c r="D264" s="71">
        <v>41572</v>
      </c>
      <c r="E264" s="72" t="s">
        <v>94</v>
      </c>
      <c r="F264" s="73">
        <v>5</v>
      </c>
      <c r="G264" s="74">
        <v>466.1</v>
      </c>
      <c r="H264" s="70" t="s">
        <v>136</v>
      </c>
    </row>
    <row r="265" spans="1:8" s="49" customFormat="1" x14ac:dyDescent="0.25">
      <c r="A265" s="5" t="s">
        <v>18</v>
      </c>
      <c r="B265" s="7">
        <v>261</v>
      </c>
      <c r="C265" s="70" t="s">
        <v>444</v>
      </c>
      <c r="D265" s="71">
        <v>41577</v>
      </c>
      <c r="E265" s="72" t="s">
        <v>72</v>
      </c>
      <c r="F265" s="73">
        <v>5.5</v>
      </c>
      <c r="G265" s="74">
        <v>466.1</v>
      </c>
      <c r="H265" s="70" t="s">
        <v>59</v>
      </c>
    </row>
    <row r="266" spans="1:8" s="49" customFormat="1" x14ac:dyDescent="0.25">
      <c r="A266" s="5" t="s">
        <v>18</v>
      </c>
      <c r="B266" s="7">
        <v>262</v>
      </c>
      <c r="C266" s="70" t="s">
        <v>445</v>
      </c>
      <c r="D266" s="71">
        <v>41575</v>
      </c>
      <c r="E266" s="72" t="s">
        <v>72</v>
      </c>
      <c r="F266" s="73">
        <v>14</v>
      </c>
      <c r="G266" s="74">
        <v>466.1</v>
      </c>
      <c r="H266" s="70" t="s">
        <v>39</v>
      </c>
    </row>
    <row r="267" spans="1:8" s="49" customFormat="1" x14ac:dyDescent="0.25">
      <c r="A267" s="5" t="s">
        <v>18</v>
      </c>
      <c r="B267" s="7">
        <v>263</v>
      </c>
      <c r="C267" s="70" t="s">
        <v>446</v>
      </c>
      <c r="D267" s="71">
        <v>41575</v>
      </c>
      <c r="E267" s="72" t="s">
        <v>94</v>
      </c>
      <c r="F267" s="73">
        <v>15</v>
      </c>
      <c r="G267" s="74">
        <v>466.1</v>
      </c>
      <c r="H267" s="70" t="s">
        <v>31</v>
      </c>
    </row>
    <row r="268" spans="1:8" s="49" customFormat="1" x14ac:dyDescent="0.25">
      <c r="A268" s="5" t="s">
        <v>18</v>
      </c>
      <c r="B268" s="7">
        <v>264</v>
      </c>
      <c r="C268" s="70" t="s">
        <v>447</v>
      </c>
      <c r="D268" s="71">
        <v>41575</v>
      </c>
      <c r="E268" s="72" t="s">
        <v>94</v>
      </c>
      <c r="F268" s="73">
        <v>15</v>
      </c>
      <c r="G268" s="74">
        <v>466.1</v>
      </c>
      <c r="H268" s="70" t="s">
        <v>31</v>
      </c>
    </row>
    <row r="269" spans="1:8" s="49" customFormat="1" x14ac:dyDescent="0.25">
      <c r="A269" s="5" t="s">
        <v>18</v>
      </c>
      <c r="B269" s="7">
        <v>265</v>
      </c>
      <c r="C269" s="70" t="s">
        <v>448</v>
      </c>
      <c r="D269" s="71">
        <v>41571</v>
      </c>
      <c r="E269" s="72" t="s">
        <v>94</v>
      </c>
      <c r="F269" s="73">
        <v>15</v>
      </c>
      <c r="G269" s="74">
        <v>466.1</v>
      </c>
      <c r="H269" s="70" t="s">
        <v>90</v>
      </c>
    </row>
    <row r="270" spans="1:8" s="49" customFormat="1" x14ac:dyDescent="0.25">
      <c r="A270" s="5" t="s">
        <v>18</v>
      </c>
      <c r="B270" s="7">
        <v>266</v>
      </c>
      <c r="C270" s="70" t="s">
        <v>449</v>
      </c>
      <c r="D270" s="71">
        <v>41575</v>
      </c>
      <c r="E270" s="72" t="s">
        <v>94</v>
      </c>
      <c r="F270" s="73">
        <v>15</v>
      </c>
      <c r="G270" s="74">
        <v>466.1</v>
      </c>
      <c r="H270" s="70" t="s">
        <v>66</v>
      </c>
    </row>
    <row r="271" spans="1:8" s="49" customFormat="1" x14ac:dyDescent="0.25">
      <c r="A271" s="5" t="s">
        <v>18</v>
      </c>
      <c r="B271" s="7">
        <v>267</v>
      </c>
      <c r="C271" s="70" t="s">
        <v>450</v>
      </c>
      <c r="D271" s="71">
        <v>41571</v>
      </c>
      <c r="E271" s="72" t="s">
        <v>94</v>
      </c>
      <c r="F271" s="73">
        <v>15</v>
      </c>
      <c r="G271" s="74">
        <v>466.1</v>
      </c>
      <c r="H271" s="70" t="s">
        <v>31</v>
      </c>
    </row>
    <row r="272" spans="1:8" s="49" customFormat="1" x14ac:dyDescent="0.25">
      <c r="A272" s="5" t="s">
        <v>18</v>
      </c>
      <c r="B272" s="7">
        <v>268</v>
      </c>
      <c r="C272" s="70" t="s">
        <v>451</v>
      </c>
      <c r="D272" s="71">
        <v>41572</v>
      </c>
      <c r="E272" s="72" t="s">
        <v>72</v>
      </c>
      <c r="F272" s="73">
        <v>15</v>
      </c>
      <c r="G272" s="74">
        <v>466.1</v>
      </c>
      <c r="H272" s="70" t="s">
        <v>23</v>
      </c>
    </row>
    <row r="273" spans="1:8" s="49" customFormat="1" x14ac:dyDescent="0.25">
      <c r="A273" s="5" t="s">
        <v>18</v>
      </c>
      <c r="B273" s="7">
        <v>269</v>
      </c>
      <c r="C273" s="70" t="s">
        <v>452</v>
      </c>
      <c r="D273" s="71">
        <v>41577</v>
      </c>
      <c r="E273" s="72" t="s">
        <v>94</v>
      </c>
      <c r="F273" s="73">
        <v>1.5</v>
      </c>
      <c r="G273" s="74">
        <v>466.1</v>
      </c>
      <c r="H273" s="70" t="s">
        <v>59</v>
      </c>
    </row>
    <row r="274" spans="1:8" s="49" customFormat="1" x14ac:dyDescent="0.25">
      <c r="A274" s="5" t="s">
        <v>18</v>
      </c>
      <c r="B274" s="7">
        <v>270</v>
      </c>
      <c r="C274" s="70">
        <v>40814436</v>
      </c>
      <c r="D274" s="71">
        <v>41577</v>
      </c>
      <c r="E274" s="72" t="s">
        <v>72</v>
      </c>
      <c r="F274" s="73">
        <v>15</v>
      </c>
      <c r="G274" s="74">
        <v>466.1</v>
      </c>
      <c r="H274" s="70" t="s">
        <v>76</v>
      </c>
    </row>
    <row r="275" spans="1:8" s="49" customFormat="1" x14ac:dyDescent="0.25">
      <c r="A275" s="5" t="s">
        <v>18</v>
      </c>
      <c r="B275" s="7">
        <v>271</v>
      </c>
      <c r="C275" s="70" t="s">
        <v>453</v>
      </c>
      <c r="D275" s="71">
        <v>41576</v>
      </c>
      <c r="E275" s="72" t="s">
        <v>94</v>
      </c>
      <c r="F275" s="73">
        <v>1.6</v>
      </c>
      <c r="G275" s="74">
        <v>466.1</v>
      </c>
      <c r="H275" s="70" t="s">
        <v>89</v>
      </c>
    </row>
    <row r="276" spans="1:8" s="49" customFormat="1" x14ac:dyDescent="0.25">
      <c r="A276" s="5" t="s">
        <v>18</v>
      </c>
      <c r="B276" s="7">
        <v>272</v>
      </c>
      <c r="C276" s="70" t="s">
        <v>454</v>
      </c>
      <c r="D276" s="71">
        <v>41576</v>
      </c>
      <c r="E276" s="72" t="s">
        <v>94</v>
      </c>
      <c r="F276" s="73">
        <v>8</v>
      </c>
      <c r="G276" s="74">
        <v>466.1</v>
      </c>
      <c r="H276" s="70" t="s">
        <v>66</v>
      </c>
    </row>
    <row r="277" spans="1:8" s="49" customFormat="1" x14ac:dyDescent="0.25">
      <c r="A277" s="5" t="s">
        <v>18</v>
      </c>
      <c r="B277" s="7">
        <v>273</v>
      </c>
      <c r="C277" s="70" t="s">
        <v>455</v>
      </c>
      <c r="D277" s="71">
        <v>41578</v>
      </c>
      <c r="E277" s="72" t="s">
        <v>94</v>
      </c>
      <c r="F277" s="73">
        <v>1.5</v>
      </c>
      <c r="G277" s="74">
        <v>466.1</v>
      </c>
      <c r="H277" s="70" t="s">
        <v>89</v>
      </c>
    </row>
    <row r="278" spans="1:8" s="49" customFormat="1" x14ac:dyDescent="0.25">
      <c r="A278" s="5" t="s">
        <v>18</v>
      </c>
      <c r="B278" s="7">
        <v>274</v>
      </c>
      <c r="C278" s="70" t="s">
        <v>456</v>
      </c>
      <c r="D278" s="71">
        <v>41578</v>
      </c>
      <c r="E278" s="72" t="s">
        <v>94</v>
      </c>
      <c r="F278" s="73">
        <v>8</v>
      </c>
      <c r="G278" s="74">
        <v>466.1</v>
      </c>
      <c r="H278" s="70" t="s">
        <v>129</v>
      </c>
    </row>
    <row r="279" spans="1:8" s="49" customFormat="1" x14ac:dyDescent="0.25">
      <c r="A279" s="5" t="s">
        <v>18</v>
      </c>
      <c r="B279" s="7">
        <v>275</v>
      </c>
      <c r="C279" s="70" t="s">
        <v>457</v>
      </c>
      <c r="D279" s="71">
        <v>41577</v>
      </c>
      <c r="E279" s="72" t="s">
        <v>94</v>
      </c>
      <c r="F279" s="73">
        <v>14</v>
      </c>
      <c r="G279" s="74">
        <v>466.1</v>
      </c>
      <c r="H279" s="70" t="s">
        <v>76</v>
      </c>
    </row>
    <row r="280" spans="1:8" s="49" customFormat="1" x14ac:dyDescent="0.25">
      <c r="A280" s="5" t="s">
        <v>18</v>
      </c>
      <c r="B280" s="7">
        <v>276</v>
      </c>
      <c r="C280" s="82" t="s">
        <v>458</v>
      </c>
      <c r="D280" s="83">
        <v>41550</v>
      </c>
      <c r="E280" s="84" t="s">
        <v>73</v>
      </c>
      <c r="F280" s="85">
        <v>140</v>
      </c>
      <c r="G280" s="74">
        <v>263267.41000000003</v>
      </c>
      <c r="H280" s="70" t="s">
        <v>34</v>
      </c>
    </row>
    <row r="281" spans="1:8" s="49" customFormat="1" x14ac:dyDescent="0.25">
      <c r="A281" s="5" t="s">
        <v>18</v>
      </c>
      <c r="B281" s="7">
        <v>277</v>
      </c>
      <c r="C281" s="82" t="s">
        <v>459</v>
      </c>
      <c r="D281" s="83">
        <v>41548</v>
      </c>
      <c r="E281" s="84" t="s">
        <v>73</v>
      </c>
      <c r="F281" s="85">
        <v>292.8</v>
      </c>
      <c r="G281" s="74">
        <v>3374111</v>
      </c>
      <c r="H281" s="70" t="s">
        <v>56</v>
      </c>
    </row>
    <row r="282" spans="1:8" s="49" customFormat="1" x14ac:dyDescent="0.25">
      <c r="A282" s="5" t="s">
        <v>18</v>
      </c>
      <c r="B282" s="7">
        <v>278</v>
      </c>
      <c r="C282" s="70" t="s">
        <v>460</v>
      </c>
      <c r="D282" s="71">
        <v>41554</v>
      </c>
      <c r="E282" s="72" t="s">
        <v>72</v>
      </c>
      <c r="F282" s="73">
        <v>14</v>
      </c>
      <c r="G282" s="74">
        <v>466.1</v>
      </c>
      <c r="H282" s="70" t="s">
        <v>24</v>
      </c>
    </row>
    <row r="283" spans="1:8" s="49" customFormat="1" x14ac:dyDescent="0.25">
      <c r="A283" s="5" t="s">
        <v>18</v>
      </c>
      <c r="B283" s="7">
        <v>279</v>
      </c>
      <c r="C283" s="70" t="s">
        <v>461</v>
      </c>
      <c r="D283" s="71">
        <v>41548</v>
      </c>
      <c r="E283" s="72" t="s">
        <v>72</v>
      </c>
      <c r="F283" s="73">
        <v>10</v>
      </c>
      <c r="G283" s="74">
        <v>466.1</v>
      </c>
      <c r="H283" s="70" t="s">
        <v>37</v>
      </c>
    </row>
    <row r="284" spans="1:8" s="49" customFormat="1" x14ac:dyDescent="0.25">
      <c r="A284" s="5" t="s">
        <v>18</v>
      </c>
      <c r="B284" s="7">
        <v>280</v>
      </c>
      <c r="C284" s="82">
        <v>40787971</v>
      </c>
      <c r="D284" s="83">
        <v>41557</v>
      </c>
      <c r="E284" s="84" t="s">
        <v>73</v>
      </c>
      <c r="F284" s="85">
        <v>500</v>
      </c>
      <c r="G284" s="74">
        <v>93396.34</v>
      </c>
      <c r="H284" s="70" t="s">
        <v>37</v>
      </c>
    </row>
    <row r="285" spans="1:8" s="49" customFormat="1" x14ac:dyDescent="0.25">
      <c r="A285" s="5" t="s">
        <v>18</v>
      </c>
      <c r="B285" s="7">
        <v>281</v>
      </c>
      <c r="C285" s="82" t="s">
        <v>462</v>
      </c>
      <c r="D285" s="83">
        <v>41576</v>
      </c>
      <c r="E285" s="84" t="s">
        <v>73</v>
      </c>
      <c r="F285" s="85">
        <v>200</v>
      </c>
      <c r="G285" s="74">
        <v>11800</v>
      </c>
      <c r="H285" s="70" t="s">
        <v>37</v>
      </c>
    </row>
    <row r="286" spans="1:8" s="49" customFormat="1" x14ac:dyDescent="0.25">
      <c r="A286" s="5" t="s">
        <v>18</v>
      </c>
      <c r="B286" s="7">
        <v>282</v>
      </c>
      <c r="C286" s="70" t="s">
        <v>463</v>
      </c>
      <c r="D286" s="71">
        <v>41550</v>
      </c>
      <c r="E286" s="72" t="s">
        <v>94</v>
      </c>
      <c r="F286" s="73">
        <v>28</v>
      </c>
      <c r="G286" s="74">
        <v>5796</v>
      </c>
      <c r="H286" s="70" t="s">
        <v>34</v>
      </c>
    </row>
    <row r="287" spans="1:8" s="49" customFormat="1" x14ac:dyDescent="0.25">
      <c r="A287" s="5" t="s">
        <v>18</v>
      </c>
      <c r="B287" s="7">
        <v>283</v>
      </c>
      <c r="C287" s="70" t="s">
        <v>464</v>
      </c>
      <c r="D287" s="71">
        <v>41561</v>
      </c>
      <c r="E287" s="72" t="s">
        <v>94</v>
      </c>
      <c r="F287" s="73">
        <v>50</v>
      </c>
      <c r="G287" s="74">
        <v>4661.0200000000004</v>
      </c>
      <c r="H287" s="70" t="s">
        <v>95</v>
      </c>
    </row>
    <row r="288" spans="1:8" s="49" customFormat="1" x14ac:dyDescent="0.25">
      <c r="A288" s="5" t="s">
        <v>18</v>
      </c>
      <c r="B288" s="7">
        <v>284</v>
      </c>
      <c r="C288" s="70" t="s">
        <v>465</v>
      </c>
      <c r="D288" s="71">
        <v>41565</v>
      </c>
      <c r="E288" s="72" t="s">
        <v>94</v>
      </c>
      <c r="F288" s="73">
        <v>360</v>
      </c>
      <c r="G288" s="74">
        <v>21240</v>
      </c>
      <c r="H288" s="70" t="s">
        <v>35</v>
      </c>
    </row>
    <row r="289" spans="1:8" s="49" customFormat="1" x14ac:dyDescent="0.25">
      <c r="A289" s="5" t="s">
        <v>18</v>
      </c>
      <c r="B289" s="7">
        <v>285</v>
      </c>
      <c r="C289" s="70" t="s">
        <v>466</v>
      </c>
      <c r="D289" s="71">
        <v>41563</v>
      </c>
      <c r="E289" s="72" t="s">
        <v>94</v>
      </c>
      <c r="F289" s="73">
        <v>75</v>
      </c>
      <c r="G289" s="74">
        <v>6991.53</v>
      </c>
      <c r="H289" s="70" t="s">
        <v>49</v>
      </c>
    </row>
    <row r="290" spans="1:8" s="49" customFormat="1" x14ac:dyDescent="0.25">
      <c r="A290" s="5" t="s">
        <v>18</v>
      </c>
      <c r="B290" s="7">
        <v>286</v>
      </c>
      <c r="C290" s="70" t="s">
        <v>467</v>
      </c>
      <c r="D290" s="71">
        <v>41561</v>
      </c>
      <c r="E290" s="72" t="s">
        <v>94</v>
      </c>
      <c r="F290" s="73">
        <v>150</v>
      </c>
      <c r="G290" s="74">
        <v>11186.44</v>
      </c>
      <c r="H290" s="70" t="s">
        <v>52</v>
      </c>
    </row>
    <row r="291" spans="1:8" s="49" customFormat="1" x14ac:dyDescent="0.25">
      <c r="A291" s="5" t="s">
        <v>18</v>
      </c>
      <c r="B291" s="7">
        <v>287</v>
      </c>
      <c r="C291" s="70" t="s">
        <v>468</v>
      </c>
      <c r="D291" s="71">
        <v>41548</v>
      </c>
      <c r="E291" s="72" t="s">
        <v>72</v>
      </c>
      <c r="F291" s="73">
        <v>8</v>
      </c>
      <c r="G291" s="74">
        <v>466.1</v>
      </c>
      <c r="H291" s="70" t="s">
        <v>35</v>
      </c>
    </row>
    <row r="292" spans="1:8" s="49" customFormat="1" x14ac:dyDescent="0.25">
      <c r="A292" s="5" t="s">
        <v>18</v>
      </c>
      <c r="B292" s="7">
        <v>288</v>
      </c>
      <c r="C292" s="70" t="s">
        <v>469</v>
      </c>
      <c r="D292" s="71">
        <v>41554</v>
      </c>
      <c r="E292" s="72" t="s">
        <v>72</v>
      </c>
      <c r="F292" s="73">
        <v>5</v>
      </c>
      <c r="G292" s="74">
        <v>466.1</v>
      </c>
      <c r="H292" s="70" t="s">
        <v>75</v>
      </c>
    </row>
    <row r="293" spans="1:8" s="49" customFormat="1" x14ac:dyDescent="0.25">
      <c r="A293" s="5" t="s">
        <v>18</v>
      </c>
      <c r="B293" s="7">
        <v>289</v>
      </c>
      <c r="C293" s="70" t="s">
        <v>470</v>
      </c>
      <c r="D293" s="71">
        <v>41562</v>
      </c>
      <c r="E293" s="72" t="s">
        <v>72</v>
      </c>
      <c r="F293" s="73">
        <v>9</v>
      </c>
      <c r="G293" s="74">
        <v>466.1</v>
      </c>
      <c r="H293" s="70" t="s">
        <v>75</v>
      </c>
    </row>
    <row r="294" spans="1:8" s="49" customFormat="1" x14ac:dyDescent="0.25">
      <c r="A294" s="5" t="s">
        <v>18</v>
      </c>
      <c r="B294" s="7">
        <v>290</v>
      </c>
      <c r="C294" s="70" t="s">
        <v>471</v>
      </c>
      <c r="D294" s="71">
        <v>41562</v>
      </c>
      <c r="E294" s="72" t="s">
        <v>94</v>
      </c>
      <c r="F294" s="73">
        <v>100</v>
      </c>
      <c r="G294" s="74">
        <v>676489.79</v>
      </c>
      <c r="H294" s="70" t="s">
        <v>35</v>
      </c>
    </row>
    <row r="295" spans="1:8" s="49" customFormat="1" x14ac:dyDescent="0.25">
      <c r="A295" s="5" t="s">
        <v>18</v>
      </c>
      <c r="B295" s="7">
        <v>291</v>
      </c>
      <c r="C295" s="70" t="s">
        <v>472</v>
      </c>
      <c r="D295" s="71">
        <v>41548</v>
      </c>
      <c r="E295" s="72" t="s">
        <v>94</v>
      </c>
      <c r="F295" s="73">
        <v>12</v>
      </c>
      <c r="G295" s="74">
        <v>466.1</v>
      </c>
      <c r="H295" s="70" t="s">
        <v>35</v>
      </c>
    </row>
    <row r="296" spans="1:8" s="49" customFormat="1" x14ac:dyDescent="0.25">
      <c r="A296" s="5" t="s">
        <v>18</v>
      </c>
      <c r="B296" s="7">
        <v>292</v>
      </c>
      <c r="C296" s="70" t="s">
        <v>473</v>
      </c>
      <c r="D296" s="71">
        <v>41549</v>
      </c>
      <c r="E296" s="72" t="s">
        <v>94</v>
      </c>
      <c r="F296" s="73">
        <v>11</v>
      </c>
      <c r="G296" s="74">
        <v>466.1</v>
      </c>
      <c r="H296" s="70" t="s">
        <v>43</v>
      </c>
    </row>
    <row r="297" spans="1:8" s="49" customFormat="1" x14ac:dyDescent="0.25">
      <c r="A297" s="5" t="s">
        <v>18</v>
      </c>
      <c r="B297" s="7">
        <v>293</v>
      </c>
      <c r="C297" s="70" t="s">
        <v>474</v>
      </c>
      <c r="D297" s="71">
        <v>41554</v>
      </c>
      <c r="E297" s="72" t="s">
        <v>72</v>
      </c>
      <c r="F297" s="73">
        <v>9</v>
      </c>
      <c r="G297" s="74">
        <v>466.1</v>
      </c>
      <c r="H297" s="70" t="s">
        <v>37</v>
      </c>
    </row>
    <row r="298" spans="1:8" s="49" customFormat="1" x14ac:dyDescent="0.25">
      <c r="A298" s="5" t="s">
        <v>18</v>
      </c>
      <c r="B298" s="7">
        <v>294</v>
      </c>
      <c r="C298" s="70" t="s">
        <v>475</v>
      </c>
      <c r="D298" s="71">
        <v>41565</v>
      </c>
      <c r="E298" s="72" t="s">
        <v>72</v>
      </c>
      <c r="F298" s="73">
        <v>15</v>
      </c>
      <c r="G298" s="74">
        <v>466.1</v>
      </c>
      <c r="H298" s="70" t="s">
        <v>75</v>
      </c>
    </row>
    <row r="299" spans="1:8" s="49" customFormat="1" x14ac:dyDescent="0.25">
      <c r="A299" s="5" t="s">
        <v>18</v>
      </c>
      <c r="B299" s="7">
        <v>295</v>
      </c>
      <c r="C299" s="70" t="s">
        <v>476</v>
      </c>
      <c r="D299" s="71">
        <v>41550</v>
      </c>
      <c r="E299" s="72" t="s">
        <v>72</v>
      </c>
      <c r="F299" s="73">
        <v>15</v>
      </c>
      <c r="G299" s="74">
        <v>466.1</v>
      </c>
      <c r="H299" s="70" t="s">
        <v>35</v>
      </c>
    </row>
    <row r="300" spans="1:8" s="49" customFormat="1" x14ac:dyDescent="0.25">
      <c r="A300" s="5" t="s">
        <v>18</v>
      </c>
      <c r="B300" s="7">
        <v>296</v>
      </c>
      <c r="C300" s="70" t="s">
        <v>477</v>
      </c>
      <c r="D300" s="71">
        <v>41550</v>
      </c>
      <c r="E300" s="72" t="s">
        <v>94</v>
      </c>
      <c r="F300" s="73">
        <v>12</v>
      </c>
      <c r="G300" s="74">
        <v>466.1</v>
      </c>
      <c r="H300" s="70" t="s">
        <v>52</v>
      </c>
    </row>
    <row r="301" spans="1:8" s="49" customFormat="1" x14ac:dyDescent="0.25">
      <c r="A301" s="5" t="s">
        <v>18</v>
      </c>
      <c r="B301" s="7">
        <v>297</v>
      </c>
      <c r="C301" s="70" t="s">
        <v>478</v>
      </c>
      <c r="D301" s="71">
        <v>41550</v>
      </c>
      <c r="E301" s="72" t="s">
        <v>94</v>
      </c>
      <c r="F301" s="73">
        <v>9</v>
      </c>
      <c r="G301" s="74">
        <v>466.1</v>
      </c>
      <c r="H301" s="70" t="s">
        <v>33</v>
      </c>
    </row>
    <row r="302" spans="1:8" s="49" customFormat="1" x14ac:dyDescent="0.25">
      <c r="A302" s="5" t="s">
        <v>18</v>
      </c>
      <c r="B302" s="7">
        <v>298</v>
      </c>
      <c r="C302" s="70" t="s">
        <v>479</v>
      </c>
      <c r="D302" s="71">
        <v>41551</v>
      </c>
      <c r="E302" s="72" t="s">
        <v>94</v>
      </c>
      <c r="F302" s="73">
        <v>10</v>
      </c>
      <c r="G302" s="74">
        <v>466.1</v>
      </c>
      <c r="H302" s="70" t="s">
        <v>35</v>
      </c>
    </row>
    <row r="303" spans="1:8" s="49" customFormat="1" x14ac:dyDescent="0.25">
      <c r="A303" s="5" t="s">
        <v>18</v>
      </c>
      <c r="B303" s="7">
        <v>299</v>
      </c>
      <c r="C303" s="70" t="s">
        <v>480</v>
      </c>
      <c r="D303" s="71">
        <v>41557</v>
      </c>
      <c r="E303" s="72" t="s">
        <v>72</v>
      </c>
      <c r="F303" s="73">
        <v>12</v>
      </c>
      <c r="G303" s="74">
        <v>466.1</v>
      </c>
      <c r="H303" s="70" t="s">
        <v>24</v>
      </c>
    </row>
    <row r="304" spans="1:8" s="49" customFormat="1" x14ac:dyDescent="0.25">
      <c r="A304" s="5" t="s">
        <v>18</v>
      </c>
      <c r="B304" s="7">
        <v>300</v>
      </c>
      <c r="C304" s="70" t="s">
        <v>481</v>
      </c>
      <c r="D304" s="71">
        <v>41551</v>
      </c>
      <c r="E304" s="72" t="s">
        <v>94</v>
      </c>
      <c r="F304" s="73">
        <v>25</v>
      </c>
      <c r="G304" s="74">
        <v>16325</v>
      </c>
      <c r="H304" s="70" t="s">
        <v>24</v>
      </c>
    </row>
    <row r="305" spans="1:8" s="49" customFormat="1" x14ac:dyDescent="0.25">
      <c r="A305" s="5" t="s">
        <v>18</v>
      </c>
      <c r="B305" s="7">
        <v>301</v>
      </c>
      <c r="C305" s="70" t="s">
        <v>482</v>
      </c>
      <c r="D305" s="71">
        <v>41563</v>
      </c>
      <c r="E305" s="72" t="s">
        <v>72</v>
      </c>
      <c r="F305" s="73">
        <v>5</v>
      </c>
      <c r="G305" s="74">
        <v>466.1</v>
      </c>
      <c r="H305" s="70" t="s">
        <v>75</v>
      </c>
    </row>
    <row r="306" spans="1:8" s="49" customFormat="1" x14ac:dyDescent="0.25">
      <c r="A306" s="5" t="s">
        <v>18</v>
      </c>
      <c r="B306" s="7">
        <v>302</v>
      </c>
      <c r="C306" s="70" t="s">
        <v>483</v>
      </c>
      <c r="D306" s="71">
        <v>41554</v>
      </c>
      <c r="E306" s="72" t="s">
        <v>72</v>
      </c>
      <c r="F306" s="73">
        <v>12</v>
      </c>
      <c r="G306" s="74">
        <v>466.1</v>
      </c>
      <c r="H306" s="70" t="s">
        <v>48</v>
      </c>
    </row>
    <row r="307" spans="1:8" s="49" customFormat="1" x14ac:dyDescent="0.25">
      <c r="A307" s="5" t="s">
        <v>18</v>
      </c>
      <c r="B307" s="7">
        <v>303</v>
      </c>
      <c r="C307" s="70" t="s">
        <v>484</v>
      </c>
      <c r="D307" s="71">
        <v>41556</v>
      </c>
      <c r="E307" s="72" t="s">
        <v>94</v>
      </c>
      <c r="F307" s="73">
        <v>15</v>
      </c>
      <c r="G307" s="74">
        <v>466.1</v>
      </c>
      <c r="H307" s="70" t="s">
        <v>35</v>
      </c>
    </row>
    <row r="308" spans="1:8" s="49" customFormat="1" x14ac:dyDescent="0.25">
      <c r="A308" s="5" t="s">
        <v>18</v>
      </c>
      <c r="B308" s="7">
        <v>304</v>
      </c>
      <c r="C308" s="70" t="s">
        <v>485</v>
      </c>
      <c r="D308" s="71">
        <v>41555</v>
      </c>
      <c r="E308" s="72" t="s">
        <v>72</v>
      </c>
      <c r="F308" s="73">
        <v>10</v>
      </c>
      <c r="G308" s="74">
        <v>466.1</v>
      </c>
      <c r="H308" s="70" t="s">
        <v>35</v>
      </c>
    </row>
    <row r="309" spans="1:8" s="49" customFormat="1" x14ac:dyDescent="0.25">
      <c r="A309" s="5" t="s">
        <v>18</v>
      </c>
      <c r="B309" s="7">
        <v>305</v>
      </c>
      <c r="C309" s="70" t="s">
        <v>486</v>
      </c>
      <c r="D309" s="71">
        <v>41551</v>
      </c>
      <c r="E309" s="72" t="s">
        <v>94</v>
      </c>
      <c r="F309" s="73">
        <v>8</v>
      </c>
      <c r="G309" s="74">
        <v>466.1</v>
      </c>
      <c r="H309" s="70" t="s">
        <v>62</v>
      </c>
    </row>
    <row r="310" spans="1:8" s="49" customFormat="1" x14ac:dyDescent="0.25">
      <c r="A310" s="5" t="s">
        <v>18</v>
      </c>
      <c r="B310" s="7">
        <v>306</v>
      </c>
      <c r="C310" s="70" t="s">
        <v>487</v>
      </c>
      <c r="D310" s="71">
        <v>41561</v>
      </c>
      <c r="E310" s="72" t="s">
        <v>72</v>
      </c>
      <c r="F310" s="73">
        <v>15</v>
      </c>
      <c r="G310" s="74">
        <v>466.1</v>
      </c>
      <c r="H310" s="70" t="s">
        <v>34</v>
      </c>
    </row>
    <row r="311" spans="1:8" s="49" customFormat="1" x14ac:dyDescent="0.25">
      <c r="A311" s="5" t="s">
        <v>18</v>
      </c>
      <c r="B311" s="7">
        <v>307</v>
      </c>
      <c r="C311" s="70" t="s">
        <v>488</v>
      </c>
      <c r="D311" s="71">
        <v>41568</v>
      </c>
      <c r="E311" s="72" t="s">
        <v>94</v>
      </c>
      <c r="F311" s="73">
        <v>20</v>
      </c>
      <c r="G311" s="74">
        <v>3262.71</v>
      </c>
      <c r="H311" s="70" t="s">
        <v>43</v>
      </c>
    </row>
    <row r="312" spans="1:8" s="49" customFormat="1" x14ac:dyDescent="0.25">
      <c r="A312" s="5" t="s">
        <v>18</v>
      </c>
      <c r="B312" s="7">
        <v>308</v>
      </c>
      <c r="C312" s="70" t="s">
        <v>489</v>
      </c>
      <c r="D312" s="71">
        <v>41576</v>
      </c>
      <c r="E312" s="72" t="s">
        <v>94</v>
      </c>
      <c r="F312" s="73">
        <v>15</v>
      </c>
      <c r="G312" s="74">
        <v>466.1</v>
      </c>
      <c r="H312" s="70" t="s">
        <v>75</v>
      </c>
    </row>
    <row r="313" spans="1:8" s="49" customFormat="1" x14ac:dyDescent="0.25">
      <c r="A313" s="5" t="s">
        <v>18</v>
      </c>
      <c r="B313" s="7">
        <v>309</v>
      </c>
      <c r="C313" s="70" t="s">
        <v>490</v>
      </c>
      <c r="D313" s="71">
        <v>41563</v>
      </c>
      <c r="E313" s="72" t="s">
        <v>72</v>
      </c>
      <c r="F313" s="73">
        <v>12</v>
      </c>
      <c r="G313" s="74">
        <v>466.1</v>
      </c>
      <c r="H313" s="70" t="s">
        <v>62</v>
      </c>
    </row>
    <row r="314" spans="1:8" s="49" customFormat="1" x14ac:dyDescent="0.25">
      <c r="A314" s="5" t="s">
        <v>18</v>
      </c>
      <c r="B314" s="7">
        <v>310</v>
      </c>
      <c r="C314" s="70" t="s">
        <v>491</v>
      </c>
      <c r="D314" s="71">
        <v>41570</v>
      </c>
      <c r="E314" s="72" t="s">
        <v>94</v>
      </c>
      <c r="F314" s="73">
        <v>30</v>
      </c>
      <c r="G314" s="74">
        <v>19590</v>
      </c>
      <c r="H314" s="70" t="s">
        <v>24</v>
      </c>
    </row>
    <row r="315" spans="1:8" s="49" customFormat="1" x14ac:dyDescent="0.25">
      <c r="A315" s="5" t="s">
        <v>18</v>
      </c>
      <c r="B315" s="7">
        <v>311</v>
      </c>
      <c r="C315" s="70" t="s">
        <v>492</v>
      </c>
      <c r="D315" s="71">
        <v>41556</v>
      </c>
      <c r="E315" s="72" t="s">
        <v>94</v>
      </c>
      <c r="F315" s="73">
        <v>10</v>
      </c>
      <c r="G315" s="74">
        <v>466.1</v>
      </c>
      <c r="H315" s="70" t="s">
        <v>35</v>
      </c>
    </row>
    <row r="316" spans="1:8" s="49" customFormat="1" x14ac:dyDescent="0.25">
      <c r="A316" s="5" t="s">
        <v>18</v>
      </c>
      <c r="B316" s="7">
        <v>312</v>
      </c>
      <c r="C316" s="70" t="s">
        <v>493</v>
      </c>
      <c r="D316" s="71">
        <v>41556</v>
      </c>
      <c r="E316" s="72" t="s">
        <v>94</v>
      </c>
      <c r="F316" s="73">
        <v>15</v>
      </c>
      <c r="G316" s="74">
        <v>466.1</v>
      </c>
      <c r="H316" s="70" t="s">
        <v>75</v>
      </c>
    </row>
    <row r="317" spans="1:8" s="49" customFormat="1" x14ac:dyDescent="0.25">
      <c r="A317" s="5" t="s">
        <v>18</v>
      </c>
      <c r="B317" s="7">
        <v>313</v>
      </c>
      <c r="C317" s="70">
        <v>40806519</v>
      </c>
      <c r="D317" s="71">
        <v>41556</v>
      </c>
      <c r="E317" s="72" t="s">
        <v>72</v>
      </c>
      <c r="F317" s="73">
        <v>12</v>
      </c>
      <c r="G317" s="74">
        <v>466.1</v>
      </c>
      <c r="H317" s="70" t="s">
        <v>33</v>
      </c>
    </row>
    <row r="318" spans="1:8" s="49" customFormat="1" x14ac:dyDescent="0.25">
      <c r="A318" s="5" t="s">
        <v>18</v>
      </c>
      <c r="B318" s="7">
        <v>314</v>
      </c>
      <c r="C318" s="70" t="s">
        <v>494</v>
      </c>
      <c r="D318" s="71">
        <v>41568</v>
      </c>
      <c r="E318" s="72" t="s">
        <v>72</v>
      </c>
      <c r="F318" s="73">
        <v>12</v>
      </c>
      <c r="G318" s="74">
        <v>466.1</v>
      </c>
      <c r="H318" s="70" t="s">
        <v>33</v>
      </c>
    </row>
    <row r="319" spans="1:8" s="49" customFormat="1" x14ac:dyDescent="0.25">
      <c r="A319" s="5" t="s">
        <v>18</v>
      </c>
      <c r="B319" s="7">
        <v>315</v>
      </c>
      <c r="C319" s="70" t="s">
        <v>495</v>
      </c>
      <c r="D319" s="71">
        <v>41563</v>
      </c>
      <c r="E319" s="72" t="s">
        <v>94</v>
      </c>
      <c r="F319" s="73">
        <v>15</v>
      </c>
      <c r="G319" s="74">
        <v>466.1</v>
      </c>
      <c r="H319" s="70" t="s">
        <v>62</v>
      </c>
    </row>
    <row r="320" spans="1:8" s="49" customFormat="1" x14ac:dyDescent="0.25">
      <c r="A320" s="5" t="s">
        <v>18</v>
      </c>
      <c r="B320" s="7">
        <v>316</v>
      </c>
      <c r="C320" s="70" t="s">
        <v>496</v>
      </c>
      <c r="D320" s="71">
        <v>41575</v>
      </c>
      <c r="E320" s="72" t="s">
        <v>94</v>
      </c>
      <c r="F320" s="73">
        <v>120</v>
      </c>
      <c r="G320" s="74">
        <v>24840</v>
      </c>
      <c r="H320" s="70" t="s">
        <v>78</v>
      </c>
    </row>
    <row r="321" spans="1:8" s="49" customFormat="1" x14ac:dyDescent="0.25">
      <c r="A321" s="5" t="s">
        <v>18</v>
      </c>
      <c r="B321" s="7">
        <v>317</v>
      </c>
      <c r="C321" s="70" t="s">
        <v>497</v>
      </c>
      <c r="D321" s="71">
        <v>41570</v>
      </c>
      <c r="E321" s="72" t="s">
        <v>94</v>
      </c>
      <c r="F321" s="73">
        <v>15</v>
      </c>
      <c r="G321" s="74">
        <v>466.1</v>
      </c>
      <c r="H321" s="70" t="s">
        <v>24</v>
      </c>
    </row>
    <row r="322" spans="1:8" s="49" customFormat="1" x14ac:dyDescent="0.25">
      <c r="A322" s="5" t="s">
        <v>18</v>
      </c>
      <c r="B322" s="7">
        <v>318</v>
      </c>
      <c r="C322" s="70" t="s">
        <v>498</v>
      </c>
      <c r="D322" s="71">
        <v>41570</v>
      </c>
      <c r="E322" s="72" t="s">
        <v>94</v>
      </c>
      <c r="F322" s="73">
        <v>15</v>
      </c>
      <c r="G322" s="74">
        <v>466.1</v>
      </c>
      <c r="H322" s="70" t="s">
        <v>24</v>
      </c>
    </row>
    <row r="323" spans="1:8" s="49" customFormat="1" x14ac:dyDescent="0.25">
      <c r="A323" s="5" t="s">
        <v>18</v>
      </c>
      <c r="B323" s="7">
        <v>319</v>
      </c>
      <c r="C323" s="70" t="s">
        <v>499</v>
      </c>
      <c r="D323" s="71">
        <v>41569</v>
      </c>
      <c r="E323" s="72" t="s">
        <v>94</v>
      </c>
      <c r="F323" s="73">
        <v>10</v>
      </c>
      <c r="G323" s="74">
        <v>466.1</v>
      </c>
      <c r="H323" s="70" t="s">
        <v>37</v>
      </c>
    </row>
    <row r="324" spans="1:8" s="49" customFormat="1" x14ac:dyDescent="0.25">
      <c r="A324" s="5" t="s">
        <v>18</v>
      </c>
      <c r="B324" s="7">
        <v>320</v>
      </c>
      <c r="C324" s="70" t="s">
        <v>500</v>
      </c>
      <c r="D324" s="71">
        <v>41570</v>
      </c>
      <c r="E324" s="72" t="s">
        <v>94</v>
      </c>
      <c r="F324" s="73">
        <v>8</v>
      </c>
      <c r="G324" s="74">
        <v>466.1</v>
      </c>
      <c r="H324" s="70" t="s">
        <v>34</v>
      </c>
    </row>
    <row r="325" spans="1:8" s="49" customFormat="1" x14ac:dyDescent="0.25">
      <c r="A325" s="5" t="s">
        <v>18</v>
      </c>
      <c r="B325" s="7">
        <v>321</v>
      </c>
      <c r="C325" s="70" t="s">
        <v>501</v>
      </c>
      <c r="D325" s="71">
        <v>41571</v>
      </c>
      <c r="E325" s="72" t="s">
        <v>72</v>
      </c>
      <c r="F325" s="73">
        <v>6</v>
      </c>
      <c r="G325" s="74">
        <v>466.1</v>
      </c>
      <c r="H325" s="70" t="s">
        <v>49</v>
      </c>
    </row>
    <row r="326" spans="1:8" s="49" customFormat="1" x14ac:dyDescent="0.25">
      <c r="A326" s="5" t="s">
        <v>18</v>
      </c>
      <c r="B326" s="7">
        <v>322</v>
      </c>
      <c r="C326" s="70" t="s">
        <v>502</v>
      </c>
      <c r="D326" s="71">
        <v>41576</v>
      </c>
      <c r="E326" s="72" t="s">
        <v>94</v>
      </c>
      <c r="F326" s="73">
        <v>15</v>
      </c>
      <c r="G326" s="74">
        <v>466.1</v>
      </c>
      <c r="H326" s="70" t="s">
        <v>75</v>
      </c>
    </row>
    <row r="327" spans="1:8" s="49" customFormat="1" x14ac:dyDescent="0.25">
      <c r="A327" s="5" t="s">
        <v>18</v>
      </c>
      <c r="B327" s="7">
        <v>323</v>
      </c>
      <c r="C327" s="70" t="s">
        <v>503</v>
      </c>
      <c r="D327" s="71">
        <v>41571</v>
      </c>
      <c r="E327" s="72" t="s">
        <v>94</v>
      </c>
      <c r="F327" s="73">
        <v>11</v>
      </c>
      <c r="G327" s="74">
        <v>466.1</v>
      </c>
      <c r="H327" s="70" t="s">
        <v>75</v>
      </c>
    </row>
    <row r="328" spans="1:8" s="49" customFormat="1" x14ac:dyDescent="0.25">
      <c r="A328" s="5" t="s">
        <v>18</v>
      </c>
      <c r="B328" s="7">
        <v>324</v>
      </c>
      <c r="C328" s="70" t="s">
        <v>504</v>
      </c>
      <c r="D328" s="71">
        <v>41576</v>
      </c>
      <c r="E328" s="72" t="s">
        <v>72</v>
      </c>
      <c r="F328" s="73">
        <v>10</v>
      </c>
      <c r="G328" s="74">
        <v>466.1</v>
      </c>
      <c r="H328" s="70" t="s">
        <v>35</v>
      </c>
    </row>
    <row r="329" spans="1:8" s="49" customFormat="1" x14ac:dyDescent="0.25">
      <c r="A329" s="5" t="s">
        <v>18</v>
      </c>
      <c r="B329" s="7">
        <v>325</v>
      </c>
      <c r="C329" s="70" t="s">
        <v>505</v>
      </c>
      <c r="D329" s="71">
        <v>41575</v>
      </c>
      <c r="E329" s="72" t="s">
        <v>94</v>
      </c>
      <c r="F329" s="73">
        <v>12</v>
      </c>
      <c r="G329" s="74">
        <v>466.1</v>
      </c>
      <c r="H329" s="70" t="s">
        <v>91</v>
      </c>
    </row>
    <row r="330" spans="1:8" s="49" customFormat="1" x14ac:dyDescent="0.25">
      <c r="A330" s="5" t="s">
        <v>18</v>
      </c>
      <c r="B330" s="7">
        <v>326</v>
      </c>
      <c r="C330" s="70" t="s">
        <v>506</v>
      </c>
      <c r="D330" s="71">
        <v>41572</v>
      </c>
      <c r="E330" s="72" t="s">
        <v>72</v>
      </c>
      <c r="F330" s="73">
        <v>10</v>
      </c>
      <c r="G330" s="74">
        <v>466.1</v>
      </c>
      <c r="H330" s="70" t="s">
        <v>35</v>
      </c>
    </row>
    <row r="331" spans="1:8" s="49" customFormat="1" x14ac:dyDescent="0.25">
      <c r="A331" s="5" t="s">
        <v>18</v>
      </c>
      <c r="B331" s="7">
        <v>327</v>
      </c>
      <c r="C331" s="70" t="s">
        <v>507</v>
      </c>
      <c r="D331" s="71">
        <v>41576</v>
      </c>
      <c r="E331" s="72" t="s">
        <v>94</v>
      </c>
      <c r="F331" s="73">
        <v>15</v>
      </c>
      <c r="G331" s="74">
        <v>466.1</v>
      </c>
      <c r="H331" s="70" t="s">
        <v>75</v>
      </c>
    </row>
    <row r="332" spans="1:8" s="49" customFormat="1" x14ac:dyDescent="0.25">
      <c r="A332" s="5" t="s">
        <v>18</v>
      </c>
      <c r="B332" s="7">
        <v>328</v>
      </c>
      <c r="C332" s="70" t="s">
        <v>508</v>
      </c>
      <c r="D332" s="71">
        <v>41571</v>
      </c>
      <c r="E332" s="72" t="s">
        <v>94</v>
      </c>
      <c r="F332" s="73">
        <v>15</v>
      </c>
      <c r="G332" s="74">
        <v>466.1</v>
      </c>
      <c r="H332" s="70" t="s">
        <v>35</v>
      </c>
    </row>
    <row r="333" spans="1:8" s="49" customFormat="1" x14ac:dyDescent="0.25">
      <c r="A333" s="5" t="s">
        <v>18</v>
      </c>
      <c r="B333" s="7">
        <v>329</v>
      </c>
      <c r="C333" s="70" t="s">
        <v>509</v>
      </c>
      <c r="D333" s="71">
        <v>41571</v>
      </c>
      <c r="E333" s="72" t="s">
        <v>94</v>
      </c>
      <c r="F333" s="73">
        <v>10</v>
      </c>
      <c r="G333" s="74">
        <v>466.1</v>
      </c>
      <c r="H333" s="70" t="s">
        <v>34</v>
      </c>
    </row>
    <row r="334" spans="1:8" s="49" customFormat="1" x14ac:dyDescent="0.25">
      <c r="A334" s="5" t="s">
        <v>18</v>
      </c>
      <c r="B334" s="7">
        <v>330</v>
      </c>
      <c r="C334" s="70" t="s">
        <v>510</v>
      </c>
      <c r="D334" s="71">
        <v>41575</v>
      </c>
      <c r="E334" s="72" t="s">
        <v>94</v>
      </c>
      <c r="F334" s="73">
        <v>10</v>
      </c>
      <c r="G334" s="74">
        <v>466.1</v>
      </c>
      <c r="H334" s="70" t="s">
        <v>33</v>
      </c>
    </row>
    <row r="335" spans="1:8" s="49" customFormat="1" x14ac:dyDescent="0.25">
      <c r="A335" s="5" t="s">
        <v>18</v>
      </c>
      <c r="B335" s="7">
        <v>331</v>
      </c>
      <c r="C335" s="70" t="s">
        <v>511</v>
      </c>
      <c r="D335" s="71">
        <v>41576</v>
      </c>
      <c r="E335" s="72" t="s">
        <v>94</v>
      </c>
      <c r="F335" s="73">
        <v>10</v>
      </c>
      <c r="G335" s="74">
        <v>466.1</v>
      </c>
      <c r="H335" s="70" t="s">
        <v>21</v>
      </c>
    </row>
    <row r="336" spans="1:8" s="49" customFormat="1" x14ac:dyDescent="0.25">
      <c r="A336" s="5" t="s">
        <v>18</v>
      </c>
      <c r="B336" s="7">
        <v>332</v>
      </c>
      <c r="C336" s="70" t="s">
        <v>512</v>
      </c>
      <c r="D336" s="71">
        <v>41572</v>
      </c>
      <c r="E336" s="72" t="s">
        <v>94</v>
      </c>
      <c r="F336" s="73">
        <v>12</v>
      </c>
      <c r="G336" s="74">
        <v>466.1</v>
      </c>
      <c r="H336" s="70" t="s">
        <v>49</v>
      </c>
    </row>
    <row r="337" spans="1:8" s="49" customFormat="1" x14ac:dyDescent="0.25">
      <c r="A337" s="5" t="s">
        <v>18</v>
      </c>
      <c r="B337" s="7">
        <v>333</v>
      </c>
      <c r="C337" s="70" t="s">
        <v>513</v>
      </c>
      <c r="D337" s="71">
        <v>41575</v>
      </c>
      <c r="E337" s="72" t="s">
        <v>94</v>
      </c>
      <c r="F337" s="73">
        <v>17</v>
      </c>
      <c r="G337" s="74">
        <v>11101</v>
      </c>
      <c r="H337" s="70" t="s">
        <v>24</v>
      </c>
    </row>
    <row r="338" spans="1:8" s="49" customFormat="1" x14ac:dyDescent="0.25">
      <c r="A338" s="5" t="s">
        <v>18</v>
      </c>
      <c r="B338" s="7">
        <v>334</v>
      </c>
      <c r="C338" s="70" t="s">
        <v>514</v>
      </c>
      <c r="D338" s="71">
        <v>41578</v>
      </c>
      <c r="E338" s="72" t="s">
        <v>94</v>
      </c>
      <c r="F338" s="73">
        <v>15</v>
      </c>
      <c r="G338" s="74">
        <v>466.1</v>
      </c>
      <c r="H338" s="70" t="s">
        <v>33</v>
      </c>
    </row>
    <row r="339" spans="1:8" s="49" customFormat="1" x14ac:dyDescent="0.25">
      <c r="A339" s="5" t="s">
        <v>18</v>
      </c>
      <c r="B339" s="7">
        <v>335</v>
      </c>
      <c r="C339" s="70" t="s">
        <v>515</v>
      </c>
      <c r="D339" s="71">
        <v>41576</v>
      </c>
      <c r="E339" s="72" t="s">
        <v>94</v>
      </c>
      <c r="F339" s="73">
        <v>13</v>
      </c>
      <c r="G339" s="74">
        <v>466.1</v>
      </c>
      <c r="H339" s="70" t="s">
        <v>35</v>
      </c>
    </row>
    <row r="340" spans="1:8" ht="112.5" customHeight="1" x14ac:dyDescent="0.25"/>
  </sheetData>
  <mergeCells count="1">
    <mergeCell ref="A2:H2"/>
  </mergeCells>
  <conditionalFormatting sqref="C1:C2 C4:C1048576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2013-11-29T08:04:40Z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