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'11м'!$A$1:$G$11</definedName>
  </definedNames>
  <calcPr calcId="145621"/>
</workbook>
</file>

<file path=xl/calcChain.xml><?xml version="1.0" encoding="utf-8"?>
<calcChain xmlns="http://schemas.openxmlformats.org/spreadsheetml/2006/main">
  <c r="E13" i="18" l="1"/>
  <c r="G10" i="18"/>
  <c r="G9" i="18"/>
  <c r="E9" i="18"/>
  <c r="G8" i="18"/>
  <c r="E8" i="18"/>
  <c r="G7" i="18"/>
  <c r="E7" i="18"/>
  <c r="G6" i="18"/>
  <c r="E6" i="18"/>
  <c r="G13" i="18" l="1"/>
  <c r="F10" i="18" l="1"/>
  <c r="F9" i="18" l="1"/>
  <c r="F6" i="18" l="1"/>
  <c r="F7" i="18" l="1"/>
  <c r="F8" i="18"/>
</calcChain>
</file>

<file path=xl/sharedStrings.xml><?xml version="1.0" encoding="utf-8"?>
<sst xmlns="http://schemas.openxmlformats.org/spreadsheetml/2006/main" count="27" uniqueCount="22">
  <si>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</si>
  <si>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</si>
  <si>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</si>
  <si>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</si>
  <si>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</si>
  <si>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</si>
  <si>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</si>
  <si>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</si>
  <si>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</si>
  <si>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</si>
  <si>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</si>
  <si>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</si>
  <si>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</si>
  <si>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>Договор № 3100/06072/15 от 19.03.2015</t>
  </si>
  <si>
    <t>Договор № 3100/06069/15 от 19.03.2015</t>
  </si>
  <si>
    <t xml:space="preserve">ОАО "Альтэнерго" </t>
  </si>
  <si>
    <t>ООО "Региональная Энергетическая Компания"</t>
  </si>
  <si>
    <t>Договор № 3100/09512/18 от 18.05.2018</t>
  </si>
  <si>
    <t>Орелэнерго</t>
  </si>
  <si>
    <t>ООО "Лыковская ГЭС"</t>
  </si>
  <si>
    <t>Договор № 5700/02923/18 от 22.06.2018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</si>
  <si>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2019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</si>
</sst>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0"/>
    <numFmt numFmtId="170" formatCode="#,##0.000000"/>
    <numFmt numFmtId="171" formatCode="#,##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5" fontId="3" fillId="0" borderId="0" xfId="0" applyNumberFormat="1" applyFont="1"/>
    <xf numFmtId="166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169" fontId="9" fillId="0" borderId="0" xfId="0" applyNumberFormat="1" applyFont="1" applyAlignment="1">
      <alignment horizontal="center" vertical="center" wrapText="1"/>
    </xf>
    <xf numFmtId="17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0" fontId="4" fillId="2" borderId="1" xfId="0" applyNumberFormat="1" applyFont="1" applyFill="1" applyBorder="1" applyAlignment="1">
      <alignment horizontal="center" vertical="center"/>
    </xf>
    <xf numFmtId="171" fontId="4" fillId="2" borderId="1" xfId="0" applyNumberFormat="1" applyFont="1" applyFill="1" applyBorder="1" applyAlignment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70" fontId="3" fillId="0" borderId="0" xfId="0" applyNumberFormat="1" applyFont="1"/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="80" zoomScaleNormal="85" zoomScaleSheetLayoutView="80" workbookViewId="0">
      <selection activeCell="E13" sqref="E13"/>
    </sheetView>
  </sheetViews>
  <sheetFormatPr defaultRowHeight="16.5" x14ac:dyDescent="0.3"/>
  <cols>
    <col min="1" max="1" width="30" style="1" customWidth="1"/>
    <col min="2" max="2" width="39" style="1" customWidth="1"/>
    <col min="3" max="3" width="25.42578125" style="1" customWidth="1"/>
    <col min="4" max="4" width="20.85546875" style="1" customWidth="1"/>
    <col min="5" max="5" width="15.28515625" style="1" customWidth="1"/>
    <col min="6" max="6" width="15.85546875" style="1" customWidth="1"/>
    <col min="7" max="7" width="14.7109375" style="1" customWidth="1"/>
    <col min="8" max="8" width="16.140625" style="1" customWidth="1"/>
    <col min="9" max="9" width="14" style="1" customWidth="1"/>
    <col min="10" max="16384" width="9.140625" style="1"/>
  </cols>
  <sheetData>
    <row r="1" spans="1:11" ht="21.75" customHeight="1" x14ac:dyDescent="0.3">
      <c r="A1" s="4" t="s">
        <v>10</v>
      </c>
      <c r="F1" s="2"/>
      <c r="G1" s="2" t="s">
        <v>6</v>
      </c>
    </row>
    <row r="2" spans="1:11" ht="19.5" customHeight="1" x14ac:dyDescent="0.3"/>
    <row r="3" spans="1:11" ht="83.25" customHeight="1" x14ac:dyDescent="0.3">
      <c r="A3" s="27" t="s">
        <v>21</v>
      </c>
      <c r="B3" s="27"/>
      <c r="C3" s="27"/>
      <c r="D3" s="27"/>
      <c r="E3" s="27"/>
      <c r="F3" s="27"/>
      <c r="G3" s="27"/>
    </row>
    <row r="4" spans="1:11" ht="30" customHeight="1" x14ac:dyDescent="0.3">
      <c r="A4" s="6" t="s">
        <v>8</v>
      </c>
      <c r="B4" s="5"/>
      <c r="C4" s="5"/>
      <c r="D4" s="5"/>
      <c r="E4" s="15"/>
      <c r="F4" s="5"/>
      <c r="G4" s="16"/>
    </row>
    <row r="5" spans="1:11" ht="58.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9</v>
      </c>
      <c r="G5" s="7" t="s">
        <v>5</v>
      </c>
    </row>
    <row r="6" spans="1:11" ht="36" customHeight="1" x14ac:dyDescent="0.3">
      <c r="A6" s="18" t="s">
        <v>11</v>
      </c>
      <c r="B6" s="18" t="s">
        <v>12</v>
      </c>
      <c r="C6" s="19" t="s">
        <v>15</v>
      </c>
      <c r="D6" s="18"/>
      <c r="E6" s="9">
        <f>1.507189</f>
        <v>1.5071889999999999</v>
      </c>
      <c r="F6" s="10">
        <f>G6/E6</f>
        <v>9.14</v>
      </c>
      <c r="G6" s="10">
        <f>13.77570746</f>
        <v>13.77570746</v>
      </c>
      <c r="H6" s="12"/>
      <c r="I6" s="11"/>
      <c r="J6" s="13"/>
    </row>
    <row r="7" spans="1:11" ht="36" customHeight="1" x14ac:dyDescent="0.3">
      <c r="A7" s="18" t="s">
        <v>11</v>
      </c>
      <c r="B7" s="18" t="s">
        <v>13</v>
      </c>
      <c r="C7" s="19" t="s">
        <v>15</v>
      </c>
      <c r="D7" s="18"/>
      <c r="E7" s="22">
        <f>0.06/1000</f>
        <v>5.9999999999999995E-5</v>
      </c>
      <c r="F7" s="9">
        <f t="shared" ref="F7:F8" si="0">G7/E7</f>
        <v>9.07</v>
      </c>
      <c r="G7" s="22">
        <f>544.2/1000000</f>
        <v>5.442E-4</v>
      </c>
      <c r="H7" s="12"/>
      <c r="I7" s="11"/>
    </row>
    <row r="8" spans="1:11" ht="38.25" customHeight="1" x14ac:dyDescent="0.3">
      <c r="A8" s="20" t="s">
        <v>11</v>
      </c>
      <c r="B8" s="20" t="s">
        <v>14</v>
      </c>
      <c r="C8" s="21" t="s">
        <v>15</v>
      </c>
      <c r="D8" s="20"/>
      <c r="E8" s="23">
        <f>6.298/1000</f>
        <v>6.2979999999999998E-3</v>
      </c>
      <c r="F8" s="10">
        <f t="shared" si="0"/>
        <v>9.0500000000000007</v>
      </c>
      <c r="G8" s="24">
        <f>56996.9/1000000</f>
        <v>5.6996900000000003E-2</v>
      </c>
      <c r="H8" s="12"/>
      <c r="I8" s="11"/>
      <c r="J8" s="13"/>
    </row>
    <row r="9" spans="1:11" ht="42.75" customHeight="1" x14ac:dyDescent="0.3">
      <c r="A9" s="20" t="s">
        <v>11</v>
      </c>
      <c r="B9" s="20" t="s">
        <v>17</v>
      </c>
      <c r="C9" s="21" t="s">
        <v>16</v>
      </c>
      <c r="D9" s="20"/>
      <c r="E9" s="23">
        <f>259556/1000000</f>
        <v>0.25955600000000001</v>
      </c>
      <c r="F9" s="10">
        <f>G9/E9</f>
        <v>12.139999999999999</v>
      </c>
      <c r="G9" s="25">
        <f>3151009.84/1000000</f>
        <v>3.15100984</v>
      </c>
      <c r="H9" s="12"/>
      <c r="I9" s="11"/>
      <c r="J9" s="13"/>
    </row>
    <row r="10" spans="1:11" ht="42.75" customHeight="1" x14ac:dyDescent="0.3">
      <c r="A10" s="20" t="s">
        <v>18</v>
      </c>
      <c r="B10" s="20" t="s">
        <v>20</v>
      </c>
      <c r="C10" s="21" t="s">
        <v>19</v>
      </c>
      <c r="D10" s="20"/>
      <c r="E10" s="9">
        <v>0.40355600000000003</v>
      </c>
      <c r="F10" s="24">
        <f>G10/E10</f>
        <v>7.3112000069383178</v>
      </c>
      <c r="G10" s="17">
        <f>2.95047863</f>
        <v>2.9504786300000001</v>
      </c>
      <c r="H10" s="12"/>
      <c r="I10" s="11"/>
      <c r="J10" s="13"/>
    </row>
    <row r="11" spans="1:11" ht="32.25" customHeight="1" x14ac:dyDescent="0.3">
      <c r="A11" s="1" t="s">
        <v>1</v>
      </c>
      <c r="B11" s="1" t="s">
        <v>7</v>
      </c>
      <c r="E11" s="14"/>
      <c r="F11" s="14"/>
      <c r="G11" s="14"/>
    </row>
    <row r="12" spans="1:11" x14ac:dyDescent="0.3">
      <c r="I12" s="3"/>
      <c r="K12" s="3"/>
    </row>
    <row r="13" spans="1:11" x14ac:dyDescent="0.3">
      <c r="E13" s="26">
        <f>E6+E7+E8</f>
        <v>1.5135469999999998</v>
      </c>
      <c r="F13" s="8"/>
      <c r="G13" s="26">
        <f t="shared" ref="G13" si="1">G6+G7+G8</f>
        <v>13.833248559999999</v>
      </c>
      <c r="I13" s="3"/>
      <c r="K13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Н.И. 33-69</cp:lastModifiedBy>
  <dcterms:created xsi:type="dcterms:W3CDTF">2015-04-01T08:30:50Z</dcterms:created>
  <dcterms:modified xsi:type="dcterms:W3CDTF">2019-10-18T06:03:27Z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