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585" yWindow="30" windowWidth="12525" windowHeight="1243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закл.договоров'!$A$4:$L$257</definedName>
    <definedName name="_xlnm._FilterDatabase" localSheetId="0" hidden="1">Свод!$A$82:$N$142</definedName>
    <definedName name="_xlnm.Print_Area" localSheetId="1">'Реестр закл.договоров'!$A$1:$H$257</definedName>
    <definedName name="_xlnm.Print_Area" localSheetId="0">Свод!$A$1:$K$142</definedName>
  </definedNames>
  <calcPr calcId="145621"/>
</workbook>
</file>

<file path=xl/calcChain.xml><?xml version="1.0" encoding="utf-8"?>
<calcChain xmlns="http://schemas.openxmlformats.org/spreadsheetml/2006/main">
  <c r="J118" i="2" l="1"/>
  <c r="J38" i="2"/>
  <c r="J7" i="2"/>
  <c r="H124" i="2" l="1"/>
  <c r="H123" i="2"/>
  <c r="H109" i="2"/>
  <c r="H94" i="2"/>
  <c r="H87" i="2"/>
  <c r="F124" i="2"/>
  <c r="F85" i="2"/>
  <c r="F96" i="2"/>
  <c r="D7" i="2"/>
  <c r="D86" i="2"/>
  <c r="D85" i="2"/>
  <c r="D84" i="2" l="1"/>
  <c r="D83" i="2"/>
  <c r="E6" i="2" l="1"/>
  <c r="J6" i="2" l="1"/>
  <c r="K82" i="2"/>
  <c r="K6" i="2"/>
  <c r="D6" i="2" l="1"/>
  <c r="G6" i="2"/>
  <c r="I82" i="2"/>
  <c r="J82" i="2"/>
  <c r="H82" i="2"/>
  <c r="E82" i="2"/>
  <c r="F6" i="2"/>
  <c r="D82" i="2"/>
  <c r="G82" i="2"/>
  <c r="F82" i="2"/>
  <c r="I6" i="2" l="1"/>
  <c r="H6" i="2"/>
  <c r="B85" i="2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l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</calcChain>
</file>

<file path=xl/sharedStrings.xml><?xml version="1.0" encoding="utf-8"?>
<sst xmlns="http://schemas.openxmlformats.org/spreadsheetml/2006/main" count="1060" uniqueCount="166">
  <si>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</si>
  <si>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</si>
  <si>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</si>
  <si>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</si>
  <si>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</si>
  <si>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</si>
  <si>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</si>
  <si>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</si>
  <si>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</si>
  <si>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</si>
  <si>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</si>
  <si>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</si>
  <si>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</si>
  <si>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</si>
  <si>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</si>
  <si>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</si>
  <si>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</si>
  <si>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</si>
  <si>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Смоленскэнерго</t>
  </si>
  <si>
    <t>ПС 110/35/6 кВ "Южная"</t>
  </si>
  <si>
    <t>ПС 110/35/10 кВ "Вязьма-1"</t>
  </si>
  <si>
    <t>ПС 110/35/10 кВ "Заводская"</t>
  </si>
  <si>
    <t>ПС 110/35/6 кВ "Северная"</t>
  </si>
  <si>
    <t>ПС 110/6/6 кВ "Диффузион"</t>
  </si>
  <si>
    <t>ПС 35/10 кВ "Пушкино"</t>
  </si>
  <si>
    <t>ПС 110/10 кВ "Вязьма-2"</t>
  </si>
  <si>
    <t>ПС 110/10 кВ "Диво"</t>
  </si>
  <si>
    <t>ПС 110/10 кВ "Макшеево"</t>
  </si>
  <si>
    <t>ПС 110/10 кВ "Сапрыкино"</t>
  </si>
  <si>
    <t>ПС 110/10 кВ "Серго-Ивановская-Тяговая"</t>
  </si>
  <si>
    <t>ПС 110/10 кВ "Субботники"</t>
  </si>
  <si>
    <t>ПС 110/10 кВ "Трубная"</t>
  </si>
  <si>
    <t>ПС 110/10 кВ "Угра"</t>
  </si>
  <si>
    <t>ПС 110/10 кВ "Ярцево-1"</t>
  </si>
  <si>
    <t>ПС 110/10 кВ "Ярцево-2"</t>
  </si>
  <si>
    <t>ПС 110/10/6 кВ "Центральная"</t>
  </si>
  <si>
    <t>ПС 110/10/6 кВ "Чернушки"</t>
  </si>
  <si>
    <t>ПС 110/35/10 кВ "Велиж"</t>
  </si>
  <si>
    <t>ПС 110/35/10 кВ "Гагарин"</t>
  </si>
  <si>
    <t>ПС 110/35/10 кВ "Десногорск"</t>
  </si>
  <si>
    <t>ПС 110/35/10 кВ "Духовщина"</t>
  </si>
  <si>
    <t>ПС 110/35/10 кВ "Ельня"</t>
  </si>
  <si>
    <t>ПС 110/35/10 кВ "Ершичи"</t>
  </si>
  <si>
    <t>ПС 110/35/10 кВ "Кардымово"</t>
  </si>
  <si>
    <t>ПС 110/35/10 кВ "Катынь-2"</t>
  </si>
  <si>
    <t>ПС 110/35/10 кВ "Козино"</t>
  </si>
  <si>
    <t>ПС 110/35/10 кВ "Красный"</t>
  </si>
  <si>
    <t>ПС 110/35/10 кВ "Мишино"</t>
  </si>
  <si>
    <t>ПС 110/35/10 кВ "Новодугино"</t>
  </si>
  <si>
    <t>ПС 110/35/10 кВ "Починок"</t>
  </si>
  <si>
    <t>ПС 110/35/10 кВ "Светотехника"</t>
  </si>
  <si>
    <t>ПС 110/35/10 кВ "Темкино"</t>
  </si>
  <si>
    <t>ПС 110/35/10 кВ "Туманово"</t>
  </si>
  <si>
    <t>ПС 110/35/6 кВ "Голынки"</t>
  </si>
  <si>
    <t>ПС 110/35/6 кВ "Горная"</t>
  </si>
  <si>
    <t>ПС 110/35/6 кВ "Индустриальная"</t>
  </si>
  <si>
    <t>ПС 110/35/6 кВ "Пронино"</t>
  </si>
  <si>
    <t>ПС 110/35/6 кВ "Рославль"</t>
  </si>
  <si>
    <t>ПС 110/6 кВ "Восточная"</t>
  </si>
  <si>
    <t>ПС 110/6 кВ "Западная"</t>
  </si>
  <si>
    <t>ПС 110/6 кВ "Сафоново"</t>
  </si>
  <si>
    <t>ПС 110/6/6 кВ "Смоленск-2"</t>
  </si>
  <si>
    <t>ПС 35/10 кВ "Аврора"</t>
  </si>
  <si>
    <t>ПС 35/10 кВ "Акатово"</t>
  </si>
  <si>
    <t>ПС 35/10 кВ "Бекрино"</t>
  </si>
  <si>
    <t>ПС 35/10 кВ "Богданово"</t>
  </si>
  <si>
    <t>ПС 35/10 кВ "Высокое"</t>
  </si>
  <si>
    <t>ПС 35/10 кВ "Гаристово"</t>
  </si>
  <si>
    <t>ПС 35/10 кВ "Екимовичи"</t>
  </si>
  <si>
    <t>ПС 35/10 кВ "Жуковская"</t>
  </si>
  <si>
    <t>ПС 35/10 кВ "Захарьевское"</t>
  </si>
  <si>
    <t>ПС 35/10 кВ "Каменка"</t>
  </si>
  <si>
    <t>ПС 35/10 кВ "Карманово"</t>
  </si>
  <si>
    <t>ПС 35/10 кВ "Катынь-1"</t>
  </si>
  <si>
    <t>ПС 35/10 кВ "Кикино"</t>
  </si>
  <si>
    <t>ПС 35/10 кВ "Кириллы"</t>
  </si>
  <si>
    <t>ПС 35/10 кВ "Кощино"</t>
  </si>
  <si>
    <t>ПС 35/10 кВ "Липецы"</t>
  </si>
  <si>
    <t>ПС 35/10 кВ "Лубня"</t>
  </si>
  <si>
    <t>ПС 35/10 кВ "Мелькомбинат"</t>
  </si>
  <si>
    <t>ПС 35/10 кВ "Никольское"</t>
  </si>
  <si>
    <t>ПС 35/10 кВ "Одинцово"</t>
  </si>
  <si>
    <t>ПС 35/10 кВ "Озерный"</t>
  </si>
  <si>
    <t>ПС 35/10 кВ "Рябцево"</t>
  </si>
  <si>
    <t>ПС 35/10 кВ "Савеево"</t>
  </si>
  <si>
    <t>ПС 35/10 кВ "Сапшо"</t>
  </si>
  <si>
    <t>ПС 35/10 кВ "Сверчково"</t>
  </si>
  <si>
    <t>ПС 35/10 кВ "Семлево"</t>
  </si>
  <si>
    <t>ПС 35/10 кВ "Трудилово"</t>
  </si>
  <si>
    <t>ПС 35/10 кВ "Тычинино"</t>
  </si>
  <si>
    <t>ПС 35/10 кВ "Холм-Жирки"</t>
  </si>
  <si>
    <t>ПС 35/6 кВ "В.Ясенная"</t>
  </si>
  <si>
    <t>ПС 35/6 кВ "Водозабор"</t>
  </si>
  <si>
    <t>ПС 35/6 кВ "Гнездово"</t>
  </si>
  <si>
    <t>ПС 35/6 кВ "Егорьево"</t>
  </si>
  <si>
    <t>ПС 35/6 кВ "Колодня"</t>
  </si>
  <si>
    <t>ПС 35/6 кВ "Красный Бор"</t>
  </si>
  <si>
    <t>ПС 35/6 кВ "Печерск"</t>
  </si>
  <si>
    <t>ПС 35/6 кВ "Синьково"</t>
  </si>
  <si>
    <t>ПС 35/6 кВ "Ясенная"</t>
  </si>
  <si>
    <t>ПС 110/35/10 кВ "Михайловская"</t>
  </si>
  <si>
    <t>ПС 110/6 кВ "Электромашины"</t>
  </si>
  <si>
    <t>ПС 35/10 кВ "Ризское"</t>
  </si>
  <si>
    <t>ПС 110/10 кВ "Екимцево"</t>
  </si>
  <si>
    <t>ПС 110/35/10 кВ "Всходы"</t>
  </si>
  <si>
    <t>ПС 110/35/10 кВ "Канютино"</t>
  </si>
  <si>
    <t>ПС 110/35/10 кВ "Каспля"</t>
  </si>
  <si>
    <t>ПС 110/35/10 кВ "Монастырщина"</t>
  </si>
  <si>
    <t>ПС 110/35/10 кВ "Рудня"</t>
  </si>
  <si>
    <t>ПС 110/35/10 кВ "Сычевка"</t>
  </si>
  <si>
    <t>ПС 35/10 кВ "Дружба"</t>
  </si>
  <si>
    <t>ПС 35/10 кВ "Исаково"</t>
  </si>
  <si>
    <t>ПС 35/10 кВ "Клушино"</t>
  </si>
  <si>
    <t>ПС 35/10 кВ "Миганово"</t>
  </si>
  <si>
    <t>ПС 35/10 кВ "Родоманово"</t>
  </si>
  <si>
    <t>ПС 35/10 кВ "Тесово"</t>
  </si>
  <si>
    <t>ПС 35/10 кВ "Хмелита"</t>
  </si>
  <si>
    <t>ПС 110/35/10 кВ "Издешково"</t>
  </si>
  <si>
    <t>ПС 110/35/10 кВ "Стодолище"</t>
  </si>
  <si>
    <t>ПС 35/10 кВ "Каськово"</t>
  </si>
  <si>
    <t>ПС 35/10 кВ "Ушаково"</t>
  </si>
  <si>
    <t>ПС 110/10 кВ "Логово"</t>
  </si>
  <si>
    <t>ПС 110/35/10 кВ "Демидов"</t>
  </si>
  <si>
    <t>ПС 110/35/10 кВ "Понизовье"</t>
  </si>
  <si>
    <t>ПС 110/35/6 кВ "Индустриальная</t>
  </si>
  <si>
    <t>ПС 110/6 кВ "Пластмасс"</t>
  </si>
  <si>
    <t>ПС 35/10 кВ "Белеи"</t>
  </si>
  <si>
    <t>ПС 35/10 кВ "Городище"</t>
  </si>
  <si>
    <t>ПС 35/10 кВ "Дорогобуж-2"</t>
  </si>
  <si>
    <t>ПС 35/10 кВ "Заборье"</t>
  </si>
  <si>
    <t>ПС 35/10 кВ "Замошье"</t>
  </si>
  <si>
    <t>ПС 35/10 кВ "Кайдаково"</t>
  </si>
  <si>
    <t>ПС 35/10 кВ "Коммунар"</t>
  </si>
  <si>
    <t>ПС 35/10 кВ "Коханы"</t>
  </si>
  <si>
    <t>ПС 35/10 кВ "Лоино"</t>
  </si>
  <si>
    <t>ПС 35/10 кВ "Микулино"</t>
  </si>
  <si>
    <t>ПС 35/10 кВ "Сож"</t>
  </si>
  <si>
    <t>ПС 35/10кВ "Клушино"</t>
  </si>
  <si>
    <t>ПС 110/10 кВ "Игоревская"</t>
  </si>
  <si>
    <t>ПС 110/35/10 кВ "Днепровск"</t>
  </si>
  <si>
    <t>ПС 35/10 кВ "Батищево"</t>
  </si>
  <si>
    <t>ПС 35/10 кВ "Беляево"</t>
  </si>
  <si>
    <t>ПС 35/10 кВ "Воронцово"</t>
  </si>
  <si>
    <t>ПС 35/10 кВ "Вязьма-Брянская"</t>
  </si>
  <si>
    <t>ПС 35/10 кВ "Добромино"</t>
  </si>
  <si>
    <t>ПС 35/10 кВ "Ивино"</t>
  </si>
  <si>
    <t>ПС 35/10 кВ "Рокот"</t>
  </si>
  <si>
    <t>ПС 35/10 кВ "Соловьево"</t>
  </si>
  <si>
    <t>ПС 35/10 кВ "Спас-Углы"</t>
  </si>
  <si>
    <t>ПС 35/10 кВ "Ст. Село"</t>
  </si>
  <si>
    <t>ПС 35/10 кВ "Третьяково"</t>
  </si>
  <si>
    <t>ПС 35/6 кВ "ЗССК"</t>
  </si>
  <si>
    <t>ПС 110/10/6 кВ "Промышленная"</t>
  </si>
  <si>
    <t>ПС 35/10 кВ "Казимирово"</t>
  </si>
  <si>
    <t>ПС 110/6 кВ "Смоленск-2"</t>
  </si>
  <si>
    <t>15 раб. дней</t>
  </si>
  <si>
    <t>ПС 35/10 кВ "Яново"</t>
  </si>
  <si>
    <t>№</t>
  </si>
  <si>
    <t>Сведения о деятельности филиала ОАО " МРСК Центра" - "Смоленскэнерго" по технологическому присоединению за Февраль 2014г.</t>
  </si>
  <si>
    <t>Пообъектная информация по заключенным договорам ТП за Февраль 2014 г.</t>
  </si>
  <si>
    <t xml:space="preserve">Максимальная мощность, кВт </t>
  </si>
  <si>
    <t>Точка присоединения объекта (ПС,ВЛ)</t>
  </si>
  <si>
    <t>24 месяца</t>
  </si>
  <si>
    <t>4 месяца</t>
  </si>
  <si>
    <t>12 месяцев</t>
  </si>
  <si>
    <t>6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</si>
</sst>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"/>
    <numFmt numFmtId="165" formatCode="0.000000"/>
    <numFmt numFmtId="166" formatCode="0.0000"/>
    <numFmt numFmtId="167" formatCode="#,##0.000"/>
    <numFmt numFmtId="168" formatCode="#,##0.0000"/>
    <numFmt numFmtId="169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0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0" borderId="0" xfId="0" applyFont="1"/>
    <xf numFmtId="167" fontId="6" fillId="0" borderId="0" xfId="0" applyNumberFormat="1" applyFont="1"/>
    <xf numFmtId="0" fontId="12" fillId="3" borderId="2" xfId="0" applyFont="1" applyFill="1" applyBorder="1" applyAlignment="1">
      <alignment horizontal="center" vertical="center" wrapText="1"/>
    </xf>
    <xf numFmtId="3" fontId="0" fillId="0" borderId="0" xfId="0" applyNumberFormat="1"/>
    <xf numFmtId="168" fontId="0" fillId="0" borderId="0" xfId="0" applyNumberFormat="1"/>
    <xf numFmtId="1" fontId="5" fillId="0" borderId="0" xfId="0" applyNumberFormat="1" applyFont="1" applyFill="1" applyBorder="1"/>
    <xf numFmtId="0" fontId="0" fillId="0" borderId="0" xfId="0" applyFill="1" applyBorder="1"/>
    <xf numFmtId="0" fontId="12" fillId="3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0" xfId="0" applyFont="1" applyFill="1" applyBorder="1"/>
    <xf numFmtId="166" fontId="5" fillId="0" borderId="0" xfId="0" applyNumberFormat="1" applyFont="1" applyFill="1" applyBorder="1"/>
    <xf numFmtId="167" fontId="12" fillId="3" borderId="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167" fontId="10" fillId="4" borderId="1" xfId="0" applyNumberFormat="1" applyFont="1" applyFill="1" applyBorder="1" applyAlignment="1">
      <alignment horizontal="center" vertical="center"/>
    </xf>
    <xf numFmtId="0" fontId="14" fillId="0" borderId="0" xfId="0" applyFont="1"/>
    <xf numFmtId="1" fontId="15" fillId="0" borderId="0" xfId="0" applyNumberFormat="1" applyFont="1" applyFill="1" applyBorder="1"/>
    <xf numFmtId="164" fontId="14" fillId="0" borderId="0" xfId="0" applyNumberFormat="1" applyFont="1"/>
    <xf numFmtId="167" fontId="6" fillId="0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Font="1" applyAlignment="1">
      <alignment horizontal="center"/>
    </xf>
    <xf numFmtId="167" fontId="7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9" fillId="0" borderId="1" xfId="0" applyNumberFormat="1" applyFont="1" applyFill="1" applyBorder="1" applyAlignment="1">
      <alignment horizontal="center" vertical="center"/>
    </xf>
    <xf numFmtId="167" fontId="0" fillId="0" borderId="0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3" xfId="46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33CCCC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B155"/>
  <sheetViews>
    <sheetView view="pageBreakPreview" zoomScale="115" zoomScaleNormal="85" zoomScaleSheetLayoutView="115" workbookViewId="0">
      <selection activeCell="C129" sqref="C129"/>
    </sheetView>
  </sheetViews>
  <sheetFormatPr defaultRowHeight="15" x14ac:dyDescent="0.25"/>
  <cols>
    <col min="1" max="1" width="18.5703125" style="1" customWidth="1"/>
    <col min="2" max="2" width="6.5703125" style="1" customWidth="1"/>
    <col min="3" max="3" width="35" style="1" customWidth="1"/>
    <col min="4" max="4" width="8.85546875" style="1" customWidth="1"/>
    <col min="5" max="5" width="14" style="74" customWidth="1"/>
    <col min="6" max="6" width="10.7109375" style="1" customWidth="1"/>
    <col min="7" max="7" width="14.7109375" style="74" customWidth="1"/>
    <col min="8" max="8" width="10.7109375" style="1" customWidth="1"/>
    <col min="9" max="9" width="14.28515625" style="74" customWidth="1"/>
    <col min="10" max="10" width="8.28515625" style="1" customWidth="1"/>
    <col min="11" max="11" width="13.28515625" style="74" customWidth="1"/>
    <col min="12" max="12" width="32.42578125" style="1" customWidth="1"/>
    <col min="13" max="16384" width="9.140625" style="1"/>
  </cols>
  <sheetData>
    <row r="1" spans="1:28" s="52" customFormat="1" x14ac:dyDescent="0.25">
      <c r="A1" s="55"/>
      <c r="B1" s="55"/>
      <c r="C1" s="55"/>
      <c r="D1" s="55"/>
      <c r="E1" s="56"/>
      <c r="F1" s="55"/>
      <c r="G1" s="56"/>
      <c r="H1" s="99" t="s">
        <v>14</v>
      </c>
      <c r="I1" s="99"/>
      <c r="J1" s="99"/>
      <c r="K1" s="99"/>
    </row>
    <row r="2" spans="1:28" s="52" customFormat="1" ht="15.75" thickBot="1" x14ac:dyDescent="0.3">
      <c r="A2" s="100" t="s">
        <v>158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28" s="52" customFormat="1" ht="15.75" customHeight="1" thickBot="1" x14ac:dyDescent="0.3">
      <c r="A3" s="101" t="s">
        <v>2</v>
      </c>
      <c r="B3" s="57"/>
      <c r="C3" s="101" t="s">
        <v>13</v>
      </c>
      <c r="D3" s="103" t="s">
        <v>3</v>
      </c>
      <c r="E3" s="103"/>
      <c r="F3" s="103" t="s">
        <v>4</v>
      </c>
      <c r="G3" s="103"/>
      <c r="H3" s="103" t="s">
        <v>5</v>
      </c>
      <c r="I3" s="104"/>
      <c r="J3" s="103" t="s">
        <v>6</v>
      </c>
      <c r="K3" s="103"/>
      <c r="L3" s="58"/>
      <c r="M3" s="59"/>
      <c r="N3" s="60"/>
      <c r="O3" s="60"/>
      <c r="P3" s="60"/>
      <c r="Q3" s="61"/>
    </row>
    <row r="4" spans="1:28" s="52" customFormat="1" ht="46.5" customHeight="1" thickBot="1" x14ac:dyDescent="0.3">
      <c r="A4" s="102"/>
      <c r="B4" s="62" t="s">
        <v>157</v>
      </c>
      <c r="C4" s="102"/>
      <c r="D4" s="103"/>
      <c r="E4" s="103"/>
      <c r="F4" s="103"/>
      <c r="G4" s="103"/>
      <c r="H4" s="103"/>
      <c r="I4" s="104"/>
      <c r="J4" s="103"/>
      <c r="K4" s="103"/>
      <c r="L4" s="63"/>
      <c r="M4" s="64"/>
      <c r="N4" s="65"/>
      <c r="O4" s="64"/>
      <c r="P4" s="60"/>
      <c r="Q4" s="61"/>
    </row>
    <row r="5" spans="1:28" s="52" customFormat="1" x14ac:dyDescent="0.25">
      <c r="A5" s="102"/>
      <c r="B5" s="62"/>
      <c r="C5" s="102"/>
      <c r="D5" s="57" t="s">
        <v>7</v>
      </c>
      <c r="E5" s="66" t="s">
        <v>8</v>
      </c>
      <c r="F5" s="57" t="s">
        <v>7</v>
      </c>
      <c r="G5" s="66" t="s">
        <v>8</v>
      </c>
      <c r="H5" s="57" t="s">
        <v>7</v>
      </c>
      <c r="I5" s="66" t="s">
        <v>8</v>
      </c>
      <c r="J5" s="57" t="s">
        <v>7</v>
      </c>
      <c r="K5" s="66" t="s">
        <v>8</v>
      </c>
      <c r="M5" s="64"/>
      <c r="N5" s="64"/>
      <c r="O5" s="64"/>
      <c r="P5" s="64"/>
      <c r="Q5" s="61"/>
    </row>
    <row r="6" spans="1:28" s="70" customFormat="1" ht="15.75" customHeight="1" x14ac:dyDescent="0.25">
      <c r="A6" s="67" t="s">
        <v>18</v>
      </c>
      <c r="B6" s="67"/>
      <c r="C6" s="67" t="s">
        <v>15</v>
      </c>
      <c r="D6" s="68">
        <f t="shared" ref="D6:K6" si="0">SUM(D7:D81)</f>
        <v>156</v>
      </c>
      <c r="E6" s="69">
        <f t="shared" si="0"/>
        <v>3.3738000000000001</v>
      </c>
      <c r="F6" s="68">
        <f t="shared" si="0"/>
        <v>129</v>
      </c>
      <c r="G6" s="69">
        <f t="shared" si="0"/>
        <v>2.1142999999999992</v>
      </c>
      <c r="H6" s="68">
        <f t="shared" si="0"/>
        <v>118</v>
      </c>
      <c r="I6" s="69">
        <f t="shared" si="0"/>
        <v>2.4240699999999999</v>
      </c>
      <c r="J6" s="68">
        <f t="shared" si="0"/>
        <v>29</v>
      </c>
      <c r="K6" s="69">
        <f t="shared" si="0"/>
        <v>2.121</v>
      </c>
      <c r="M6" s="71"/>
      <c r="N6" s="72"/>
      <c r="O6" s="72"/>
      <c r="P6" s="72"/>
      <c r="R6" s="72"/>
      <c r="S6" s="72"/>
    </row>
    <row r="7" spans="1:28" s="2" customFormat="1" x14ac:dyDescent="0.25">
      <c r="A7" s="5" t="s">
        <v>18</v>
      </c>
      <c r="B7" s="5">
        <v>1</v>
      </c>
      <c r="C7" s="84" t="s">
        <v>97</v>
      </c>
      <c r="D7" s="5">
        <f>1+17</f>
        <v>18</v>
      </c>
      <c r="E7" s="86">
        <v>0.38800000000000001</v>
      </c>
      <c r="F7" s="5">
        <v>13</v>
      </c>
      <c r="G7" s="75">
        <v>0.188</v>
      </c>
      <c r="H7" s="6">
        <v>7</v>
      </c>
      <c r="I7" s="77">
        <v>6.08E-2</v>
      </c>
      <c r="J7" s="6">
        <f>1+6</f>
        <v>7</v>
      </c>
      <c r="K7" s="78">
        <v>0.36299999999999999</v>
      </c>
      <c r="M7" s="46"/>
      <c r="N7" s="46"/>
      <c r="O7" s="46"/>
      <c r="P7" s="46"/>
      <c r="Q7" s="46"/>
      <c r="R7" s="46"/>
      <c r="S7" s="46"/>
      <c r="T7" s="43"/>
      <c r="U7" s="46"/>
      <c r="V7" s="50"/>
      <c r="W7" s="46"/>
      <c r="X7" s="50"/>
      <c r="Y7" s="46"/>
      <c r="Z7" s="50"/>
      <c r="AA7" s="46"/>
      <c r="AB7" s="50"/>
    </row>
    <row r="8" spans="1:28" x14ac:dyDescent="0.25">
      <c r="A8" s="5" t="s">
        <v>18</v>
      </c>
      <c r="B8" s="5">
        <v>2</v>
      </c>
      <c r="C8" s="84" t="s">
        <v>62</v>
      </c>
      <c r="D8" s="87">
        <v>1</v>
      </c>
      <c r="E8" s="86">
        <v>7.0000000000000001E-3</v>
      </c>
      <c r="F8" s="6">
        <v>1</v>
      </c>
      <c r="G8" s="76">
        <v>7.0000000000000001E-3</v>
      </c>
      <c r="H8" s="51">
        <v>0</v>
      </c>
      <c r="I8" s="77">
        <v>0</v>
      </c>
      <c r="J8" s="51">
        <v>0</v>
      </c>
      <c r="K8" s="73">
        <v>0</v>
      </c>
      <c r="M8" s="46"/>
      <c r="N8" s="46"/>
      <c r="O8" s="46"/>
      <c r="P8" s="46"/>
      <c r="Q8" s="46"/>
      <c r="R8" s="46"/>
      <c r="S8" s="46"/>
      <c r="T8" s="47"/>
      <c r="U8" s="46"/>
      <c r="V8" s="50"/>
      <c r="W8" s="46"/>
      <c r="X8" s="50"/>
      <c r="Y8" s="46"/>
      <c r="Z8" s="50"/>
      <c r="AA8" s="46"/>
      <c r="AB8" s="50"/>
    </row>
    <row r="9" spans="1:28" x14ac:dyDescent="0.25">
      <c r="A9" s="5" t="s">
        <v>18</v>
      </c>
      <c r="B9" s="5">
        <v>3</v>
      </c>
      <c r="C9" s="84" t="s">
        <v>63</v>
      </c>
      <c r="D9" s="5">
        <v>3</v>
      </c>
      <c r="E9" s="86">
        <v>0.04</v>
      </c>
      <c r="F9" s="6">
        <v>7</v>
      </c>
      <c r="G9" s="76">
        <v>8.3000000000000004E-2</v>
      </c>
      <c r="H9" s="6">
        <v>2</v>
      </c>
      <c r="I9" s="77">
        <v>2.4E-2</v>
      </c>
      <c r="J9" s="6">
        <v>0</v>
      </c>
      <c r="K9" s="78">
        <v>0</v>
      </c>
      <c r="M9" s="46"/>
      <c r="N9" s="46"/>
      <c r="O9" s="46"/>
      <c r="P9" s="46"/>
      <c r="Q9" s="46"/>
      <c r="R9" s="46"/>
      <c r="S9" s="46"/>
      <c r="T9" s="43"/>
      <c r="U9" s="46"/>
      <c r="V9" s="50"/>
      <c r="W9" s="46"/>
      <c r="X9" s="50"/>
      <c r="Y9" s="46"/>
      <c r="Z9" s="50"/>
      <c r="AA9" s="46"/>
      <c r="AB9" s="50"/>
    </row>
    <row r="10" spans="1:28" x14ac:dyDescent="0.25">
      <c r="A10" s="5" t="s">
        <v>18</v>
      </c>
      <c r="B10" s="5">
        <v>4</v>
      </c>
      <c r="C10" s="84" t="s">
        <v>64</v>
      </c>
      <c r="D10" s="5">
        <v>2</v>
      </c>
      <c r="E10" s="86">
        <v>2.9000000000000001E-2</v>
      </c>
      <c r="F10" s="5">
        <v>3</v>
      </c>
      <c r="G10" s="75">
        <v>3.6999999999999998E-2</v>
      </c>
      <c r="H10" s="6">
        <v>0</v>
      </c>
      <c r="I10" s="77">
        <v>0</v>
      </c>
      <c r="J10" s="6">
        <v>0</v>
      </c>
      <c r="K10" s="78">
        <v>0</v>
      </c>
      <c r="M10" s="46"/>
      <c r="N10" s="46"/>
      <c r="O10" s="46"/>
      <c r="P10" s="46"/>
      <c r="Q10" s="46"/>
      <c r="R10" s="46"/>
      <c r="S10" s="46"/>
      <c r="T10" s="43"/>
      <c r="U10" s="46"/>
      <c r="V10" s="50"/>
      <c r="W10" s="46"/>
      <c r="X10" s="50"/>
      <c r="Y10" s="46"/>
      <c r="Z10" s="50"/>
      <c r="AA10" s="46"/>
      <c r="AB10" s="50"/>
    </row>
    <row r="11" spans="1:28" x14ac:dyDescent="0.25">
      <c r="A11" s="5" t="s">
        <v>18</v>
      </c>
      <c r="B11" s="5">
        <v>5</v>
      </c>
      <c r="C11" s="84" t="s">
        <v>126</v>
      </c>
      <c r="D11" s="5">
        <v>1</v>
      </c>
      <c r="E11" s="86">
        <v>2E-3</v>
      </c>
      <c r="F11" s="5">
        <v>0</v>
      </c>
      <c r="G11" s="77">
        <v>0</v>
      </c>
      <c r="H11" s="5">
        <v>0</v>
      </c>
      <c r="I11" s="77">
        <v>0</v>
      </c>
      <c r="J11" s="6">
        <v>0</v>
      </c>
      <c r="K11" s="78">
        <v>0</v>
      </c>
      <c r="M11" s="46"/>
      <c r="N11" s="46"/>
      <c r="O11" s="46"/>
      <c r="P11" s="46"/>
      <c r="Q11" s="46"/>
      <c r="R11" s="46"/>
      <c r="S11" s="46"/>
      <c r="T11" s="43"/>
      <c r="U11" s="46"/>
      <c r="V11" s="50"/>
      <c r="W11" s="46"/>
      <c r="X11" s="50"/>
      <c r="Y11" s="46"/>
      <c r="Z11" s="50"/>
      <c r="AA11" s="46"/>
      <c r="AB11" s="50"/>
    </row>
    <row r="12" spans="1:28" x14ac:dyDescent="0.25">
      <c r="A12" s="5" t="s">
        <v>18</v>
      </c>
      <c r="B12" s="5">
        <v>6</v>
      </c>
      <c r="C12" s="84" t="s">
        <v>65</v>
      </c>
      <c r="D12" s="5">
        <v>1</v>
      </c>
      <c r="E12" s="86">
        <v>1.4999999999999999E-2</v>
      </c>
      <c r="F12" s="5">
        <v>0</v>
      </c>
      <c r="G12" s="77">
        <v>0</v>
      </c>
      <c r="H12" s="6">
        <v>1</v>
      </c>
      <c r="I12" s="77">
        <v>6.0000000000000001E-3</v>
      </c>
      <c r="J12" s="6">
        <v>0</v>
      </c>
      <c r="K12" s="78">
        <v>0</v>
      </c>
      <c r="M12" s="46"/>
      <c r="N12" s="46"/>
      <c r="O12" s="46"/>
      <c r="P12" s="46"/>
      <c r="Q12" s="46"/>
      <c r="R12" s="46"/>
      <c r="S12" s="46"/>
      <c r="T12" s="43"/>
      <c r="U12" s="46"/>
      <c r="V12" s="50"/>
      <c r="W12" s="46"/>
      <c r="X12" s="50"/>
      <c r="Y12" s="46"/>
      <c r="Z12" s="50"/>
      <c r="AA12" s="46"/>
      <c r="AB12" s="50"/>
    </row>
    <row r="13" spans="1:28" x14ac:dyDescent="0.25">
      <c r="A13" s="5" t="s">
        <v>18</v>
      </c>
      <c r="B13" s="5">
        <v>7</v>
      </c>
      <c r="C13" s="84" t="s">
        <v>67</v>
      </c>
      <c r="D13" s="5">
        <v>1</v>
      </c>
      <c r="E13" s="86">
        <v>1.4E-2</v>
      </c>
      <c r="F13" s="5">
        <v>2</v>
      </c>
      <c r="G13" s="77">
        <v>2.9000000000000001E-2</v>
      </c>
      <c r="H13" s="6">
        <v>0</v>
      </c>
      <c r="I13" s="77">
        <v>0</v>
      </c>
      <c r="J13" s="6">
        <v>0</v>
      </c>
      <c r="K13" s="78">
        <v>0</v>
      </c>
      <c r="M13" s="46"/>
      <c r="N13" s="46"/>
      <c r="O13" s="46"/>
      <c r="P13" s="46"/>
      <c r="Q13" s="46"/>
      <c r="R13" s="46"/>
      <c r="S13" s="46"/>
      <c r="T13" s="43"/>
      <c r="U13" s="46"/>
      <c r="V13" s="50"/>
      <c r="W13" s="46"/>
      <c r="X13" s="50"/>
      <c r="Y13" s="46"/>
      <c r="Z13" s="50"/>
      <c r="AA13" s="46"/>
      <c r="AB13" s="50"/>
    </row>
    <row r="14" spans="1:28" x14ac:dyDescent="0.25">
      <c r="A14" s="5" t="s">
        <v>18</v>
      </c>
      <c r="B14" s="5">
        <v>8</v>
      </c>
      <c r="C14" s="84" t="s">
        <v>127</v>
      </c>
      <c r="D14" s="5">
        <v>1</v>
      </c>
      <c r="E14" s="86">
        <v>5.0000000000000001E-3</v>
      </c>
      <c r="F14" s="5">
        <v>1</v>
      </c>
      <c r="G14" s="77">
        <v>5.0000000000000001E-3</v>
      </c>
      <c r="H14" s="6">
        <v>0</v>
      </c>
      <c r="I14" s="77">
        <v>0</v>
      </c>
      <c r="J14" s="6">
        <v>0</v>
      </c>
      <c r="K14" s="78">
        <v>0</v>
      </c>
      <c r="M14" s="46"/>
      <c r="N14" s="46"/>
      <c r="O14" s="46"/>
      <c r="P14" s="46"/>
      <c r="Q14" s="46"/>
      <c r="R14" s="46"/>
      <c r="S14" s="46"/>
      <c r="T14" s="43"/>
      <c r="U14" s="46"/>
      <c r="V14" s="50"/>
      <c r="W14" s="46"/>
      <c r="X14" s="50"/>
      <c r="Y14" s="46"/>
      <c r="Z14" s="50"/>
      <c r="AA14" s="46"/>
      <c r="AB14" s="50"/>
    </row>
    <row r="15" spans="1:28" x14ac:dyDescent="0.25">
      <c r="A15" s="5" t="s">
        <v>18</v>
      </c>
      <c r="B15" s="5">
        <v>9</v>
      </c>
      <c r="C15" s="84" t="s">
        <v>128</v>
      </c>
      <c r="D15" s="5">
        <v>1</v>
      </c>
      <c r="E15" s="86">
        <v>1.4999999999999999E-2</v>
      </c>
      <c r="F15" s="5">
        <v>1</v>
      </c>
      <c r="G15" s="77">
        <v>1.4999999999999999E-2</v>
      </c>
      <c r="H15" s="6">
        <v>1</v>
      </c>
      <c r="I15" s="77">
        <v>7.0000000000000001E-3</v>
      </c>
      <c r="J15" s="6">
        <v>0</v>
      </c>
      <c r="K15" s="78">
        <v>0</v>
      </c>
      <c r="M15" s="46"/>
      <c r="N15" s="46"/>
      <c r="O15" s="46"/>
      <c r="P15" s="46"/>
      <c r="Q15" s="46"/>
      <c r="R15" s="46"/>
      <c r="S15" s="46"/>
      <c r="T15" s="43"/>
      <c r="U15" s="46"/>
      <c r="V15" s="50"/>
      <c r="W15" s="46"/>
      <c r="X15" s="50"/>
      <c r="Y15" s="46"/>
      <c r="Z15" s="50"/>
      <c r="AA15" s="46"/>
      <c r="AB15" s="50"/>
    </row>
    <row r="16" spans="1:28" x14ac:dyDescent="0.25">
      <c r="A16" s="5" t="s">
        <v>18</v>
      </c>
      <c r="B16" s="5">
        <v>10</v>
      </c>
      <c r="C16" s="84" t="s">
        <v>110</v>
      </c>
      <c r="D16" s="5">
        <v>1</v>
      </c>
      <c r="E16" s="86">
        <v>0.01</v>
      </c>
      <c r="F16" s="5">
        <v>1</v>
      </c>
      <c r="G16" s="77">
        <v>0.01</v>
      </c>
      <c r="H16" s="6">
        <v>0</v>
      </c>
      <c r="I16" s="77">
        <v>0</v>
      </c>
      <c r="J16" s="6">
        <v>0</v>
      </c>
      <c r="K16" s="78">
        <v>0</v>
      </c>
      <c r="M16" s="46"/>
      <c r="N16" s="46"/>
      <c r="O16" s="46"/>
      <c r="P16" s="46"/>
      <c r="Q16" s="46"/>
      <c r="R16" s="46"/>
      <c r="S16" s="46"/>
      <c r="T16" s="43"/>
      <c r="U16" s="46"/>
      <c r="V16" s="50"/>
      <c r="W16" s="46"/>
      <c r="X16" s="50"/>
      <c r="Y16" s="46"/>
      <c r="Z16" s="50"/>
      <c r="AA16" s="46"/>
      <c r="AB16" s="50"/>
    </row>
    <row r="17" spans="1:28" x14ac:dyDescent="0.25">
      <c r="A17" s="5" t="s">
        <v>18</v>
      </c>
      <c r="B17" s="5">
        <v>11</v>
      </c>
      <c r="C17" s="84" t="s">
        <v>68</v>
      </c>
      <c r="D17" s="5">
        <v>6</v>
      </c>
      <c r="E17" s="86">
        <v>6.4899999999999999E-2</v>
      </c>
      <c r="F17" s="5">
        <v>8</v>
      </c>
      <c r="G17" s="77">
        <v>0.1007</v>
      </c>
      <c r="H17" s="6">
        <v>3</v>
      </c>
      <c r="I17" s="77">
        <v>2.0999999999999998E-2</v>
      </c>
      <c r="J17" s="6">
        <v>1</v>
      </c>
      <c r="K17" s="78">
        <v>1.4999999999999999E-2</v>
      </c>
      <c r="M17" s="46"/>
      <c r="N17" s="46"/>
      <c r="O17" s="46"/>
      <c r="P17" s="46"/>
      <c r="Q17" s="46"/>
      <c r="R17" s="46"/>
      <c r="S17" s="46"/>
      <c r="T17" s="43"/>
      <c r="U17" s="46"/>
      <c r="V17" s="50"/>
      <c r="W17" s="46"/>
      <c r="X17" s="50"/>
      <c r="Y17" s="46"/>
      <c r="Z17" s="50"/>
      <c r="AA17" s="46"/>
      <c r="AB17" s="50"/>
    </row>
    <row r="18" spans="1:28" x14ac:dyDescent="0.25">
      <c r="A18" s="5" t="s">
        <v>18</v>
      </c>
      <c r="B18" s="5">
        <v>12</v>
      </c>
      <c r="C18" s="84" t="s">
        <v>69</v>
      </c>
      <c r="D18" s="5">
        <v>5</v>
      </c>
      <c r="E18" s="86">
        <v>5.1999999999999998E-2</v>
      </c>
      <c r="F18" s="5">
        <v>5</v>
      </c>
      <c r="G18" s="77">
        <v>0.54</v>
      </c>
      <c r="H18" s="5">
        <v>8</v>
      </c>
      <c r="I18" s="77">
        <v>7.2499999999999995E-2</v>
      </c>
      <c r="J18" s="6">
        <v>0</v>
      </c>
      <c r="K18" s="78">
        <v>0</v>
      </c>
      <c r="M18" s="46"/>
      <c r="N18" s="46"/>
      <c r="O18" s="46"/>
      <c r="P18" s="46"/>
      <c r="Q18" s="46"/>
      <c r="R18" s="46"/>
      <c r="S18" s="46"/>
      <c r="T18" s="43"/>
      <c r="U18" s="46"/>
      <c r="V18" s="50"/>
      <c r="W18" s="46"/>
      <c r="X18" s="50"/>
      <c r="Y18" s="46"/>
      <c r="Z18" s="50"/>
      <c r="AA18" s="46"/>
      <c r="AB18" s="50"/>
    </row>
    <row r="19" spans="1:28" x14ac:dyDescent="0.25">
      <c r="A19" s="5" t="s">
        <v>18</v>
      </c>
      <c r="B19" s="5">
        <v>13</v>
      </c>
      <c r="C19" s="84" t="s">
        <v>129</v>
      </c>
      <c r="D19" s="5">
        <v>1</v>
      </c>
      <c r="E19" s="86">
        <v>1.4999999999999999E-2</v>
      </c>
      <c r="F19" s="6">
        <v>1</v>
      </c>
      <c r="G19" s="76">
        <v>1.4999999999999999E-2</v>
      </c>
      <c r="H19" s="6">
        <v>0</v>
      </c>
      <c r="I19" s="77">
        <v>0</v>
      </c>
      <c r="J19" s="6">
        <v>0</v>
      </c>
      <c r="K19" s="78">
        <v>0</v>
      </c>
      <c r="M19" s="46"/>
      <c r="N19" s="46"/>
      <c r="O19" s="46"/>
      <c r="P19" s="46"/>
      <c r="Q19" s="46"/>
      <c r="R19" s="46"/>
      <c r="S19" s="46"/>
      <c r="T19" s="43"/>
      <c r="U19" s="46"/>
      <c r="V19" s="50"/>
      <c r="W19" s="46"/>
      <c r="X19" s="50"/>
      <c r="Y19" s="46"/>
      <c r="Z19" s="50"/>
      <c r="AA19" s="46"/>
      <c r="AB19" s="50"/>
    </row>
    <row r="20" spans="1:28" s="8" customFormat="1" x14ac:dyDescent="0.25">
      <c r="A20" s="5" t="s">
        <v>18</v>
      </c>
      <c r="B20" s="5">
        <v>14</v>
      </c>
      <c r="C20" s="84" t="s">
        <v>130</v>
      </c>
      <c r="D20" s="5">
        <v>1</v>
      </c>
      <c r="E20" s="86">
        <v>1.0500000000000001E-2</v>
      </c>
      <c r="F20" s="5">
        <v>1</v>
      </c>
      <c r="G20" s="73">
        <v>1.0500000000000001E-2</v>
      </c>
      <c r="H20" s="6">
        <v>0</v>
      </c>
      <c r="I20" s="77">
        <v>0</v>
      </c>
      <c r="J20" s="6">
        <v>0</v>
      </c>
      <c r="K20" s="78">
        <v>0</v>
      </c>
      <c r="M20" s="46"/>
      <c r="N20" s="46"/>
      <c r="O20" s="46"/>
      <c r="P20" s="46"/>
      <c r="Q20" s="46"/>
      <c r="R20" s="46"/>
      <c r="S20" s="46"/>
      <c r="T20" s="43"/>
      <c r="U20" s="46"/>
      <c r="V20" s="50"/>
      <c r="W20" s="46"/>
      <c r="X20" s="50"/>
      <c r="Y20" s="46"/>
      <c r="Z20" s="50"/>
      <c r="AA20" s="46"/>
      <c r="AB20" s="50"/>
    </row>
    <row r="21" spans="1:28" s="8" customFormat="1" x14ac:dyDescent="0.25">
      <c r="A21" s="5" t="s">
        <v>18</v>
      </c>
      <c r="B21" s="5">
        <v>15</v>
      </c>
      <c r="C21" s="84" t="s">
        <v>131</v>
      </c>
      <c r="D21" s="5">
        <v>2</v>
      </c>
      <c r="E21" s="86">
        <v>0.03</v>
      </c>
      <c r="F21" s="5">
        <v>1</v>
      </c>
      <c r="G21" s="73">
        <v>1.4999999999999999E-2</v>
      </c>
      <c r="H21" s="6">
        <v>0</v>
      </c>
      <c r="I21" s="77">
        <v>0</v>
      </c>
      <c r="J21" s="6">
        <v>1</v>
      </c>
      <c r="K21" s="78">
        <v>1.4999999999999999E-2</v>
      </c>
      <c r="M21" s="46"/>
      <c r="N21" s="46"/>
      <c r="O21" s="46"/>
      <c r="P21" s="46"/>
      <c r="Q21" s="46"/>
      <c r="R21" s="46"/>
      <c r="S21" s="46"/>
      <c r="T21" s="43"/>
      <c r="U21" s="46"/>
      <c r="V21" s="50"/>
      <c r="W21" s="46"/>
      <c r="X21" s="50"/>
      <c r="Y21" s="46"/>
      <c r="Z21" s="50"/>
      <c r="AA21" s="46"/>
      <c r="AB21" s="50"/>
    </row>
    <row r="22" spans="1:28" s="9" customFormat="1" x14ac:dyDescent="0.25">
      <c r="A22" s="5" t="s">
        <v>18</v>
      </c>
      <c r="B22" s="5">
        <v>16</v>
      </c>
      <c r="C22" s="84" t="s">
        <v>72</v>
      </c>
      <c r="D22" s="5">
        <v>3</v>
      </c>
      <c r="E22" s="86">
        <v>0.03</v>
      </c>
      <c r="F22" s="5">
        <v>1</v>
      </c>
      <c r="G22" s="73">
        <v>8.0000000000000002E-3</v>
      </c>
      <c r="H22" s="6">
        <v>4</v>
      </c>
      <c r="I22" s="77">
        <v>3.9E-2</v>
      </c>
      <c r="J22" s="6">
        <v>0</v>
      </c>
      <c r="K22" s="78">
        <v>0</v>
      </c>
      <c r="M22" s="46"/>
      <c r="N22" s="46"/>
      <c r="O22" s="46"/>
      <c r="P22" s="46"/>
      <c r="Q22" s="46"/>
      <c r="R22" s="46"/>
      <c r="S22" s="46"/>
      <c r="T22" s="43"/>
      <c r="U22" s="46"/>
      <c r="V22" s="50"/>
      <c r="W22" s="46"/>
      <c r="X22" s="50"/>
      <c r="Y22" s="46"/>
      <c r="Z22" s="50"/>
      <c r="AA22" s="46"/>
      <c r="AB22" s="50"/>
    </row>
    <row r="23" spans="1:28" s="10" customFormat="1" x14ac:dyDescent="0.25">
      <c r="A23" s="5" t="s">
        <v>18</v>
      </c>
      <c r="B23" s="5">
        <v>17</v>
      </c>
      <c r="C23" s="84" t="s">
        <v>73</v>
      </c>
      <c r="D23" s="5">
        <v>5</v>
      </c>
      <c r="E23" s="86">
        <v>3.4000000000000002E-2</v>
      </c>
      <c r="F23" s="6">
        <v>3</v>
      </c>
      <c r="G23" s="76">
        <v>0.02</v>
      </c>
      <c r="H23" s="6">
        <v>2</v>
      </c>
      <c r="I23" s="77">
        <v>0.02</v>
      </c>
      <c r="J23" s="6">
        <v>0</v>
      </c>
      <c r="K23" s="78">
        <v>0</v>
      </c>
      <c r="M23" s="46"/>
      <c r="N23" s="46"/>
      <c r="O23" s="46"/>
      <c r="P23" s="46"/>
      <c r="Q23" s="46"/>
      <c r="R23" s="46"/>
      <c r="S23" s="46"/>
      <c r="T23" s="43"/>
      <c r="U23" s="46"/>
      <c r="V23" s="50"/>
      <c r="W23" s="46"/>
      <c r="X23" s="50"/>
      <c r="Y23" s="46"/>
      <c r="Z23" s="50"/>
      <c r="AA23" s="46"/>
      <c r="AB23" s="50"/>
    </row>
    <row r="24" spans="1:28" s="10" customFormat="1" x14ac:dyDescent="0.25">
      <c r="A24" s="5" t="s">
        <v>18</v>
      </c>
      <c r="B24" s="5">
        <v>18</v>
      </c>
      <c r="C24" s="84" t="s">
        <v>74</v>
      </c>
      <c r="D24" s="5">
        <v>1</v>
      </c>
      <c r="E24" s="86">
        <v>1.4500000000000001E-2</v>
      </c>
      <c r="F24" s="5">
        <v>1</v>
      </c>
      <c r="G24" s="73">
        <v>1.4500000000000001E-2</v>
      </c>
      <c r="H24" s="6">
        <v>2</v>
      </c>
      <c r="I24" s="77">
        <v>1.9E-2</v>
      </c>
      <c r="J24" s="6">
        <v>0</v>
      </c>
      <c r="K24" s="78">
        <v>0</v>
      </c>
      <c r="M24" s="46"/>
      <c r="N24" s="46"/>
      <c r="O24" s="46"/>
      <c r="P24" s="46"/>
      <c r="Q24" s="46"/>
      <c r="R24" s="46"/>
      <c r="S24" s="46"/>
      <c r="T24" s="43"/>
      <c r="U24" s="46"/>
      <c r="V24" s="50"/>
      <c r="W24" s="46"/>
      <c r="X24" s="50"/>
      <c r="Y24" s="46"/>
      <c r="Z24" s="50"/>
      <c r="AA24" s="46"/>
      <c r="AB24" s="50"/>
    </row>
    <row r="25" spans="1:28" s="18" customFormat="1" x14ac:dyDescent="0.25">
      <c r="A25" s="5" t="s">
        <v>18</v>
      </c>
      <c r="B25" s="5">
        <v>19</v>
      </c>
      <c r="C25" s="84" t="s">
        <v>75</v>
      </c>
      <c r="D25" s="5">
        <v>6</v>
      </c>
      <c r="E25" s="86">
        <v>0.09</v>
      </c>
      <c r="F25" s="5">
        <v>0</v>
      </c>
      <c r="G25" s="73">
        <v>0</v>
      </c>
      <c r="H25" s="6">
        <v>0</v>
      </c>
      <c r="I25" s="77">
        <v>0</v>
      </c>
      <c r="J25" s="6">
        <v>0</v>
      </c>
      <c r="K25" s="78">
        <v>0</v>
      </c>
      <c r="M25" s="46"/>
      <c r="N25" s="46"/>
      <c r="O25" s="46"/>
      <c r="P25" s="46"/>
      <c r="Q25" s="46"/>
      <c r="R25" s="46"/>
      <c r="S25" s="46"/>
      <c r="T25" s="43"/>
      <c r="U25" s="46"/>
      <c r="V25" s="50"/>
      <c r="W25" s="46"/>
      <c r="X25" s="50"/>
      <c r="Y25" s="46"/>
      <c r="Z25" s="50"/>
      <c r="AA25" s="46"/>
      <c r="AB25" s="50"/>
    </row>
    <row r="26" spans="1:28" s="19" customFormat="1" x14ac:dyDescent="0.25">
      <c r="A26" s="5" t="s">
        <v>18</v>
      </c>
      <c r="B26" s="5">
        <v>20</v>
      </c>
      <c r="C26" s="84" t="s">
        <v>112</v>
      </c>
      <c r="D26" s="5">
        <v>1</v>
      </c>
      <c r="E26" s="86">
        <v>1.4999999999999999E-2</v>
      </c>
      <c r="F26" s="6">
        <v>1</v>
      </c>
      <c r="G26" s="76">
        <v>1.4999999999999999E-2</v>
      </c>
      <c r="H26" s="6">
        <v>1</v>
      </c>
      <c r="I26" s="77">
        <v>1.4999999999999999E-2</v>
      </c>
      <c r="J26" s="6">
        <v>1</v>
      </c>
      <c r="K26" s="78">
        <v>1.4999999999999999E-2</v>
      </c>
      <c r="M26" s="46"/>
      <c r="N26" s="46"/>
      <c r="O26" s="46"/>
      <c r="P26" s="46"/>
      <c r="Q26" s="46"/>
      <c r="R26" s="46"/>
      <c r="S26" s="46"/>
      <c r="T26" s="43"/>
      <c r="U26" s="46"/>
      <c r="V26" s="50"/>
      <c r="W26" s="46"/>
      <c r="X26" s="50"/>
      <c r="Y26" s="46"/>
      <c r="Z26" s="50"/>
      <c r="AA26" s="46"/>
      <c r="AB26" s="50"/>
    </row>
    <row r="27" spans="1:28" s="20" customFormat="1" x14ac:dyDescent="0.25">
      <c r="A27" s="5" t="s">
        <v>18</v>
      </c>
      <c r="B27" s="5">
        <v>21</v>
      </c>
      <c r="C27" s="84" t="s">
        <v>132</v>
      </c>
      <c r="D27" s="5">
        <v>1</v>
      </c>
      <c r="E27" s="86">
        <v>5.0000000000000001E-3</v>
      </c>
      <c r="F27" s="6">
        <v>1</v>
      </c>
      <c r="G27" s="76">
        <v>5.0000000000000001E-3</v>
      </c>
      <c r="H27" s="5">
        <v>0</v>
      </c>
      <c r="I27" s="77">
        <v>0</v>
      </c>
      <c r="J27" s="6">
        <v>0</v>
      </c>
      <c r="K27" s="78">
        <v>0</v>
      </c>
      <c r="M27" s="46"/>
      <c r="N27" s="46"/>
      <c r="O27" s="46"/>
      <c r="P27" s="46"/>
      <c r="Q27" s="46"/>
      <c r="R27" s="46"/>
      <c r="S27" s="46"/>
      <c r="T27" s="43"/>
      <c r="U27" s="46"/>
      <c r="V27" s="50"/>
      <c r="W27" s="46"/>
      <c r="X27" s="50"/>
      <c r="Y27" s="46"/>
      <c r="Z27" s="50"/>
      <c r="AA27" s="46"/>
      <c r="AB27" s="50"/>
    </row>
    <row r="28" spans="1:28" s="22" customFormat="1" x14ac:dyDescent="0.25">
      <c r="A28" s="5" t="s">
        <v>18</v>
      </c>
      <c r="B28" s="5">
        <v>22</v>
      </c>
      <c r="C28" s="84" t="s">
        <v>133</v>
      </c>
      <c r="D28" s="5">
        <v>1</v>
      </c>
      <c r="E28" s="86">
        <v>1.2E-2</v>
      </c>
      <c r="F28" s="5">
        <v>1</v>
      </c>
      <c r="G28" s="73">
        <v>1.2E-2</v>
      </c>
      <c r="H28" s="6">
        <v>0</v>
      </c>
      <c r="I28" s="77">
        <v>0</v>
      </c>
      <c r="J28" s="6">
        <v>0</v>
      </c>
      <c r="K28" s="78">
        <v>0</v>
      </c>
      <c r="M28" s="46"/>
      <c r="N28" s="46"/>
      <c r="O28" s="46"/>
      <c r="P28" s="46"/>
      <c r="Q28" s="46"/>
      <c r="R28" s="46"/>
      <c r="S28" s="46"/>
      <c r="T28" s="43"/>
      <c r="U28" s="46"/>
      <c r="V28" s="50"/>
      <c r="W28" s="46"/>
      <c r="X28" s="50"/>
      <c r="Y28" s="46"/>
      <c r="Z28" s="50"/>
      <c r="AA28" s="46"/>
      <c r="AB28" s="50"/>
    </row>
    <row r="29" spans="1:28" s="21" customFormat="1" x14ac:dyDescent="0.25">
      <c r="A29" s="5" t="s">
        <v>18</v>
      </c>
      <c r="B29" s="5">
        <v>23</v>
      </c>
      <c r="C29" s="84" t="s">
        <v>76</v>
      </c>
      <c r="D29" s="87">
        <v>2</v>
      </c>
      <c r="E29" s="86">
        <v>2.1000000000000001E-2</v>
      </c>
      <c r="F29" s="5">
        <v>4</v>
      </c>
      <c r="G29" s="73">
        <v>5.1999999999999998E-2</v>
      </c>
      <c r="H29" s="6">
        <v>0</v>
      </c>
      <c r="I29" s="77">
        <v>0</v>
      </c>
      <c r="J29" s="6">
        <v>0</v>
      </c>
      <c r="K29" s="78">
        <v>0</v>
      </c>
      <c r="M29" s="46"/>
      <c r="N29" s="46"/>
      <c r="O29" s="46"/>
      <c r="P29" s="46"/>
      <c r="Q29" s="46"/>
      <c r="R29" s="46"/>
      <c r="S29" s="46"/>
      <c r="T29" s="43"/>
      <c r="U29" s="46"/>
      <c r="V29" s="50"/>
      <c r="W29" s="46"/>
      <c r="X29" s="50"/>
      <c r="Y29" s="46"/>
      <c r="Z29" s="50"/>
      <c r="AA29" s="46"/>
      <c r="AB29" s="50"/>
    </row>
    <row r="30" spans="1:28" s="23" customFormat="1" x14ac:dyDescent="0.25">
      <c r="A30" s="5" t="s">
        <v>18</v>
      </c>
      <c r="B30" s="5">
        <v>24</v>
      </c>
      <c r="C30" s="84" t="s">
        <v>77</v>
      </c>
      <c r="D30" s="5">
        <v>6</v>
      </c>
      <c r="E30" s="86">
        <v>0.3725</v>
      </c>
      <c r="F30" s="5">
        <v>6</v>
      </c>
      <c r="G30" s="73">
        <v>8.2000000000000003E-2</v>
      </c>
      <c r="H30" s="5">
        <v>1</v>
      </c>
      <c r="I30" s="77">
        <v>0.05</v>
      </c>
      <c r="J30" s="6">
        <v>0</v>
      </c>
      <c r="K30" s="78">
        <v>0</v>
      </c>
      <c r="M30" s="46"/>
      <c r="N30" s="46"/>
      <c r="O30" s="46"/>
      <c r="P30" s="46"/>
      <c r="Q30" s="46"/>
      <c r="R30" s="46"/>
      <c r="S30" s="46"/>
      <c r="T30" s="43"/>
      <c r="U30" s="46"/>
      <c r="V30" s="50"/>
      <c r="W30" s="46"/>
      <c r="X30" s="50"/>
      <c r="Y30" s="46"/>
      <c r="Z30" s="50"/>
      <c r="AA30" s="46"/>
      <c r="AB30" s="50"/>
    </row>
    <row r="31" spans="1:28" s="24" customFormat="1" x14ac:dyDescent="0.25">
      <c r="A31" s="5" t="s">
        <v>18</v>
      </c>
      <c r="B31" s="5">
        <v>25</v>
      </c>
      <c r="C31" s="84" t="s">
        <v>134</v>
      </c>
      <c r="D31" s="5">
        <v>1</v>
      </c>
      <c r="E31" s="86">
        <v>1.4999999999999999E-2</v>
      </c>
      <c r="F31" s="5">
        <v>0</v>
      </c>
      <c r="G31" s="73">
        <v>0</v>
      </c>
      <c r="H31" s="6">
        <v>0</v>
      </c>
      <c r="I31" s="77">
        <v>0</v>
      </c>
      <c r="J31" s="6">
        <v>0</v>
      </c>
      <c r="K31" s="78">
        <v>0</v>
      </c>
      <c r="M31" s="46"/>
      <c r="N31" s="46"/>
      <c r="O31" s="46"/>
      <c r="P31" s="46"/>
      <c r="Q31" s="46"/>
      <c r="R31" s="46"/>
      <c r="S31" s="46"/>
      <c r="T31" s="43"/>
      <c r="U31" s="46"/>
      <c r="V31" s="50"/>
      <c r="W31" s="46"/>
      <c r="X31" s="50"/>
      <c r="Y31" s="46"/>
      <c r="Z31" s="50"/>
      <c r="AA31" s="46"/>
      <c r="AB31" s="50"/>
    </row>
    <row r="32" spans="1:28" s="26" customFormat="1" x14ac:dyDescent="0.25">
      <c r="A32" s="5" t="s">
        <v>18</v>
      </c>
      <c r="B32" s="5">
        <v>26</v>
      </c>
      <c r="C32" s="84" t="s">
        <v>78</v>
      </c>
      <c r="D32" s="87">
        <v>9</v>
      </c>
      <c r="E32" s="86">
        <v>0.127</v>
      </c>
      <c r="F32" s="6">
        <v>0</v>
      </c>
      <c r="G32" s="76">
        <v>0</v>
      </c>
      <c r="H32" s="6">
        <v>2</v>
      </c>
      <c r="I32" s="77">
        <v>1.4999999999999999E-2</v>
      </c>
      <c r="J32" s="6">
        <v>4</v>
      </c>
      <c r="K32" s="78">
        <v>0.06</v>
      </c>
      <c r="M32" s="46"/>
      <c r="N32" s="46"/>
      <c r="O32" s="46"/>
      <c r="P32" s="46"/>
      <c r="Q32" s="46"/>
      <c r="R32" s="46"/>
      <c r="S32" s="46"/>
      <c r="T32" s="43"/>
      <c r="U32" s="46"/>
      <c r="V32" s="50"/>
      <c r="W32" s="46"/>
      <c r="X32" s="50"/>
      <c r="Y32" s="46"/>
      <c r="Z32" s="50"/>
      <c r="AA32" s="46"/>
      <c r="AB32" s="50"/>
    </row>
    <row r="33" spans="1:28" s="30" customFormat="1" x14ac:dyDescent="0.25">
      <c r="A33" s="5" t="s">
        <v>18</v>
      </c>
      <c r="B33" s="5">
        <v>27</v>
      </c>
      <c r="C33" s="84" t="s">
        <v>79</v>
      </c>
      <c r="D33" s="5">
        <v>4</v>
      </c>
      <c r="E33" s="86">
        <v>4.5999999999999999E-2</v>
      </c>
      <c r="F33" s="6">
        <v>4</v>
      </c>
      <c r="G33" s="76">
        <v>4.2999999999999997E-2</v>
      </c>
      <c r="H33" s="5">
        <v>4</v>
      </c>
      <c r="I33" s="77">
        <v>3.5999999999999997E-2</v>
      </c>
      <c r="J33" s="6">
        <v>0</v>
      </c>
      <c r="K33" s="76">
        <v>0</v>
      </c>
      <c r="M33" s="46"/>
      <c r="N33" s="46"/>
      <c r="O33" s="46"/>
      <c r="P33" s="46"/>
      <c r="Q33" s="46"/>
      <c r="R33" s="46"/>
      <c r="S33" s="46"/>
      <c r="T33" s="48"/>
      <c r="U33" s="46"/>
      <c r="V33" s="50"/>
      <c r="W33" s="46"/>
      <c r="X33" s="50"/>
      <c r="Y33" s="46"/>
      <c r="Z33" s="50"/>
      <c r="AA33" s="46"/>
      <c r="AB33" s="50"/>
    </row>
    <row r="34" spans="1:28" s="30" customFormat="1" x14ac:dyDescent="0.25">
      <c r="A34" s="5" t="s">
        <v>18</v>
      </c>
      <c r="B34" s="5">
        <v>28</v>
      </c>
      <c r="C34" s="84" t="s">
        <v>135</v>
      </c>
      <c r="D34" s="5">
        <v>1</v>
      </c>
      <c r="E34" s="86">
        <v>0.01</v>
      </c>
      <c r="F34" s="6">
        <v>1</v>
      </c>
      <c r="G34" s="76">
        <v>0.01</v>
      </c>
      <c r="H34" s="5">
        <v>1</v>
      </c>
      <c r="I34" s="77">
        <v>0.05</v>
      </c>
      <c r="J34" s="6">
        <v>0</v>
      </c>
      <c r="K34" s="76">
        <v>0</v>
      </c>
      <c r="M34" s="46"/>
      <c r="N34" s="46"/>
      <c r="O34" s="46"/>
      <c r="P34" s="46"/>
      <c r="Q34" s="46"/>
      <c r="R34" s="46"/>
      <c r="S34" s="46"/>
      <c r="T34" s="48"/>
      <c r="U34" s="46"/>
      <c r="V34" s="50"/>
      <c r="W34" s="46"/>
      <c r="X34" s="50"/>
      <c r="Y34" s="46"/>
      <c r="Z34" s="50"/>
      <c r="AA34" s="46"/>
      <c r="AB34" s="50"/>
    </row>
    <row r="35" spans="1:28" s="30" customFormat="1" x14ac:dyDescent="0.25">
      <c r="A35" s="5" t="s">
        <v>18</v>
      </c>
      <c r="B35" s="5">
        <v>29</v>
      </c>
      <c r="C35" s="84" t="s">
        <v>80</v>
      </c>
      <c r="D35" s="5">
        <v>2</v>
      </c>
      <c r="E35" s="86">
        <v>0.34200000000000003</v>
      </c>
      <c r="F35" s="6">
        <v>0</v>
      </c>
      <c r="G35" s="76">
        <v>0</v>
      </c>
      <c r="H35" s="5">
        <v>1</v>
      </c>
      <c r="I35" s="77">
        <v>0.48</v>
      </c>
      <c r="J35" s="6">
        <v>0</v>
      </c>
      <c r="K35" s="76">
        <v>0</v>
      </c>
      <c r="M35" s="46"/>
      <c r="N35" s="46"/>
      <c r="O35" s="46"/>
      <c r="P35" s="46"/>
      <c r="Q35" s="46"/>
      <c r="R35" s="46"/>
      <c r="S35" s="46"/>
      <c r="T35" s="48"/>
      <c r="U35" s="46"/>
      <c r="V35" s="50"/>
      <c r="W35" s="46"/>
      <c r="X35" s="50"/>
      <c r="Y35" s="46"/>
      <c r="Z35" s="50"/>
      <c r="AA35" s="46"/>
      <c r="AB35" s="50"/>
    </row>
    <row r="36" spans="1:28" s="27" customFormat="1" x14ac:dyDescent="0.25">
      <c r="A36" s="5" t="s">
        <v>18</v>
      </c>
      <c r="B36" s="5">
        <v>30</v>
      </c>
      <c r="C36" s="84" t="s">
        <v>81</v>
      </c>
      <c r="D36" s="5">
        <v>20</v>
      </c>
      <c r="E36" s="86">
        <v>0.58699999999999997</v>
      </c>
      <c r="F36" s="6">
        <v>16</v>
      </c>
      <c r="G36" s="76">
        <v>0.21199999999999999</v>
      </c>
      <c r="H36" s="5">
        <v>16</v>
      </c>
      <c r="I36" s="77">
        <v>0.25383</v>
      </c>
      <c r="J36" s="6">
        <v>1</v>
      </c>
      <c r="K36" s="76">
        <v>1.4999999999999999E-2</v>
      </c>
      <c r="M36" s="46"/>
      <c r="N36" s="46"/>
      <c r="O36" s="46"/>
      <c r="P36" s="46"/>
      <c r="Q36" s="46"/>
      <c r="R36" s="46"/>
      <c r="S36" s="46"/>
      <c r="T36" s="48"/>
      <c r="U36" s="46"/>
      <c r="V36" s="50"/>
      <c r="W36" s="46"/>
      <c r="X36" s="50"/>
      <c r="Y36" s="46"/>
      <c r="Z36" s="50"/>
      <c r="AA36" s="46"/>
      <c r="AB36" s="50"/>
    </row>
    <row r="37" spans="1:28" s="27" customFormat="1" x14ac:dyDescent="0.25">
      <c r="A37" s="5" t="s">
        <v>18</v>
      </c>
      <c r="B37" s="5">
        <v>31</v>
      </c>
      <c r="C37" s="84" t="s">
        <v>82</v>
      </c>
      <c r="D37" s="87">
        <v>2</v>
      </c>
      <c r="E37" s="86">
        <v>1.7999999999999999E-2</v>
      </c>
      <c r="F37" s="5">
        <v>2</v>
      </c>
      <c r="G37" s="73">
        <v>0.03</v>
      </c>
      <c r="H37" s="6">
        <v>1</v>
      </c>
      <c r="I37" s="77">
        <v>3.0000000000000001E-3</v>
      </c>
      <c r="J37" s="6">
        <v>0</v>
      </c>
      <c r="K37" s="76">
        <v>0</v>
      </c>
      <c r="M37" s="46"/>
      <c r="N37" s="46"/>
      <c r="O37" s="46"/>
      <c r="P37" s="46"/>
      <c r="Q37" s="46"/>
      <c r="R37" s="46"/>
      <c r="S37" s="46"/>
      <c r="T37" s="48"/>
      <c r="U37" s="46"/>
      <c r="V37" s="50"/>
      <c r="W37" s="46"/>
      <c r="X37" s="50"/>
      <c r="Y37" s="46"/>
      <c r="Z37" s="50"/>
      <c r="AA37" s="46"/>
      <c r="AB37" s="50"/>
    </row>
    <row r="38" spans="1:28" s="27" customFormat="1" x14ac:dyDescent="0.25">
      <c r="A38" s="5" t="s">
        <v>18</v>
      </c>
      <c r="B38" s="5">
        <v>32</v>
      </c>
      <c r="C38" s="84" t="s">
        <v>24</v>
      </c>
      <c r="D38" s="5">
        <v>1</v>
      </c>
      <c r="E38" s="86">
        <v>0.19900000000000001</v>
      </c>
      <c r="F38" s="5">
        <v>0</v>
      </c>
      <c r="G38" s="73">
        <v>0</v>
      </c>
      <c r="H38" s="6">
        <v>1</v>
      </c>
      <c r="I38" s="77">
        <v>3.0000000000000001E-3</v>
      </c>
      <c r="J38" s="6">
        <f>1+1</f>
        <v>2</v>
      </c>
      <c r="K38" s="76">
        <v>0.72699999999999998</v>
      </c>
      <c r="M38" s="46"/>
      <c r="N38" s="46"/>
      <c r="O38" s="46"/>
      <c r="P38" s="46"/>
      <c r="Q38" s="46"/>
      <c r="R38" s="46"/>
      <c r="S38" s="46"/>
      <c r="T38" s="48"/>
      <c r="U38" s="46"/>
      <c r="V38" s="50"/>
      <c r="W38" s="46"/>
      <c r="X38" s="50"/>
      <c r="Y38" s="46"/>
      <c r="Z38" s="50"/>
      <c r="AA38" s="46"/>
      <c r="AB38" s="50"/>
    </row>
    <row r="39" spans="1:28" s="32" customFormat="1" x14ac:dyDescent="0.25">
      <c r="A39" s="5" t="s">
        <v>18</v>
      </c>
      <c r="B39" s="5">
        <v>33</v>
      </c>
      <c r="C39" s="84" t="s">
        <v>102</v>
      </c>
      <c r="D39" s="5">
        <v>3</v>
      </c>
      <c r="E39" s="86">
        <v>4.4999999999999998E-2</v>
      </c>
      <c r="F39" s="5">
        <v>2</v>
      </c>
      <c r="G39" s="73">
        <v>0.03</v>
      </c>
      <c r="H39" s="6">
        <v>4</v>
      </c>
      <c r="I39" s="77">
        <v>5.2999999999999999E-2</v>
      </c>
      <c r="J39" s="6">
        <v>0</v>
      </c>
      <c r="K39" s="76">
        <v>0</v>
      </c>
      <c r="M39" s="46"/>
      <c r="N39" s="46"/>
      <c r="O39" s="46"/>
      <c r="P39" s="46"/>
      <c r="Q39" s="46"/>
      <c r="R39" s="46"/>
      <c r="S39" s="46"/>
      <c r="T39" s="48"/>
      <c r="U39" s="46"/>
      <c r="V39" s="50"/>
      <c r="W39" s="46"/>
      <c r="X39" s="50"/>
      <c r="Y39" s="46"/>
      <c r="Z39" s="50"/>
      <c r="AA39" s="46"/>
      <c r="AB39" s="50"/>
    </row>
    <row r="40" spans="1:28" s="32" customFormat="1" x14ac:dyDescent="0.25">
      <c r="A40" s="5" t="s">
        <v>18</v>
      </c>
      <c r="B40" s="5">
        <v>34</v>
      </c>
      <c r="C40" s="84" t="s">
        <v>114</v>
      </c>
      <c r="D40" s="5">
        <v>1</v>
      </c>
      <c r="E40" s="86">
        <v>0.01</v>
      </c>
      <c r="F40" s="5">
        <v>1</v>
      </c>
      <c r="G40" s="73">
        <v>0.01</v>
      </c>
      <c r="H40" s="6">
        <v>0</v>
      </c>
      <c r="I40" s="77">
        <v>0</v>
      </c>
      <c r="J40" s="6">
        <v>0</v>
      </c>
      <c r="K40" s="76">
        <v>0</v>
      </c>
      <c r="M40" s="46"/>
      <c r="N40" s="46"/>
      <c r="O40" s="46"/>
      <c r="P40" s="46"/>
      <c r="Q40" s="46"/>
      <c r="R40" s="46"/>
      <c r="S40" s="46"/>
      <c r="T40" s="48"/>
      <c r="U40" s="46"/>
      <c r="V40" s="50"/>
      <c r="W40" s="46"/>
      <c r="X40" s="50"/>
      <c r="Y40" s="46"/>
      <c r="Z40" s="50"/>
      <c r="AA40" s="46"/>
      <c r="AB40" s="50"/>
    </row>
    <row r="41" spans="1:28" s="32" customFormat="1" x14ac:dyDescent="0.25">
      <c r="A41" s="5" t="s">
        <v>18</v>
      </c>
      <c r="B41" s="5">
        <v>35</v>
      </c>
      <c r="C41" s="84" t="s">
        <v>83</v>
      </c>
      <c r="D41" s="5">
        <v>6</v>
      </c>
      <c r="E41" s="86">
        <v>0.09</v>
      </c>
      <c r="F41" s="5">
        <v>5</v>
      </c>
      <c r="G41" s="73">
        <v>6.2E-2</v>
      </c>
      <c r="H41" s="6">
        <v>2</v>
      </c>
      <c r="I41" s="77">
        <v>1.4E-2</v>
      </c>
      <c r="J41" s="6">
        <v>0</v>
      </c>
      <c r="K41" s="76">
        <v>0</v>
      </c>
      <c r="M41" s="46"/>
      <c r="N41" s="46"/>
      <c r="O41" s="46"/>
      <c r="P41" s="46"/>
      <c r="Q41" s="46"/>
      <c r="R41" s="46"/>
      <c r="S41" s="46"/>
      <c r="T41" s="48"/>
      <c r="U41" s="46"/>
      <c r="V41" s="50"/>
      <c r="W41" s="46"/>
      <c r="X41" s="50"/>
      <c r="Y41" s="46"/>
      <c r="Z41" s="50"/>
      <c r="AA41" s="46"/>
      <c r="AB41" s="50"/>
    </row>
    <row r="42" spans="1:28" s="32" customFormat="1" x14ac:dyDescent="0.25">
      <c r="A42" s="5" t="s">
        <v>18</v>
      </c>
      <c r="B42" s="5">
        <v>36</v>
      </c>
      <c r="C42" s="84" t="s">
        <v>84</v>
      </c>
      <c r="D42" s="5">
        <v>3</v>
      </c>
      <c r="E42" s="86">
        <v>3.5900000000000001E-2</v>
      </c>
      <c r="F42" s="5">
        <v>7</v>
      </c>
      <c r="G42" s="73">
        <v>8.5599999999999996E-2</v>
      </c>
      <c r="H42" s="6">
        <v>4</v>
      </c>
      <c r="I42" s="77">
        <v>3.8799999999999994E-2</v>
      </c>
      <c r="J42" s="6">
        <v>0</v>
      </c>
      <c r="K42" s="76">
        <v>0</v>
      </c>
      <c r="M42" s="46"/>
      <c r="N42" s="46"/>
      <c r="O42" s="46"/>
      <c r="P42" s="46"/>
      <c r="Q42" s="46"/>
      <c r="R42" s="46"/>
      <c r="S42" s="46"/>
      <c r="T42" s="48"/>
      <c r="U42" s="46"/>
      <c r="V42" s="50"/>
      <c r="W42" s="46"/>
      <c r="X42" s="50"/>
      <c r="Y42" s="46"/>
      <c r="Z42" s="50"/>
      <c r="AA42" s="46"/>
      <c r="AB42" s="50"/>
    </row>
    <row r="43" spans="1:28" s="32" customFormat="1" x14ac:dyDescent="0.25">
      <c r="A43" s="5" t="s">
        <v>18</v>
      </c>
      <c r="B43" s="5">
        <v>37</v>
      </c>
      <c r="C43" s="84" t="s">
        <v>86</v>
      </c>
      <c r="D43" s="5">
        <v>2</v>
      </c>
      <c r="E43" s="86">
        <v>1.7000000000000001E-2</v>
      </c>
      <c r="F43" s="5">
        <v>2</v>
      </c>
      <c r="G43" s="73">
        <v>2.1999999999999999E-2</v>
      </c>
      <c r="H43" s="6">
        <v>1</v>
      </c>
      <c r="I43" s="77">
        <v>0.01</v>
      </c>
      <c r="J43" s="6">
        <v>0</v>
      </c>
      <c r="K43" s="76">
        <v>0</v>
      </c>
      <c r="M43" s="46"/>
      <c r="N43" s="46"/>
      <c r="O43" s="46"/>
      <c r="P43" s="46"/>
      <c r="Q43" s="46"/>
      <c r="R43" s="46"/>
      <c r="S43" s="46"/>
      <c r="T43" s="48"/>
      <c r="U43" s="46"/>
      <c r="V43" s="50"/>
      <c r="W43" s="46"/>
      <c r="X43" s="50"/>
      <c r="Y43" s="46"/>
      <c r="Z43" s="50"/>
      <c r="AA43" s="46"/>
      <c r="AB43" s="50"/>
    </row>
    <row r="44" spans="1:28" s="32" customFormat="1" x14ac:dyDescent="0.25">
      <c r="A44" s="5" t="s">
        <v>18</v>
      </c>
      <c r="B44" s="5">
        <v>38</v>
      </c>
      <c r="C44" s="84" t="s">
        <v>87</v>
      </c>
      <c r="D44" s="5">
        <v>1</v>
      </c>
      <c r="E44" s="86">
        <v>1.4999999999999999E-2</v>
      </c>
      <c r="F44" s="5">
        <v>0</v>
      </c>
      <c r="G44" s="73">
        <v>0</v>
      </c>
      <c r="H44" s="6">
        <v>0</v>
      </c>
      <c r="I44" s="77">
        <v>0</v>
      </c>
      <c r="J44" s="6">
        <v>2</v>
      </c>
      <c r="K44" s="76">
        <v>0.03</v>
      </c>
      <c r="M44" s="46"/>
      <c r="N44" s="46"/>
      <c r="O44" s="46"/>
      <c r="P44" s="46"/>
      <c r="Q44" s="46"/>
      <c r="R44" s="46"/>
      <c r="S44" s="46"/>
      <c r="T44" s="48"/>
      <c r="U44" s="46"/>
      <c r="V44" s="50"/>
      <c r="W44" s="46"/>
      <c r="X44" s="50"/>
      <c r="Y44" s="46"/>
      <c r="Z44" s="50"/>
      <c r="AA44" s="46"/>
      <c r="AB44" s="50"/>
    </row>
    <row r="45" spans="1:28" s="32" customFormat="1" x14ac:dyDescent="0.25">
      <c r="A45" s="5" t="s">
        <v>18</v>
      </c>
      <c r="B45" s="5">
        <v>39</v>
      </c>
      <c r="C45" s="84" t="s">
        <v>136</v>
      </c>
      <c r="D45" s="5">
        <v>1</v>
      </c>
      <c r="E45" s="86">
        <v>5.0000000000000001E-3</v>
      </c>
      <c r="F45" s="5">
        <v>0</v>
      </c>
      <c r="G45" s="73">
        <v>0</v>
      </c>
      <c r="H45" s="6">
        <v>0</v>
      </c>
      <c r="I45" s="77">
        <v>0</v>
      </c>
      <c r="J45" s="6">
        <v>0</v>
      </c>
      <c r="K45" s="76">
        <v>0</v>
      </c>
      <c r="M45" s="46"/>
      <c r="N45" s="46"/>
      <c r="O45" s="46"/>
      <c r="P45" s="46"/>
      <c r="Q45" s="46"/>
      <c r="R45" s="46"/>
      <c r="S45" s="46"/>
      <c r="T45" s="48"/>
      <c r="U45" s="46"/>
      <c r="V45" s="50"/>
      <c r="W45" s="46"/>
      <c r="X45" s="50"/>
      <c r="Y45" s="46"/>
      <c r="Z45" s="50"/>
      <c r="AA45" s="46"/>
      <c r="AB45" s="50"/>
    </row>
    <row r="46" spans="1:28" s="32" customFormat="1" x14ac:dyDescent="0.25">
      <c r="A46" s="5" t="s">
        <v>18</v>
      </c>
      <c r="B46" s="5">
        <v>40</v>
      </c>
      <c r="C46" s="84" t="s">
        <v>115</v>
      </c>
      <c r="D46" s="5">
        <v>1</v>
      </c>
      <c r="E46" s="86">
        <v>4.4999999999999997E-3</v>
      </c>
      <c r="F46" s="5">
        <v>1</v>
      </c>
      <c r="G46" s="73">
        <v>4.4999999999999997E-3</v>
      </c>
      <c r="H46" s="6">
        <v>1</v>
      </c>
      <c r="I46" s="77">
        <v>1.5E-3</v>
      </c>
      <c r="J46" s="6">
        <v>0</v>
      </c>
      <c r="K46" s="76">
        <v>0</v>
      </c>
      <c r="M46" s="46"/>
      <c r="N46" s="46"/>
      <c r="O46" s="46"/>
      <c r="P46" s="46"/>
      <c r="Q46" s="46"/>
      <c r="R46" s="46"/>
      <c r="S46" s="46"/>
      <c r="T46" s="48"/>
      <c r="U46" s="46"/>
      <c r="V46" s="50"/>
      <c r="W46" s="46"/>
      <c r="X46" s="50"/>
      <c r="Y46" s="46"/>
      <c r="Z46" s="50"/>
      <c r="AA46" s="46"/>
      <c r="AB46" s="50"/>
    </row>
    <row r="47" spans="1:28" s="32" customFormat="1" x14ac:dyDescent="0.25">
      <c r="A47" s="5" t="s">
        <v>18</v>
      </c>
      <c r="B47" s="5">
        <v>41</v>
      </c>
      <c r="C47" s="84" t="s">
        <v>88</v>
      </c>
      <c r="D47" s="5">
        <v>3</v>
      </c>
      <c r="E47" s="86">
        <v>3.2000000000000001E-2</v>
      </c>
      <c r="F47" s="5">
        <v>2</v>
      </c>
      <c r="G47" s="73">
        <v>2.1999999999999999E-2</v>
      </c>
      <c r="H47" s="6">
        <v>1</v>
      </c>
      <c r="I47" s="77">
        <v>1.4999999999999999E-2</v>
      </c>
      <c r="J47" s="6">
        <v>2</v>
      </c>
      <c r="K47" s="76">
        <v>5.5E-2</v>
      </c>
      <c r="M47" s="46"/>
      <c r="N47" s="46"/>
      <c r="O47" s="46"/>
      <c r="P47" s="46"/>
      <c r="Q47" s="46"/>
      <c r="R47" s="46"/>
      <c r="S47" s="46"/>
      <c r="T47" s="48"/>
      <c r="U47" s="46"/>
      <c r="V47" s="50"/>
      <c r="W47" s="46"/>
      <c r="X47" s="50"/>
      <c r="Y47" s="46"/>
      <c r="Z47" s="50"/>
      <c r="AA47" s="46"/>
      <c r="AB47" s="50"/>
    </row>
    <row r="48" spans="1:28" s="32" customFormat="1" x14ac:dyDescent="0.25">
      <c r="A48" s="5" t="s">
        <v>18</v>
      </c>
      <c r="B48" s="5">
        <v>42</v>
      </c>
      <c r="C48" s="84" t="s">
        <v>89</v>
      </c>
      <c r="D48" s="5">
        <v>1</v>
      </c>
      <c r="E48" s="86">
        <v>1.4999999999999999E-2</v>
      </c>
      <c r="F48" s="5">
        <v>3</v>
      </c>
      <c r="G48" s="73">
        <v>4.4999999999999998E-2</v>
      </c>
      <c r="H48" s="6">
        <v>2</v>
      </c>
      <c r="I48" s="77">
        <v>2.1999999999999999E-2</v>
      </c>
      <c r="J48" s="6">
        <v>0</v>
      </c>
      <c r="K48" s="76">
        <v>0</v>
      </c>
      <c r="M48" s="46"/>
      <c r="N48" s="46"/>
      <c r="O48" s="46"/>
      <c r="P48" s="46"/>
      <c r="Q48" s="46"/>
      <c r="R48" s="46"/>
      <c r="S48" s="46"/>
      <c r="T48" s="48"/>
      <c r="U48" s="46"/>
      <c r="V48" s="50"/>
      <c r="W48" s="46"/>
      <c r="X48" s="50"/>
      <c r="Y48" s="46"/>
      <c r="Z48" s="50"/>
      <c r="AA48" s="46"/>
      <c r="AB48" s="50"/>
    </row>
    <row r="49" spans="1:28" s="34" customFormat="1" x14ac:dyDescent="0.25">
      <c r="A49" s="5" t="s">
        <v>18</v>
      </c>
      <c r="B49" s="5">
        <v>43</v>
      </c>
      <c r="C49" s="84" t="s">
        <v>120</v>
      </c>
      <c r="D49" s="5">
        <v>1</v>
      </c>
      <c r="E49" s="86">
        <v>0.186</v>
      </c>
      <c r="F49" s="5">
        <v>0</v>
      </c>
      <c r="G49" s="73">
        <v>0</v>
      </c>
      <c r="H49" s="6">
        <v>0</v>
      </c>
      <c r="I49" s="77">
        <v>0</v>
      </c>
      <c r="J49" s="6">
        <v>0</v>
      </c>
      <c r="K49" s="76">
        <v>0</v>
      </c>
      <c r="M49" s="46"/>
      <c r="N49" s="46"/>
      <c r="O49" s="46"/>
      <c r="P49" s="46"/>
      <c r="Q49" s="46"/>
      <c r="R49" s="46"/>
      <c r="S49" s="46"/>
      <c r="T49" s="48"/>
      <c r="U49" s="46"/>
      <c r="V49" s="50"/>
      <c r="W49" s="46"/>
      <c r="X49" s="50"/>
      <c r="Y49" s="46"/>
      <c r="Z49" s="50"/>
      <c r="AA49" s="46"/>
      <c r="AB49" s="50"/>
    </row>
    <row r="50" spans="1:28" s="34" customFormat="1" x14ac:dyDescent="0.25">
      <c r="A50" s="5" t="s">
        <v>18</v>
      </c>
      <c r="B50" s="5">
        <v>44</v>
      </c>
      <c r="C50" s="84" t="s">
        <v>90</v>
      </c>
      <c r="D50" s="5">
        <v>2</v>
      </c>
      <c r="E50" s="86">
        <v>6.4000000000000001E-2</v>
      </c>
      <c r="F50" s="5">
        <v>3</v>
      </c>
      <c r="G50" s="73">
        <v>5.1499999999999997E-2</v>
      </c>
      <c r="H50" s="6">
        <v>2</v>
      </c>
      <c r="I50" s="77">
        <v>2.8000000000000001E-2</v>
      </c>
      <c r="J50" s="6">
        <v>1</v>
      </c>
      <c r="K50" s="76">
        <v>3.2000000000000001E-2</v>
      </c>
      <c r="M50" s="46"/>
      <c r="N50" s="46"/>
      <c r="O50" s="46"/>
      <c r="P50" s="46"/>
      <c r="Q50" s="46"/>
      <c r="R50" s="46"/>
      <c r="S50" s="46"/>
      <c r="T50" s="48"/>
      <c r="U50" s="46"/>
      <c r="V50" s="50"/>
      <c r="W50" s="46"/>
      <c r="X50" s="50"/>
      <c r="Y50" s="46"/>
      <c r="Z50" s="50"/>
      <c r="AA50" s="46"/>
      <c r="AB50" s="50"/>
    </row>
    <row r="51" spans="1:28" s="34" customFormat="1" x14ac:dyDescent="0.25">
      <c r="A51" s="5" t="s">
        <v>18</v>
      </c>
      <c r="B51" s="5">
        <v>45</v>
      </c>
      <c r="C51" s="84" t="s">
        <v>137</v>
      </c>
      <c r="D51" s="5">
        <v>1</v>
      </c>
      <c r="E51" s="86">
        <v>1.4999999999999999E-2</v>
      </c>
      <c r="F51" s="5">
        <v>0</v>
      </c>
      <c r="G51" s="73">
        <v>0</v>
      </c>
      <c r="H51" s="6">
        <v>0</v>
      </c>
      <c r="I51" s="77">
        <v>0</v>
      </c>
      <c r="J51" s="6">
        <v>0</v>
      </c>
      <c r="K51" s="76">
        <v>0</v>
      </c>
      <c r="L51" s="16"/>
      <c r="M51" s="46"/>
      <c r="N51" s="46"/>
      <c r="O51" s="46"/>
      <c r="P51" s="46"/>
      <c r="Q51" s="46"/>
      <c r="R51" s="46"/>
      <c r="S51" s="46"/>
      <c r="T51" s="48"/>
      <c r="U51" s="46"/>
      <c r="V51" s="50"/>
      <c r="W51" s="46"/>
      <c r="X51" s="50"/>
      <c r="Y51" s="46"/>
      <c r="Z51" s="50"/>
      <c r="AA51" s="46"/>
      <c r="AB51" s="50"/>
    </row>
    <row r="52" spans="1:28" s="34" customFormat="1" x14ac:dyDescent="0.25">
      <c r="A52" s="5" t="s">
        <v>18</v>
      </c>
      <c r="B52" s="5">
        <v>46</v>
      </c>
      <c r="C52" s="84" t="s">
        <v>91</v>
      </c>
      <c r="D52" s="5">
        <v>1</v>
      </c>
      <c r="E52" s="86">
        <v>1.4999999999999999E-2</v>
      </c>
      <c r="F52" s="5">
        <v>0</v>
      </c>
      <c r="G52" s="73">
        <v>0</v>
      </c>
      <c r="H52" s="6">
        <v>0</v>
      </c>
      <c r="I52" s="77">
        <v>0</v>
      </c>
      <c r="J52" s="6">
        <v>0</v>
      </c>
      <c r="K52" s="76">
        <v>0</v>
      </c>
      <c r="M52" s="46"/>
      <c r="N52" s="46"/>
      <c r="O52" s="46"/>
      <c r="P52" s="46"/>
      <c r="Q52" s="46"/>
      <c r="R52" s="46"/>
      <c r="S52" s="46"/>
      <c r="T52" s="48"/>
      <c r="U52" s="46"/>
      <c r="V52" s="50"/>
      <c r="W52" s="46"/>
      <c r="X52" s="50"/>
      <c r="Y52" s="46"/>
      <c r="Z52" s="50"/>
      <c r="AA52" s="46"/>
      <c r="AB52" s="50"/>
    </row>
    <row r="53" spans="1:28" s="34" customFormat="1" x14ac:dyDescent="0.25">
      <c r="A53" s="5" t="s">
        <v>18</v>
      </c>
      <c r="B53" s="5">
        <v>47</v>
      </c>
      <c r="C53" s="84" t="s">
        <v>92</v>
      </c>
      <c r="D53" s="5">
        <v>5</v>
      </c>
      <c r="E53" s="86">
        <v>0.06</v>
      </c>
      <c r="F53" s="5">
        <v>3</v>
      </c>
      <c r="G53" s="73">
        <v>0.04</v>
      </c>
      <c r="H53" s="6">
        <v>3</v>
      </c>
      <c r="I53" s="77">
        <v>3.4000000000000002E-2</v>
      </c>
      <c r="J53" s="6">
        <v>1</v>
      </c>
      <c r="K53" s="76">
        <v>0.5</v>
      </c>
      <c r="M53" s="46"/>
      <c r="N53" s="46"/>
      <c r="O53" s="46"/>
      <c r="P53" s="46"/>
      <c r="Q53" s="46"/>
      <c r="R53" s="46"/>
      <c r="S53" s="46"/>
      <c r="T53" s="48"/>
      <c r="U53" s="46"/>
      <c r="V53" s="50"/>
      <c r="W53" s="46"/>
      <c r="X53" s="50"/>
      <c r="Y53" s="46"/>
      <c r="Z53" s="50"/>
      <c r="AA53" s="46"/>
      <c r="AB53" s="50"/>
    </row>
    <row r="54" spans="1:28" s="34" customFormat="1" x14ac:dyDescent="0.25">
      <c r="A54" s="5" t="s">
        <v>18</v>
      </c>
      <c r="B54" s="5">
        <v>48</v>
      </c>
      <c r="C54" s="84" t="s">
        <v>93</v>
      </c>
      <c r="D54" s="5">
        <v>4</v>
      </c>
      <c r="E54" s="86">
        <v>0.04</v>
      </c>
      <c r="F54" s="5">
        <v>2</v>
      </c>
      <c r="G54" s="73">
        <v>1.7000000000000001E-2</v>
      </c>
      <c r="H54" s="6">
        <v>6</v>
      </c>
      <c r="I54" s="77">
        <v>9.323999999999999E-2</v>
      </c>
      <c r="J54" s="6">
        <v>0</v>
      </c>
      <c r="K54" s="76">
        <v>0</v>
      </c>
      <c r="M54" s="46"/>
      <c r="N54" s="46"/>
      <c r="O54" s="46"/>
      <c r="P54" s="46"/>
      <c r="Q54" s="46"/>
      <c r="R54" s="46"/>
      <c r="S54" s="46"/>
      <c r="T54" s="48"/>
      <c r="U54" s="46"/>
      <c r="V54" s="50"/>
      <c r="W54" s="46"/>
      <c r="X54" s="50"/>
      <c r="Y54" s="46"/>
      <c r="Z54" s="50"/>
      <c r="AA54" s="46"/>
      <c r="AB54" s="50"/>
    </row>
    <row r="55" spans="1:28" s="34" customFormat="1" x14ac:dyDescent="0.25">
      <c r="A55" s="5" t="s">
        <v>18</v>
      </c>
      <c r="B55" s="5">
        <v>49</v>
      </c>
      <c r="C55" s="84" t="s">
        <v>94</v>
      </c>
      <c r="D55" s="5">
        <v>1</v>
      </c>
      <c r="E55" s="86">
        <v>7.0000000000000001E-3</v>
      </c>
      <c r="F55" s="5">
        <v>0</v>
      </c>
      <c r="G55" s="73">
        <v>0</v>
      </c>
      <c r="H55" s="6">
        <v>0</v>
      </c>
      <c r="I55" s="77">
        <v>0</v>
      </c>
      <c r="J55" s="6">
        <v>0</v>
      </c>
      <c r="K55" s="76">
        <v>0</v>
      </c>
      <c r="M55" s="46"/>
      <c r="N55" s="46"/>
      <c r="O55" s="46"/>
      <c r="P55" s="46"/>
      <c r="Q55" s="46"/>
      <c r="R55" s="46"/>
      <c r="S55" s="46"/>
      <c r="T55" s="48"/>
      <c r="U55" s="46"/>
      <c r="V55" s="50"/>
      <c r="W55" s="46"/>
      <c r="X55" s="50"/>
      <c r="Y55" s="46"/>
      <c r="Z55" s="50"/>
      <c r="AA55" s="46"/>
      <c r="AB55" s="50"/>
    </row>
    <row r="56" spans="1:28" s="34" customFormat="1" x14ac:dyDescent="0.25">
      <c r="A56" s="5" t="s">
        <v>18</v>
      </c>
      <c r="B56" s="5">
        <v>50</v>
      </c>
      <c r="C56" s="84" t="s">
        <v>95</v>
      </c>
      <c r="D56" s="5">
        <v>1</v>
      </c>
      <c r="E56" s="86">
        <v>1.2E-2</v>
      </c>
      <c r="F56" s="5">
        <v>5</v>
      </c>
      <c r="G56" s="73">
        <v>0.10199999999999999</v>
      </c>
      <c r="H56" s="6">
        <v>9</v>
      </c>
      <c r="I56" s="77">
        <v>0.06</v>
      </c>
      <c r="J56" s="6">
        <v>1</v>
      </c>
      <c r="K56" s="76">
        <v>5.0000000000000001E-3</v>
      </c>
      <c r="M56" s="46"/>
      <c r="N56" s="46"/>
      <c r="O56" s="46"/>
      <c r="P56" s="46"/>
      <c r="Q56" s="46"/>
      <c r="R56" s="46"/>
      <c r="S56" s="46"/>
      <c r="T56" s="48"/>
      <c r="U56" s="46"/>
      <c r="V56" s="50"/>
      <c r="W56" s="46"/>
      <c r="X56" s="50"/>
      <c r="Y56" s="46"/>
      <c r="Z56" s="50"/>
      <c r="AA56" s="46"/>
      <c r="AB56" s="50"/>
    </row>
    <row r="57" spans="1:28" s="31" customFormat="1" x14ac:dyDescent="0.25">
      <c r="A57" s="5" t="s">
        <v>18</v>
      </c>
      <c r="B57" s="5">
        <v>51</v>
      </c>
      <c r="C57" s="84" t="s">
        <v>96</v>
      </c>
      <c r="D57" s="5">
        <v>6</v>
      </c>
      <c r="E57" s="86">
        <v>5.5E-2</v>
      </c>
      <c r="F57" s="5">
        <v>5</v>
      </c>
      <c r="G57" s="73">
        <v>0.05</v>
      </c>
      <c r="H57" s="6">
        <v>2</v>
      </c>
      <c r="I57" s="77">
        <v>0.03</v>
      </c>
      <c r="J57" s="6">
        <v>1</v>
      </c>
      <c r="K57" s="76">
        <v>1.4999999999999999E-2</v>
      </c>
      <c r="M57" s="46"/>
      <c r="N57" s="46"/>
      <c r="O57" s="46"/>
      <c r="P57" s="46"/>
      <c r="Q57" s="46"/>
      <c r="R57" s="46"/>
      <c r="S57" s="46"/>
      <c r="T57" s="48"/>
      <c r="U57" s="46"/>
      <c r="V57" s="50"/>
      <c r="W57" s="46"/>
      <c r="X57" s="50"/>
      <c r="Y57" s="46"/>
      <c r="Z57" s="50"/>
      <c r="AA57" s="46"/>
      <c r="AB57" s="50"/>
    </row>
    <row r="58" spans="1:28" s="31" customFormat="1" x14ac:dyDescent="0.25">
      <c r="A58" s="5" t="s">
        <v>18</v>
      </c>
      <c r="B58" s="5">
        <v>52</v>
      </c>
      <c r="C58" s="84" t="s">
        <v>70</v>
      </c>
      <c r="D58" s="5">
        <v>0</v>
      </c>
      <c r="E58" s="86">
        <v>0</v>
      </c>
      <c r="F58" s="5">
        <v>1</v>
      </c>
      <c r="G58" s="73">
        <v>8.0000000000000002E-3</v>
      </c>
      <c r="H58" s="6">
        <v>0</v>
      </c>
      <c r="I58" s="77">
        <v>0</v>
      </c>
      <c r="J58" s="6">
        <v>0</v>
      </c>
      <c r="K58" s="76">
        <v>0</v>
      </c>
      <c r="M58" s="46"/>
      <c r="N58" s="46"/>
      <c r="O58" s="46"/>
      <c r="P58" s="46"/>
      <c r="Q58" s="46"/>
      <c r="R58" s="46"/>
      <c r="S58" s="46"/>
      <c r="T58" s="48"/>
      <c r="U58" s="46"/>
      <c r="V58" s="50"/>
      <c r="W58" s="46"/>
      <c r="X58" s="50"/>
      <c r="Y58" s="46"/>
      <c r="Z58" s="50"/>
      <c r="AA58" s="46"/>
      <c r="AB58" s="50"/>
    </row>
    <row r="59" spans="1:28" s="31" customFormat="1" x14ac:dyDescent="0.25">
      <c r="A59" s="5" t="s">
        <v>18</v>
      </c>
      <c r="B59" s="5">
        <v>53</v>
      </c>
      <c r="C59" s="84" t="s">
        <v>98</v>
      </c>
      <c r="D59" s="5">
        <v>0</v>
      </c>
      <c r="E59" s="86">
        <v>0</v>
      </c>
      <c r="F59" s="5">
        <v>1</v>
      </c>
      <c r="G59" s="73">
        <v>6.0000000000000001E-3</v>
      </c>
      <c r="H59" s="6">
        <v>2</v>
      </c>
      <c r="I59" s="77">
        <v>2.1000000000000001E-2</v>
      </c>
      <c r="J59" s="6">
        <v>0</v>
      </c>
      <c r="K59" s="76">
        <v>0</v>
      </c>
      <c r="M59" s="46"/>
      <c r="N59" s="46"/>
      <c r="O59" s="46"/>
      <c r="P59" s="46"/>
      <c r="Q59" s="46"/>
      <c r="R59" s="46"/>
      <c r="S59" s="46"/>
      <c r="T59" s="48"/>
      <c r="U59" s="46"/>
      <c r="V59" s="50"/>
      <c r="W59" s="46"/>
      <c r="X59" s="50"/>
      <c r="Y59" s="46"/>
      <c r="Z59" s="50"/>
      <c r="AA59" s="46"/>
      <c r="AB59" s="50"/>
    </row>
    <row r="60" spans="1:28" s="31" customFormat="1" x14ac:dyDescent="0.25">
      <c r="A60" s="5" t="s">
        <v>18</v>
      </c>
      <c r="B60" s="5">
        <v>54</v>
      </c>
      <c r="C60" s="84" t="s">
        <v>140</v>
      </c>
      <c r="D60" s="5">
        <v>0</v>
      </c>
      <c r="E60" s="86">
        <v>0</v>
      </c>
      <c r="F60" s="5">
        <v>0</v>
      </c>
      <c r="G60" s="73">
        <v>0</v>
      </c>
      <c r="H60" s="6">
        <v>1</v>
      </c>
      <c r="I60" s="77">
        <v>1.2E-2</v>
      </c>
      <c r="J60" s="6">
        <v>0</v>
      </c>
      <c r="K60" s="76">
        <v>0</v>
      </c>
      <c r="M60" s="46"/>
      <c r="N60" s="46"/>
      <c r="O60" s="46"/>
      <c r="P60" s="46"/>
      <c r="Q60" s="46"/>
      <c r="R60" s="46"/>
      <c r="S60" s="46"/>
      <c r="T60" s="48"/>
      <c r="U60" s="46"/>
      <c r="V60" s="50"/>
      <c r="W60" s="46"/>
      <c r="X60" s="50"/>
      <c r="Y60" s="46"/>
      <c r="Z60" s="50"/>
      <c r="AA60" s="46"/>
      <c r="AB60" s="50"/>
    </row>
    <row r="61" spans="1:28" s="31" customFormat="1" x14ac:dyDescent="0.25">
      <c r="A61" s="5" t="s">
        <v>18</v>
      </c>
      <c r="B61" s="5">
        <v>55</v>
      </c>
      <c r="C61" s="84" t="s">
        <v>141</v>
      </c>
      <c r="D61" s="5">
        <v>0</v>
      </c>
      <c r="E61" s="86">
        <v>0</v>
      </c>
      <c r="F61" s="5">
        <v>0</v>
      </c>
      <c r="G61" s="73">
        <v>0</v>
      </c>
      <c r="H61" s="6">
        <v>3</v>
      </c>
      <c r="I61" s="77">
        <v>2.7600000000000003E-2</v>
      </c>
      <c r="J61" s="6">
        <v>0</v>
      </c>
      <c r="K61" s="76">
        <v>0</v>
      </c>
      <c r="M61" s="46"/>
      <c r="N61" s="46"/>
      <c r="O61" s="46"/>
      <c r="P61" s="46"/>
      <c r="Q61" s="46"/>
      <c r="R61" s="46"/>
      <c r="S61" s="46"/>
      <c r="T61" s="48"/>
      <c r="U61" s="46"/>
      <c r="V61" s="50"/>
      <c r="W61" s="46"/>
      <c r="X61" s="50"/>
      <c r="Y61" s="46"/>
      <c r="Z61" s="50"/>
      <c r="AA61" s="46"/>
      <c r="AB61" s="50"/>
    </row>
    <row r="62" spans="1:28" s="31" customFormat="1" x14ac:dyDescent="0.25">
      <c r="A62" s="5" t="s">
        <v>18</v>
      </c>
      <c r="B62" s="5">
        <v>56</v>
      </c>
      <c r="C62" s="84" t="s">
        <v>142</v>
      </c>
      <c r="D62" s="5">
        <v>0</v>
      </c>
      <c r="E62" s="86">
        <v>0</v>
      </c>
      <c r="F62" s="5">
        <v>0</v>
      </c>
      <c r="G62" s="73">
        <v>0</v>
      </c>
      <c r="H62" s="6">
        <v>1</v>
      </c>
      <c r="I62" s="77">
        <v>1.4999999999999999E-2</v>
      </c>
      <c r="J62" s="6">
        <v>0</v>
      </c>
      <c r="K62" s="76">
        <v>0</v>
      </c>
      <c r="M62" s="46"/>
      <c r="N62" s="46"/>
      <c r="O62" s="46"/>
      <c r="P62" s="46"/>
      <c r="Q62" s="46"/>
      <c r="R62" s="46"/>
      <c r="S62" s="46"/>
      <c r="T62" s="48"/>
      <c r="U62" s="46"/>
      <c r="V62" s="50"/>
      <c r="W62" s="46"/>
      <c r="X62" s="50"/>
      <c r="Y62" s="46"/>
      <c r="Z62" s="50"/>
      <c r="AA62" s="46"/>
      <c r="AB62" s="50"/>
    </row>
    <row r="63" spans="1:28" s="31" customFormat="1" x14ac:dyDescent="0.25">
      <c r="A63" s="5" t="s">
        <v>18</v>
      </c>
      <c r="B63" s="5">
        <v>57</v>
      </c>
      <c r="C63" s="84" t="s">
        <v>143</v>
      </c>
      <c r="D63" s="5">
        <v>0</v>
      </c>
      <c r="E63" s="86">
        <v>0</v>
      </c>
      <c r="F63" s="5">
        <v>0</v>
      </c>
      <c r="G63" s="73">
        <v>0</v>
      </c>
      <c r="H63" s="6">
        <v>1</v>
      </c>
      <c r="I63" s="77">
        <v>3.0000000000000001E-3</v>
      </c>
      <c r="J63" s="6">
        <v>0</v>
      </c>
      <c r="K63" s="76">
        <v>0</v>
      </c>
      <c r="M63" s="46"/>
      <c r="N63" s="46"/>
      <c r="O63" s="46"/>
      <c r="P63" s="46"/>
      <c r="Q63" s="46"/>
      <c r="R63" s="46"/>
      <c r="S63" s="46"/>
      <c r="T63" s="48"/>
      <c r="U63" s="46"/>
      <c r="V63" s="50"/>
      <c r="W63" s="46"/>
      <c r="X63" s="50"/>
      <c r="Y63" s="46"/>
      <c r="Z63" s="50"/>
      <c r="AA63" s="46"/>
      <c r="AB63" s="50"/>
    </row>
    <row r="64" spans="1:28" s="29" customFormat="1" x14ac:dyDescent="0.25">
      <c r="A64" s="5" t="s">
        <v>18</v>
      </c>
      <c r="B64" s="5">
        <v>58</v>
      </c>
      <c r="C64" s="84" t="s">
        <v>144</v>
      </c>
      <c r="D64" s="5">
        <v>0</v>
      </c>
      <c r="E64" s="86">
        <v>0</v>
      </c>
      <c r="F64" s="5">
        <v>0</v>
      </c>
      <c r="G64" s="76">
        <v>0</v>
      </c>
      <c r="H64" s="6">
        <v>1</v>
      </c>
      <c r="I64" s="77">
        <v>6.0000000000000001E-3</v>
      </c>
      <c r="J64" s="6">
        <v>0</v>
      </c>
      <c r="K64" s="76">
        <v>0</v>
      </c>
      <c r="M64" s="46"/>
      <c r="N64" s="46"/>
      <c r="O64" s="46"/>
      <c r="P64" s="46"/>
      <c r="Q64" s="46"/>
      <c r="R64" s="46"/>
      <c r="S64" s="46"/>
      <c r="T64" s="48"/>
      <c r="U64" s="46"/>
      <c r="V64" s="50"/>
      <c r="W64" s="46"/>
      <c r="X64" s="50"/>
      <c r="Y64" s="46"/>
      <c r="Z64" s="50"/>
      <c r="AA64" s="46"/>
      <c r="AB64" s="50"/>
    </row>
    <row r="65" spans="1:28" s="29" customFormat="1" x14ac:dyDescent="0.25">
      <c r="A65" s="5" t="s">
        <v>18</v>
      </c>
      <c r="B65" s="5">
        <v>59</v>
      </c>
      <c r="C65" s="84" t="s">
        <v>145</v>
      </c>
      <c r="D65" s="5">
        <v>0</v>
      </c>
      <c r="E65" s="86">
        <v>0</v>
      </c>
      <c r="F65" s="6">
        <v>0</v>
      </c>
      <c r="G65" s="76">
        <v>0</v>
      </c>
      <c r="H65" s="6">
        <v>1</v>
      </c>
      <c r="I65" s="77">
        <v>0.01</v>
      </c>
      <c r="J65" s="6">
        <v>0</v>
      </c>
      <c r="K65" s="76">
        <v>0</v>
      </c>
      <c r="M65" s="46"/>
      <c r="N65" s="46"/>
      <c r="O65" s="46"/>
      <c r="P65" s="46"/>
      <c r="Q65" s="46"/>
      <c r="R65" s="46"/>
      <c r="S65" s="46"/>
      <c r="T65" s="48"/>
      <c r="U65" s="46"/>
      <c r="V65" s="50"/>
      <c r="W65" s="46"/>
      <c r="X65" s="50"/>
      <c r="Y65" s="46"/>
      <c r="Z65" s="50"/>
      <c r="AA65" s="46"/>
      <c r="AB65" s="50"/>
    </row>
    <row r="66" spans="1:28" s="27" customFormat="1" x14ac:dyDescent="0.25">
      <c r="A66" s="5" t="s">
        <v>18</v>
      </c>
      <c r="B66" s="5">
        <v>60</v>
      </c>
      <c r="C66" s="84" t="s">
        <v>111</v>
      </c>
      <c r="D66" s="5">
        <v>0</v>
      </c>
      <c r="E66" s="86">
        <v>0</v>
      </c>
      <c r="F66" s="5">
        <v>0</v>
      </c>
      <c r="G66" s="77">
        <v>0</v>
      </c>
      <c r="H66" s="6">
        <v>1</v>
      </c>
      <c r="I66" s="77">
        <v>1.4999999999999999E-2</v>
      </c>
      <c r="J66" s="6">
        <v>0</v>
      </c>
      <c r="K66" s="76">
        <v>0</v>
      </c>
      <c r="M66" s="46"/>
      <c r="N66" s="46"/>
      <c r="O66" s="46"/>
      <c r="P66" s="46"/>
      <c r="Q66" s="46"/>
      <c r="R66" s="46"/>
      <c r="S66" s="46"/>
      <c r="T66" s="48"/>
      <c r="U66" s="46"/>
      <c r="V66" s="50"/>
      <c r="W66" s="46"/>
      <c r="X66" s="50"/>
      <c r="Y66" s="46"/>
      <c r="Z66" s="50"/>
      <c r="AA66" s="46"/>
      <c r="AB66" s="50"/>
    </row>
    <row r="67" spans="1:28" s="28" customFormat="1" x14ac:dyDescent="0.25">
      <c r="A67" s="5" t="s">
        <v>18</v>
      </c>
      <c r="B67" s="5">
        <v>61</v>
      </c>
      <c r="C67" s="84" t="s">
        <v>119</v>
      </c>
      <c r="D67" s="5">
        <v>0</v>
      </c>
      <c r="E67" s="86">
        <v>0</v>
      </c>
      <c r="F67" s="87">
        <v>0</v>
      </c>
      <c r="G67" s="86">
        <v>0</v>
      </c>
      <c r="H67" s="6">
        <v>1</v>
      </c>
      <c r="I67" s="77">
        <v>0.39</v>
      </c>
      <c r="J67" s="6">
        <v>0</v>
      </c>
      <c r="K67" s="76">
        <v>0</v>
      </c>
      <c r="M67" s="46"/>
      <c r="N67" s="46"/>
      <c r="O67" s="46"/>
      <c r="P67" s="46"/>
      <c r="Q67" s="46"/>
      <c r="R67" s="46"/>
      <c r="S67" s="46"/>
      <c r="T67" s="48"/>
      <c r="U67" s="46"/>
      <c r="V67" s="50"/>
      <c r="W67" s="46"/>
      <c r="X67" s="50"/>
      <c r="Y67" s="46"/>
      <c r="Z67" s="50"/>
      <c r="AA67" s="46"/>
      <c r="AB67" s="50"/>
    </row>
    <row r="68" spans="1:28" s="39" customFormat="1" x14ac:dyDescent="0.25">
      <c r="A68" s="5" t="s">
        <v>18</v>
      </c>
      <c r="B68" s="5">
        <v>62</v>
      </c>
      <c r="C68" s="84" t="s">
        <v>113</v>
      </c>
      <c r="D68" s="5">
        <v>0</v>
      </c>
      <c r="E68" s="86">
        <v>0</v>
      </c>
      <c r="F68" s="5">
        <v>0</v>
      </c>
      <c r="G68" s="77">
        <v>0</v>
      </c>
      <c r="H68" s="6">
        <v>1</v>
      </c>
      <c r="I68" s="77">
        <v>0.1118</v>
      </c>
      <c r="J68" s="6">
        <v>0</v>
      </c>
      <c r="K68" s="76">
        <v>0</v>
      </c>
      <c r="M68" s="46"/>
      <c r="N68" s="46"/>
      <c r="O68" s="46"/>
      <c r="P68" s="46"/>
      <c r="Q68" s="46"/>
      <c r="R68" s="46"/>
      <c r="S68" s="46"/>
      <c r="T68" s="48"/>
      <c r="U68" s="46"/>
      <c r="V68" s="50"/>
      <c r="W68" s="46"/>
      <c r="X68" s="50"/>
      <c r="Y68" s="46"/>
      <c r="Z68" s="50"/>
      <c r="AA68" s="46"/>
      <c r="AB68" s="50"/>
    </row>
    <row r="69" spans="1:28" s="31" customFormat="1" x14ac:dyDescent="0.25">
      <c r="A69" s="5" t="s">
        <v>18</v>
      </c>
      <c r="B69" s="5">
        <v>63</v>
      </c>
      <c r="C69" s="84" t="s">
        <v>146</v>
      </c>
      <c r="D69" s="5">
        <v>0</v>
      </c>
      <c r="E69" s="86">
        <v>0</v>
      </c>
      <c r="F69" s="5">
        <v>0</v>
      </c>
      <c r="G69" s="77">
        <v>0</v>
      </c>
      <c r="H69" s="6">
        <v>1</v>
      </c>
      <c r="I69" s="77">
        <v>1.9E-2</v>
      </c>
      <c r="J69" s="6">
        <v>0</v>
      </c>
      <c r="K69" s="76">
        <v>0</v>
      </c>
      <c r="M69" s="46"/>
      <c r="N69" s="46"/>
      <c r="O69" s="46"/>
      <c r="P69" s="46"/>
      <c r="Q69" s="46"/>
      <c r="R69" s="46"/>
      <c r="S69" s="46"/>
      <c r="T69" s="48"/>
      <c r="U69" s="46"/>
      <c r="V69" s="50"/>
      <c r="W69" s="46"/>
      <c r="X69" s="50"/>
      <c r="Y69" s="46"/>
      <c r="Z69" s="50"/>
      <c r="AA69" s="46"/>
      <c r="AB69" s="50"/>
    </row>
    <row r="70" spans="1:28" s="54" customFormat="1" x14ac:dyDescent="0.25">
      <c r="A70" s="5" t="s">
        <v>18</v>
      </c>
      <c r="B70" s="5">
        <v>64</v>
      </c>
      <c r="C70" s="84" t="s">
        <v>85</v>
      </c>
      <c r="D70" s="5">
        <v>0</v>
      </c>
      <c r="E70" s="86">
        <v>0</v>
      </c>
      <c r="F70" s="5">
        <v>0</v>
      </c>
      <c r="G70" s="77">
        <v>0</v>
      </c>
      <c r="H70" s="6">
        <v>1</v>
      </c>
      <c r="I70" s="77">
        <v>7.0000000000000001E-3</v>
      </c>
      <c r="J70" s="6">
        <v>0</v>
      </c>
      <c r="K70" s="76">
        <v>0</v>
      </c>
      <c r="M70" s="46"/>
      <c r="N70" s="46"/>
      <c r="O70" s="46"/>
      <c r="P70" s="46"/>
      <c r="Q70" s="46"/>
      <c r="R70" s="46"/>
      <c r="S70" s="46"/>
      <c r="T70" s="48"/>
      <c r="U70" s="46"/>
      <c r="V70" s="50"/>
      <c r="W70" s="46"/>
      <c r="X70" s="50"/>
      <c r="Y70" s="46"/>
      <c r="Z70" s="50"/>
      <c r="AA70" s="46"/>
      <c r="AB70" s="50"/>
    </row>
    <row r="71" spans="1:28" s="54" customFormat="1" x14ac:dyDescent="0.25">
      <c r="A71" s="5" t="s">
        <v>18</v>
      </c>
      <c r="B71" s="5">
        <v>65</v>
      </c>
      <c r="C71" s="84" t="s">
        <v>147</v>
      </c>
      <c r="D71" s="5">
        <v>0</v>
      </c>
      <c r="E71" s="86">
        <v>0</v>
      </c>
      <c r="F71" s="5">
        <v>0</v>
      </c>
      <c r="G71" s="77">
        <v>0</v>
      </c>
      <c r="H71" s="6">
        <v>1</v>
      </c>
      <c r="I71" s="77">
        <v>1.4999999999999999E-2</v>
      </c>
      <c r="J71" s="6">
        <v>0</v>
      </c>
      <c r="K71" s="76">
        <v>0</v>
      </c>
      <c r="M71" s="46"/>
      <c r="N71" s="46"/>
      <c r="O71" s="46"/>
      <c r="P71" s="46"/>
      <c r="Q71" s="46"/>
      <c r="R71" s="46"/>
      <c r="S71" s="46"/>
      <c r="T71" s="48"/>
      <c r="U71" s="46"/>
      <c r="V71" s="50"/>
      <c r="W71" s="46"/>
      <c r="X71" s="50"/>
      <c r="Y71" s="46"/>
      <c r="Z71" s="50"/>
      <c r="AA71" s="46"/>
      <c r="AB71" s="50"/>
    </row>
    <row r="72" spans="1:28" s="54" customFormat="1" x14ac:dyDescent="0.25">
      <c r="A72" s="5" t="s">
        <v>18</v>
      </c>
      <c r="B72" s="5">
        <v>66</v>
      </c>
      <c r="C72" s="84" t="s">
        <v>148</v>
      </c>
      <c r="D72" s="5">
        <v>0</v>
      </c>
      <c r="E72" s="86">
        <v>0</v>
      </c>
      <c r="F72" s="5">
        <v>0</v>
      </c>
      <c r="G72" s="77">
        <v>0</v>
      </c>
      <c r="H72" s="6">
        <v>1</v>
      </c>
      <c r="I72" s="77">
        <v>1.4E-2</v>
      </c>
      <c r="J72" s="6">
        <v>0</v>
      </c>
      <c r="K72" s="76">
        <v>0</v>
      </c>
      <c r="M72" s="46"/>
      <c r="N72" s="46"/>
      <c r="O72" s="46"/>
      <c r="P72" s="46"/>
      <c r="Q72" s="46"/>
      <c r="R72" s="46"/>
      <c r="S72" s="46"/>
      <c r="T72" s="48"/>
      <c r="U72" s="46"/>
      <c r="V72" s="50"/>
      <c r="W72" s="46"/>
      <c r="X72" s="50"/>
      <c r="Y72" s="46"/>
      <c r="Z72" s="50"/>
      <c r="AA72" s="46"/>
      <c r="AB72" s="50"/>
    </row>
    <row r="73" spans="1:28" s="54" customFormat="1" x14ac:dyDescent="0.25">
      <c r="A73" s="5" t="s">
        <v>18</v>
      </c>
      <c r="B73" s="5">
        <v>67</v>
      </c>
      <c r="C73" s="84" t="s">
        <v>149</v>
      </c>
      <c r="D73" s="5">
        <v>0</v>
      </c>
      <c r="E73" s="86">
        <v>0</v>
      </c>
      <c r="F73" s="5">
        <v>0</v>
      </c>
      <c r="G73" s="77">
        <v>0</v>
      </c>
      <c r="H73" s="6">
        <v>1</v>
      </c>
      <c r="I73" s="77">
        <v>1.4999999999999999E-2</v>
      </c>
      <c r="J73" s="6">
        <v>0</v>
      </c>
      <c r="K73" s="76">
        <v>0</v>
      </c>
      <c r="M73" s="46"/>
      <c r="N73" s="46"/>
      <c r="O73" s="46"/>
      <c r="P73" s="46"/>
      <c r="Q73" s="46"/>
      <c r="R73" s="46"/>
      <c r="S73" s="46"/>
      <c r="T73" s="48"/>
      <c r="U73" s="46"/>
      <c r="V73" s="50"/>
      <c r="W73" s="46"/>
      <c r="X73" s="50"/>
      <c r="Y73" s="46"/>
      <c r="Z73" s="50"/>
      <c r="AA73" s="46"/>
      <c r="AB73" s="50"/>
    </row>
    <row r="74" spans="1:28" s="54" customFormat="1" x14ac:dyDescent="0.25">
      <c r="A74" s="5" t="s">
        <v>18</v>
      </c>
      <c r="B74" s="5">
        <v>68</v>
      </c>
      <c r="C74" s="84" t="s">
        <v>150</v>
      </c>
      <c r="D74" s="5">
        <v>0</v>
      </c>
      <c r="E74" s="86">
        <v>0</v>
      </c>
      <c r="F74" s="5">
        <v>0</v>
      </c>
      <c r="G74" s="77">
        <v>0</v>
      </c>
      <c r="H74" s="6">
        <v>1</v>
      </c>
      <c r="I74" s="77">
        <v>1.4999999999999999E-2</v>
      </c>
      <c r="J74" s="6">
        <v>0</v>
      </c>
      <c r="K74" s="76">
        <v>0</v>
      </c>
      <c r="M74" s="46"/>
      <c r="N74" s="46"/>
      <c r="O74" s="46"/>
      <c r="P74" s="46"/>
      <c r="Q74" s="46"/>
      <c r="R74" s="46"/>
      <c r="S74" s="46"/>
      <c r="T74" s="48"/>
      <c r="U74" s="46"/>
      <c r="V74" s="50"/>
      <c r="W74" s="46"/>
      <c r="X74" s="50"/>
      <c r="Y74" s="46"/>
      <c r="Z74" s="50"/>
      <c r="AA74" s="46"/>
      <c r="AB74" s="50"/>
    </row>
    <row r="75" spans="1:28" s="54" customFormat="1" x14ac:dyDescent="0.25">
      <c r="A75" s="5" t="s">
        <v>18</v>
      </c>
      <c r="B75" s="5">
        <v>69</v>
      </c>
      <c r="C75" s="84" t="s">
        <v>116</v>
      </c>
      <c r="D75" s="5">
        <v>0</v>
      </c>
      <c r="E75" s="86">
        <v>0</v>
      </c>
      <c r="F75" s="5">
        <v>0</v>
      </c>
      <c r="G75" s="77">
        <v>0</v>
      </c>
      <c r="H75" s="6">
        <v>1</v>
      </c>
      <c r="I75" s="77">
        <v>8.0000000000000002E-3</v>
      </c>
      <c r="J75" s="6">
        <v>0</v>
      </c>
      <c r="K75" s="76">
        <v>0</v>
      </c>
      <c r="M75" s="46"/>
      <c r="N75" s="46"/>
      <c r="O75" s="46"/>
      <c r="P75" s="46"/>
      <c r="Q75" s="46"/>
      <c r="R75" s="46"/>
      <c r="S75" s="46"/>
      <c r="T75" s="48"/>
      <c r="U75" s="46"/>
      <c r="V75" s="50"/>
      <c r="W75" s="46"/>
      <c r="X75" s="50"/>
      <c r="Y75" s="46"/>
      <c r="Z75" s="50"/>
      <c r="AA75" s="46"/>
      <c r="AB75" s="50"/>
    </row>
    <row r="76" spans="1:28" s="54" customFormat="1" x14ac:dyDescent="0.25">
      <c r="A76" s="5" t="s">
        <v>18</v>
      </c>
      <c r="B76" s="5">
        <v>70</v>
      </c>
      <c r="C76" s="84" t="s">
        <v>151</v>
      </c>
      <c r="D76" s="5">
        <v>0</v>
      </c>
      <c r="E76" s="86">
        <v>0</v>
      </c>
      <c r="F76" s="5">
        <v>0</v>
      </c>
      <c r="G76" s="77">
        <v>0</v>
      </c>
      <c r="H76" s="6">
        <v>1</v>
      </c>
      <c r="I76" s="77">
        <v>1.4999999999999999E-2</v>
      </c>
      <c r="J76" s="6">
        <v>0</v>
      </c>
      <c r="K76" s="76">
        <v>0</v>
      </c>
      <c r="M76" s="46"/>
      <c r="N76" s="46"/>
      <c r="O76" s="46"/>
      <c r="P76" s="46"/>
      <c r="Q76" s="46"/>
      <c r="R76" s="46"/>
      <c r="S76" s="46"/>
      <c r="T76" s="48"/>
      <c r="U76" s="46"/>
      <c r="V76" s="50"/>
      <c r="W76" s="46"/>
      <c r="X76" s="50"/>
      <c r="Y76" s="46"/>
      <c r="Z76" s="50"/>
      <c r="AA76" s="46"/>
      <c r="AB76" s="50"/>
    </row>
    <row r="77" spans="1:28" s="39" customFormat="1" x14ac:dyDescent="0.25">
      <c r="A77" s="5" t="s">
        <v>18</v>
      </c>
      <c r="B77" s="5">
        <v>71</v>
      </c>
      <c r="C77" s="84" t="s">
        <v>99</v>
      </c>
      <c r="D77" s="5">
        <v>0</v>
      </c>
      <c r="E77" s="86">
        <v>0</v>
      </c>
      <c r="F77" s="87">
        <v>0</v>
      </c>
      <c r="G77" s="86">
        <v>0</v>
      </c>
      <c r="H77" s="6">
        <v>2</v>
      </c>
      <c r="I77" s="77">
        <v>0.13</v>
      </c>
      <c r="J77" s="6">
        <v>0</v>
      </c>
      <c r="K77" s="76">
        <v>0</v>
      </c>
      <c r="M77" s="46"/>
      <c r="N77" s="46"/>
      <c r="O77" s="46"/>
      <c r="P77" s="46"/>
      <c r="Q77" s="46"/>
      <c r="R77" s="46"/>
      <c r="S77" s="46"/>
      <c r="T77" s="48"/>
      <c r="U77" s="46"/>
      <c r="V77" s="50"/>
      <c r="W77" s="46"/>
      <c r="X77" s="50"/>
      <c r="Y77" s="46"/>
      <c r="Z77" s="50"/>
      <c r="AA77" s="46"/>
      <c r="AB77" s="50"/>
    </row>
    <row r="78" spans="1:28" s="54" customFormat="1" x14ac:dyDescent="0.25">
      <c r="A78" s="5" t="s">
        <v>18</v>
      </c>
      <c r="B78" s="5">
        <v>72</v>
      </c>
      <c r="C78" s="85" t="s">
        <v>66</v>
      </c>
      <c r="D78" s="5">
        <v>0</v>
      </c>
      <c r="E78" s="86">
        <v>0</v>
      </c>
      <c r="F78" s="87">
        <v>0</v>
      </c>
      <c r="G78" s="86">
        <v>0</v>
      </c>
      <c r="H78" s="6">
        <v>0</v>
      </c>
      <c r="I78" s="77">
        <v>0</v>
      </c>
      <c r="J78" s="6">
        <v>1</v>
      </c>
      <c r="K78" s="76">
        <v>0.19600000000000001</v>
      </c>
      <c r="M78" s="46"/>
      <c r="N78" s="46"/>
      <c r="O78" s="46"/>
      <c r="P78" s="46"/>
      <c r="Q78" s="46"/>
      <c r="R78" s="46"/>
      <c r="S78" s="46"/>
      <c r="T78" s="48"/>
      <c r="U78" s="46"/>
      <c r="V78" s="50"/>
      <c r="W78" s="46"/>
      <c r="X78" s="50"/>
      <c r="Y78" s="46"/>
      <c r="Z78" s="50"/>
      <c r="AA78" s="46"/>
      <c r="AB78" s="50"/>
    </row>
    <row r="79" spans="1:28" s="54" customFormat="1" x14ac:dyDescent="0.25">
      <c r="A79" s="5" t="s">
        <v>18</v>
      </c>
      <c r="B79" s="5">
        <v>73</v>
      </c>
      <c r="C79" s="85" t="s">
        <v>153</v>
      </c>
      <c r="D79" s="5">
        <v>0</v>
      </c>
      <c r="E79" s="86">
        <v>0</v>
      </c>
      <c r="F79" s="87">
        <v>0</v>
      </c>
      <c r="G79" s="86">
        <v>0</v>
      </c>
      <c r="H79" s="6">
        <v>0</v>
      </c>
      <c r="I79" s="77">
        <v>0</v>
      </c>
      <c r="J79" s="6">
        <v>1</v>
      </c>
      <c r="K79" s="76">
        <v>5.5E-2</v>
      </c>
      <c r="M79" s="46"/>
      <c r="N79" s="46"/>
      <c r="O79" s="46"/>
      <c r="P79" s="46"/>
      <c r="Q79" s="46"/>
      <c r="R79" s="46"/>
      <c r="S79" s="46"/>
      <c r="T79" s="48"/>
      <c r="U79" s="46"/>
      <c r="V79" s="50"/>
      <c r="W79" s="46"/>
      <c r="X79" s="50"/>
      <c r="Y79" s="46"/>
      <c r="Z79" s="50"/>
      <c r="AA79" s="46"/>
      <c r="AB79" s="50"/>
    </row>
    <row r="80" spans="1:28" s="54" customFormat="1" x14ac:dyDescent="0.25">
      <c r="A80" s="5" t="s">
        <v>18</v>
      </c>
      <c r="B80" s="5">
        <v>74</v>
      </c>
      <c r="C80" s="85" t="s">
        <v>71</v>
      </c>
      <c r="D80" s="5">
        <v>0</v>
      </c>
      <c r="E80" s="86">
        <v>0</v>
      </c>
      <c r="F80" s="87">
        <v>0</v>
      </c>
      <c r="G80" s="86">
        <v>0</v>
      </c>
      <c r="H80" s="6">
        <v>0</v>
      </c>
      <c r="I80" s="77">
        <v>0</v>
      </c>
      <c r="J80" s="6">
        <v>1</v>
      </c>
      <c r="K80" s="76">
        <v>8.0000000000000002E-3</v>
      </c>
      <c r="M80" s="46"/>
      <c r="N80" s="46"/>
      <c r="O80" s="46"/>
      <c r="P80" s="46"/>
      <c r="Q80" s="46"/>
      <c r="R80" s="46"/>
      <c r="S80" s="46"/>
      <c r="T80" s="48"/>
      <c r="U80" s="46"/>
      <c r="V80" s="50"/>
      <c r="W80" s="46"/>
      <c r="X80" s="50"/>
      <c r="Y80" s="46"/>
      <c r="Z80" s="50"/>
      <c r="AA80" s="46"/>
      <c r="AB80" s="50"/>
    </row>
    <row r="81" spans="1:28" s="45" customFormat="1" x14ac:dyDescent="0.25">
      <c r="A81" s="5" t="s">
        <v>18</v>
      </c>
      <c r="B81" s="5">
        <v>75</v>
      </c>
      <c r="C81" s="85" t="s">
        <v>156</v>
      </c>
      <c r="D81" s="5">
        <v>1</v>
      </c>
      <c r="E81" s="73">
        <v>1.4999999999999999E-2</v>
      </c>
      <c r="F81" s="5">
        <v>0</v>
      </c>
      <c r="G81" s="77">
        <v>0</v>
      </c>
      <c r="H81" s="6">
        <v>0</v>
      </c>
      <c r="I81" s="78">
        <v>0</v>
      </c>
      <c r="J81" s="5">
        <v>1</v>
      </c>
      <c r="K81" s="73">
        <v>1.4999999999999999E-2</v>
      </c>
      <c r="M81" s="46"/>
      <c r="N81" s="46"/>
      <c r="O81" s="46"/>
      <c r="P81" s="46"/>
      <c r="Q81" s="46"/>
      <c r="R81" s="49"/>
      <c r="S81" s="41"/>
      <c r="T81" s="42"/>
      <c r="U81" s="46"/>
      <c r="V81" s="50"/>
      <c r="W81" s="46"/>
      <c r="X81" s="50"/>
      <c r="Y81" s="46"/>
      <c r="Z81" s="50"/>
      <c r="AA81" s="46"/>
      <c r="AB81" s="50"/>
    </row>
    <row r="82" spans="1:28" s="70" customFormat="1" ht="15.75" customHeight="1" x14ac:dyDescent="0.25">
      <c r="A82" s="67" t="s">
        <v>18</v>
      </c>
      <c r="B82" s="67"/>
      <c r="C82" s="67" t="s">
        <v>16</v>
      </c>
      <c r="D82" s="68">
        <f t="shared" ref="D82:K82" si="1">SUM(D83:D142)</f>
        <v>152</v>
      </c>
      <c r="E82" s="69">
        <f t="shared" si="1"/>
        <v>26.411849999999994</v>
      </c>
      <c r="F82" s="68">
        <f t="shared" si="1"/>
        <v>124</v>
      </c>
      <c r="G82" s="69">
        <f t="shared" si="1"/>
        <v>8.0925899999999977</v>
      </c>
      <c r="H82" s="68">
        <f t="shared" si="1"/>
        <v>185</v>
      </c>
      <c r="I82" s="69">
        <f t="shared" si="1"/>
        <v>3.2348999999999992</v>
      </c>
      <c r="J82" s="68">
        <f t="shared" si="1"/>
        <v>33</v>
      </c>
      <c r="K82" s="69">
        <f t="shared" si="1"/>
        <v>18.428460000000005</v>
      </c>
      <c r="M82" s="71"/>
      <c r="N82" s="72"/>
      <c r="O82" s="72"/>
      <c r="P82" s="72"/>
      <c r="R82" s="72"/>
      <c r="S82" s="72"/>
    </row>
    <row r="83" spans="1:28" x14ac:dyDescent="0.25">
      <c r="A83" s="5" t="s">
        <v>18</v>
      </c>
      <c r="B83" s="5">
        <v>1</v>
      </c>
      <c r="C83" s="84" t="s">
        <v>35</v>
      </c>
      <c r="D83" s="5">
        <f>1+3</f>
        <v>4</v>
      </c>
      <c r="E83" s="86">
        <v>8.7999999999999995E-2</v>
      </c>
      <c r="F83" s="7">
        <v>3</v>
      </c>
      <c r="G83" s="77">
        <v>2.0013000000000001</v>
      </c>
      <c r="H83" s="37">
        <v>5</v>
      </c>
      <c r="I83" s="82">
        <v>0.18059999999999998</v>
      </c>
      <c r="J83" s="6">
        <v>1</v>
      </c>
      <c r="K83" s="78">
        <v>3.6999999999999998E-2</v>
      </c>
      <c r="M83" s="46"/>
      <c r="N83" s="46"/>
      <c r="O83" s="46"/>
      <c r="P83" s="46"/>
      <c r="Q83" s="46"/>
      <c r="R83" s="46"/>
      <c r="S83" s="46"/>
      <c r="T83" s="43"/>
      <c r="U83" s="46"/>
      <c r="V83" s="50"/>
      <c r="W83" s="46"/>
      <c r="X83" s="50"/>
      <c r="Y83" s="46"/>
      <c r="Z83" s="50"/>
      <c r="AA83" s="46"/>
      <c r="AB83" s="50"/>
    </row>
    <row r="84" spans="1:28" x14ac:dyDescent="0.25">
      <c r="A84" s="5" t="s">
        <v>18</v>
      </c>
      <c r="B84" s="5">
        <v>2</v>
      </c>
      <c r="C84" s="84" t="s">
        <v>36</v>
      </c>
      <c r="D84" s="5">
        <f>1+4</f>
        <v>5</v>
      </c>
      <c r="E84" s="86">
        <v>0.66</v>
      </c>
      <c r="F84" s="7">
        <v>1</v>
      </c>
      <c r="G84" s="77">
        <v>1.4999999999999999E-2</v>
      </c>
      <c r="H84" s="7">
        <v>6</v>
      </c>
      <c r="I84" s="77">
        <v>0.2374</v>
      </c>
      <c r="J84" s="6">
        <v>1</v>
      </c>
      <c r="K84" s="78">
        <v>1.4999999999999999E-2</v>
      </c>
      <c r="L84" s="40"/>
      <c r="M84" s="46"/>
      <c r="N84" s="46"/>
      <c r="O84" s="46"/>
      <c r="P84" s="46"/>
      <c r="Q84" s="46"/>
      <c r="R84" s="46"/>
      <c r="S84" s="46"/>
      <c r="T84" s="43"/>
      <c r="U84" s="46"/>
      <c r="V84" s="50"/>
      <c r="W84" s="46"/>
      <c r="X84" s="50"/>
      <c r="Y84" s="46"/>
      <c r="Z84" s="50"/>
      <c r="AA84" s="46"/>
      <c r="AB84" s="50"/>
    </row>
    <row r="85" spans="1:28" x14ac:dyDescent="0.25">
      <c r="A85" s="5" t="s">
        <v>18</v>
      </c>
      <c r="B85" s="5">
        <f t="shared" ref="B85:B142" si="2">B84+1</f>
        <v>3</v>
      </c>
      <c r="C85" s="84" t="s">
        <v>19</v>
      </c>
      <c r="D85" s="7">
        <f>2+20</f>
        <v>22</v>
      </c>
      <c r="E85" s="86">
        <v>9.6669999999999998</v>
      </c>
      <c r="F85" s="6">
        <f>1+16</f>
        <v>17</v>
      </c>
      <c r="G85" s="78">
        <v>2.3389899999999999</v>
      </c>
      <c r="H85" s="6">
        <v>24</v>
      </c>
      <c r="I85" s="78">
        <v>0.66400000000000003</v>
      </c>
      <c r="J85" s="6">
        <v>6</v>
      </c>
      <c r="K85" s="78">
        <v>8.8539999999999992</v>
      </c>
      <c r="L85" s="40"/>
      <c r="M85" s="46"/>
      <c r="N85" s="46"/>
      <c r="O85" s="46"/>
      <c r="P85" s="46"/>
      <c r="Q85" s="46"/>
      <c r="R85" s="46"/>
      <c r="S85" s="46"/>
      <c r="T85" s="43"/>
      <c r="U85" s="46"/>
      <c r="V85" s="50"/>
      <c r="W85" s="46"/>
      <c r="X85" s="50"/>
      <c r="Y85" s="46"/>
      <c r="Z85" s="50"/>
      <c r="AA85" s="46"/>
      <c r="AB85" s="50"/>
    </row>
    <row r="86" spans="1:28" x14ac:dyDescent="0.25">
      <c r="A86" s="5" t="s">
        <v>18</v>
      </c>
      <c r="B86" s="5">
        <f t="shared" si="2"/>
        <v>4</v>
      </c>
      <c r="C86" s="84" t="s">
        <v>59</v>
      </c>
      <c r="D86" s="5">
        <f>1+16</f>
        <v>17</v>
      </c>
      <c r="E86" s="86">
        <v>1.675</v>
      </c>
      <c r="F86" s="6">
        <v>14</v>
      </c>
      <c r="G86" s="76">
        <v>0.154</v>
      </c>
      <c r="H86" s="5">
        <v>23</v>
      </c>
      <c r="I86" s="77">
        <v>0.26219999999999999</v>
      </c>
      <c r="J86" s="6">
        <v>1</v>
      </c>
      <c r="K86" s="78">
        <v>0.01</v>
      </c>
      <c r="L86" s="40"/>
      <c r="M86" s="46"/>
      <c r="N86" s="46"/>
      <c r="O86" s="46"/>
      <c r="P86" s="46"/>
      <c r="Q86" s="46"/>
      <c r="R86" s="46"/>
      <c r="S86" s="46"/>
      <c r="T86" s="43"/>
      <c r="U86" s="46"/>
      <c r="V86" s="50"/>
      <c r="W86" s="46"/>
      <c r="X86" s="50"/>
      <c r="Y86" s="46"/>
      <c r="Z86" s="50"/>
      <c r="AA86" s="46"/>
      <c r="AB86" s="50"/>
    </row>
    <row r="87" spans="1:28" x14ac:dyDescent="0.25">
      <c r="A87" s="5" t="s">
        <v>18</v>
      </c>
      <c r="B87" s="5">
        <f t="shared" si="2"/>
        <v>5</v>
      </c>
      <c r="C87" s="84" t="s">
        <v>25</v>
      </c>
      <c r="D87" s="7">
        <v>1</v>
      </c>
      <c r="E87" s="86">
        <v>1.4999999999999999E-2</v>
      </c>
      <c r="F87" s="6">
        <v>3</v>
      </c>
      <c r="G87" s="76">
        <v>0.04</v>
      </c>
      <c r="H87" s="38">
        <f>1+2</f>
        <v>3</v>
      </c>
      <c r="I87" s="76">
        <v>0.1</v>
      </c>
      <c r="J87" s="6">
        <v>0</v>
      </c>
      <c r="K87" s="76">
        <v>0</v>
      </c>
      <c r="L87" s="40"/>
      <c r="M87" s="46"/>
      <c r="N87" s="46"/>
      <c r="O87" s="46"/>
      <c r="P87" s="46"/>
      <c r="Q87" s="46"/>
      <c r="R87" s="46"/>
      <c r="S87" s="46"/>
      <c r="T87" s="42"/>
      <c r="U87" s="46"/>
      <c r="V87" s="50"/>
      <c r="W87" s="46"/>
      <c r="X87" s="50"/>
      <c r="Y87" s="46"/>
      <c r="Z87" s="50"/>
      <c r="AA87" s="46"/>
      <c r="AB87" s="50"/>
    </row>
    <row r="88" spans="1:28" x14ac:dyDescent="0.25">
      <c r="A88" s="5" t="s">
        <v>18</v>
      </c>
      <c r="B88" s="5">
        <f t="shared" si="2"/>
        <v>6</v>
      </c>
      <c r="C88" s="84" t="s">
        <v>103</v>
      </c>
      <c r="D88" s="5">
        <v>1</v>
      </c>
      <c r="E88" s="86">
        <v>1.4999999999999999E-2</v>
      </c>
      <c r="F88" s="6">
        <v>1</v>
      </c>
      <c r="G88" s="76">
        <v>1.4999999999999999E-2</v>
      </c>
      <c r="H88" s="6">
        <v>0</v>
      </c>
      <c r="I88" s="76">
        <v>0</v>
      </c>
      <c r="J88" s="6">
        <v>0</v>
      </c>
      <c r="K88" s="76">
        <v>0</v>
      </c>
      <c r="L88" s="40"/>
      <c r="M88" s="46"/>
      <c r="N88" s="46"/>
      <c r="O88" s="46"/>
      <c r="P88" s="46"/>
      <c r="Q88" s="46"/>
      <c r="R88" s="46"/>
      <c r="S88" s="46"/>
      <c r="T88" s="48"/>
      <c r="U88" s="46"/>
      <c r="V88" s="50"/>
      <c r="W88" s="46"/>
      <c r="X88" s="50"/>
      <c r="Y88" s="46"/>
      <c r="Z88" s="50"/>
      <c r="AA88" s="46"/>
      <c r="AB88" s="50"/>
    </row>
    <row r="89" spans="1:28" x14ac:dyDescent="0.25">
      <c r="A89" s="5" t="s">
        <v>18</v>
      </c>
      <c r="B89" s="5">
        <f t="shared" si="2"/>
        <v>7</v>
      </c>
      <c r="C89" s="84" t="s">
        <v>121</v>
      </c>
      <c r="D89" s="7">
        <v>1</v>
      </c>
      <c r="E89" s="86">
        <v>1.4999999999999999E-2</v>
      </c>
      <c r="F89" s="7">
        <v>1</v>
      </c>
      <c r="G89" s="77">
        <v>1.4999999999999999E-2</v>
      </c>
      <c r="H89" s="6">
        <v>0</v>
      </c>
      <c r="I89" s="76">
        <v>0</v>
      </c>
      <c r="J89" s="6">
        <v>0</v>
      </c>
      <c r="K89" s="76">
        <v>0</v>
      </c>
      <c r="L89" s="40"/>
      <c r="M89" s="46"/>
      <c r="N89" s="46"/>
      <c r="O89" s="46"/>
      <c r="P89" s="46"/>
      <c r="Q89" s="46"/>
      <c r="R89" s="46"/>
      <c r="S89" s="46"/>
      <c r="T89" s="48"/>
      <c r="U89" s="46"/>
      <c r="V89" s="50"/>
      <c r="W89" s="46"/>
      <c r="X89" s="50"/>
      <c r="Y89" s="46"/>
      <c r="Z89" s="50"/>
      <c r="AA89" s="46"/>
      <c r="AB89" s="50"/>
    </row>
    <row r="90" spans="1:28" x14ac:dyDescent="0.25">
      <c r="A90" s="5" t="s">
        <v>18</v>
      </c>
      <c r="B90" s="5">
        <f t="shared" si="2"/>
        <v>8</v>
      </c>
      <c r="C90" s="84" t="s">
        <v>28</v>
      </c>
      <c r="D90" s="7">
        <v>1</v>
      </c>
      <c r="E90" s="86">
        <v>0.2</v>
      </c>
      <c r="F90" s="7">
        <v>1</v>
      </c>
      <c r="G90" s="77">
        <v>0.05</v>
      </c>
      <c r="H90" s="7">
        <v>0</v>
      </c>
      <c r="I90" s="77">
        <v>0</v>
      </c>
      <c r="J90" s="7">
        <v>0</v>
      </c>
      <c r="K90" s="77">
        <v>0</v>
      </c>
      <c r="L90" s="40"/>
      <c r="M90" s="46"/>
      <c r="N90" s="46"/>
      <c r="O90" s="46"/>
      <c r="P90" s="46"/>
      <c r="Q90" s="46"/>
      <c r="R90" s="46"/>
      <c r="S90" s="46"/>
      <c r="T90" s="41"/>
      <c r="U90" s="46"/>
      <c r="V90" s="50"/>
      <c r="W90" s="46"/>
      <c r="X90" s="50"/>
      <c r="Y90" s="46"/>
      <c r="Z90" s="50"/>
      <c r="AA90" s="46"/>
      <c r="AB90" s="50"/>
    </row>
    <row r="91" spans="1:28" x14ac:dyDescent="0.25">
      <c r="A91" s="5" t="s">
        <v>18</v>
      </c>
      <c r="B91" s="5">
        <f t="shared" si="2"/>
        <v>9</v>
      </c>
      <c r="C91" s="84" t="s">
        <v>31</v>
      </c>
      <c r="D91" s="5">
        <v>2</v>
      </c>
      <c r="E91" s="86">
        <v>1.7000000000000001E-2</v>
      </c>
      <c r="F91" s="7">
        <v>2</v>
      </c>
      <c r="G91" s="77">
        <v>2.7E-2</v>
      </c>
      <c r="H91" s="38">
        <v>2</v>
      </c>
      <c r="I91" s="76">
        <v>0.112</v>
      </c>
      <c r="J91" s="6">
        <v>1</v>
      </c>
      <c r="K91" s="78">
        <v>5.0000000000000001E-3</v>
      </c>
      <c r="M91" s="46"/>
      <c r="N91" s="46"/>
      <c r="O91" s="46"/>
      <c r="P91" s="46"/>
      <c r="Q91" s="46"/>
      <c r="R91" s="46"/>
      <c r="S91" s="46"/>
      <c r="T91" s="43"/>
      <c r="U91" s="46"/>
      <c r="V91" s="50"/>
      <c r="W91" s="46"/>
      <c r="X91" s="50"/>
      <c r="Y91" s="46"/>
      <c r="Z91" s="50"/>
      <c r="AA91" s="46"/>
      <c r="AB91" s="50"/>
    </row>
    <row r="92" spans="1:28" x14ac:dyDescent="0.25">
      <c r="A92" s="5" t="s">
        <v>18</v>
      </c>
      <c r="B92" s="5">
        <f t="shared" si="2"/>
        <v>10</v>
      </c>
      <c r="C92" s="84" t="s">
        <v>32</v>
      </c>
      <c r="D92" s="7">
        <v>3</v>
      </c>
      <c r="E92" s="86">
        <v>4.2500000000000003E-2</v>
      </c>
      <c r="F92" s="7">
        <v>0</v>
      </c>
      <c r="G92" s="77">
        <v>0</v>
      </c>
      <c r="H92" s="38">
        <v>2</v>
      </c>
      <c r="I92" s="76">
        <v>0.03</v>
      </c>
      <c r="J92" s="6">
        <v>2</v>
      </c>
      <c r="K92" s="78">
        <v>0.03</v>
      </c>
      <c r="M92" s="46"/>
      <c r="N92" s="46"/>
      <c r="O92" s="46"/>
      <c r="P92" s="46"/>
      <c r="Q92" s="46"/>
      <c r="R92" s="46"/>
      <c r="S92" s="46"/>
      <c r="T92" s="43"/>
      <c r="U92" s="46"/>
      <c r="V92" s="50"/>
      <c r="W92" s="46"/>
      <c r="X92" s="50"/>
      <c r="Y92" s="46"/>
      <c r="Z92" s="50"/>
      <c r="AA92" s="46"/>
      <c r="AB92" s="50"/>
    </row>
    <row r="93" spans="1:28" x14ac:dyDescent="0.25">
      <c r="A93" s="5" t="s">
        <v>18</v>
      </c>
      <c r="B93" s="5">
        <f t="shared" si="2"/>
        <v>11</v>
      </c>
      <c r="C93" s="84" t="s">
        <v>33</v>
      </c>
      <c r="D93" s="7">
        <v>3</v>
      </c>
      <c r="E93" s="86">
        <v>3.5999999999999997E-2</v>
      </c>
      <c r="F93" s="7">
        <v>3</v>
      </c>
      <c r="G93" s="77">
        <v>3.5999999999999997E-2</v>
      </c>
      <c r="H93" s="6">
        <v>1</v>
      </c>
      <c r="I93" s="78">
        <v>5.0000000000000001E-3</v>
      </c>
      <c r="J93" s="6">
        <v>2</v>
      </c>
      <c r="K93" s="78">
        <v>0.15</v>
      </c>
      <c r="M93" s="46"/>
      <c r="N93" s="46"/>
      <c r="O93" s="46"/>
      <c r="P93" s="46"/>
      <c r="Q93" s="46"/>
      <c r="R93" s="46"/>
      <c r="S93" s="46"/>
      <c r="T93" s="43"/>
      <c r="U93" s="46"/>
      <c r="V93" s="50"/>
      <c r="W93" s="46"/>
      <c r="X93" s="50"/>
      <c r="Y93" s="46"/>
      <c r="Z93" s="50"/>
      <c r="AA93" s="46"/>
      <c r="AB93" s="50"/>
    </row>
    <row r="94" spans="1:28" x14ac:dyDescent="0.25">
      <c r="A94" s="5" t="s">
        <v>18</v>
      </c>
      <c r="B94" s="5">
        <f t="shared" si="2"/>
        <v>12</v>
      </c>
      <c r="C94" s="84" t="s">
        <v>34</v>
      </c>
      <c r="D94" s="7">
        <v>3</v>
      </c>
      <c r="E94" s="86">
        <v>3.7999999999999999E-2</v>
      </c>
      <c r="F94" s="7">
        <v>3</v>
      </c>
      <c r="G94" s="77">
        <v>3.5999999999999997E-2</v>
      </c>
      <c r="H94" s="38">
        <f>1+8</f>
        <v>9</v>
      </c>
      <c r="I94" s="76">
        <v>0.13150000000000001</v>
      </c>
      <c r="J94" s="6">
        <v>1</v>
      </c>
      <c r="K94" s="78">
        <v>0.55000000000000004</v>
      </c>
      <c r="M94" s="46"/>
      <c r="N94" s="46"/>
      <c r="O94" s="46"/>
      <c r="P94" s="46"/>
      <c r="Q94" s="46"/>
      <c r="R94" s="46"/>
      <c r="S94" s="46"/>
      <c r="T94" s="43"/>
      <c r="U94" s="46"/>
      <c r="V94" s="50"/>
      <c r="W94" s="46"/>
      <c r="X94" s="50"/>
      <c r="Y94" s="46"/>
      <c r="Z94" s="50"/>
      <c r="AA94" s="46"/>
      <c r="AB94" s="50"/>
    </row>
    <row r="95" spans="1:28" x14ac:dyDescent="0.25">
      <c r="A95" s="5" t="s">
        <v>18</v>
      </c>
      <c r="B95" s="5">
        <f t="shared" si="2"/>
        <v>13</v>
      </c>
      <c r="C95" s="84" t="s">
        <v>104</v>
      </c>
      <c r="D95" s="7">
        <v>1</v>
      </c>
      <c r="E95" s="86">
        <v>1.2E-2</v>
      </c>
      <c r="F95" s="7">
        <v>0</v>
      </c>
      <c r="G95" s="77">
        <v>0</v>
      </c>
      <c r="H95" s="38">
        <v>1</v>
      </c>
      <c r="I95" s="75">
        <v>9.5000000000000001E-2</v>
      </c>
      <c r="J95" s="6">
        <v>0</v>
      </c>
      <c r="K95" s="78">
        <v>0</v>
      </c>
      <c r="M95" s="46"/>
      <c r="N95" s="46"/>
      <c r="O95" s="46"/>
      <c r="P95" s="46"/>
      <c r="Q95" s="46"/>
      <c r="R95" s="46"/>
      <c r="S95" s="46"/>
      <c r="T95" s="43"/>
      <c r="U95" s="46"/>
      <c r="V95" s="50"/>
      <c r="W95" s="46"/>
      <c r="X95" s="50"/>
      <c r="Y95" s="46"/>
      <c r="Z95" s="50"/>
      <c r="AA95" s="46"/>
      <c r="AB95" s="50"/>
    </row>
    <row r="96" spans="1:28" x14ac:dyDescent="0.25">
      <c r="A96" s="5" t="s">
        <v>18</v>
      </c>
      <c r="B96" s="5">
        <f>B95+1</f>
        <v>14</v>
      </c>
      <c r="C96" s="84" t="s">
        <v>20</v>
      </c>
      <c r="D96" s="7">
        <v>6</v>
      </c>
      <c r="E96" s="86">
        <v>6.0999999999999999E-2</v>
      </c>
      <c r="F96" s="7">
        <f>1+5</f>
        <v>6</v>
      </c>
      <c r="G96" s="77">
        <v>0.26944999999999997</v>
      </c>
      <c r="H96" s="7">
        <v>3</v>
      </c>
      <c r="I96" s="77">
        <v>3.1E-2</v>
      </c>
      <c r="J96" s="7">
        <v>0</v>
      </c>
      <c r="K96" s="77">
        <v>0</v>
      </c>
      <c r="M96" s="46"/>
      <c r="N96" s="46"/>
      <c r="O96" s="46"/>
      <c r="P96" s="46"/>
      <c r="Q96" s="46"/>
      <c r="R96" s="46"/>
      <c r="S96" s="46"/>
      <c r="T96" s="41"/>
      <c r="U96" s="46"/>
      <c r="V96" s="50"/>
      <c r="W96" s="46"/>
      <c r="X96" s="50"/>
      <c r="Y96" s="46"/>
      <c r="Z96" s="50"/>
      <c r="AA96" s="46"/>
      <c r="AB96" s="50"/>
    </row>
    <row r="97" spans="1:28" x14ac:dyDescent="0.25">
      <c r="A97" s="5" t="s">
        <v>18</v>
      </c>
      <c r="B97" s="5">
        <f t="shared" si="2"/>
        <v>15</v>
      </c>
      <c r="C97" s="84" t="s">
        <v>38</v>
      </c>
      <c r="D97" s="5">
        <v>7</v>
      </c>
      <c r="E97" s="86">
        <v>8.7999999999999995E-2</v>
      </c>
      <c r="F97" s="7">
        <v>6</v>
      </c>
      <c r="G97" s="77">
        <v>7.0999999999999994E-2</v>
      </c>
      <c r="H97" s="6">
        <v>10</v>
      </c>
      <c r="I97" s="78">
        <v>8.5999999999999993E-2</v>
      </c>
      <c r="J97" s="6">
        <v>2</v>
      </c>
      <c r="K97" s="78">
        <v>0.215</v>
      </c>
      <c r="M97" s="46"/>
      <c r="N97" s="46"/>
      <c r="O97" s="46"/>
      <c r="P97" s="46"/>
      <c r="Q97" s="46"/>
      <c r="R97" s="46"/>
      <c r="S97" s="46"/>
      <c r="T97" s="43"/>
      <c r="U97" s="46"/>
      <c r="V97" s="50"/>
      <c r="W97" s="46"/>
      <c r="X97" s="50"/>
      <c r="Y97" s="46"/>
      <c r="Z97" s="50"/>
      <c r="AA97" s="46"/>
      <c r="AB97" s="50"/>
    </row>
    <row r="98" spans="1:28" x14ac:dyDescent="0.25">
      <c r="A98" s="5" t="s">
        <v>18</v>
      </c>
      <c r="B98" s="5">
        <f t="shared" si="2"/>
        <v>16</v>
      </c>
      <c r="C98" s="84" t="s">
        <v>122</v>
      </c>
      <c r="D98" s="7">
        <v>1</v>
      </c>
      <c r="E98" s="86">
        <v>7.0000000000000001E-3</v>
      </c>
      <c r="F98" s="7">
        <v>0</v>
      </c>
      <c r="G98" s="77">
        <v>0</v>
      </c>
      <c r="H98" s="6">
        <v>2</v>
      </c>
      <c r="I98" s="78">
        <v>1.0999999999999999E-2</v>
      </c>
      <c r="J98" s="6">
        <v>0</v>
      </c>
      <c r="K98" s="78">
        <v>0</v>
      </c>
      <c r="M98" s="46"/>
      <c r="N98" s="46"/>
      <c r="O98" s="46"/>
      <c r="P98" s="46"/>
      <c r="Q98" s="46"/>
      <c r="R98" s="46"/>
      <c r="S98" s="46"/>
      <c r="T98" s="43"/>
      <c r="U98" s="46"/>
      <c r="V98" s="50"/>
      <c r="W98" s="46"/>
      <c r="X98" s="50"/>
      <c r="Y98" s="46"/>
      <c r="Z98" s="50"/>
      <c r="AA98" s="46"/>
      <c r="AB98" s="50"/>
    </row>
    <row r="99" spans="1:28" s="23" customFormat="1" x14ac:dyDescent="0.25">
      <c r="A99" s="5" t="s">
        <v>18</v>
      </c>
      <c r="B99" s="5">
        <f t="shared" si="2"/>
        <v>17</v>
      </c>
      <c r="C99" s="84" t="s">
        <v>39</v>
      </c>
      <c r="D99" s="5">
        <v>1</v>
      </c>
      <c r="E99" s="86">
        <v>1.49E-2</v>
      </c>
      <c r="F99" s="6">
        <v>0</v>
      </c>
      <c r="G99" s="76">
        <v>0</v>
      </c>
      <c r="H99" s="6">
        <v>1</v>
      </c>
      <c r="I99" s="78">
        <v>6.0000000000000001E-3</v>
      </c>
      <c r="J99" s="6">
        <v>0</v>
      </c>
      <c r="K99" s="76">
        <v>0</v>
      </c>
      <c r="M99" s="46"/>
      <c r="N99" s="46"/>
      <c r="O99" s="46"/>
      <c r="P99" s="46"/>
      <c r="Q99" s="46"/>
      <c r="R99" s="46"/>
      <c r="S99" s="46"/>
      <c r="T99" s="42"/>
      <c r="U99" s="46"/>
      <c r="V99" s="50"/>
      <c r="W99" s="46"/>
      <c r="X99" s="50"/>
      <c r="Y99" s="46"/>
      <c r="Z99" s="50"/>
      <c r="AA99" s="46"/>
      <c r="AB99" s="50"/>
    </row>
    <row r="100" spans="1:28" s="23" customFormat="1" x14ac:dyDescent="0.25">
      <c r="A100" s="5" t="s">
        <v>18</v>
      </c>
      <c r="B100" s="5">
        <f t="shared" si="2"/>
        <v>18</v>
      </c>
      <c r="C100" s="84" t="s">
        <v>42</v>
      </c>
      <c r="D100" s="5">
        <v>1</v>
      </c>
      <c r="E100" s="86">
        <v>4.4000000000000003E-3</v>
      </c>
      <c r="F100" s="6">
        <v>0</v>
      </c>
      <c r="G100" s="76">
        <v>0</v>
      </c>
      <c r="H100" s="7">
        <v>1</v>
      </c>
      <c r="I100" s="77">
        <v>4.0000000000000001E-3</v>
      </c>
      <c r="J100" s="6">
        <v>0</v>
      </c>
      <c r="K100" s="78">
        <v>0</v>
      </c>
      <c r="M100" s="46"/>
      <c r="N100" s="46"/>
      <c r="O100" s="46"/>
      <c r="P100" s="46"/>
      <c r="Q100" s="46"/>
      <c r="R100" s="46"/>
      <c r="S100" s="46"/>
      <c r="T100" s="43"/>
      <c r="U100" s="46"/>
      <c r="V100" s="50"/>
      <c r="W100" s="46"/>
      <c r="X100" s="50"/>
      <c r="Y100" s="46"/>
      <c r="Z100" s="50"/>
      <c r="AA100" s="46"/>
      <c r="AB100" s="50"/>
    </row>
    <row r="101" spans="1:28" x14ac:dyDescent="0.25">
      <c r="A101" s="5" t="s">
        <v>18</v>
      </c>
      <c r="B101" s="5">
        <f t="shared" si="2"/>
        <v>19</v>
      </c>
      <c r="C101" s="84" t="s">
        <v>21</v>
      </c>
      <c r="D101" s="87">
        <v>11</v>
      </c>
      <c r="E101" s="86">
        <v>0.25480000000000003</v>
      </c>
      <c r="F101" s="7">
        <v>8</v>
      </c>
      <c r="G101" s="77">
        <v>0.113</v>
      </c>
      <c r="H101" s="7">
        <v>9</v>
      </c>
      <c r="I101" s="77">
        <v>0.13</v>
      </c>
      <c r="J101" s="6">
        <v>1</v>
      </c>
      <c r="K101" s="78">
        <v>1.4999999999999999E-2</v>
      </c>
      <c r="M101" s="46"/>
      <c r="N101" s="46"/>
      <c r="O101" s="46"/>
      <c r="P101" s="46"/>
      <c r="Q101" s="46"/>
      <c r="R101" s="46"/>
      <c r="S101" s="46"/>
      <c r="T101" s="43"/>
      <c r="U101" s="46"/>
      <c r="V101" s="50"/>
      <c r="W101" s="46"/>
      <c r="X101" s="50"/>
      <c r="Y101" s="46"/>
      <c r="Z101" s="50"/>
      <c r="AA101" s="46"/>
      <c r="AB101" s="50"/>
    </row>
    <row r="102" spans="1:28" x14ac:dyDescent="0.25">
      <c r="A102" s="5" t="s">
        <v>18</v>
      </c>
      <c r="B102" s="5">
        <f t="shared" si="2"/>
        <v>20</v>
      </c>
      <c r="C102" s="84" t="s">
        <v>117</v>
      </c>
      <c r="D102" s="7">
        <v>1</v>
      </c>
      <c r="E102" s="86">
        <v>1.4999999999999999E-2</v>
      </c>
      <c r="F102" s="7">
        <v>0</v>
      </c>
      <c r="G102" s="77">
        <v>0</v>
      </c>
      <c r="H102" s="7">
        <v>1</v>
      </c>
      <c r="I102" s="77">
        <v>0.01</v>
      </c>
      <c r="J102" s="6">
        <v>0</v>
      </c>
      <c r="K102" s="78">
        <v>0</v>
      </c>
      <c r="M102" s="46"/>
      <c r="N102" s="46"/>
      <c r="O102" s="46"/>
      <c r="P102" s="46"/>
      <c r="Q102" s="46"/>
      <c r="R102" s="46"/>
      <c r="S102" s="46"/>
      <c r="T102" s="43"/>
      <c r="U102" s="46"/>
      <c r="V102" s="50"/>
      <c r="W102" s="46"/>
      <c r="X102" s="50"/>
      <c r="Y102" s="46"/>
      <c r="Z102" s="50"/>
      <c r="AA102" s="46"/>
      <c r="AB102" s="50"/>
    </row>
    <row r="103" spans="1:28" x14ac:dyDescent="0.25">
      <c r="A103" s="5" t="s">
        <v>18</v>
      </c>
      <c r="B103" s="5">
        <f t="shared" si="2"/>
        <v>21</v>
      </c>
      <c r="C103" s="84" t="s">
        <v>43</v>
      </c>
      <c r="D103" s="7">
        <v>5</v>
      </c>
      <c r="E103" s="86">
        <v>5.6000000000000001E-2</v>
      </c>
      <c r="F103" s="7">
        <v>6</v>
      </c>
      <c r="G103" s="77">
        <v>0.13100000000000001</v>
      </c>
      <c r="H103" s="7">
        <v>4</v>
      </c>
      <c r="I103" s="77">
        <v>0.11</v>
      </c>
      <c r="J103" s="6">
        <v>0</v>
      </c>
      <c r="K103" s="78">
        <v>0</v>
      </c>
      <c r="M103" s="46"/>
      <c r="N103" s="46"/>
      <c r="O103" s="46"/>
      <c r="P103" s="46"/>
      <c r="Q103" s="46"/>
      <c r="R103" s="46"/>
      <c r="S103" s="46"/>
      <c r="T103" s="43"/>
      <c r="U103" s="46"/>
      <c r="V103" s="50"/>
      <c r="W103" s="46"/>
      <c r="X103" s="50"/>
      <c r="Y103" s="46"/>
      <c r="Z103" s="50"/>
      <c r="AA103" s="46"/>
      <c r="AB103" s="50"/>
    </row>
    <row r="104" spans="1:28" x14ac:dyDescent="0.25">
      <c r="A104" s="5" t="s">
        <v>18</v>
      </c>
      <c r="B104" s="5">
        <f t="shared" si="2"/>
        <v>22</v>
      </c>
      <c r="C104" s="84" t="s">
        <v>106</v>
      </c>
      <c r="D104" s="7">
        <v>1</v>
      </c>
      <c r="E104" s="86">
        <v>3.0000000000000001E-3</v>
      </c>
      <c r="F104" s="7">
        <v>1</v>
      </c>
      <c r="G104" s="77">
        <v>3.0000000000000001E-3</v>
      </c>
      <c r="H104" s="7">
        <v>0</v>
      </c>
      <c r="I104" s="77">
        <v>0</v>
      </c>
      <c r="J104" s="6">
        <v>0</v>
      </c>
      <c r="K104" s="78">
        <v>0</v>
      </c>
      <c r="M104" s="46"/>
      <c r="N104" s="46"/>
      <c r="O104" s="46"/>
      <c r="P104" s="46"/>
      <c r="Q104" s="46"/>
      <c r="R104" s="46"/>
      <c r="S104" s="46"/>
      <c r="T104" s="43"/>
      <c r="U104" s="46"/>
      <c r="V104" s="50"/>
      <c r="W104" s="46"/>
      <c r="X104" s="50"/>
      <c r="Y104" s="46"/>
      <c r="Z104" s="50"/>
      <c r="AA104" s="46"/>
      <c r="AB104" s="50"/>
    </row>
    <row r="105" spans="1:28" x14ac:dyDescent="0.25">
      <c r="A105" s="5" t="s">
        <v>18</v>
      </c>
      <c r="B105" s="5">
        <f t="shared" si="2"/>
        <v>23</v>
      </c>
      <c r="C105" s="84" t="s">
        <v>45</v>
      </c>
      <c r="D105" s="7">
        <v>6</v>
      </c>
      <c r="E105" s="86">
        <v>0.1575</v>
      </c>
      <c r="F105" s="7">
        <v>4</v>
      </c>
      <c r="G105" s="75">
        <v>0.39750000000000002</v>
      </c>
      <c r="H105" s="7">
        <v>2</v>
      </c>
      <c r="I105" s="77">
        <v>2.5000000000000001E-2</v>
      </c>
      <c r="J105" s="6">
        <v>0</v>
      </c>
      <c r="K105" s="78">
        <v>0</v>
      </c>
      <c r="M105" s="46"/>
      <c r="N105" s="46"/>
      <c r="O105" s="46"/>
      <c r="P105" s="46"/>
      <c r="Q105" s="46"/>
      <c r="R105" s="46"/>
      <c r="S105" s="46"/>
      <c r="T105" s="43"/>
      <c r="U105" s="46"/>
      <c r="V105" s="50"/>
      <c r="W105" s="46"/>
      <c r="X105" s="50"/>
      <c r="Y105" s="46"/>
      <c r="Z105" s="50"/>
      <c r="AA105" s="46"/>
      <c r="AB105" s="50"/>
    </row>
    <row r="106" spans="1:28" x14ac:dyDescent="0.25">
      <c r="A106" s="5" t="s">
        <v>18</v>
      </c>
      <c r="B106" s="5">
        <f t="shared" si="2"/>
        <v>24</v>
      </c>
      <c r="C106" s="84" t="s">
        <v>100</v>
      </c>
      <c r="D106" s="7">
        <v>2</v>
      </c>
      <c r="E106" s="86">
        <v>0.03</v>
      </c>
      <c r="F106" s="6">
        <v>1</v>
      </c>
      <c r="G106" s="76">
        <v>1.4999999999999999E-2</v>
      </c>
      <c r="H106" s="7">
        <v>1</v>
      </c>
      <c r="I106" s="77">
        <v>7.0000000000000001E-3</v>
      </c>
      <c r="J106" s="6">
        <v>0</v>
      </c>
      <c r="K106" s="78">
        <v>0</v>
      </c>
      <c r="M106" s="46"/>
      <c r="N106" s="46"/>
      <c r="O106" s="46"/>
      <c r="P106" s="46"/>
      <c r="Q106" s="46"/>
      <c r="R106" s="46"/>
      <c r="S106" s="46"/>
      <c r="T106" s="43"/>
      <c r="U106" s="46"/>
      <c r="V106" s="50"/>
      <c r="W106" s="46"/>
      <c r="X106" s="50"/>
      <c r="Y106" s="46"/>
      <c r="Z106" s="50"/>
      <c r="AA106" s="46"/>
      <c r="AB106" s="50"/>
    </row>
    <row r="107" spans="1:28" x14ac:dyDescent="0.25">
      <c r="A107" s="5" t="s">
        <v>18</v>
      </c>
      <c r="B107" s="5">
        <f t="shared" si="2"/>
        <v>25</v>
      </c>
      <c r="C107" s="84" t="s">
        <v>47</v>
      </c>
      <c r="D107" s="5">
        <v>1</v>
      </c>
      <c r="E107" s="86">
        <v>8.0000000000000002E-3</v>
      </c>
      <c r="F107" s="7">
        <v>1</v>
      </c>
      <c r="G107" s="77">
        <v>8.0000000000000002E-3</v>
      </c>
      <c r="H107" s="7">
        <v>0</v>
      </c>
      <c r="I107" s="77">
        <v>0</v>
      </c>
      <c r="J107" s="6">
        <v>0</v>
      </c>
      <c r="K107" s="78">
        <v>0</v>
      </c>
      <c r="M107" s="46"/>
      <c r="N107" s="46"/>
      <c r="O107" s="46"/>
      <c r="P107" s="46"/>
      <c r="Q107" s="46"/>
      <c r="R107" s="46"/>
      <c r="S107" s="46"/>
      <c r="T107" s="43"/>
      <c r="U107" s="46"/>
      <c r="V107" s="50"/>
      <c r="W107" s="46"/>
      <c r="X107" s="50"/>
      <c r="Y107" s="46"/>
      <c r="Z107" s="50"/>
      <c r="AA107" s="46"/>
      <c r="AB107" s="50"/>
    </row>
    <row r="108" spans="1:28" ht="15" customHeight="1" x14ac:dyDescent="0.25">
      <c r="A108" s="5" t="s">
        <v>18</v>
      </c>
      <c r="B108" s="5">
        <f t="shared" si="2"/>
        <v>26</v>
      </c>
      <c r="C108" s="84" t="s">
        <v>123</v>
      </c>
      <c r="D108" s="5">
        <v>1</v>
      </c>
      <c r="E108" s="86">
        <v>0.09</v>
      </c>
      <c r="F108" s="7">
        <v>0</v>
      </c>
      <c r="G108" s="77">
        <v>0</v>
      </c>
      <c r="H108" s="7">
        <v>0</v>
      </c>
      <c r="I108" s="77">
        <v>0</v>
      </c>
      <c r="J108" s="6">
        <v>0</v>
      </c>
      <c r="K108" s="78">
        <v>0</v>
      </c>
      <c r="M108" s="46"/>
      <c r="N108" s="46"/>
      <c r="O108" s="46"/>
      <c r="P108" s="46"/>
      <c r="Q108" s="46"/>
      <c r="R108" s="46"/>
      <c r="S108" s="46"/>
      <c r="T108" s="43"/>
      <c r="U108" s="46"/>
      <c r="V108" s="50"/>
      <c r="W108" s="46"/>
      <c r="X108" s="50"/>
      <c r="Y108" s="46"/>
      <c r="Z108" s="50"/>
      <c r="AA108" s="46"/>
      <c r="AB108" s="50"/>
    </row>
    <row r="109" spans="1:28" s="4" customFormat="1" x14ac:dyDescent="0.25">
      <c r="A109" s="5" t="s">
        <v>18</v>
      </c>
      <c r="B109" s="5">
        <f t="shared" si="2"/>
        <v>27</v>
      </c>
      <c r="C109" s="84" t="s">
        <v>49</v>
      </c>
      <c r="D109" s="5">
        <v>8</v>
      </c>
      <c r="E109" s="86">
        <v>6.2E-2</v>
      </c>
      <c r="F109" s="6">
        <v>6</v>
      </c>
      <c r="G109" s="76">
        <v>5.2999999999999999E-2</v>
      </c>
      <c r="H109" s="38">
        <f>1+4</f>
        <v>5</v>
      </c>
      <c r="I109" s="76">
        <v>6.5000000000000002E-2</v>
      </c>
      <c r="J109" s="6">
        <v>1</v>
      </c>
      <c r="K109" s="78">
        <v>3.0960000000000001E-2</v>
      </c>
      <c r="M109" s="46"/>
      <c r="N109" s="46"/>
      <c r="O109" s="46"/>
      <c r="P109" s="46"/>
      <c r="Q109" s="46"/>
      <c r="R109" s="46"/>
      <c r="S109" s="46"/>
      <c r="T109" s="43"/>
      <c r="U109" s="46"/>
      <c r="V109" s="50"/>
      <c r="W109" s="46"/>
      <c r="X109" s="50"/>
      <c r="Y109" s="46"/>
      <c r="Z109" s="50"/>
      <c r="AA109" s="46"/>
      <c r="AB109" s="50"/>
    </row>
    <row r="110" spans="1:28" s="4" customFormat="1" x14ac:dyDescent="0.25">
      <c r="A110" s="5" t="s">
        <v>18</v>
      </c>
      <c r="B110" s="5">
        <f t="shared" si="2"/>
        <v>28</v>
      </c>
      <c r="C110" s="84" t="s">
        <v>50</v>
      </c>
      <c r="D110" s="5">
        <v>1</v>
      </c>
      <c r="E110" s="86">
        <v>8.0000000000000002E-3</v>
      </c>
      <c r="F110" s="6">
        <v>2</v>
      </c>
      <c r="G110" s="76">
        <v>2.3E-2</v>
      </c>
      <c r="H110" s="7">
        <v>3</v>
      </c>
      <c r="I110" s="77">
        <v>2.3100000000000002E-2</v>
      </c>
      <c r="J110" s="6">
        <v>1</v>
      </c>
      <c r="K110" s="78">
        <v>1.4999999999999999E-2</v>
      </c>
      <c r="M110" s="46"/>
      <c r="N110" s="46"/>
      <c r="O110" s="46"/>
      <c r="P110" s="46"/>
      <c r="Q110" s="46"/>
      <c r="R110" s="46"/>
      <c r="S110" s="46"/>
      <c r="T110" s="43"/>
      <c r="U110" s="46"/>
      <c r="V110" s="50"/>
      <c r="W110" s="46"/>
      <c r="X110" s="50"/>
      <c r="Y110" s="46"/>
      <c r="Z110" s="50"/>
      <c r="AA110" s="46"/>
      <c r="AB110" s="50"/>
    </row>
    <row r="111" spans="1:28" s="17" customFormat="1" x14ac:dyDescent="0.25">
      <c r="A111" s="5" t="s">
        <v>18</v>
      </c>
      <c r="B111" s="5">
        <f t="shared" si="2"/>
        <v>29</v>
      </c>
      <c r="C111" s="84" t="s">
        <v>118</v>
      </c>
      <c r="D111" s="5">
        <v>1</v>
      </c>
      <c r="E111" s="86">
        <v>2E-3</v>
      </c>
      <c r="F111" s="5">
        <v>0</v>
      </c>
      <c r="G111" s="77">
        <v>0</v>
      </c>
      <c r="H111" s="51">
        <v>0</v>
      </c>
      <c r="I111" s="77">
        <v>0</v>
      </c>
      <c r="J111" s="6">
        <v>0</v>
      </c>
      <c r="K111" s="78">
        <v>0</v>
      </c>
      <c r="M111" s="46"/>
      <c r="N111" s="46"/>
      <c r="O111" s="46"/>
      <c r="P111" s="46"/>
      <c r="Q111" s="46"/>
      <c r="R111" s="46"/>
      <c r="S111" s="46"/>
      <c r="T111" s="43"/>
      <c r="U111" s="46"/>
      <c r="V111" s="50"/>
      <c r="W111" s="46"/>
      <c r="X111" s="50"/>
      <c r="Y111" s="46"/>
      <c r="Z111" s="50"/>
      <c r="AA111" s="46"/>
      <c r="AB111" s="50"/>
    </row>
    <row r="112" spans="1:28" s="18" customFormat="1" x14ac:dyDescent="0.25">
      <c r="A112" s="5" t="s">
        <v>18</v>
      </c>
      <c r="B112" s="5">
        <f t="shared" si="2"/>
        <v>30</v>
      </c>
      <c r="C112" s="84" t="s">
        <v>109</v>
      </c>
      <c r="D112" s="5">
        <v>1</v>
      </c>
      <c r="E112" s="86">
        <v>1.4E-2</v>
      </c>
      <c r="F112" s="6">
        <v>2</v>
      </c>
      <c r="G112" s="76">
        <v>2.8000000000000001E-2</v>
      </c>
      <c r="H112" s="6">
        <v>2</v>
      </c>
      <c r="I112" s="78">
        <v>4.7E-2</v>
      </c>
      <c r="J112" s="6">
        <v>0</v>
      </c>
      <c r="K112" s="78">
        <v>0</v>
      </c>
      <c r="M112" s="46"/>
      <c r="N112" s="46"/>
      <c r="O112" s="46"/>
      <c r="P112" s="46"/>
      <c r="Q112" s="46"/>
      <c r="R112" s="46"/>
      <c r="S112" s="46"/>
      <c r="T112" s="43"/>
      <c r="U112" s="46"/>
      <c r="V112" s="50"/>
      <c r="W112" s="46"/>
      <c r="X112" s="50"/>
      <c r="Y112" s="46"/>
      <c r="Z112" s="50"/>
      <c r="AA112" s="46"/>
      <c r="AB112" s="50"/>
    </row>
    <row r="113" spans="1:28" s="25" customFormat="1" x14ac:dyDescent="0.25">
      <c r="A113" s="5" t="s">
        <v>18</v>
      </c>
      <c r="B113" s="5">
        <f t="shared" si="2"/>
        <v>31</v>
      </c>
      <c r="C113" s="84" t="s">
        <v>51</v>
      </c>
      <c r="D113" s="5">
        <v>6</v>
      </c>
      <c r="E113" s="86">
        <v>12.243499999999999</v>
      </c>
      <c r="F113" s="5">
        <v>1</v>
      </c>
      <c r="G113" s="77">
        <v>1.4500000000000001E-2</v>
      </c>
      <c r="H113" s="51">
        <v>7</v>
      </c>
      <c r="I113" s="77">
        <v>8.6900000000000005E-2</v>
      </c>
      <c r="J113" s="6">
        <v>2</v>
      </c>
      <c r="K113" s="78">
        <v>6.0145</v>
      </c>
      <c r="M113" s="46"/>
      <c r="N113" s="46"/>
      <c r="O113" s="46"/>
      <c r="P113" s="46"/>
      <c r="Q113" s="46"/>
      <c r="R113" s="46"/>
      <c r="S113" s="46"/>
      <c r="T113" s="43"/>
      <c r="U113" s="46"/>
      <c r="V113" s="50"/>
      <c r="W113" s="46"/>
      <c r="X113" s="50"/>
      <c r="Y113" s="46"/>
      <c r="Z113" s="50"/>
      <c r="AA113" s="46"/>
      <c r="AB113" s="50"/>
    </row>
    <row r="114" spans="1:28" s="25" customFormat="1" x14ac:dyDescent="0.25">
      <c r="A114" s="5" t="s">
        <v>18</v>
      </c>
      <c r="B114" s="5">
        <f t="shared" si="2"/>
        <v>32</v>
      </c>
      <c r="C114" s="84" t="s">
        <v>53</v>
      </c>
      <c r="D114" s="5">
        <v>1</v>
      </c>
      <c r="E114" s="86">
        <v>0.01</v>
      </c>
      <c r="F114" s="5">
        <v>2</v>
      </c>
      <c r="G114" s="77">
        <v>1.2E-2</v>
      </c>
      <c r="H114" s="6">
        <v>0</v>
      </c>
      <c r="I114" s="78">
        <v>0</v>
      </c>
      <c r="J114" s="6">
        <v>0</v>
      </c>
      <c r="K114" s="78">
        <v>0</v>
      </c>
      <c r="M114" s="46"/>
      <c r="N114" s="46"/>
      <c r="O114" s="46"/>
      <c r="P114" s="46"/>
      <c r="Q114" s="46"/>
      <c r="R114" s="46"/>
      <c r="S114" s="46"/>
      <c r="T114" s="43"/>
      <c r="U114" s="46"/>
      <c r="V114" s="50"/>
      <c r="W114" s="46"/>
      <c r="X114" s="50"/>
      <c r="Y114" s="46"/>
      <c r="Z114" s="50"/>
      <c r="AA114" s="46"/>
      <c r="AB114" s="50"/>
    </row>
    <row r="115" spans="1:28" s="25" customFormat="1" x14ac:dyDescent="0.25">
      <c r="A115" s="5" t="s">
        <v>18</v>
      </c>
      <c r="B115" s="5">
        <f t="shared" si="2"/>
        <v>33</v>
      </c>
      <c r="C115" s="84" t="s">
        <v>54</v>
      </c>
      <c r="D115" s="5">
        <v>1</v>
      </c>
      <c r="E115" s="86">
        <v>0.4</v>
      </c>
      <c r="F115" s="6">
        <v>1</v>
      </c>
      <c r="G115" s="76">
        <v>1.4999999999999999E-2</v>
      </c>
      <c r="H115" s="6">
        <v>0</v>
      </c>
      <c r="I115" s="76">
        <v>0</v>
      </c>
      <c r="J115" s="6">
        <v>0</v>
      </c>
      <c r="K115" s="78">
        <v>0</v>
      </c>
      <c r="M115" s="46"/>
      <c r="N115" s="46"/>
      <c r="O115" s="46"/>
      <c r="P115" s="46"/>
      <c r="Q115" s="46"/>
      <c r="R115" s="46"/>
      <c r="S115" s="46"/>
      <c r="T115" s="43"/>
      <c r="U115" s="46"/>
      <c r="V115" s="50"/>
      <c r="W115" s="46"/>
      <c r="X115" s="50"/>
      <c r="Y115" s="46"/>
      <c r="Z115" s="50"/>
      <c r="AA115" s="46"/>
      <c r="AB115" s="50"/>
    </row>
    <row r="116" spans="1:28" s="25" customFormat="1" x14ac:dyDescent="0.25">
      <c r="A116" s="5" t="s">
        <v>18</v>
      </c>
      <c r="B116" s="5">
        <f t="shared" si="2"/>
        <v>34</v>
      </c>
      <c r="C116" s="84" t="s">
        <v>124</v>
      </c>
      <c r="D116" s="5">
        <v>1</v>
      </c>
      <c r="E116" s="86">
        <v>5.0000000000000001E-3</v>
      </c>
      <c r="F116" s="5">
        <v>1</v>
      </c>
      <c r="G116" s="77">
        <v>1.4999999999999999E-2</v>
      </c>
      <c r="H116" s="6">
        <v>1</v>
      </c>
      <c r="I116" s="78">
        <v>1.4999999999999999E-2</v>
      </c>
      <c r="J116" s="6">
        <v>2</v>
      </c>
      <c r="K116" s="78">
        <v>0.4</v>
      </c>
      <c r="M116" s="46"/>
      <c r="N116" s="46"/>
      <c r="O116" s="46"/>
      <c r="P116" s="46"/>
      <c r="Q116" s="46"/>
      <c r="R116" s="46"/>
      <c r="S116" s="46"/>
      <c r="T116" s="43"/>
      <c r="U116" s="46"/>
      <c r="V116" s="50"/>
      <c r="W116" s="46"/>
      <c r="X116" s="50"/>
      <c r="Y116" s="46"/>
      <c r="Z116" s="50"/>
      <c r="AA116" s="46"/>
      <c r="AB116" s="50"/>
    </row>
    <row r="117" spans="1:28" s="24" customFormat="1" x14ac:dyDescent="0.25">
      <c r="A117" s="5" t="s">
        <v>18</v>
      </c>
      <c r="B117" s="5">
        <f t="shared" si="2"/>
        <v>35</v>
      </c>
      <c r="C117" s="84" t="s">
        <v>56</v>
      </c>
      <c r="D117" s="5">
        <v>1</v>
      </c>
      <c r="E117" s="86">
        <v>1.4999999999999999E-2</v>
      </c>
      <c r="F117" s="5">
        <v>0</v>
      </c>
      <c r="G117" s="77">
        <v>0</v>
      </c>
      <c r="H117" s="6">
        <v>4</v>
      </c>
      <c r="I117" s="78">
        <v>2.8000000000000001E-2</v>
      </c>
      <c r="J117" s="6">
        <v>0</v>
      </c>
      <c r="K117" s="78">
        <v>0</v>
      </c>
      <c r="M117" s="46"/>
      <c r="N117" s="46"/>
      <c r="O117" s="46"/>
      <c r="P117" s="46"/>
      <c r="Q117" s="46"/>
      <c r="R117" s="46"/>
      <c r="S117" s="46"/>
      <c r="T117" s="43"/>
      <c r="U117" s="46"/>
      <c r="V117" s="50"/>
      <c r="W117" s="46"/>
      <c r="X117" s="50"/>
      <c r="Y117" s="46"/>
      <c r="Z117" s="50"/>
      <c r="AA117" s="46"/>
      <c r="AB117" s="50"/>
    </row>
    <row r="118" spans="1:28" s="21" customFormat="1" x14ac:dyDescent="0.25">
      <c r="A118" s="5" t="s">
        <v>18</v>
      </c>
      <c r="B118" s="5">
        <f t="shared" si="2"/>
        <v>36</v>
      </c>
      <c r="C118" s="84" t="s">
        <v>57</v>
      </c>
      <c r="D118" s="5">
        <v>3</v>
      </c>
      <c r="E118" s="86">
        <v>6.3E-2</v>
      </c>
      <c r="F118" s="5">
        <v>2</v>
      </c>
      <c r="G118" s="77">
        <v>1.7999999999999999E-2</v>
      </c>
      <c r="H118" s="6">
        <v>1</v>
      </c>
      <c r="I118" s="78">
        <v>1.4999999999999999E-2</v>
      </c>
      <c r="J118" s="6">
        <f>1+1</f>
        <v>2</v>
      </c>
      <c r="K118" s="78">
        <v>0.1</v>
      </c>
      <c r="M118" s="46"/>
      <c r="N118" s="46"/>
      <c r="O118" s="46"/>
      <c r="P118" s="46"/>
      <c r="Q118" s="46"/>
      <c r="R118" s="46"/>
      <c r="S118" s="46"/>
      <c r="T118" s="43"/>
      <c r="U118" s="46"/>
      <c r="V118" s="50"/>
      <c r="W118" s="46"/>
      <c r="X118" s="50"/>
      <c r="Y118" s="46"/>
      <c r="Z118" s="50"/>
      <c r="AA118" s="46"/>
      <c r="AB118" s="50"/>
    </row>
    <row r="119" spans="1:28" s="31" customFormat="1" x14ac:dyDescent="0.25">
      <c r="A119" s="5" t="s">
        <v>18</v>
      </c>
      <c r="B119" s="5">
        <f t="shared" si="2"/>
        <v>37</v>
      </c>
      <c r="C119" s="84" t="s">
        <v>22</v>
      </c>
      <c r="D119" s="5">
        <v>4</v>
      </c>
      <c r="E119" s="86">
        <v>9.7000000000000003E-2</v>
      </c>
      <c r="F119" s="5">
        <v>1</v>
      </c>
      <c r="G119" s="77">
        <v>0.02</v>
      </c>
      <c r="H119" s="6">
        <v>1</v>
      </c>
      <c r="I119" s="78">
        <v>1.2E-2</v>
      </c>
      <c r="J119" s="6">
        <v>0</v>
      </c>
      <c r="K119" s="78">
        <v>0</v>
      </c>
      <c r="M119" s="46"/>
      <c r="N119" s="46"/>
      <c r="O119" s="46"/>
      <c r="P119" s="46"/>
      <c r="Q119" s="46"/>
      <c r="R119" s="46"/>
      <c r="S119" s="46"/>
      <c r="T119" s="43"/>
      <c r="U119" s="46"/>
      <c r="V119" s="50"/>
      <c r="W119" s="46"/>
      <c r="X119" s="50"/>
      <c r="Y119" s="46"/>
      <c r="Z119" s="50"/>
      <c r="AA119" s="46"/>
      <c r="AB119" s="50"/>
    </row>
    <row r="120" spans="1:28" s="31" customFormat="1" x14ac:dyDescent="0.25">
      <c r="A120" s="5" t="s">
        <v>18</v>
      </c>
      <c r="B120" s="5">
        <f t="shared" si="2"/>
        <v>38</v>
      </c>
      <c r="C120" s="84" t="s">
        <v>58</v>
      </c>
      <c r="D120" s="5">
        <v>5</v>
      </c>
      <c r="E120" s="86">
        <v>5.8000000000000003E-2</v>
      </c>
      <c r="F120" s="5">
        <v>7</v>
      </c>
      <c r="G120" s="77">
        <v>8.7999999999999995E-2</v>
      </c>
      <c r="H120" s="6">
        <v>3</v>
      </c>
      <c r="I120" s="78">
        <v>3.3000000000000002E-2</v>
      </c>
      <c r="J120" s="6">
        <v>0</v>
      </c>
      <c r="K120" s="78">
        <v>0</v>
      </c>
      <c r="M120" s="46"/>
      <c r="N120" s="46"/>
      <c r="O120" s="46"/>
      <c r="P120" s="46"/>
      <c r="Q120" s="46"/>
      <c r="R120" s="46"/>
      <c r="S120" s="46"/>
      <c r="T120" s="43"/>
      <c r="U120" s="46"/>
      <c r="V120" s="50"/>
      <c r="W120" s="46"/>
      <c r="X120" s="50"/>
      <c r="Y120" s="46"/>
      <c r="Z120" s="50"/>
      <c r="AA120" s="46"/>
      <c r="AB120" s="50"/>
    </row>
    <row r="121" spans="1:28" s="31" customFormat="1" x14ac:dyDescent="0.25">
      <c r="A121" s="5" t="s">
        <v>18</v>
      </c>
      <c r="B121" s="5">
        <f t="shared" si="2"/>
        <v>39</v>
      </c>
      <c r="C121" s="84" t="s">
        <v>125</v>
      </c>
      <c r="D121" s="5">
        <v>2</v>
      </c>
      <c r="E121" s="86">
        <v>2.7E-2</v>
      </c>
      <c r="F121" s="5">
        <v>2</v>
      </c>
      <c r="G121" s="77">
        <v>2.7E-2</v>
      </c>
      <c r="H121" s="6">
        <v>0</v>
      </c>
      <c r="I121" s="78">
        <v>0</v>
      </c>
      <c r="J121" s="6">
        <v>0</v>
      </c>
      <c r="K121" s="78">
        <v>0</v>
      </c>
      <c r="M121" s="46"/>
      <c r="N121" s="46"/>
      <c r="O121" s="46"/>
      <c r="P121" s="46"/>
      <c r="Q121" s="46"/>
      <c r="R121" s="46"/>
      <c r="S121" s="46"/>
      <c r="T121" s="43"/>
      <c r="U121" s="46"/>
      <c r="V121" s="50"/>
      <c r="W121" s="46"/>
      <c r="X121" s="50"/>
      <c r="Y121" s="46"/>
      <c r="Z121" s="50"/>
      <c r="AA121" s="46"/>
      <c r="AB121" s="50"/>
    </row>
    <row r="122" spans="1:28" s="32" customFormat="1" x14ac:dyDescent="0.25">
      <c r="A122" s="5" t="s">
        <v>18</v>
      </c>
      <c r="B122" s="5">
        <f t="shared" si="2"/>
        <v>40</v>
      </c>
      <c r="C122" s="84" t="s">
        <v>60</v>
      </c>
      <c r="D122" s="5">
        <v>4</v>
      </c>
      <c r="E122" s="86">
        <v>5.1999999999999998E-2</v>
      </c>
      <c r="F122" s="5">
        <v>2</v>
      </c>
      <c r="G122" s="77">
        <v>5.8000000000000003E-2</v>
      </c>
      <c r="H122" s="6">
        <v>10</v>
      </c>
      <c r="I122" s="78">
        <v>7.3499999999999996E-2</v>
      </c>
      <c r="J122" s="6">
        <v>0</v>
      </c>
      <c r="K122" s="76">
        <v>0</v>
      </c>
      <c r="M122" s="46"/>
      <c r="N122" s="46"/>
      <c r="O122" s="46"/>
      <c r="P122" s="46"/>
      <c r="Q122" s="46"/>
      <c r="R122" s="46"/>
      <c r="S122" s="46"/>
      <c r="T122" s="42"/>
      <c r="U122" s="46"/>
      <c r="V122" s="50"/>
      <c r="W122" s="46"/>
      <c r="X122" s="50"/>
      <c r="Y122" s="46"/>
      <c r="Z122" s="50"/>
      <c r="AA122" s="46"/>
      <c r="AB122" s="50"/>
    </row>
    <row r="123" spans="1:28" s="32" customFormat="1" x14ac:dyDescent="0.25">
      <c r="A123" s="5" t="s">
        <v>18</v>
      </c>
      <c r="B123" s="5">
        <f t="shared" si="2"/>
        <v>41</v>
      </c>
      <c r="C123" s="84" t="s">
        <v>23</v>
      </c>
      <c r="D123" s="5">
        <v>3</v>
      </c>
      <c r="E123" s="86">
        <v>6.0249999999999998E-2</v>
      </c>
      <c r="F123" s="5">
        <v>4</v>
      </c>
      <c r="G123" s="77">
        <v>1.8108499999999998</v>
      </c>
      <c r="H123" s="5">
        <f>1+7</f>
        <v>8</v>
      </c>
      <c r="I123" s="77">
        <v>0.19819999999999999</v>
      </c>
      <c r="J123" s="6">
        <v>5</v>
      </c>
      <c r="K123" s="76">
        <v>1.875</v>
      </c>
      <c r="M123" s="46"/>
      <c r="N123" s="46"/>
      <c r="O123" s="46"/>
      <c r="P123" s="46"/>
      <c r="Q123" s="46"/>
      <c r="R123" s="46"/>
      <c r="S123" s="46"/>
      <c r="T123" s="42"/>
      <c r="U123" s="46"/>
      <c r="V123" s="50"/>
      <c r="W123" s="46"/>
      <c r="X123" s="50"/>
      <c r="Y123" s="46"/>
      <c r="Z123" s="50"/>
      <c r="AA123" s="46"/>
      <c r="AB123" s="50"/>
    </row>
    <row r="124" spans="1:28" s="34" customFormat="1" x14ac:dyDescent="0.25">
      <c r="A124" s="5" t="s">
        <v>18</v>
      </c>
      <c r="B124" s="5">
        <f t="shared" si="2"/>
        <v>42</v>
      </c>
      <c r="C124" s="84" t="s">
        <v>61</v>
      </c>
      <c r="D124" s="5">
        <v>2</v>
      </c>
      <c r="E124" s="86">
        <v>2.5000000000000001E-2</v>
      </c>
      <c r="F124" s="5">
        <f>2+1</f>
        <v>3</v>
      </c>
      <c r="G124" s="77">
        <v>0.122</v>
      </c>
      <c r="H124" s="6">
        <f>4+2</f>
        <v>6</v>
      </c>
      <c r="I124" s="78">
        <v>3.4000000000000002E-2</v>
      </c>
      <c r="J124" s="6">
        <v>0</v>
      </c>
      <c r="K124" s="76">
        <v>0</v>
      </c>
      <c r="M124" s="46"/>
      <c r="N124" s="46"/>
      <c r="O124" s="46"/>
      <c r="P124" s="46"/>
      <c r="Q124" s="46"/>
      <c r="R124" s="46"/>
      <c r="S124" s="46"/>
      <c r="T124" s="42"/>
      <c r="U124" s="46"/>
      <c r="V124" s="50"/>
      <c r="W124" s="46"/>
      <c r="X124" s="50"/>
      <c r="Y124" s="46"/>
      <c r="Z124" s="50"/>
      <c r="AA124" s="46"/>
      <c r="AB124" s="50"/>
    </row>
    <row r="125" spans="1:28" s="34" customFormat="1" x14ac:dyDescent="0.25">
      <c r="A125" s="5" t="s">
        <v>18</v>
      </c>
      <c r="B125" s="5">
        <f t="shared" si="2"/>
        <v>43</v>
      </c>
      <c r="C125" s="84" t="s">
        <v>27</v>
      </c>
      <c r="D125" s="5">
        <v>0</v>
      </c>
      <c r="E125" s="86">
        <v>0</v>
      </c>
      <c r="F125" s="5">
        <v>1</v>
      </c>
      <c r="G125" s="77">
        <v>1.2E-2</v>
      </c>
      <c r="H125" s="6">
        <v>1</v>
      </c>
      <c r="I125" s="78">
        <v>5.0000000000000001E-3</v>
      </c>
      <c r="J125" s="6">
        <v>1</v>
      </c>
      <c r="K125" s="76">
        <v>1.2E-2</v>
      </c>
      <c r="M125" s="46"/>
      <c r="N125" s="46"/>
      <c r="O125" s="46"/>
      <c r="P125" s="46"/>
      <c r="Q125" s="46"/>
      <c r="R125" s="46"/>
      <c r="S125" s="46"/>
      <c r="T125" s="42"/>
      <c r="U125" s="46"/>
      <c r="V125" s="50"/>
      <c r="W125" s="46"/>
      <c r="X125" s="50"/>
      <c r="Y125" s="46"/>
      <c r="Z125" s="50"/>
      <c r="AA125" s="46"/>
      <c r="AB125" s="50"/>
    </row>
    <row r="126" spans="1:28" s="34" customFormat="1" ht="30" x14ac:dyDescent="0.25">
      <c r="A126" s="5" t="s">
        <v>18</v>
      </c>
      <c r="B126" s="5">
        <f t="shared" si="2"/>
        <v>44</v>
      </c>
      <c r="C126" s="84" t="s">
        <v>29</v>
      </c>
      <c r="D126" s="5">
        <v>0</v>
      </c>
      <c r="E126" s="86">
        <v>0</v>
      </c>
      <c r="F126" s="5">
        <v>1</v>
      </c>
      <c r="G126" s="77">
        <v>7.0000000000000001E-3</v>
      </c>
      <c r="H126" s="6">
        <v>1</v>
      </c>
      <c r="I126" s="78">
        <v>1.2E-2</v>
      </c>
      <c r="J126" s="6">
        <v>0</v>
      </c>
      <c r="K126" s="76">
        <v>0</v>
      </c>
      <c r="M126" s="46"/>
      <c r="N126" s="46"/>
      <c r="O126" s="46"/>
      <c r="P126" s="46"/>
      <c r="Q126" s="46"/>
      <c r="R126" s="46"/>
      <c r="S126" s="46"/>
      <c r="T126" s="42"/>
      <c r="U126" s="46"/>
      <c r="V126" s="50"/>
      <c r="W126" s="46"/>
      <c r="X126" s="50"/>
      <c r="Y126" s="46"/>
      <c r="Z126" s="50"/>
      <c r="AA126" s="46"/>
      <c r="AB126" s="50"/>
    </row>
    <row r="127" spans="1:28" s="34" customFormat="1" x14ac:dyDescent="0.25">
      <c r="A127" s="5" t="s">
        <v>18</v>
      </c>
      <c r="B127" s="5">
        <f t="shared" si="2"/>
        <v>45</v>
      </c>
      <c r="C127" s="84" t="s">
        <v>30</v>
      </c>
      <c r="D127" s="5">
        <v>0</v>
      </c>
      <c r="E127" s="86">
        <v>0</v>
      </c>
      <c r="F127" s="5">
        <v>1</v>
      </c>
      <c r="G127" s="77">
        <v>5.0000000000000001E-3</v>
      </c>
      <c r="H127" s="6">
        <v>1</v>
      </c>
      <c r="I127" s="78">
        <v>1.4E-2</v>
      </c>
      <c r="J127" s="6">
        <v>0</v>
      </c>
      <c r="K127" s="76">
        <v>0</v>
      </c>
      <c r="M127" s="46"/>
      <c r="N127" s="46"/>
      <c r="O127" s="46"/>
      <c r="P127" s="46"/>
      <c r="Q127" s="46"/>
      <c r="R127" s="46"/>
      <c r="S127" s="46"/>
      <c r="T127" s="42"/>
      <c r="U127" s="46"/>
      <c r="V127" s="50"/>
      <c r="W127" s="46"/>
      <c r="X127" s="50"/>
      <c r="Y127" s="46"/>
      <c r="Z127" s="50"/>
      <c r="AA127" s="46"/>
      <c r="AB127" s="50"/>
    </row>
    <row r="128" spans="1:28" s="34" customFormat="1" x14ac:dyDescent="0.25">
      <c r="A128" s="5" t="s">
        <v>18</v>
      </c>
      <c r="B128" s="5">
        <f t="shared" si="2"/>
        <v>46</v>
      </c>
      <c r="C128" s="84" t="s">
        <v>41</v>
      </c>
      <c r="D128" s="5">
        <v>0</v>
      </c>
      <c r="E128" s="86">
        <v>0</v>
      </c>
      <c r="F128" s="5">
        <v>1</v>
      </c>
      <c r="G128" s="77">
        <v>1.4999999999999999E-2</v>
      </c>
      <c r="H128" s="6">
        <v>0</v>
      </c>
      <c r="I128" s="78">
        <v>0</v>
      </c>
      <c r="J128" s="6">
        <v>0</v>
      </c>
      <c r="K128" s="78">
        <v>0</v>
      </c>
      <c r="M128" s="46"/>
      <c r="N128" s="46"/>
      <c r="O128" s="46"/>
      <c r="P128" s="46"/>
      <c r="Q128" s="46"/>
      <c r="R128" s="46"/>
      <c r="S128" s="46"/>
      <c r="T128" s="43"/>
      <c r="U128" s="46"/>
      <c r="V128" s="50"/>
      <c r="W128" s="46"/>
      <c r="X128" s="50"/>
      <c r="Y128" s="46"/>
      <c r="Z128" s="50"/>
      <c r="AA128" s="46"/>
      <c r="AB128" s="50"/>
    </row>
    <row r="129" spans="1:28" s="34" customFormat="1" x14ac:dyDescent="0.25">
      <c r="A129" s="5" t="s">
        <v>18</v>
      </c>
      <c r="B129" s="5">
        <f t="shared" si="2"/>
        <v>47</v>
      </c>
      <c r="C129" s="84" t="s">
        <v>44</v>
      </c>
      <c r="D129" s="5">
        <v>0</v>
      </c>
      <c r="E129" s="86">
        <v>0</v>
      </c>
      <c r="F129" s="5">
        <v>1</v>
      </c>
      <c r="G129" s="77">
        <v>7.0000000000000001E-3</v>
      </c>
      <c r="H129" s="6">
        <v>0</v>
      </c>
      <c r="I129" s="78">
        <v>0</v>
      </c>
      <c r="J129" s="6">
        <v>0</v>
      </c>
      <c r="K129" s="78">
        <v>0</v>
      </c>
      <c r="M129" s="46"/>
      <c r="N129" s="46"/>
      <c r="O129" s="46"/>
      <c r="P129" s="46"/>
      <c r="Q129" s="46"/>
      <c r="R129" s="46"/>
      <c r="S129" s="46"/>
      <c r="T129" s="43"/>
      <c r="U129" s="46"/>
      <c r="V129" s="50"/>
      <c r="W129" s="46"/>
      <c r="X129" s="50"/>
      <c r="Y129" s="46"/>
      <c r="Z129" s="50"/>
      <c r="AA129" s="46"/>
      <c r="AB129" s="50"/>
    </row>
    <row r="130" spans="1:28" s="34" customFormat="1" x14ac:dyDescent="0.25">
      <c r="A130" s="5" t="s">
        <v>18</v>
      </c>
      <c r="B130" s="5">
        <f t="shared" si="2"/>
        <v>48</v>
      </c>
      <c r="C130" s="84" t="s">
        <v>52</v>
      </c>
      <c r="D130" s="5">
        <v>0</v>
      </c>
      <c r="E130" s="86">
        <v>0</v>
      </c>
      <c r="F130" s="5">
        <v>1</v>
      </c>
      <c r="G130" s="77">
        <v>6.0000000000000001E-3</v>
      </c>
      <c r="H130" s="6">
        <v>2</v>
      </c>
      <c r="I130" s="76">
        <v>2.1999999999999999E-2</v>
      </c>
      <c r="J130" s="6">
        <v>0</v>
      </c>
      <c r="K130" s="76">
        <v>0</v>
      </c>
      <c r="M130" s="46"/>
      <c r="N130" s="46"/>
      <c r="O130" s="46"/>
      <c r="P130" s="46"/>
      <c r="Q130" s="46"/>
      <c r="R130" s="46"/>
      <c r="S130" s="46"/>
      <c r="T130" s="48"/>
      <c r="U130" s="46"/>
      <c r="V130" s="50"/>
      <c r="W130" s="46"/>
      <c r="X130" s="50"/>
      <c r="Y130" s="46"/>
      <c r="Z130" s="50"/>
      <c r="AA130" s="46"/>
      <c r="AB130" s="50"/>
    </row>
    <row r="131" spans="1:28" s="34" customFormat="1" x14ac:dyDescent="0.25">
      <c r="A131" s="5" t="s">
        <v>18</v>
      </c>
      <c r="B131" s="5">
        <f t="shared" si="2"/>
        <v>49</v>
      </c>
      <c r="C131" s="84" t="s">
        <v>26</v>
      </c>
      <c r="D131" s="5">
        <v>0</v>
      </c>
      <c r="E131" s="86">
        <v>0</v>
      </c>
      <c r="F131" s="5">
        <v>0</v>
      </c>
      <c r="G131" s="77">
        <v>0</v>
      </c>
      <c r="H131" s="6">
        <v>1</v>
      </c>
      <c r="I131" s="76">
        <v>7.0000000000000001E-3</v>
      </c>
      <c r="J131" s="6">
        <v>0</v>
      </c>
      <c r="K131" s="76">
        <v>0</v>
      </c>
      <c r="M131" s="46"/>
      <c r="N131" s="46"/>
      <c r="O131" s="46"/>
      <c r="P131" s="46"/>
      <c r="Q131" s="46"/>
      <c r="R131" s="46"/>
      <c r="S131" s="46"/>
      <c r="T131" s="48"/>
      <c r="U131" s="46"/>
      <c r="V131" s="50"/>
      <c r="W131" s="46"/>
      <c r="X131" s="50"/>
      <c r="Y131" s="46"/>
      <c r="Z131" s="50"/>
      <c r="AA131" s="46"/>
      <c r="AB131" s="50"/>
    </row>
    <row r="132" spans="1:28" s="34" customFormat="1" ht="18.75" customHeight="1" x14ac:dyDescent="0.25">
      <c r="A132" s="5" t="s">
        <v>18</v>
      </c>
      <c r="B132" s="5">
        <f t="shared" si="2"/>
        <v>50</v>
      </c>
      <c r="C132" s="84" t="s">
        <v>138</v>
      </c>
      <c r="D132" s="5">
        <v>0</v>
      </c>
      <c r="E132" s="86">
        <v>0</v>
      </c>
      <c r="F132" s="87">
        <v>0</v>
      </c>
      <c r="G132" s="86">
        <v>0</v>
      </c>
      <c r="H132" s="6">
        <v>1</v>
      </c>
      <c r="I132" s="76">
        <v>0.01</v>
      </c>
      <c r="J132" s="6">
        <v>0</v>
      </c>
      <c r="K132" s="76">
        <v>0</v>
      </c>
      <c r="M132" s="46"/>
      <c r="N132" s="46"/>
      <c r="O132" s="46"/>
      <c r="P132" s="46"/>
      <c r="Q132" s="46"/>
      <c r="R132" s="46"/>
      <c r="S132" s="46"/>
      <c r="T132" s="48"/>
      <c r="U132" s="46"/>
      <c r="V132" s="50"/>
      <c r="W132" s="46"/>
      <c r="X132" s="50"/>
      <c r="Y132" s="46"/>
      <c r="Z132" s="50"/>
      <c r="AA132" s="46"/>
      <c r="AB132" s="50"/>
    </row>
    <row r="133" spans="1:28" s="34" customFormat="1" x14ac:dyDescent="0.25">
      <c r="A133" s="5" t="s">
        <v>18</v>
      </c>
      <c r="B133" s="5">
        <f t="shared" si="2"/>
        <v>51</v>
      </c>
      <c r="C133" s="84" t="s">
        <v>37</v>
      </c>
      <c r="D133" s="5">
        <v>0</v>
      </c>
      <c r="E133" s="86">
        <v>0</v>
      </c>
      <c r="F133" s="5">
        <v>0</v>
      </c>
      <c r="G133" s="77">
        <v>0</v>
      </c>
      <c r="H133" s="6">
        <v>1</v>
      </c>
      <c r="I133" s="76">
        <v>1.2E-2</v>
      </c>
      <c r="J133" s="6">
        <v>0</v>
      </c>
      <c r="K133" s="76">
        <v>0</v>
      </c>
      <c r="M133" s="46"/>
      <c r="N133" s="46"/>
      <c r="O133" s="46"/>
      <c r="P133" s="46"/>
      <c r="Q133" s="46"/>
      <c r="R133" s="46"/>
      <c r="S133" s="46"/>
      <c r="T133" s="48"/>
      <c r="U133" s="46"/>
      <c r="V133" s="50"/>
      <c r="W133" s="46"/>
      <c r="X133" s="50"/>
      <c r="Y133" s="46"/>
      <c r="Z133" s="50"/>
      <c r="AA133" s="46"/>
      <c r="AB133" s="50"/>
    </row>
    <row r="134" spans="1:28" s="34" customFormat="1" x14ac:dyDescent="0.25">
      <c r="A134" s="5" t="s">
        <v>18</v>
      </c>
      <c r="B134" s="5">
        <f t="shared" si="2"/>
        <v>52</v>
      </c>
      <c r="C134" s="84" t="s">
        <v>139</v>
      </c>
      <c r="D134" s="5">
        <v>0</v>
      </c>
      <c r="E134" s="86">
        <v>0</v>
      </c>
      <c r="F134" s="87">
        <v>0</v>
      </c>
      <c r="G134" s="86">
        <v>0</v>
      </c>
      <c r="H134" s="6">
        <v>1</v>
      </c>
      <c r="I134" s="76">
        <v>0.1</v>
      </c>
      <c r="J134" s="6">
        <v>0</v>
      </c>
      <c r="K134" s="76">
        <v>0</v>
      </c>
      <c r="M134" s="46"/>
      <c r="N134" s="46"/>
      <c r="O134" s="46"/>
      <c r="P134" s="46"/>
      <c r="Q134" s="46"/>
      <c r="R134" s="46"/>
      <c r="S134" s="46"/>
      <c r="T134" s="48"/>
      <c r="U134" s="46"/>
      <c r="V134" s="50"/>
      <c r="W134" s="46"/>
      <c r="X134" s="50"/>
      <c r="Y134" s="46"/>
      <c r="Z134" s="50"/>
      <c r="AA134" s="46"/>
      <c r="AB134" s="50"/>
    </row>
    <row r="135" spans="1:28" s="34" customFormat="1" x14ac:dyDescent="0.25">
      <c r="A135" s="5" t="s">
        <v>18</v>
      </c>
      <c r="B135" s="5">
        <f t="shared" si="2"/>
        <v>53</v>
      </c>
      <c r="C135" s="84" t="s">
        <v>40</v>
      </c>
      <c r="D135" s="5">
        <v>0</v>
      </c>
      <c r="E135" s="86">
        <v>0</v>
      </c>
      <c r="F135" s="87">
        <v>0</v>
      </c>
      <c r="G135" s="86">
        <v>0</v>
      </c>
      <c r="H135" s="6">
        <v>2</v>
      </c>
      <c r="I135" s="78">
        <v>0.03</v>
      </c>
      <c r="J135" s="6">
        <v>0</v>
      </c>
      <c r="K135" s="76">
        <v>0</v>
      </c>
      <c r="M135" s="46"/>
      <c r="N135" s="46"/>
      <c r="O135" s="46"/>
      <c r="P135" s="46"/>
      <c r="Q135" s="46"/>
      <c r="R135" s="46"/>
      <c r="S135" s="46"/>
      <c r="T135" s="48"/>
      <c r="U135" s="46"/>
      <c r="V135" s="50"/>
      <c r="W135" s="46"/>
      <c r="X135" s="50"/>
      <c r="Y135" s="46"/>
      <c r="Z135" s="50"/>
      <c r="AA135" s="46"/>
      <c r="AB135" s="50"/>
    </row>
    <row r="136" spans="1:28" s="34" customFormat="1" x14ac:dyDescent="0.25">
      <c r="A136" s="5" t="s">
        <v>18</v>
      </c>
      <c r="B136" s="5">
        <f t="shared" si="2"/>
        <v>54</v>
      </c>
      <c r="C136" s="84" t="s">
        <v>105</v>
      </c>
      <c r="D136" s="5">
        <v>0</v>
      </c>
      <c r="E136" s="86">
        <v>0</v>
      </c>
      <c r="F136" s="87">
        <v>0</v>
      </c>
      <c r="G136" s="86">
        <v>0</v>
      </c>
      <c r="H136" s="5">
        <v>1</v>
      </c>
      <c r="I136" s="77">
        <v>1.4999999999999999E-2</v>
      </c>
      <c r="J136" s="6">
        <v>0</v>
      </c>
      <c r="K136" s="76">
        <v>0</v>
      </c>
      <c r="M136" s="46"/>
      <c r="N136" s="46"/>
      <c r="O136" s="46"/>
      <c r="P136" s="46"/>
      <c r="Q136" s="46"/>
      <c r="R136" s="46"/>
      <c r="S136" s="46"/>
      <c r="T136" s="48"/>
      <c r="U136" s="46"/>
      <c r="V136" s="50"/>
      <c r="W136" s="46"/>
      <c r="X136" s="50"/>
      <c r="Y136" s="46"/>
      <c r="Z136" s="50"/>
      <c r="AA136" s="46"/>
      <c r="AB136" s="50"/>
    </row>
    <row r="137" spans="1:28" s="34" customFormat="1" x14ac:dyDescent="0.25">
      <c r="A137" s="5" t="s">
        <v>18</v>
      </c>
      <c r="B137" s="5">
        <f>B136+1</f>
        <v>55</v>
      </c>
      <c r="C137" s="84" t="s">
        <v>46</v>
      </c>
      <c r="D137" s="5">
        <v>0</v>
      </c>
      <c r="E137" s="86">
        <v>0</v>
      </c>
      <c r="F137" s="87">
        <v>0</v>
      </c>
      <c r="G137" s="86">
        <v>0</v>
      </c>
      <c r="H137" s="5">
        <v>1</v>
      </c>
      <c r="I137" s="77">
        <v>0.01</v>
      </c>
      <c r="J137" s="6">
        <v>0</v>
      </c>
      <c r="K137" s="76">
        <v>0</v>
      </c>
      <c r="M137" s="46"/>
      <c r="N137" s="46"/>
      <c r="O137" s="46"/>
      <c r="P137" s="46"/>
      <c r="Q137" s="46"/>
      <c r="R137" s="46"/>
      <c r="S137" s="46"/>
      <c r="T137" s="48"/>
      <c r="U137" s="46"/>
      <c r="V137" s="50"/>
      <c r="W137" s="46"/>
      <c r="X137" s="50"/>
      <c r="Y137" s="46"/>
      <c r="Z137" s="50"/>
      <c r="AA137" s="46"/>
      <c r="AB137" s="50"/>
    </row>
    <row r="138" spans="1:28" s="44" customFormat="1" x14ac:dyDescent="0.25">
      <c r="A138" s="5" t="s">
        <v>18</v>
      </c>
      <c r="B138" s="5">
        <f t="shared" si="2"/>
        <v>56</v>
      </c>
      <c r="C138" s="84" t="s">
        <v>48</v>
      </c>
      <c r="D138" s="5">
        <v>0</v>
      </c>
      <c r="E138" s="86">
        <v>0</v>
      </c>
      <c r="F138" s="87">
        <v>0</v>
      </c>
      <c r="G138" s="86">
        <v>0</v>
      </c>
      <c r="H138" s="5">
        <v>2</v>
      </c>
      <c r="I138" s="77">
        <v>6.6500000000000004E-2</v>
      </c>
      <c r="J138" s="6">
        <v>0</v>
      </c>
      <c r="K138" s="76">
        <v>0</v>
      </c>
      <c r="M138" s="46"/>
      <c r="N138" s="46"/>
      <c r="O138" s="46"/>
      <c r="P138" s="46"/>
      <c r="Q138" s="46"/>
      <c r="R138" s="46"/>
      <c r="S138" s="46"/>
      <c r="T138" s="48"/>
      <c r="U138" s="46"/>
      <c r="V138" s="50"/>
      <c r="W138" s="46"/>
      <c r="X138" s="50"/>
      <c r="Y138" s="46"/>
      <c r="Z138" s="50"/>
      <c r="AA138" s="46"/>
      <c r="AB138" s="50"/>
    </row>
    <row r="139" spans="1:28" s="44" customFormat="1" x14ac:dyDescent="0.25">
      <c r="A139" s="5" t="s">
        <v>18</v>
      </c>
      <c r="B139" s="5">
        <f t="shared" si="2"/>
        <v>57</v>
      </c>
      <c r="C139" s="84" t="s">
        <v>108</v>
      </c>
      <c r="D139" s="5">
        <v>0</v>
      </c>
      <c r="E139" s="86">
        <v>0</v>
      </c>
      <c r="F139" s="87">
        <v>0</v>
      </c>
      <c r="G139" s="86">
        <v>0</v>
      </c>
      <c r="H139" s="5">
        <v>7</v>
      </c>
      <c r="I139" s="77">
        <v>4.2999999999999997E-2</v>
      </c>
      <c r="J139" s="6">
        <v>0</v>
      </c>
      <c r="K139" s="76">
        <v>0</v>
      </c>
      <c r="M139" s="46"/>
      <c r="N139" s="46"/>
      <c r="O139" s="46"/>
      <c r="P139" s="46"/>
      <c r="Q139" s="46"/>
      <c r="R139" s="46"/>
      <c r="S139" s="46"/>
      <c r="T139" s="48"/>
      <c r="U139" s="46"/>
      <c r="V139" s="50"/>
      <c r="W139" s="46"/>
      <c r="X139" s="50"/>
      <c r="Y139" s="46"/>
      <c r="Z139" s="50"/>
      <c r="AA139" s="46"/>
      <c r="AB139" s="50"/>
    </row>
    <row r="140" spans="1:28" s="54" customFormat="1" x14ac:dyDescent="0.25">
      <c r="A140" s="5" t="s">
        <v>18</v>
      </c>
      <c r="B140" s="5">
        <f t="shared" si="2"/>
        <v>58</v>
      </c>
      <c r="C140" s="84" t="s">
        <v>101</v>
      </c>
      <c r="D140" s="5">
        <v>0</v>
      </c>
      <c r="E140" s="86">
        <v>0</v>
      </c>
      <c r="F140" s="87">
        <v>0</v>
      </c>
      <c r="G140" s="86">
        <v>0</v>
      </c>
      <c r="H140" s="5">
        <v>1</v>
      </c>
      <c r="I140" s="77">
        <v>1.4999999999999999E-2</v>
      </c>
      <c r="J140" s="6">
        <v>0</v>
      </c>
      <c r="K140" s="76">
        <v>0</v>
      </c>
      <c r="M140" s="46"/>
      <c r="N140" s="46"/>
      <c r="O140" s="46"/>
      <c r="P140" s="46"/>
      <c r="Q140" s="46"/>
      <c r="R140" s="46"/>
      <c r="S140" s="46"/>
      <c r="T140" s="48"/>
      <c r="U140" s="46"/>
      <c r="V140" s="50"/>
      <c r="W140" s="46"/>
      <c r="X140" s="50"/>
      <c r="Y140" s="46"/>
      <c r="Z140" s="50"/>
      <c r="AA140" s="46"/>
      <c r="AB140" s="50"/>
    </row>
    <row r="141" spans="1:28" s="44" customFormat="1" x14ac:dyDescent="0.25">
      <c r="A141" s="5" t="s">
        <v>18</v>
      </c>
      <c r="B141" s="5">
        <f t="shared" si="2"/>
        <v>59</v>
      </c>
      <c r="C141" s="84" t="s">
        <v>107</v>
      </c>
      <c r="D141" s="5">
        <v>0</v>
      </c>
      <c r="E141" s="86">
        <v>0</v>
      </c>
      <c r="F141" s="87">
        <v>0</v>
      </c>
      <c r="G141" s="86">
        <v>0</v>
      </c>
      <c r="H141" s="5">
        <v>1</v>
      </c>
      <c r="I141" s="77">
        <v>5.0000000000000001E-3</v>
      </c>
      <c r="J141" s="6">
        <v>0</v>
      </c>
      <c r="K141" s="76">
        <v>0</v>
      </c>
      <c r="M141" s="46"/>
      <c r="N141" s="46"/>
      <c r="O141" s="46"/>
      <c r="P141" s="46"/>
      <c r="Q141" s="46"/>
      <c r="R141" s="46"/>
      <c r="S141" s="46"/>
      <c r="T141" s="48"/>
      <c r="U141" s="46"/>
      <c r="V141" s="50"/>
      <c r="W141" s="46"/>
      <c r="X141" s="50"/>
      <c r="Y141" s="46"/>
      <c r="Z141" s="50"/>
      <c r="AA141" s="46"/>
      <c r="AB141" s="50"/>
    </row>
    <row r="142" spans="1:28" s="54" customFormat="1" x14ac:dyDescent="0.25">
      <c r="A142" s="5" t="s">
        <v>18</v>
      </c>
      <c r="B142" s="5">
        <f t="shared" si="2"/>
        <v>60</v>
      </c>
      <c r="C142" s="85" t="s">
        <v>152</v>
      </c>
      <c r="D142" s="5">
        <v>0</v>
      </c>
      <c r="E142" s="86">
        <v>0</v>
      </c>
      <c r="F142" s="87">
        <v>0</v>
      </c>
      <c r="G142" s="86">
        <v>0</v>
      </c>
      <c r="H142" s="5">
        <v>0</v>
      </c>
      <c r="I142" s="77">
        <v>0</v>
      </c>
      <c r="J142" s="6">
        <v>1</v>
      </c>
      <c r="K142" s="76">
        <v>0.1</v>
      </c>
      <c r="M142" s="46"/>
      <c r="N142" s="46"/>
      <c r="O142" s="46"/>
      <c r="P142" s="46"/>
      <c r="Q142" s="46"/>
      <c r="R142" s="46"/>
      <c r="S142" s="46"/>
      <c r="T142" s="48"/>
      <c r="U142" s="46"/>
      <c r="V142" s="50"/>
      <c r="W142" s="46"/>
      <c r="X142" s="50"/>
      <c r="Y142" s="46"/>
      <c r="Z142" s="50"/>
      <c r="AA142" s="46"/>
      <c r="AB142" s="50"/>
    </row>
    <row r="143" spans="1:28" s="3" customFormat="1" x14ac:dyDescent="0.25">
      <c r="A143" s="1"/>
      <c r="B143" s="1"/>
      <c r="C143" s="1"/>
      <c r="D143" s="1"/>
      <c r="E143" s="74"/>
      <c r="F143" s="14"/>
      <c r="G143" s="79"/>
      <c r="H143" s="15"/>
      <c r="I143" s="79"/>
      <c r="J143" s="14"/>
      <c r="K143" s="83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</row>
    <row r="144" spans="1:28" x14ac:dyDescent="0.25">
      <c r="F144" s="16"/>
      <c r="G144" s="80"/>
      <c r="H144" s="16"/>
      <c r="I144" s="80"/>
      <c r="J144" s="16"/>
      <c r="K144" s="80"/>
    </row>
    <row r="145" spans="3:11" x14ac:dyDescent="0.25">
      <c r="F145" s="16"/>
      <c r="G145" s="80"/>
      <c r="H145" s="16"/>
      <c r="I145" s="80"/>
      <c r="J145" s="16"/>
      <c r="K145" s="80"/>
    </row>
    <row r="146" spans="3:11" x14ac:dyDescent="0.25">
      <c r="F146" s="16"/>
      <c r="G146" s="80"/>
      <c r="H146" s="16"/>
      <c r="I146" s="80"/>
      <c r="J146" s="16"/>
      <c r="K146" s="80"/>
    </row>
    <row r="147" spans="3:11" x14ac:dyDescent="0.25">
      <c r="F147" s="16"/>
      <c r="G147" s="80"/>
      <c r="H147" s="16"/>
      <c r="I147" s="80"/>
      <c r="J147" s="16"/>
      <c r="K147" s="80"/>
    </row>
    <row r="148" spans="3:11" x14ac:dyDescent="0.25">
      <c r="F148" s="16"/>
      <c r="G148" s="81"/>
      <c r="H148" s="16"/>
      <c r="I148" s="81"/>
      <c r="J148" s="16"/>
      <c r="K148" s="80"/>
    </row>
    <row r="149" spans="3:11" x14ac:dyDescent="0.25">
      <c r="C149" s="11"/>
      <c r="F149" s="16"/>
      <c r="G149" s="80"/>
      <c r="H149" s="16"/>
      <c r="I149" s="80"/>
      <c r="J149" s="16"/>
      <c r="K149" s="80"/>
    </row>
    <row r="150" spans="3:11" x14ac:dyDescent="0.25">
      <c r="C150" s="11"/>
      <c r="F150" s="16"/>
      <c r="G150" s="80"/>
      <c r="H150" s="16"/>
      <c r="I150" s="80"/>
      <c r="J150" s="16"/>
      <c r="K150" s="80"/>
    </row>
    <row r="151" spans="3:11" x14ac:dyDescent="0.25">
      <c r="C151" s="11"/>
      <c r="F151" s="33"/>
      <c r="G151" s="80"/>
      <c r="H151" s="16"/>
      <c r="I151" s="80"/>
      <c r="J151" s="16"/>
      <c r="K151" s="80"/>
    </row>
    <row r="152" spans="3:11" x14ac:dyDescent="0.25">
      <c r="C152" s="11"/>
      <c r="F152" s="16"/>
      <c r="G152" s="80"/>
      <c r="H152" s="16"/>
      <c r="I152" s="80"/>
      <c r="J152" s="16"/>
      <c r="K152" s="80"/>
    </row>
    <row r="153" spans="3:11" x14ac:dyDescent="0.25">
      <c r="C153" s="11"/>
      <c r="F153" s="16"/>
      <c r="G153" s="80"/>
      <c r="H153" s="16"/>
      <c r="I153" s="80"/>
      <c r="J153" s="16"/>
      <c r="K153" s="80"/>
    </row>
    <row r="154" spans="3:11" x14ac:dyDescent="0.25">
      <c r="C154" s="11"/>
      <c r="F154" s="16"/>
      <c r="G154" s="80"/>
      <c r="H154" s="16"/>
      <c r="I154" s="80"/>
      <c r="J154" s="16"/>
      <c r="K154" s="80"/>
    </row>
    <row r="155" spans="3:11" x14ac:dyDescent="0.25">
      <c r="F155" s="16"/>
      <c r="G155" s="80"/>
      <c r="H155" s="16"/>
      <c r="I155" s="80"/>
      <c r="J155" s="16"/>
      <c r="K155" s="80"/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conditionalFormatting sqref="C132 C68:C76 C58 C126:C127 C81 C7 C60:C65 C102:C124 C9:C54 C85:C99">
    <cfRule type="duplicateValues" dxfId="5" priority="12"/>
  </conditionalFormatting>
  <conditionalFormatting sqref="C85:C1048576 C7:C81">
    <cfRule type="duplicateValues" dxfId="4" priority="5"/>
  </conditionalFormatting>
  <conditionalFormatting sqref="C84">
    <cfRule type="duplicateValues" dxfId="3" priority="4"/>
  </conditionalFormatting>
  <conditionalFormatting sqref="C84">
    <cfRule type="duplicateValues" dxfId="2" priority="3"/>
  </conditionalFormatting>
  <conditionalFormatting sqref="C83">
    <cfRule type="duplicateValues" dxfId="1" priority="2"/>
  </conditionalFormatting>
  <pageMargins left="0.70866141732283472" right="0.15748031496062992" top="0.31496062992125984" bottom="0.27559055118110237" header="0.31496062992125984" footer="0.31496062992125984"/>
  <pageSetup paperSize="9" scale="8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257"/>
  <sheetViews>
    <sheetView tabSelected="1" view="pageBreakPreview" zoomScaleNormal="70" zoomScaleSheetLayoutView="100" workbookViewId="0">
      <pane ySplit="4" topLeftCell="A5" activePane="bottomLeft" state="frozen"/>
      <selection pane="bottomLeft" activeCell="E8" sqref="E8"/>
    </sheetView>
  </sheetViews>
  <sheetFormatPr defaultRowHeight="15.75" x14ac:dyDescent="0.25"/>
  <cols>
    <col min="1" max="1" width="19.42578125" style="12" customWidth="1"/>
    <col min="2" max="2" width="11" style="12" customWidth="1"/>
    <col min="3" max="3" width="19" style="35" customWidth="1"/>
    <col min="4" max="4" width="20.140625" style="12" customWidth="1"/>
    <col min="5" max="5" width="19.140625" style="12" customWidth="1"/>
    <col min="6" max="6" width="22" style="12" customWidth="1"/>
    <col min="7" max="7" width="25.85546875" style="12" customWidth="1"/>
    <col min="8" max="8" width="45.7109375" style="13" customWidth="1"/>
    <col min="9" max="9" width="40.28515625" style="35" customWidth="1"/>
    <col min="10" max="16384" width="9.140625" style="12"/>
  </cols>
  <sheetData>
    <row r="1" spans="1:9" s="52" customFormat="1" ht="15" x14ac:dyDescent="0.25">
      <c r="A1" s="88"/>
      <c r="B1" s="88"/>
      <c r="C1" s="88"/>
      <c r="D1" s="88"/>
      <c r="E1" s="88"/>
      <c r="F1" s="88"/>
      <c r="G1" s="88"/>
      <c r="H1" s="89" t="s">
        <v>17</v>
      </c>
    </row>
    <row r="2" spans="1:9" s="52" customFormat="1" thickBot="1" x14ac:dyDescent="0.3">
      <c r="A2" s="105" t="s">
        <v>159</v>
      </c>
      <c r="B2" s="105"/>
      <c r="C2" s="105"/>
      <c r="D2" s="105"/>
      <c r="E2" s="105"/>
      <c r="F2" s="105"/>
      <c r="G2" s="105"/>
      <c r="H2" s="105"/>
    </row>
    <row r="3" spans="1:9" s="52" customFormat="1" ht="45" x14ac:dyDescent="0.25">
      <c r="A3" s="90" t="s">
        <v>0</v>
      </c>
      <c r="B3" s="90" t="s">
        <v>1</v>
      </c>
      <c r="C3" s="90" t="s">
        <v>9</v>
      </c>
      <c r="D3" s="90" t="s">
        <v>10</v>
      </c>
      <c r="E3" s="90" t="s">
        <v>11</v>
      </c>
      <c r="F3" s="91" t="s">
        <v>160</v>
      </c>
      <c r="G3" s="91" t="s">
        <v>12</v>
      </c>
      <c r="H3" s="90" t="s">
        <v>161</v>
      </c>
    </row>
    <row r="4" spans="1:9" s="52" customFormat="1" ht="15" x14ac:dyDescent="0.25">
      <c r="A4" s="87">
        <v>1</v>
      </c>
      <c r="B4" s="6">
        <v>2</v>
      </c>
      <c r="C4" s="6">
        <v>3</v>
      </c>
      <c r="D4" s="6">
        <v>4</v>
      </c>
      <c r="E4" s="6">
        <v>5</v>
      </c>
      <c r="F4" s="92">
        <v>6</v>
      </c>
      <c r="G4" s="92">
        <v>7</v>
      </c>
      <c r="H4" s="93">
        <v>8</v>
      </c>
    </row>
    <row r="5" spans="1:9" s="35" customFormat="1" ht="20.100000000000001" customHeight="1" x14ac:dyDescent="0.25">
      <c r="A5" s="5" t="s">
        <v>18</v>
      </c>
      <c r="B5" s="5">
        <v>1</v>
      </c>
      <c r="C5" s="85">
        <v>40809150</v>
      </c>
      <c r="D5" s="94">
        <v>41690</v>
      </c>
      <c r="E5" s="95" t="s">
        <v>162</v>
      </c>
      <c r="F5" s="98">
        <v>1800</v>
      </c>
      <c r="G5" s="96">
        <v>31744489.100000001</v>
      </c>
      <c r="H5" s="85" t="s">
        <v>23</v>
      </c>
      <c r="I5" s="36"/>
    </row>
    <row r="6" spans="1:9" s="35" customFormat="1" ht="20.100000000000001" customHeight="1" x14ac:dyDescent="0.25">
      <c r="A6" s="5" t="s">
        <v>18</v>
      </c>
      <c r="B6" s="5">
        <v>2</v>
      </c>
      <c r="C6" s="85">
        <v>40814604</v>
      </c>
      <c r="D6" s="94">
        <v>41687</v>
      </c>
      <c r="E6" s="95" t="s">
        <v>164</v>
      </c>
      <c r="F6" s="98">
        <v>1973.99</v>
      </c>
      <c r="G6" s="96">
        <v>4664375.3499999996</v>
      </c>
      <c r="H6" s="85" t="s">
        <v>19</v>
      </c>
      <c r="I6" s="36"/>
    </row>
    <row r="7" spans="1:9" s="35" customFormat="1" ht="20.100000000000001" customHeight="1" x14ac:dyDescent="0.25">
      <c r="A7" s="5" t="s">
        <v>18</v>
      </c>
      <c r="B7" s="5">
        <v>3</v>
      </c>
      <c r="C7" s="97">
        <v>40837565</v>
      </c>
      <c r="D7" s="94">
        <v>41674</v>
      </c>
      <c r="E7" s="95" t="s">
        <v>163</v>
      </c>
      <c r="F7" s="98">
        <v>8</v>
      </c>
      <c r="G7" s="96">
        <v>466.1</v>
      </c>
      <c r="H7" s="85" t="s">
        <v>21</v>
      </c>
      <c r="I7" s="36"/>
    </row>
    <row r="8" spans="1:9" s="35" customFormat="1" ht="20.100000000000001" customHeight="1" x14ac:dyDescent="0.25">
      <c r="A8" s="5" t="s">
        <v>18</v>
      </c>
      <c r="B8" s="5">
        <v>4</v>
      </c>
      <c r="C8" s="97">
        <v>40842305</v>
      </c>
      <c r="D8" s="94">
        <v>41675</v>
      </c>
      <c r="E8" s="95" t="s">
        <v>163</v>
      </c>
      <c r="F8" s="98">
        <v>7</v>
      </c>
      <c r="G8" s="96">
        <v>466.1</v>
      </c>
      <c r="H8" s="85" t="s">
        <v>44</v>
      </c>
    </row>
    <row r="9" spans="1:9" s="35" customFormat="1" ht="20.100000000000001" customHeight="1" x14ac:dyDescent="0.25">
      <c r="A9" s="5" t="s">
        <v>18</v>
      </c>
      <c r="B9" s="5">
        <v>5</v>
      </c>
      <c r="C9" s="97">
        <v>40851389</v>
      </c>
      <c r="D9" s="94">
        <v>41673</v>
      </c>
      <c r="E9" s="95" t="s">
        <v>163</v>
      </c>
      <c r="F9" s="98">
        <v>15</v>
      </c>
      <c r="G9" s="96">
        <v>466.1</v>
      </c>
      <c r="H9" s="85" t="s">
        <v>19</v>
      </c>
    </row>
    <row r="10" spans="1:9" s="35" customFormat="1" ht="20.100000000000001" customHeight="1" x14ac:dyDescent="0.25">
      <c r="A10" s="5" t="s">
        <v>18</v>
      </c>
      <c r="B10" s="5">
        <v>6</v>
      </c>
      <c r="C10" s="97">
        <v>40851324</v>
      </c>
      <c r="D10" s="94">
        <v>41689</v>
      </c>
      <c r="E10" s="95" t="s">
        <v>163</v>
      </c>
      <c r="F10" s="98">
        <v>400</v>
      </c>
      <c r="G10" s="96">
        <v>85801.150000000009</v>
      </c>
      <c r="H10" s="85" t="s">
        <v>69</v>
      </c>
    </row>
    <row r="11" spans="1:9" s="35" customFormat="1" ht="20.100000000000001" customHeight="1" x14ac:dyDescent="0.25">
      <c r="A11" s="5" t="s">
        <v>18</v>
      </c>
      <c r="B11" s="5">
        <v>7</v>
      </c>
      <c r="C11" s="97">
        <v>40849932</v>
      </c>
      <c r="D11" s="94">
        <v>41673</v>
      </c>
      <c r="E11" s="95" t="s">
        <v>163</v>
      </c>
      <c r="F11" s="98">
        <v>15</v>
      </c>
      <c r="G11" s="96">
        <v>466.1</v>
      </c>
      <c r="H11" s="85" t="s">
        <v>83</v>
      </c>
    </row>
    <row r="12" spans="1:9" s="35" customFormat="1" ht="20.100000000000001" customHeight="1" x14ac:dyDescent="0.25">
      <c r="A12" s="5" t="s">
        <v>18</v>
      </c>
      <c r="B12" s="5">
        <v>8</v>
      </c>
      <c r="C12" s="97">
        <v>40849950</v>
      </c>
      <c r="D12" s="94">
        <v>41673</v>
      </c>
      <c r="E12" s="95" t="s">
        <v>163</v>
      </c>
      <c r="F12" s="98">
        <v>15</v>
      </c>
      <c r="G12" s="96">
        <v>466.1</v>
      </c>
      <c r="H12" s="85" t="s">
        <v>83</v>
      </c>
    </row>
    <row r="13" spans="1:9" s="35" customFormat="1" ht="20.100000000000001" customHeight="1" x14ac:dyDescent="0.25">
      <c r="A13" s="5" t="s">
        <v>18</v>
      </c>
      <c r="B13" s="5">
        <v>9</v>
      </c>
      <c r="C13" s="97">
        <v>40850874</v>
      </c>
      <c r="D13" s="94">
        <v>41683</v>
      </c>
      <c r="E13" s="95" t="s">
        <v>163</v>
      </c>
      <c r="F13" s="98">
        <v>362</v>
      </c>
      <c r="G13" s="96">
        <v>20272</v>
      </c>
      <c r="H13" s="85" t="s">
        <v>45</v>
      </c>
    </row>
    <row r="14" spans="1:9" s="35" customFormat="1" ht="20.100000000000001" customHeight="1" x14ac:dyDescent="0.25">
      <c r="A14" s="5" t="s">
        <v>18</v>
      </c>
      <c r="B14" s="5">
        <v>10</v>
      </c>
      <c r="C14" s="97">
        <v>40851862</v>
      </c>
      <c r="D14" s="94">
        <v>41690</v>
      </c>
      <c r="E14" s="95" t="s">
        <v>163</v>
      </c>
      <c r="F14" s="98">
        <v>15</v>
      </c>
      <c r="G14" s="96">
        <v>466.1</v>
      </c>
      <c r="H14" s="85" t="s">
        <v>89</v>
      </c>
    </row>
    <row r="15" spans="1:9" s="35" customFormat="1" ht="20.100000000000001" customHeight="1" x14ac:dyDescent="0.25">
      <c r="A15" s="5" t="s">
        <v>18</v>
      </c>
      <c r="B15" s="5">
        <v>11</v>
      </c>
      <c r="C15" s="97">
        <v>40851704</v>
      </c>
      <c r="D15" s="94">
        <v>41673</v>
      </c>
      <c r="E15" s="95" t="s">
        <v>163</v>
      </c>
      <c r="F15" s="98">
        <v>10</v>
      </c>
      <c r="G15" s="96">
        <v>466.1</v>
      </c>
      <c r="H15" s="85" t="s">
        <v>97</v>
      </c>
    </row>
    <row r="16" spans="1:9" s="35" customFormat="1" ht="20.100000000000001" customHeight="1" x14ac:dyDescent="0.25">
      <c r="A16" s="5" t="s">
        <v>18</v>
      </c>
      <c r="B16" s="5">
        <v>12</v>
      </c>
      <c r="C16" s="97">
        <v>40852499</v>
      </c>
      <c r="D16" s="94">
        <v>41675</v>
      </c>
      <c r="E16" s="95" t="s">
        <v>163</v>
      </c>
      <c r="F16" s="98">
        <v>15</v>
      </c>
      <c r="G16" s="96">
        <v>466.1</v>
      </c>
      <c r="H16" s="85" t="s">
        <v>81</v>
      </c>
      <c r="I16" s="36"/>
    </row>
    <row r="17" spans="1:8" s="35" customFormat="1" ht="20.100000000000001" customHeight="1" x14ac:dyDescent="0.25">
      <c r="A17" s="5" t="s">
        <v>18</v>
      </c>
      <c r="B17" s="5">
        <v>13</v>
      </c>
      <c r="C17" s="97">
        <v>40852547</v>
      </c>
      <c r="D17" s="94">
        <v>41681</v>
      </c>
      <c r="E17" s="95" t="s">
        <v>165</v>
      </c>
      <c r="F17" s="98">
        <v>10</v>
      </c>
      <c r="G17" s="96">
        <v>466.1</v>
      </c>
      <c r="H17" s="85" t="s">
        <v>97</v>
      </c>
    </row>
    <row r="18" spans="1:8" s="35" customFormat="1" ht="20.100000000000001" customHeight="1" x14ac:dyDescent="0.25">
      <c r="A18" s="5" t="s">
        <v>18</v>
      </c>
      <c r="B18" s="5">
        <v>14</v>
      </c>
      <c r="C18" s="97">
        <v>40852669</v>
      </c>
      <c r="D18" s="94">
        <v>41673</v>
      </c>
      <c r="E18" s="95" t="s">
        <v>163</v>
      </c>
      <c r="F18" s="98">
        <v>12</v>
      </c>
      <c r="G18" s="96">
        <v>466.1</v>
      </c>
      <c r="H18" s="85" t="s">
        <v>97</v>
      </c>
    </row>
    <row r="19" spans="1:8" s="35" customFormat="1" ht="20.100000000000001" customHeight="1" x14ac:dyDescent="0.25">
      <c r="A19" s="5" t="s">
        <v>18</v>
      </c>
      <c r="B19" s="5">
        <v>15</v>
      </c>
      <c r="C19" s="97">
        <v>40853026</v>
      </c>
      <c r="D19" s="94">
        <v>41673</v>
      </c>
      <c r="E19" s="95" t="s">
        <v>163</v>
      </c>
      <c r="F19" s="98">
        <v>6</v>
      </c>
      <c r="G19" s="96">
        <v>466.1</v>
      </c>
      <c r="H19" s="85" t="s">
        <v>98</v>
      </c>
    </row>
    <row r="20" spans="1:8" s="35" customFormat="1" ht="20.100000000000001" customHeight="1" x14ac:dyDescent="0.25">
      <c r="A20" s="5" t="s">
        <v>18</v>
      </c>
      <c r="B20" s="5">
        <v>16</v>
      </c>
      <c r="C20" s="97">
        <v>40853046</v>
      </c>
      <c r="D20" s="94">
        <v>41673</v>
      </c>
      <c r="E20" s="95" t="s">
        <v>163</v>
      </c>
      <c r="F20" s="98">
        <v>10</v>
      </c>
      <c r="G20" s="96">
        <v>466.1</v>
      </c>
      <c r="H20" s="85" t="s">
        <v>45</v>
      </c>
    </row>
    <row r="21" spans="1:8" s="35" customFormat="1" ht="20.100000000000001" customHeight="1" x14ac:dyDescent="0.25">
      <c r="A21" s="5" t="s">
        <v>18</v>
      </c>
      <c r="B21" s="5">
        <v>17</v>
      </c>
      <c r="C21" s="97">
        <v>40853261</v>
      </c>
      <c r="D21" s="94">
        <v>41676</v>
      </c>
      <c r="E21" s="95" t="s">
        <v>163</v>
      </c>
      <c r="F21" s="98">
        <v>15</v>
      </c>
      <c r="G21" s="96">
        <v>466.1</v>
      </c>
      <c r="H21" s="85" t="s">
        <v>78</v>
      </c>
    </row>
    <row r="22" spans="1:8" s="35" customFormat="1" ht="20.100000000000001" customHeight="1" x14ac:dyDescent="0.25">
      <c r="A22" s="5" t="s">
        <v>18</v>
      </c>
      <c r="B22" s="5">
        <v>18</v>
      </c>
      <c r="C22" s="97">
        <v>40853286</v>
      </c>
      <c r="D22" s="94">
        <v>41675</v>
      </c>
      <c r="E22" s="95" t="s">
        <v>163</v>
      </c>
      <c r="F22" s="98">
        <v>10</v>
      </c>
      <c r="G22" s="96">
        <v>466.1</v>
      </c>
      <c r="H22" s="85" t="s">
        <v>59</v>
      </c>
    </row>
    <row r="23" spans="1:8" s="35" customFormat="1" ht="20.100000000000001" customHeight="1" x14ac:dyDescent="0.25">
      <c r="A23" s="5" t="s">
        <v>18</v>
      </c>
      <c r="B23" s="5">
        <v>19</v>
      </c>
      <c r="C23" s="85">
        <v>40852468</v>
      </c>
      <c r="D23" s="94">
        <v>41695</v>
      </c>
      <c r="E23" s="95" t="s">
        <v>163</v>
      </c>
      <c r="F23" s="98">
        <v>60</v>
      </c>
      <c r="G23" s="96">
        <v>1212480</v>
      </c>
      <c r="H23" s="85" t="s">
        <v>97</v>
      </c>
    </row>
    <row r="24" spans="1:8" s="35" customFormat="1" ht="20.100000000000001" customHeight="1" x14ac:dyDescent="0.25">
      <c r="A24" s="5" t="s">
        <v>18</v>
      </c>
      <c r="B24" s="5">
        <v>20</v>
      </c>
      <c r="C24" s="97">
        <v>40853312</v>
      </c>
      <c r="D24" s="94">
        <v>41677</v>
      </c>
      <c r="E24" s="95" t="s">
        <v>163</v>
      </c>
      <c r="F24" s="98">
        <v>12</v>
      </c>
      <c r="G24" s="96">
        <v>466.1</v>
      </c>
      <c r="H24" s="85" t="s">
        <v>76</v>
      </c>
    </row>
    <row r="25" spans="1:8" s="35" customFormat="1" ht="20.100000000000001" customHeight="1" x14ac:dyDescent="0.25">
      <c r="A25" s="5" t="s">
        <v>18</v>
      </c>
      <c r="B25" s="5">
        <v>21</v>
      </c>
      <c r="C25" s="97">
        <v>40853541</v>
      </c>
      <c r="D25" s="94">
        <v>41677</v>
      </c>
      <c r="E25" s="95" t="s">
        <v>163</v>
      </c>
      <c r="F25" s="98">
        <v>14</v>
      </c>
      <c r="G25" s="96">
        <v>466.1</v>
      </c>
      <c r="H25" s="85" t="s">
        <v>97</v>
      </c>
    </row>
    <row r="26" spans="1:8" s="35" customFormat="1" ht="20.100000000000001" customHeight="1" x14ac:dyDescent="0.25">
      <c r="A26" s="5" t="s">
        <v>18</v>
      </c>
      <c r="B26" s="5">
        <v>22</v>
      </c>
      <c r="C26" s="97">
        <v>40853589</v>
      </c>
      <c r="D26" s="94">
        <v>41676</v>
      </c>
      <c r="E26" s="95" t="s">
        <v>163</v>
      </c>
      <c r="F26" s="98">
        <v>7</v>
      </c>
      <c r="G26" s="96">
        <v>466.1</v>
      </c>
      <c r="H26" s="85" t="s">
        <v>83</v>
      </c>
    </row>
    <row r="27" spans="1:8" s="35" customFormat="1" ht="20.100000000000001" customHeight="1" x14ac:dyDescent="0.25">
      <c r="A27" s="5" t="s">
        <v>18</v>
      </c>
      <c r="B27" s="5">
        <v>23</v>
      </c>
      <c r="C27" s="97">
        <v>40853477</v>
      </c>
      <c r="D27" s="94">
        <v>41681</v>
      </c>
      <c r="E27" s="95" t="s">
        <v>163</v>
      </c>
      <c r="F27" s="98">
        <v>10</v>
      </c>
      <c r="G27" s="96">
        <v>466.1</v>
      </c>
      <c r="H27" s="85" t="s">
        <v>59</v>
      </c>
    </row>
    <row r="28" spans="1:8" s="35" customFormat="1" ht="20.100000000000001" customHeight="1" x14ac:dyDescent="0.25">
      <c r="A28" s="5" t="s">
        <v>18</v>
      </c>
      <c r="B28" s="5">
        <v>24</v>
      </c>
      <c r="C28" s="97">
        <v>40852487</v>
      </c>
      <c r="D28" s="94">
        <v>41673</v>
      </c>
      <c r="E28" s="95" t="s">
        <v>155</v>
      </c>
      <c r="F28" s="98">
        <v>75</v>
      </c>
      <c r="G28" s="96">
        <v>54675</v>
      </c>
      <c r="H28" s="85" t="s">
        <v>43</v>
      </c>
    </row>
    <row r="29" spans="1:8" s="35" customFormat="1" ht="20.100000000000001" customHeight="1" x14ac:dyDescent="0.25">
      <c r="A29" s="5" t="s">
        <v>18</v>
      </c>
      <c r="B29" s="5">
        <v>25</v>
      </c>
      <c r="C29" s="97">
        <v>40852583</v>
      </c>
      <c r="D29" s="94">
        <v>41674</v>
      </c>
      <c r="E29" s="95" t="s">
        <v>163</v>
      </c>
      <c r="F29" s="98">
        <v>2</v>
      </c>
      <c r="G29" s="96">
        <v>466.1</v>
      </c>
      <c r="H29" s="85" t="s">
        <v>53</v>
      </c>
    </row>
    <row r="30" spans="1:8" s="35" customFormat="1" ht="20.100000000000001" customHeight="1" x14ac:dyDescent="0.25">
      <c r="A30" s="5" t="s">
        <v>18</v>
      </c>
      <c r="B30" s="5">
        <v>26</v>
      </c>
      <c r="C30" s="97">
        <v>40854171</v>
      </c>
      <c r="D30" s="94">
        <v>41675</v>
      </c>
      <c r="E30" s="95" t="s">
        <v>163</v>
      </c>
      <c r="F30" s="98">
        <v>15</v>
      </c>
      <c r="G30" s="96">
        <v>466.1</v>
      </c>
      <c r="H30" s="85" t="s">
        <v>81</v>
      </c>
    </row>
    <row r="31" spans="1:8" s="35" customFormat="1" ht="20.100000000000001" customHeight="1" x14ac:dyDescent="0.25">
      <c r="A31" s="5" t="s">
        <v>18</v>
      </c>
      <c r="B31" s="5">
        <v>27</v>
      </c>
      <c r="C31" s="97">
        <v>40853902</v>
      </c>
      <c r="D31" s="94">
        <v>41677</v>
      </c>
      <c r="E31" s="95" t="s">
        <v>163</v>
      </c>
      <c r="F31" s="98">
        <v>15</v>
      </c>
      <c r="G31" s="96">
        <v>466.1</v>
      </c>
      <c r="H31" s="85" t="s">
        <v>59</v>
      </c>
    </row>
    <row r="32" spans="1:8" s="35" customFormat="1" ht="20.100000000000001" customHeight="1" x14ac:dyDescent="0.25">
      <c r="A32" s="5" t="s">
        <v>18</v>
      </c>
      <c r="B32" s="5">
        <v>28</v>
      </c>
      <c r="C32" s="97">
        <v>40853926</v>
      </c>
      <c r="D32" s="94">
        <v>41676</v>
      </c>
      <c r="E32" s="95" t="s">
        <v>163</v>
      </c>
      <c r="F32" s="98">
        <v>15</v>
      </c>
      <c r="G32" s="96">
        <v>466.1</v>
      </c>
      <c r="H32" s="85" t="s">
        <v>89</v>
      </c>
    </row>
    <row r="33" spans="1:8" s="35" customFormat="1" ht="20.100000000000001" customHeight="1" x14ac:dyDescent="0.25">
      <c r="A33" s="5" t="s">
        <v>18</v>
      </c>
      <c r="B33" s="5">
        <v>29</v>
      </c>
      <c r="C33" s="97">
        <v>40853973</v>
      </c>
      <c r="D33" s="94">
        <v>41677</v>
      </c>
      <c r="E33" s="95" t="s">
        <v>163</v>
      </c>
      <c r="F33" s="98">
        <v>15</v>
      </c>
      <c r="G33" s="96">
        <v>466.1</v>
      </c>
      <c r="H33" s="85" t="s">
        <v>21</v>
      </c>
    </row>
    <row r="34" spans="1:8" s="35" customFormat="1" ht="20.100000000000001" customHeight="1" x14ac:dyDescent="0.25">
      <c r="A34" s="5" t="s">
        <v>18</v>
      </c>
      <c r="B34" s="5">
        <v>30</v>
      </c>
      <c r="C34" s="97">
        <v>40854152</v>
      </c>
      <c r="D34" s="94">
        <v>41676</v>
      </c>
      <c r="E34" s="95" t="s">
        <v>163</v>
      </c>
      <c r="F34" s="98">
        <v>12</v>
      </c>
      <c r="G34" s="96">
        <v>466.1</v>
      </c>
      <c r="H34" s="85" t="s">
        <v>81</v>
      </c>
    </row>
    <row r="35" spans="1:8" s="35" customFormat="1" ht="20.100000000000001" customHeight="1" x14ac:dyDescent="0.25">
      <c r="A35" s="5" t="s">
        <v>18</v>
      </c>
      <c r="B35" s="5">
        <v>31</v>
      </c>
      <c r="C35" s="97">
        <v>40854584</v>
      </c>
      <c r="D35" s="94">
        <v>41676</v>
      </c>
      <c r="E35" s="95" t="s">
        <v>163</v>
      </c>
      <c r="F35" s="98">
        <v>15</v>
      </c>
      <c r="G35" s="96">
        <v>466.1</v>
      </c>
      <c r="H35" s="85" t="s">
        <v>59</v>
      </c>
    </row>
    <row r="36" spans="1:8" s="35" customFormat="1" ht="20.100000000000001" customHeight="1" x14ac:dyDescent="0.25">
      <c r="A36" s="5" t="s">
        <v>18</v>
      </c>
      <c r="B36" s="5">
        <v>32</v>
      </c>
      <c r="C36" s="97">
        <v>40854316</v>
      </c>
      <c r="D36" s="94">
        <v>41697</v>
      </c>
      <c r="E36" s="95" t="s">
        <v>163</v>
      </c>
      <c r="F36" s="98">
        <v>7</v>
      </c>
      <c r="G36" s="96">
        <v>466.1</v>
      </c>
      <c r="H36" s="85" t="s">
        <v>97</v>
      </c>
    </row>
    <row r="37" spans="1:8" s="35" customFormat="1" ht="20.100000000000001" customHeight="1" x14ac:dyDescent="0.25">
      <c r="A37" s="5" t="s">
        <v>18</v>
      </c>
      <c r="B37" s="5">
        <v>33</v>
      </c>
      <c r="C37" s="97">
        <v>40854579</v>
      </c>
      <c r="D37" s="94">
        <v>41677</v>
      </c>
      <c r="E37" s="95" t="s">
        <v>163</v>
      </c>
      <c r="F37" s="98">
        <v>15</v>
      </c>
      <c r="G37" s="96">
        <v>466.1</v>
      </c>
      <c r="H37" s="85" t="s">
        <v>76</v>
      </c>
    </row>
    <row r="38" spans="1:8" s="35" customFormat="1" ht="20.100000000000001" customHeight="1" x14ac:dyDescent="0.25">
      <c r="A38" s="5" t="s">
        <v>18</v>
      </c>
      <c r="B38" s="5">
        <v>34</v>
      </c>
      <c r="C38" s="97">
        <v>40854018</v>
      </c>
      <c r="D38" s="94">
        <v>41689</v>
      </c>
      <c r="E38" s="95" t="s">
        <v>163</v>
      </c>
      <c r="F38" s="98">
        <v>110</v>
      </c>
      <c r="G38" s="96">
        <v>6160</v>
      </c>
      <c r="H38" s="85" t="s">
        <v>69</v>
      </c>
    </row>
    <row r="39" spans="1:8" s="35" customFormat="1" ht="20.100000000000001" customHeight="1" x14ac:dyDescent="0.25">
      <c r="A39" s="5" t="s">
        <v>18</v>
      </c>
      <c r="B39" s="5">
        <v>35</v>
      </c>
      <c r="C39" s="97">
        <v>40854856</v>
      </c>
      <c r="D39" s="94">
        <v>41677</v>
      </c>
      <c r="E39" s="95" t="s">
        <v>163</v>
      </c>
      <c r="F39" s="98">
        <v>10</v>
      </c>
      <c r="G39" s="96">
        <v>466.1</v>
      </c>
      <c r="H39" s="85" t="s">
        <v>97</v>
      </c>
    </row>
    <row r="40" spans="1:8" s="35" customFormat="1" ht="20.100000000000001" customHeight="1" x14ac:dyDescent="0.25">
      <c r="A40" s="5" t="s">
        <v>18</v>
      </c>
      <c r="B40" s="5">
        <v>36</v>
      </c>
      <c r="C40" s="97">
        <v>40854906</v>
      </c>
      <c r="D40" s="94">
        <v>41676</v>
      </c>
      <c r="E40" s="95" t="s">
        <v>165</v>
      </c>
      <c r="F40" s="98">
        <v>9</v>
      </c>
      <c r="G40" s="96">
        <v>466.1</v>
      </c>
      <c r="H40" s="85" t="s">
        <v>97</v>
      </c>
    </row>
    <row r="41" spans="1:8" s="35" customFormat="1" ht="20.100000000000001" customHeight="1" x14ac:dyDescent="0.25">
      <c r="A41" s="5" t="s">
        <v>18</v>
      </c>
      <c r="B41" s="5">
        <v>37</v>
      </c>
      <c r="C41" s="97">
        <v>40855210</v>
      </c>
      <c r="D41" s="94">
        <v>41677</v>
      </c>
      <c r="E41" s="95" t="s">
        <v>165</v>
      </c>
      <c r="F41" s="98">
        <v>10</v>
      </c>
      <c r="G41" s="96">
        <v>466.1</v>
      </c>
      <c r="H41" s="85" t="s">
        <v>76</v>
      </c>
    </row>
    <row r="42" spans="1:8" s="35" customFormat="1" ht="20.100000000000001" customHeight="1" x14ac:dyDescent="0.25">
      <c r="A42" s="5" t="s">
        <v>18</v>
      </c>
      <c r="B42" s="5">
        <v>38</v>
      </c>
      <c r="C42" s="97">
        <v>40855487</v>
      </c>
      <c r="D42" s="94">
        <v>41680</v>
      </c>
      <c r="E42" s="95" t="s">
        <v>165</v>
      </c>
      <c r="F42" s="98">
        <v>13</v>
      </c>
      <c r="G42" s="96">
        <v>466.1</v>
      </c>
      <c r="H42" s="85" t="s">
        <v>59</v>
      </c>
    </row>
    <row r="43" spans="1:8" s="35" customFormat="1" ht="20.100000000000001" customHeight="1" x14ac:dyDescent="0.25">
      <c r="A43" s="5" t="s">
        <v>18</v>
      </c>
      <c r="B43" s="5">
        <v>39</v>
      </c>
      <c r="C43" s="97">
        <v>40855463</v>
      </c>
      <c r="D43" s="94">
        <v>41680</v>
      </c>
      <c r="E43" s="95" t="s">
        <v>163</v>
      </c>
      <c r="F43" s="98">
        <v>15</v>
      </c>
      <c r="G43" s="96">
        <v>466.1</v>
      </c>
      <c r="H43" s="85" t="s">
        <v>81</v>
      </c>
    </row>
    <row r="44" spans="1:8" s="35" customFormat="1" ht="20.100000000000001" customHeight="1" x14ac:dyDescent="0.25">
      <c r="A44" s="5" t="s">
        <v>18</v>
      </c>
      <c r="B44" s="5">
        <v>40</v>
      </c>
      <c r="C44" s="97">
        <v>40854256</v>
      </c>
      <c r="D44" s="94">
        <v>41676</v>
      </c>
      <c r="E44" s="95" t="s">
        <v>163</v>
      </c>
      <c r="F44" s="98">
        <v>10</v>
      </c>
      <c r="G44" s="96">
        <v>466.1</v>
      </c>
      <c r="H44" s="85" t="s">
        <v>53</v>
      </c>
    </row>
    <row r="45" spans="1:8" s="35" customFormat="1" ht="20.100000000000001" customHeight="1" x14ac:dyDescent="0.25">
      <c r="A45" s="5" t="s">
        <v>18</v>
      </c>
      <c r="B45" s="5">
        <v>41</v>
      </c>
      <c r="C45" s="97">
        <v>40855856</v>
      </c>
      <c r="D45" s="94">
        <v>41681</v>
      </c>
      <c r="E45" s="95" t="s">
        <v>163</v>
      </c>
      <c r="F45" s="98">
        <v>10</v>
      </c>
      <c r="G45" s="96">
        <v>466.1</v>
      </c>
      <c r="H45" s="85" t="s">
        <v>83</v>
      </c>
    </row>
    <row r="46" spans="1:8" s="35" customFormat="1" ht="20.100000000000001" customHeight="1" x14ac:dyDescent="0.25">
      <c r="A46" s="5" t="s">
        <v>18</v>
      </c>
      <c r="B46" s="5">
        <v>42</v>
      </c>
      <c r="C46" s="85">
        <v>40854791</v>
      </c>
      <c r="D46" s="94">
        <v>41690</v>
      </c>
      <c r="E46" s="95" t="s">
        <v>163</v>
      </c>
      <c r="F46" s="98">
        <v>40</v>
      </c>
      <c r="G46" s="96">
        <v>92561.150000000009</v>
      </c>
      <c r="H46" s="85" t="s">
        <v>19</v>
      </c>
    </row>
    <row r="47" spans="1:8" s="35" customFormat="1" ht="20.100000000000001" customHeight="1" x14ac:dyDescent="0.25">
      <c r="A47" s="5" t="s">
        <v>18</v>
      </c>
      <c r="B47" s="5">
        <v>43</v>
      </c>
      <c r="C47" s="97">
        <v>40855788</v>
      </c>
      <c r="D47" s="94">
        <v>41680</v>
      </c>
      <c r="E47" s="95" t="s">
        <v>163</v>
      </c>
      <c r="F47" s="98">
        <v>15</v>
      </c>
      <c r="G47" s="96">
        <v>466.1</v>
      </c>
      <c r="H47" s="85" t="s">
        <v>81</v>
      </c>
    </row>
    <row r="48" spans="1:8" s="35" customFormat="1" ht="20.100000000000001" customHeight="1" x14ac:dyDescent="0.25">
      <c r="A48" s="5" t="s">
        <v>18</v>
      </c>
      <c r="B48" s="5">
        <v>44</v>
      </c>
      <c r="C48" s="97">
        <v>40856068</v>
      </c>
      <c r="D48" s="94">
        <v>41680</v>
      </c>
      <c r="E48" s="95" t="s">
        <v>165</v>
      </c>
      <c r="F48" s="98">
        <v>15</v>
      </c>
      <c r="G48" s="96">
        <v>466.1</v>
      </c>
      <c r="H48" s="85" t="s">
        <v>92</v>
      </c>
    </row>
    <row r="49" spans="1:9" s="35" customFormat="1" ht="20.100000000000001" customHeight="1" x14ac:dyDescent="0.25">
      <c r="A49" s="5" t="s">
        <v>18</v>
      </c>
      <c r="B49" s="5">
        <v>45</v>
      </c>
      <c r="C49" s="97">
        <v>40856097</v>
      </c>
      <c r="D49" s="94">
        <v>41681</v>
      </c>
      <c r="E49" s="95" t="s">
        <v>163</v>
      </c>
      <c r="F49" s="98">
        <v>3</v>
      </c>
      <c r="G49" s="96">
        <v>466.1</v>
      </c>
      <c r="H49" s="85" t="s">
        <v>106</v>
      </c>
    </row>
    <row r="50" spans="1:9" s="35" customFormat="1" ht="20.100000000000001" customHeight="1" x14ac:dyDescent="0.25">
      <c r="A50" s="5" t="s">
        <v>18</v>
      </c>
      <c r="B50" s="5">
        <v>46</v>
      </c>
      <c r="C50" s="97">
        <v>40856029</v>
      </c>
      <c r="D50" s="94">
        <v>41680</v>
      </c>
      <c r="E50" s="95" t="s">
        <v>163</v>
      </c>
      <c r="F50" s="98">
        <v>12</v>
      </c>
      <c r="G50" s="96">
        <v>466.1</v>
      </c>
      <c r="H50" s="85" t="s">
        <v>73</v>
      </c>
    </row>
    <row r="51" spans="1:9" s="35" customFormat="1" ht="20.100000000000001" customHeight="1" x14ac:dyDescent="0.25">
      <c r="A51" s="5" t="s">
        <v>18</v>
      </c>
      <c r="B51" s="5">
        <v>47</v>
      </c>
      <c r="C51" s="97">
        <v>40856182</v>
      </c>
      <c r="D51" s="94">
        <v>41682</v>
      </c>
      <c r="E51" s="95" t="s">
        <v>163</v>
      </c>
      <c r="F51" s="98">
        <v>10</v>
      </c>
      <c r="G51" s="96">
        <v>466.1</v>
      </c>
      <c r="H51" s="85" t="s">
        <v>135</v>
      </c>
    </row>
    <row r="52" spans="1:9" s="35" customFormat="1" ht="20.100000000000001" customHeight="1" x14ac:dyDescent="0.25">
      <c r="A52" s="5" t="s">
        <v>18</v>
      </c>
      <c r="B52" s="5">
        <v>48</v>
      </c>
      <c r="C52" s="97">
        <v>40855558</v>
      </c>
      <c r="D52" s="94">
        <v>41695</v>
      </c>
      <c r="E52" s="95" t="s">
        <v>163</v>
      </c>
      <c r="F52" s="98">
        <v>15</v>
      </c>
      <c r="G52" s="96">
        <v>466.1</v>
      </c>
      <c r="H52" s="85" t="s">
        <v>129</v>
      </c>
    </row>
    <row r="53" spans="1:9" s="35" customFormat="1" ht="20.100000000000001" customHeight="1" x14ac:dyDescent="0.25">
      <c r="A53" s="5" t="s">
        <v>18</v>
      </c>
      <c r="B53" s="5">
        <v>49</v>
      </c>
      <c r="C53" s="97">
        <v>40856395</v>
      </c>
      <c r="D53" s="94">
        <v>41682</v>
      </c>
      <c r="E53" s="95" t="s">
        <v>163</v>
      </c>
      <c r="F53" s="98">
        <v>15</v>
      </c>
      <c r="G53" s="96">
        <v>466.1</v>
      </c>
      <c r="H53" s="85" t="s">
        <v>19</v>
      </c>
    </row>
    <row r="54" spans="1:9" s="35" customFormat="1" ht="20.100000000000001" customHeight="1" x14ac:dyDescent="0.25">
      <c r="A54" s="5" t="s">
        <v>18</v>
      </c>
      <c r="B54" s="5">
        <v>50</v>
      </c>
      <c r="C54" s="97">
        <v>40856437</v>
      </c>
      <c r="D54" s="94">
        <v>41682</v>
      </c>
      <c r="E54" s="95" t="s">
        <v>163</v>
      </c>
      <c r="F54" s="98">
        <v>15</v>
      </c>
      <c r="G54" s="96">
        <v>466.1</v>
      </c>
      <c r="H54" s="85" t="s">
        <v>19</v>
      </c>
    </row>
    <row r="55" spans="1:9" s="35" customFormat="1" ht="20.100000000000001" customHeight="1" x14ac:dyDescent="0.25">
      <c r="A55" s="5" t="s">
        <v>18</v>
      </c>
      <c r="B55" s="5">
        <v>51</v>
      </c>
      <c r="C55" s="97">
        <v>40856601</v>
      </c>
      <c r="D55" s="94">
        <v>41684</v>
      </c>
      <c r="E55" s="95" t="s">
        <v>163</v>
      </c>
      <c r="F55" s="98">
        <v>15</v>
      </c>
      <c r="G55" s="96">
        <v>466.1</v>
      </c>
      <c r="H55" s="85" t="s">
        <v>81</v>
      </c>
    </row>
    <row r="56" spans="1:9" s="35" customFormat="1" ht="20.100000000000001" customHeight="1" x14ac:dyDescent="0.25">
      <c r="A56" s="5" t="s">
        <v>18</v>
      </c>
      <c r="B56" s="5">
        <v>52</v>
      </c>
      <c r="C56" s="97">
        <v>40856787</v>
      </c>
      <c r="D56" s="94">
        <v>41683</v>
      </c>
      <c r="E56" s="95" t="s">
        <v>163</v>
      </c>
      <c r="F56" s="98">
        <v>15</v>
      </c>
      <c r="G56" s="96">
        <v>466.1</v>
      </c>
      <c r="H56" s="85" t="s">
        <v>21</v>
      </c>
    </row>
    <row r="57" spans="1:9" s="35" customFormat="1" ht="20.100000000000001" customHeight="1" x14ac:dyDescent="0.25">
      <c r="A57" s="5" t="s">
        <v>18</v>
      </c>
      <c r="B57" s="5">
        <v>53</v>
      </c>
      <c r="C57" s="97">
        <v>40857321</v>
      </c>
      <c r="D57" s="94">
        <v>41683</v>
      </c>
      <c r="E57" s="95" t="s">
        <v>163</v>
      </c>
      <c r="F57" s="98">
        <v>10</v>
      </c>
      <c r="G57" s="96">
        <v>466.1</v>
      </c>
      <c r="H57" s="85" t="s">
        <v>81</v>
      </c>
    </row>
    <row r="58" spans="1:9" s="35" customFormat="1" ht="20.100000000000001" customHeight="1" x14ac:dyDescent="0.25">
      <c r="A58" s="5" t="s">
        <v>18</v>
      </c>
      <c r="B58" s="5">
        <v>54</v>
      </c>
      <c r="C58" s="97">
        <v>40856605</v>
      </c>
      <c r="D58" s="94">
        <v>41683</v>
      </c>
      <c r="E58" s="95" t="s">
        <v>163</v>
      </c>
      <c r="F58" s="98">
        <v>15</v>
      </c>
      <c r="G58" s="96">
        <v>466.1</v>
      </c>
      <c r="H58" s="85" t="s">
        <v>78</v>
      </c>
    </row>
    <row r="59" spans="1:9" s="35" customFormat="1" ht="20.100000000000001" customHeight="1" x14ac:dyDescent="0.25">
      <c r="A59" s="5" t="s">
        <v>18</v>
      </c>
      <c r="B59" s="5">
        <v>55</v>
      </c>
      <c r="C59" s="97">
        <v>40856819</v>
      </c>
      <c r="D59" s="94">
        <v>41683</v>
      </c>
      <c r="E59" s="95" t="s">
        <v>163</v>
      </c>
      <c r="F59" s="98">
        <v>10</v>
      </c>
      <c r="G59" s="96">
        <v>466.1</v>
      </c>
      <c r="H59" s="85" t="s">
        <v>97</v>
      </c>
    </row>
    <row r="60" spans="1:9" s="35" customFormat="1" ht="20.100000000000001" customHeight="1" x14ac:dyDescent="0.25">
      <c r="A60" s="5" t="s">
        <v>18</v>
      </c>
      <c r="B60" s="5">
        <v>56</v>
      </c>
      <c r="C60" s="97">
        <v>40857202</v>
      </c>
      <c r="D60" s="94">
        <v>41682</v>
      </c>
      <c r="E60" s="95" t="s">
        <v>163</v>
      </c>
      <c r="F60" s="98">
        <v>15</v>
      </c>
      <c r="G60" s="96">
        <v>466.1</v>
      </c>
      <c r="H60" s="85" t="s">
        <v>88</v>
      </c>
    </row>
    <row r="61" spans="1:9" s="35" customFormat="1" ht="20.100000000000001" customHeight="1" x14ac:dyDescent="0.25">
      <c r="A61" s="5" t="s">
        <v>18</v>
      </c>
      <c r="B61" s="5">
        <v>57</v>
      </c>
      <c r="C61" s="97">
        <v>40857953</v>
      </c>
      <c r="D61" s="94">
        <v>41691</v>
      </c>
      <c r="E61" s="95" t="s">
        <v>163</v>
      </c>
      <c r="F61" s="98">
        <v>15</v>
      </c>
      <c r="G61" s="96">
        <v>466.1</v>
      </c>
      <c r="H61" s="85" t="s">
        <v>92</v>
      </c>
      <c r="I61" s="36"/>
    </row>
    <row r="62" spans="1:9" s="35" customFormat="1" ht="20.100000000000001" customHeight="1" x14ac:dyDescent="0.25">
      <c r="A62" s="5" t="s">
        <v>18</v>
      </c>
      <c r="B62" s="5">
        <v>58</v>
      </c>
      <c r="C62" s="97">
        <v>40857732</v>
      </c>
      <c r="D62" s="94">
        <v>41697</v>
      </c>
      <c r="E62" s="95" t="s">
        <v>163</v>
      </c>
      <c r="F62" s="98">
        <v>15</v>
      </c>
      <c r="G62" s="96">
        <v>466.1</v>
      </c>
      <c r="H62" s="85" t="s">
        <v>81</v>
      </c>
    </row>
    <row r="63" spans="1:9" s="35" customFormat="1" ht="20.100000000000001" customHeight="1" x14ac:dyDescent="0.25">
      <c r="A63" s="5" t="s">
        <v>18</v>
      </c>
      <c r="B63" s="5">
        <v>59</v>
      </c>
      <c r="C63" s="97">
        <v>40857987</v>
      </c>
      <c r="D63" s="94">
        <v>41683</v>
      </c>
      <c r="E63" s="95" t="s">
        <v>163</v>
      </c>
      <c r="F63" s="98">
        <v>7</v>
      </c>
      <c r="G63" s="96">
        <v>466.1</v>
      </c>
      <c r="H63" s="85" t="s">
        <v>73</v>
      </c>
    </row>
    <row r="64" spans="1:9" s="35" customFormat="1" ht="20.100000000000001" customHeight="1" x14ac:dyDescent="0.25">
      <c r="A64" s="5" t="s">
        <v>18</v>
      </c>
      <c r="B64" s="5">
        <v>60</v>
      </c>
      <c r="C64" s="97">
        <v>40858098</v>
      </c>
      <c r="D64" s="94">
        <v>41688</v>
      </c>
      <c r="E64" s="95" t="s">
        <v>163</v>
      </c>
      <c r="F64" s="98">
        <v>15</v>
      </c>
      <c r="G64" s="96">
        <v>10935</v>
      </c>
      <c r="H64" s="85" t="s">
        <v>21</v>
      </c>
      <c r="I64" s="36"/>
    </row>
    <row r="65" spans="1:8" s="35" customFormat="1" ht="20.100000000000001" customHeight="1" x14ac:dyDescent="0.25">
      <c r="A65" s="5" t="s">
        <v>18</v>
      </c>
      <c r="B65" s="5">
        <v>61</v>
      </c>
      <c r="C65" s="97">
        <v>40858895</v>
      </c>
      <c r="D65" s="94">
        <v>41690</v>
      </c>
      <c r="E65" s="95" t="s">
        <v>163</v>
      </c>
      <c r="F65" s="98">
        <v>15</v>
      </c>
      <c r="G65" s="96">
        <v>466.1</v>
      </c>
      <c r="H65" s="85" t="s">
        <v>78</v>
      </c>
    </row>
    <row r="66" spans="1:8" s="35" customFormat="1" ht="20.100000000000001" customHeight="1" x14ac:dyDescent="0.25">
      <c r="A66" s="5" t="s">
        <v>18</v>
      </c>
      <c r="B66" s="5">
        <v>62</v>
      </c>
      <c r="C66" s="97">
        <v>40857875</v>
      </c>
      <c r="D66" s="94">
        <v>41684</v>
      </c>
      <c r="E66" s="95" t="s">
        <v>163</v>
      </c>
      <c r="F66" s="98">
        <v>7</v>
      </c>
      <c r="G66" s="96">
        <v>466.1</v>
      </c>
      <c r="H66" s="85" t="s">
        <v>88</v>
      </c>
    </row>
    <row r="67" spans="1:8" s="35" customFormat="1" ht="20.100000000000001" customHeight="1" x14ac:dyDescent="0.25">
      <c r="A67" s="5" t="s">
        <v>18</v>
      </c>
      <c r="B67" s="5">
        <v>63</v>
      </c>
      <c r="C67" s="97">
        <v>40858844</v>
      </c>
      <c r="D67" s="94">
        <v>41690</v>
      </c>
      <c r="E67" s="95" t="s">
        <v>163</v>
      </c>
      <c r="F67" s="98">
        <v>12</v>
      </c>
      <c r="G67" s="96">
        <v>466.1</v>
      </c>
      <c r="H67" s="85" t="s">
        <v>93</v>
      </c>
    </row>
    <row r="68" spans="1:8" s="35" customFormat="1" ht="20.100000000000001" customHeight="1" x14ac:dyDescent="0.25">
      <c r="A68" s="5" t="s">
        <v>18</v>
      </c>
      <c r="B68" s="5">
        <v>64</v>
      </c>
      <c r="C68" s="97">
        <v>40858667</v>
      </c>
      <c r="D68" s="94">
        <v>41689</v>
      </c>
      <c r="E68" s="95" t="s">
        <v>163</v>
      </c>
      <c r="F68" s="98">
        <v>15</v>
      </c>
      <c r="G68" s="96">
        <v>466.1</v>
      </c>
      <c r="H68" s="85" t="s">
        <v>81</v>
      </c>
    </row>
    <row r="69" spans="1:8" s="35" customFormat="1" ht="20.100000000000001" customHeight="1" x14ac:dyDescent="0.25">
      <c r="A69" s="5" t="s">
        <v>18</v>
      </c>
      <c r="B69" s="5">
        <v>65</v>
      </c>
      <c r="C69" s="97">
        <v>40859112</v>
      </c>
      <c r="D69" s="94">
        <v>41689</v>
      </c>
      <c r="E69" s="95" t="s">
        <v>163</v>
      </c>
      <c r="F69" s="98">
        <v>15</v>
      </c>
      <c r="G69" s="96">
        <v>466.1</v>
      </c>
      <c r="H69" s="85" t="s">
        <v>21</v>
      </c>
    </row>
    <row r="70" spans="1:8" s="35" customFormat="1" ht="20.100000000000001" customHeight="1" x14ac:dyDescent="0.25">
      <c r="A70" s="5" t="s">
        <v>18</v>
      </c>
      <c r="B70" s="5">
        <v>66</v>
      </c>
      <c r="C70" s="85">
        <v>40858061</v>
      </c>
      <c r="D70" s="94">
        <v>41694</v>
      </c>
      <c r="E70" s="95" t="s">
        <v>163</v>
      </c>
      <c r="F70" s="98">
        <v>1</v>
      </c>
      <c r="G70" s="96">
        <v>37179</v>
      </c>
      <c r="H70" s="85" t="s">
        <v>73</v>
      </c>
    </row>
    <row r="71" spans="1:8" s="35" customFormat="1" ht="20.100000000000001" customHeight="1" x14ac:dyDescent="0.25">
      <c r="A71" s="5" t="s">
        <v>18</v>
      </c>
      <c r="B71" s="5">
        <v>67</v>
      </c>
      <c r="C71" s="97">
        <v>40859309</v>
      </c>
      <c r="D71" s="94">
        <v>41690</v>
      </c>
      <c r="E71" s="95" t="s">
        <v>163</v>
      </c>
      <c r="F71" s="98">
        <v>10</v>
      </c>
      <c r="G71" s="96">
        <v>466.1</v>
      </c>
      <c r="H71" s="85" t="s">
        <v>97</v>
      </c>
    </row>
    <row r="72" spans="1:8" s="35" customFormat="1" ht="20.100000000000001" customHeight="1" x14ac:dyDescent="0.25">
      <c r="A72" s="5" t="s">
        <v>18</v>
      </c>
      <c r="B72" s="5">
        <v>68</v>
      </c>
      <c r="C72" s="97">
        <v>40858502</v>
      </c>
      <c r="D72" s="94">
        <v>41688</v>
      </c>
      <c r="E72" s="95" t="s">
        <v>165</v>
      </c>
      <c r="F72" s="98">
        <v>12</v>
      </c>
      <c r="G72" s="96">
        <v>466.1</v>
      </c>
      <c r="H72" s="85" t="s">
        <v>43</v>
      </c>
    </row>
    <row r="73" spans="1:8" s="35" customFormat="1" ht="20.100000000000001" customHeight="1" x14ac:dyDescent="0.25">
      <c r="A73" s="5" t="s">
        <v>18</v>
      </c>
      <c r="B73" s="5">
        <v>69</v>
      </c>
      <c r="C73" s="97">
        <v>40859881</v>
      </c>
      <c r="D73" s="94">
        <v>41689</v>
      </c>
      <c r="E73" s="95" t="s">
        <v>163</v>
      </c>
      <c r="F73" s="98">
        <v>15</v>
      </c>
      <c r="G73" s="96">
        <v>466.1</v>
      </c>
      <c r="H73" s="85" t="s">
        <v>81</v>
      </c>
    </row>
    <row r="74" spans="1:8" s="35" customFormat="1" ht="20.100000000000001" customHeight="1" x14ac:dyDescent="0.25">
      <c r="A74" s="5" t="s">
        <v>18</v>
      </c>
      <c r="B74" s="5">
        <v>70</v>
      </c>
      <c r="C74" s="97">
        <v>40858686</v>
      </c>
      <c r="D74" s="94">
        <v>41689</v>
      </c>
      <c r="E74" s="95" t="s">
        <v>163</v>
      </c>
      <c r="F74" s="98">
        <v>30</v>
      </c>
      <c r="G74" s="96">
        <v>21870</v>
      </c>
      <c r="H74" s="85" t="s">
        <v>19</v>
      </c>
    </row>
    <row r="75" spans="1:8" s="35" customFormat="1" ht="20.100000000000001" customHeight="1" x14ac:dyDescent="0.25">
      <c r="A75" s="5" t="s">
        <v>18</v>
      </c>
      <c r="B75" s="5">
        <v>71</v>
      </c>
      <c r="C75" s="97">
        <v>40859898</v>
      </c>
      <c r="D75" s="94">
        <v>41690</v>
      </c>
      <c r="E75" s="95" t="s">
        <v>163</v>
      </c>
      <c r="F75" s="98">
        <v>7</v>
      </c>
      <c r="G75" s="96">
        <v>466.1</v>
      </c>
      <c r="H75" s="85" t="s">
        <v>69</v>
      </c>
    </row>
    <row r="76" spans="1:8" s="35" customFormat="1" ht="20.100000000000001" customHeight="1" x14ac:dyDescent="0.25">
      <c r="A76" s="5" t="s">
        <v>18</v>
      </c>
      <c r="B76" s="5">
        <v>72</v>
      </c>
      <c r="C76" s="97">
        <v>40859819</v>
      </c>
      <c r="D76" s="94">
        <v>41695</v>
      </c>
      <c r="E76" s="95" t="s">
        <v>163</v>
      </c>
      <c r="F76" s="98">
        <v>10</v>
      </c>
      <c r="G76" s="96">
        <v>466.1</v>
      </c>
      <c r="H76" s="85" t="s">
        <v>43</v>
      </c>
    </row>
    <row r="77" spans="1:8" s="35" customFormat="1" ht="20.100000000000001" customHeight="1" x14ac:dyDescent="0.25">
      <c r="A77" s="5" t="s">
        <v>18</v>
      </c>
      <c r="B77" s="5">
        <v>73</v>
      </c>
      <c r="C77" s="97">
        <v>40858861</v>
      </c>
      <c r="D77" s="94">
        <v>41690</v>
      </c>
      <c r="E77" s="95" t="s">
        <v>165</v>
      </c>
      <c r="F77" s="98">
        <v>15</v>
      </c>
      <c r="G77" s="96">
        <v>466.1</v>
      </c>
      <c r="H77" s="85" t="s">
        <v>100</v>
      </c>
    </row>
    <row r="78" spans="1:8" s="35" customFormat="1" ht="20.100000000000001" customHeight="1" x14ac:dyDescent="0.25">
      <c r="A78" s="5" t="s">
        <v>18</v>
      </c>
      <c r="B78" s="5">
        <v>74</v>
      </c>
      <c r="C78" s="97">
        <v>40859876</v>
      </c>
      <c r="D78" s="94">
        <v>41690</v>
      </c>
      <c r="E78" s="95" t="s">
        <v>163</v>
      </c>
      <c r="F78" s="98">
        <v>15</v>
      </c>
      <c r="G78" s="96">
        <v>466.1</v>
      </c>
      <c r="H78" s="85" t="s">
        <v>76</v>
      </c>
    </row>
    <row r="79" spans="1:8" s="35" customFormat="1" ht="20.100000000000001" customHeight="1" x14ac:dyDescent="0.25">
      <c r="A79" s="5" t="s">
        <v>18</v>
      </c>
      <c r="B79" s="5">
        <v>75</v>
      </c>
      <c r="C79" s="97">
        <v>40860660</v>
      </c>
      <c r="D79" s="94">
        <v>41694</v>
      </c>
      <c r="E79" s="95" t="s">
        <v>163</v>
      </c>
      <c r="F79" s="98">
        <v>8</v>
      </c>
      <c r="G79" s="96">
        <v>466.1</v>
      </c>
      <c r="H79" s="85" t="s">
        <v>69</v>
      </c>
    </row>
    <row r="80" spans="1:8" s="35" customFormat="1" ht="20.100000000000001" customHeight="1" x14ac:dyDescent="0.25">
      <c r="A80" s="5" t="s">
        <v>18</v>
      </c>
      <c r="B80" s="5">
        <v>76</v>
      </c>
      <c r="C80" s="97">
        <v>40859368</v>
      </c>
      <c r="D80" s="94">
        <v>41689</v>
      </c>
      <c r="E80" s="95" t="s">
        <v>163</v>
      </c>
      <c r="F80" s="98">
        <v>10.5</v>
      </c>
      <c r="G80" s="96">
        <v>466.1</v>
      </c>
      <c r="H80" s="85" t="s">
        <v>45</v>
      </c>
    </row>
    <row r="81" spans="1:9" s="35" customFormat="1" ht="20.100000000000001" customHeight="1" x14ac:dyDescent="0.25">
      <c r="A81" s="5" t="s">
        <v>18</v>
      </c>
      <c r="B81" s="5">
        <v>77</v>
      </c>
      <c r="C81" s="97">
        <v>40860199</v>
      </c>
      <c r="D81" s="94">
        <v>41694</v>
      </c>
      <c r="E81" s="95" t="s">
        <v>163</v>
      </c>
      <c r="F81" s="98">
        <v>15</v>
      </c>
      <c r="G81" s="96">
        <v>466.1</v>
      </c>
      <c r="H81" s="85" t="s">
        <v>130</v>
      </c>
      <c r="I81" s="36"/>
    </row>
    <row r="82" spans="1:9" s="35" customFormat="1" ht="20.100000000000001" customHeight="1" x14ac:dyDescent="0.25">
      <c r="A82" s="5" t="s">
        <v>18</v>
      </c>
      <c r="B82" s="5">
        <v>78</v>
      </c>
      <c r="C82" s="97">
        <v>40860080</v>
      </c>
      <c r="D82" s="94">
        <v>41689</v>
      </c>
      <c r="E82" s="95" t="s">
        <v>163</v>
      </c>
      <c r="F82" s="98">
        <v>7</v>
      </c>
      <c r="G82" s="96">
        <v>466.1</v>
      </c>
      <c r="H82" s="85" t="s">
        <v>43</v>
      </c>
    </row>
    <row r="83" spans="1:9" s="35" customFormat="1" ht="20.100000000000001" customHeight="1" x14ac:dyDescent="0.25">
      <c r="A83" s="5" t="s">
        <v>18</v>
      </c>
      <c r="B83" s="5">
        <v>79</v>
      </c>
      <c r="C83" s="97">
        <v>40860583</v>
      </c>
      <c r="D83" s="94">
        <v>41691</v>
      </c>
      <c r="E83" s="95" t="s">
        <v>163</v>
      </c>
      <c r="F83" s="98">
        <v>14</v>
      </c>
      <c r="G83" s="96">
        <v>466.1</v>
      </c>
      <c r="H83" s="85" t="s">
        <v>81</v>
      </c>
    </row>
    <row r="84" spans="1:9" s="35" customFormat="1" ht="20.100000000000001" customHeight="1" x14ac:dyDescent="0.25">
      <c r="A84" s="5" t="s">
        <v>18</v>
      </c>
      <c r="B84" s="5">
        <v>80</v>
      </c>
      <c r="C84" s="97">
        <v>40860613</v>
      </c>
      <c r="D84" s="94">
        <v>41691</v>
      </c>
      <c r="E84" s="95" t="s">
        <v>163</v>
      </c>
      <c r="F84" s="98">
        <v>14</v>
      </c>
      <c r="G84" s="96">
        <v>466.1</v>
      </c>
      <c r="H84" s="85" t="s">
        <v>81</v>
      </c>
    </row>
    <row r="85" spans="1:9" s="35" customFormat="1" ht="20.100000000000001" customHeight="1" x14ac:dyDescent="0.25">
      <c r="A85" s="5" t="s">
        <v>18</v>
      </c>
      <c r="B85" s="5">
        <v>81</v>
      </c>
      <c r="C85" s="97">
        <v>40861344</v>
      </c>
      <c r="D85" s="94">
        <v>41696</v>
      </c>
      <c r="E85" s="95" t="s">
        <v>163</v>
      </c>
      <c r="F85" s="98">
        <v>15</v>
      </c>
      <c r="G85" s="96">
        <v>466.1</v>
      </c>
      <c r="H85" s="85" t="s">
        <v>83</v>
      </c>
    </row>
    <row r="86" spans="1:9" s="35" customFormat="1" ht="20.100000000000001" customHeight="1" x14ac:dyDescent="0.25">
      <c r="A86" s="5" t="s">
        <v>18</v>
      </c>
      <c r="B86" s="5">
        <v>82</v>
      </c>
      <c r="C86" s="97">
        <v>40861118</v>
      </c>
      <c r="D86" s="94">
        <v>41694</v>
      </c>
      <c r="E86" s="95" t="s">
        <v>163</v>
      </c>
      <c r="F86" s="98">
        <v>15</v>
      </c>
      <c r="G86" s="96">
        <v>466.1</v>
      </c>
      <c r="H86" s="85" t="s">
        <v>89</v>
      </c>
    </row>
    <row r="87" spans="1:9" s="35" customFormat="1" ht="20.100000000000001" customHeight="1" x14ac:dyDescent="0.25">
      <c r="A87" s="5" t="s">
        <v>18</v>
      </c>
      <c r="B87" s="5">
        <v>83</v>
      </c>
      <c r="C87" s="97">
        <v>40861242</v>
      </c>
      <c r="D87" s="94">
        <v>41694</v>
      </c>
      <c r="E87" s="95" t="s">
        <v>163</v>
      </c>
      <c r="F87" s="98">
        <v>10</v>
      </c>
      <c r="G87" s="96">
        <v>466.1</v>
      </c>
      <c r="H87" s="85" t="s">
        <v>92</v>
      </c>
    </row>
    <row r="88" spans="1:9" s="35" customFormat="1" ht="20.100000000000001" customHeight="1" x14ac:dyDescent="0.25">
      <c r="A88" s="5" t="s">
        <v>18</v>
      </c>
      <c r="B88" s="5">
        <v>84</v>
      </c>
      <c r="C88" s="97">
        <v>40861160</v>
      </c>
      <c r="D88" s="94">
        <v>41695</v>
      </c>
      <c r="E88" s="95" t="s">
        <v>163</v>
      </c>
      <c r="F88" s="98">
        <v>15</v>
      </c>
      <c r="G88" s="96">
        <v>466.1</v>
      </c>
      <c r="H88" s="85" t="s">
        <v>69</v>
      </c>
    </row>
    <row r="89" spans="1:9" s="35" customFormat="1" ht="20.100000000000001" customHeight="1" x14ac:dyDescent="0.25">
      <c r="A89" s="5" t="s">
        <v>18</v>
      </c>
      <c r="B89" s="5">
        <v>85</v>
      </c>
      <c r="C89" s="97">
        <v>40861672</v>
      </c>
      <c r="D89" s="94">
        <v>41694</v>
      </c>
      <c r="E89" s="95" t="s">
        <v>163</v>
      </c>
      <c r="F89" s="98">
        <v>12</v>
      </c>
      <c r="G89" s="96">
        <v>466.1</v>
      </c>
      <c r="H89" s="85" t="s">
        <v>81</v>
      </c>
    </row>
    <row r="90" spans="1:9" s="35" customFormat="1" ht="20.100000000000001" customHeight="1" x14ac:dyDescent="0.25">
      <c r="A90" s="5" t="s">
        <v>18</v>
      </c>
      <c r="B90" s="5">
        <v>86</v>
      </c>
      <c r="C90" s="97">
        <v>40861962</v>
      </c>
      <c r="D90" s="94">
        <v>41695</v>
      </c>
      <c r="E90" s="95" t="s">
        <v>163</v>
      </c>
      <c r="F90" s="98">
        <v>15</v>
      </c>
      <c r="G90" s="96">
        <v>466.1</v>
      </c>
      <c r="H90" s="85" t="s">
        <v>97</v>
      </c>
    </row>
    <row r="91" spans="1:9" s="35" customFormat="1" ht="20.100000000000001" customHeight="1" x14ac:dyDescent="0.25">
      <c r="A91" s="5" t="s">
        <v>18</v>
      </c>
      <c r="B91" s="5">
        <v>87</v>
      </c>
      <c r="C91" s="97">
        <v>40861596</v>
      </c>
      <c r="D91" s="94">
        <v>41695</v>
      </c>
      <c r="E91" s="95" t="s">
        <v>163</v>
      </c>
      <c r="F91" s="98">
        <v>10</v>
      </c>
      <c r="G91" s="96">
        <v>466.1</v>
      </c>
      <c r="H91" s="85" t="s">
        <v>81</v>
      </c>
    </row>
    <row r="92" spans="1:9" s="35" customFormat="1" ht="20.100000000000001" customHeight="1" x14ac:dyDescent="0.25">
      <c r="A92" s="5" t="s">
        <v>18</v>
      </c>
      <c r="B92" s="5">
        <v>88</v>
      </c>
      <c r="C92" s="97">
        <v>40861993</v>
      </c>
      <c r="D92" s="94">
        <v>41694</v>
      </c>
      <c r="E92" s="95" t="s">
        <v>163</v>
      </c>
      <c r="F92" s="98">
        <v>15</v>
      </c>
      <c r="G92" s="96">
        <v>466.1</v>
      </c>
      <c r="H92" s="85" t="s">
        <v>78</v>
      </c>
    </row>
    <row r="93" spans="1:9" s="35" customFormat="1" ht="20.100000000000001" customHeight="1" x14ac:dyDescent="0.25">
      <c r="A93" s="5" t="s">
        <v>18</v>
      </c>
      <c r="B93" s="5">
        <v>89</v>
      </c>
      <c r="C93" s="97">
        <v>40861650</v>
      </c>
      <c r="D93" s="94">
        <v>41696</v>
      </c>
      <c r="E93" s="95" t="s">
        <v>163</v>
      </c>
      <c r="F93" s="98">
        <v>5</v>
      </c>
      <c r="G93" s="96">
        <v>466.1</v>
      </c>
      <c r="H93" s="85" t="s">
        <v>93</v>
      </c>
    </row>
    <row r="94" spans="1:9" s="35" customFormat="1" ht="20.100000000000001" customHeight="1" x14ac:dyDescent="0.25">
      <c r="A94" s="5" t="s">
        <v>18</v>
      </c>
      <c r="B94" s="5">
        <v>90</v>
      </c>
      <c r="C94" s="97">
        <v>40861835</v>
      </c>
      <c r="D94" s="94">
        <v>41695</v>
      </c>
      <c r="E94" s="95" t="s">
        <v>163</v>
      </c>
      <c r="F94" s="98">
        <v>10</v>
      </c>
      <c r="G94" s="96">
        <v>466.1</v>
      </c>
      <c r="H94" s="85" t="s">
        <v>81</v>
      </c>
    </row>
    <row r="95" spans="1:9" s="35" customFormat="1" ht="20.100000000000001" customHeight="1" x14ac:dyDescent="0.25">
      <c r="A95" s="5" t="s">
        <v>18</v>
      </c>
      <c r="B95" s="5">
        <v>91</v>
      </c>
      <c r="C95" s="97">
        <v>40861865</v>
      </c>
      <c r="D95" s="94">
        <v>41694</v>
      </c>
      <c r="E95" s="95" t="s">
        <v>163</v>
      </c>
      <c r="F95" s="98">
        <v>10</v>
      </c>
      <c r="G95" s="96">
        <v>466.1</v>
      </c>
      <c r="H95" s="85" t="s">
        <v>81</v>
      </c>
    </row>
    <row r="96" spans="1:9" s="35" customFormat="1" ht="20.100000000000001" customHeight="1" x14ac:dyDescent="0.25">
      <c r="A96" s="5" t="s">
        <v>18</v>
      </c>
      <c r="B96" s="5">
        <v>92</v>
      </c>
      <c r="C96" s="97">
        <v>40860097</v>
      </c>
      <c r="D96" s="94">
        <v>41689</v>
      </c>
      <c r="E96" s="95" t="s">
        <v>163</v>
      </c>
      <c r="F96" s="98">
        <v>12</v>
      </c>
      <c r="G96" s="96">
        <v>466.1</v>
      </c>
      <c r="H96" s="85" t="s">
        <v>43</v>
      </c>
    </row>
    <row r="97" spans="1:9" s="35" customFormat="1" ht="20.100000000000001" customHeight="1" x14ac:dyDescent="0.25">
      <c r="A97" s="5" t="s">
        <v>18</v>
      </c>
      <c r="B97" s="5">
        <v>93</v>
      </c>
      <c r="C97" s="97">
        <v>40862452</v>
      </c>
      <c r="D97" s="94">
        <v>41696</v>
      </c>
      <c r="E97" s="95" t="s">
        <v>163</v>
      </c>
      <c r="F97" s="98">
        <v>15</v>
      </c>
      <c r="G97" s="96">
        <v>466.1</v>
      </c>
      <c r="H97" s="85" t="s">
        <v>78</v>
      </c>
    </row>
    <row r="98" spans="1:9" s="35" customFormat="1" ht="20.100000000000001" customHeight="1" x14ac:dyDescent="0.25">
      <c r="A98" s="5" t="s">
        <v>18</v>
      </c>
      <c r="B98" s="5">
        <v>94</v>
      </c>
      <c r="C98" s="97">
        <v>40862531</v>
      </c>
      <c r="D98" s="94">
        <v>41697</v>
      </c>
      <c r="E98" s="95" t="s">
        <v>163</v>
      </c>
      <c r="F98" s="98">
        <v>10</v>
      </c>
      <c r="G98" s="96">
        <v>466.1</v>
      </c>
      <c r="H98" s="85" t="s">
        <v>97</v>
      </c>
    </row>
    <row r="99" spans="1:9" s="35" customFormat="1" ht="20.100000000000001" customHeight="1" x14ac:dyDescent="0.25">
      <c r="A99" s="5" t="s">
        <v>18</v>
      </c>
      <c r="B99" s="5">
        <v>95</v>
      </c>
      <c r="C99" s="97">
        <v>40862492</v>
      </c>
      <c r="D99" s="94">
        <v>41698</v>
      </c>
      <c r="E99" s="95" t="s">
        <v>163</v>
      </c>
      <c r="F99" s="98">
        <v>15</v>
      </c>
      <c r="G99" s="96">
        <v>466.1</v>
      </c>
      <c r="H99" s="85" t="s">
        <v>121</v>
      </c>
      <c r="I99" s="36"/>
    </row>
    <row r="100" spans="1:9" s="35" customFormat="1" ht="20.100000000000001" customHeight="1" x14ac:dyDescent="0.25">
      <c r="A100" s="5" t="s">
        <v>18</v>
      </c>
      <c r="B100" s="5">
        <v>96</v>
      </c>
      <c r="C100" s="97">
        <v>40862632</v>
      </c>
      <c r="D100" s="94">
        <v>41696</v>
      </c>
      <c r="E100" s="95" t="s">
        <v>163</v>
      </c>
      <c r="F100" s="98">
        <v>15</v>
      </c>
      <c r="G100" s="96">
        <v>10935</v>
      </c>
      <c r="H100" s="85" t="s">
        <v>21</v>
      </c>
    </row>
    <row r="101" spans="1:9" s="35" customFormat="1" ht="20.100000000000001" customHeight="1" x14ac:dyDescent="0.25">
      <c r="A101" s="5" t="s">
        <v>18</v>
      </c>
      <c r="B101" s="5">
        <v>97</v>
      </c>
      <c r="C101" s="97">
        <v>40862782</v>
      </c>
      <c r="D101" s="94">
        <v>41696</v>
      </c>
      <c r="E101" s="95" t="s">
        <v>163</v>
      </c>
      <c r="F101" s="98">
        <v>15</v>
      </c>
      <c r="G101" s="96">
        <v>466.1</v>
      </c>
      <c r="H101" s="85" t="s">
        <v>21</v>
      </c>
    </row>
    <row r="102" spans="1:9" s="35" customFormat="1" ht="20.100000000000001" customHeight="1" x14ac:dyDescent="0.25">
      <c r="A102" s="5" t="s">
        <v>18</v>
      </c>
      <c r="B102" s="5">
        <v>98</v>
      </c>
      <c r="C102" s="97">
        <v>40863572</v>
      </c>
      <c r="D102" s="94">
        <v>41698</v>
      </c>
      <c r="E102" s="95" t="s">
        <v>163</v>
      </c>
      <c r="F102" s="98">
        <v>5</v>
      </c>
      <c r="G102" s="96">
        <v>466.1</v>
      </c>
      <c r="H102" s="85" t="s">
        <v>132</v>
      </c>
    </row>
    <row r="103" spans="1:9" s="35" customFormat="1" ht="20.100000000000001" customHeight="1" x14ac:dyDescent="0.25">
      <c r="A103" s="5" t="s">
        <v>18</v>
      </c>
      <c r="B103" s="5">
        <v>99</v>
      </c>
      <c r="C103" s="97">
        <v>40863532</v>
      </c>
      <c r="D103" s="94">
        <v>41698</v>
      </c>
      <c r="E103" s="95" t="s">
        <v>165</v>
      </c>
      <c r="F103" s="98">
        <v>11</v>
      </c>
      <c r="G103" s="96">
        <v>466.1</v>
      </c>
      <c r="H103" s="85" t="s">
        <v>97</v>
      </c>
    </row>
    <row r="104" spans="1:9" s="35" customFormat="1" ht="20.100000000000001" customHeight="1" x14ac:dyDescent="0.25">
      <c r="A104" s="5" t="s">
        <v>18</v>
      </c>
      <c r="B104" s="5">
        <v>100</v>
      </c>
      <c r="C104" s="97">
        <v>40863613</v>
      </c>
      <c r="D104" s="94">
        <v>41697</v>
      </c>
      <c r="E104" s="95" t="s">
        <v>163</v>
      </c>
      <c r="F104" s="98">
        <v>15</v>
      </c>
      <c r="G104" s="96">
        <v>466.1</v>
      </c>
      <c r="H104" s="85" t="s">
        <v>45</v>
      </c>
    </row>
    <row r="105" spans="1:9" s="35" customFormat="1" ht="20.100000000000001" customHeight="1" x14ac:dyDescent="0.25">
      <c r="A105" s="5" t="s">
        <v>18</v>
      </c>
      <c r="B105" s="5">
        <v>101</v>
      </c>
      <c r="C105" s="97">
        <v>40863929</v>
      </c>
      <c r="D105" s="94">
        <v>41696</v>
      </c>
      <c r="E105" s="95" t="s">
        <v>163</v>
      </c>
      <c r="F105" s="98">
        <v>7</v>
      </c>
      <c r="G105" s="96">
        <v>466.1</v>
      </c>
      <c r="H105" s="85" t="s">
        <v>78</v>
      </c>
    </row>
    <row r="106" spans="1:9" s="35" customFormat="1" ht="20.100000000000001" customHeight="1" x14ac:dyDescent="0.25">
      <c r="A106" s="5" t="s">
        <v>18</v>
      </c>
      <c r="B106" s="5">
        <v>102</v>
      </c>
      <c r="C106" s="97">
        <v>40862954</v>
      </c>
      <c r="D106" s="94">
        <v>41696</v>
      </c>
      <c r="E106" s="95" t="s">
        <v>163</v>
      </c>
      <c r="F106" s="98">
        <v>15</v>
      </c>
      <c r="G106" s="96">
        <v>466.1</v>
      </c>
      <c r="H106" s="85" t="s">
        <v>21</v>
      </c>
    </row>
    <row r="107" spans="1:9" s="35" customFormat="1" ht="20.100000000000001" customHeight="1" x14ac:dyDescent="0.25">
      <c r="A107" s="5" t="s">
        <v>18</v>
      </c>
      <c r="B107" s="5">
        <v>103</v>
      </c>
      <c r="C107" s="97">
        <v>40863697</v>
      </c>
      <c r="D107" s="94">
        <v>41698</v>
      </c>
      <c r="E107" s="95" t="s">
        <v>163</v>
      </c>
      <c r="F107" s="98">
        <v>15</v>
      </c>
      <c r="G107" s="96">
        <v>466.1</v>
      </c>
      <c r="H107" s="85" t="s">
        <v>43</v>
      </c>
    </row>
    <row r="108" spans="1:9" s="35" customFormat="1" ht="20.100000000000001" customHeight="1" x14ac:dyDescent="0.25">
      <c r="A108" s="5" t="s">
        <v>18</v>
      </c>
      <c r="B108" s="5">
        <v>104</v>
      </c>
      <c r="C108" s="97">
        <v>40839448</v>
      </c>
      <c r="D108" s="94">
        <v>41677</v>
      </c>
      <c r="E108" s="95" t="s">
        <v>163</v>
      </c>
      <c r="F108" s="98">
        <v>15</v>
      </c>
      <c r="G108" s="96">
        <v>466.1</v>
      </c>
      <c r="H108" s="85" t="s">
        <v>90</v>
      </c>
    </row>
    <row r="109" spans="1:9" s="35" customFormat="1" ht="20.100000000000001" customHeight="1" x14ac:dyDescent="0.25">
      <c r="A109" s="5" t="s">
        <v>18</v>
      </c>
      <c r="B109" s="5">
        <v>105</v>
      </c>
      <c r="C109" s="97">
        <v>40846963</v>
      </c>
      <c r="D109" s="94">
        <v>41675</v>
      </c>
      <c r="E109" s="95" t="s">
        <v>163</v>
      </c>
      <c r="F109" s="98">
        <v>15</v>
      </c>
      <c r="G109" s="96">
        <v>466.1</v>
      </c>
      <c r="H109" s="85" t="s">
        <v>54</v>
      </c>
    </row>
    <row r="110" spans="1:9" s="35" customFormat="1" ht="20.100000000000001" customHeight="1" x14ac:dyDescent="0.25">
      <c r="A110" s="5" t="s">
        <v>18</v>
      </c>
      <c r="B110" s="5">
        <v>106</v>
      </c>
      <c r="C110" s="85">
        <v>40847462</v>
      </c>
      <c r="D110" s="94">
        <v>41677</v>
      </c>
      <c r="E110" s="95" t="s">
        <v>165</v>
      </c>
      <c r="F110" s="98">
        <v>48</v>
      </c>
      <c r="G110" s="96">
        <v>91095.89</v>
      </c>
      <c r="H110" s="85" t="s">
        <v>60</v>
      </c>
    </row>
    <row r="111" spans="1:9" s="35" customFormat="1" ht="20.100000000000001" customHeight="1" x14ac:dyDescent="0.25">
      <c r="A111" s="5" t="s">
        <v>18</v>
      </c>
      <c r="B111" s="5">
        <v>107</v>
      </c>
      <c r="C111" s="97">
        <v>40851576</v>
      </c>
      <c r="D111" s="94">
        <v>41689</v>
      </c>
      <c r="E111" s="95" t="s">
        <v>163</v>
      </c>
      <c r="F111" s="98">
        <v>4.5</v>
      </c>
      <c r="G111" s="96">
        <v>466.1</v>
      </c>
      <c r="H111" s="85" t="s">
        <v>90</v>
      </c>
    </row>
    <row r="112" spans="1:9" s="35" customFormat="1" ht="20.100000000000001" customHeight="1" x14ac:dyDescent="0.25">
      <c r="A112" s="5" t="s">
        <v>18</v>
      </c>
      <c r="B112" s="5">
        <v>108</v>
      </c>
      <c r="C112" s="97">
        <v>40852175</v>
      </c>
      <c r="D112" s="94">
        <v>41674</v>
      </c>
      <c r="E112" s="95" t="s">
        <v>163</v>
      </c>
      <c r="F112" s="98">
        <v>15</v>
      </c>
      <c r="G112" s="96">
        <v>466.1</v>
      </c>
      <c r="H112" s="85" t="s">
        <v>82</v>
      </c>
    </row>
    <row r="113" spans="1:8" s="35" customFormat="1" ht="20.100000000000001" customHeight="1" x14ac:dyDescent="0.25">
      <c r="A113" s="5" t="s">
        <v>18</v>
      </c>
      <c r="B113" s="5">
        <v>109</v>
      </c>
      <c r="C113" s="97">
        <v>40852804</v>
      </c>
      <c r="D113" s="94">
        <v>41689</v>
      </c>
      <c r="E113" s="95" t="s">
        <v>164</v>
      </c>
      <c r="F113" s="98">
        <v>15</v>
      </c>
      <c r="G113" s="96">
        <v>466.1</v>
      </c>
      <c r="H113" s="85" t="s">
        <v>67</v>
      </c>
    </row>
    <row r="114" spans="1:8" s="35" customFormat="1" ht="20.100000000000001" customHeight="1" x14ac:dyDescent="0.25">
      <c r="A114" s="5" t="s">
        <v>18</v>
      </c>
      <c r="B114" s="5">
        <v>110</v>
      </c>
      <c r="C114" s="97">
        <v>40853250</v>
      </c>
      <c r="D114" s="94">
        <v>41676</v>
      </c>
      <c r="E114" s="95" t="s">
        <v>163</v>
      </c>
      <c r="F114" s="98">
        <v>15</v>
      </c>
      <c r="G114" s="96">
        <v>466.1</v>
      </c>
      <c r="H114" s="85" t="s">
        <v>41</v>
      </c>
    </row>
    <row r="115" spans="1:8" s="35" customFormat="1" ht="20.100000000000001" customHeight="1" x14ac:dyDescent="0.25">
      <c r="A115" s="5" t="s">
        <v>18</v>
      </c>
      <c r="B115" s="5">
        <v>111</v>
      </c>
      <c r="C115" s="85">
        <v>40855304</v>
      </c>
      <c r="D115" s="94">
        <v>41680</v>
      </c>
      <c r="E115" s="95" t="s">
        <v>163</v>
      </c>
      <c r="F115" s="98">
        <v>50</v>
      </c>
      <c r="G115" s="96">
        <v>335100</v>
      </c>
      <c r="H115" s="85" t="s">
        <v>28</v>
      </c>
    </row>
    <row r="116" spans="1:8" s="35" customFormat="1" ht="20.100000000000001" customHeight="1" x14ac:dyDescent="0.25">
      <c r="A116" s="5" t="s">
        <v>18</v>
      </c>
      <c r="B116" s="5">
        <v>112</v>
      </c>
      <c r="C116" s="97">
        <v>40854890</v>
      </c>
      <c r="D116" s="94">
        <v>41680</v>
      </c>
      <c r="E116" s="95" t="s">
        <v>163</v>
      </c>
      <c r="F116" s="98">
        <v>12</v>
      </c>
      <c r="G116" s="96">
        <v>466.1</v>
      </c>
      <c r="H116" s="85" t="s">
        <v>34</v>
      </c>
    </row>
    <row r="117" spans="1:8" s="35" customFormat="1" ht="20.100000000000001" customHeight="1" x14ac:dyDescent="0.25">
      <c r="A117" s="5" t="s">
        <v>18</v>
      </c>
      <c r="B117" s="5">
        <v>113</v>
      </c>
      <c r="C117" s="97">
        <v>40856040</v>
      </c>
      <c r="D117" s="94">
        <v>41682</v>
      </c>
      <c r="E117" s="95" t="s">
        <v>163</v>
      </c>
      <c r="F117" s="98">
        <v>14</v>
      </c>
      <c r="G117" s="96">
        <v>466.1</v>
      </c>
      <c r="H117" s="85" t="s">
        <v>33</v>
      </c>
    </row>
    <row r="118" spans="1:8" s="35" customFormat="1" ht="20.100000000000001" customHeight="1" x14ac:dyDescent="0.25">
      <c r="A118" s="5" t="s">
        <v>18</v>
      </c>
      <c r="B118" s="5">
        <v>114</v>
      </c>
      <c r="C118" s="97">
        <v>40855498</v>
      </c>
      <c r="D118" s="94">
        <v>41689</v>
      </c>
      <c r="E118" s="95" t="s">
        <v>163</v>
      </c>
      <c r="F118" s="98">
        <v>8</v>
      </c>
      <c r="G118" s="96">
        <v>466.1</v>
      </c>
      <c r="H118" s="85" t="s">
        <v>59</v>
      </c>
    </row>
    <row r="119" spans="1:8" s="35" customFormat="1" ht="20.100000000000001" customHeight="1" x14ac:dyDescent="0.25">
      <c r="A119" s="5" t="s">
        <v>18</v>
      </c>
      <c r="B119" s="5">
        <v>115</v>
      </c>
      <c r="C119" s="97">
        <v>40856592</v>
      </c>
      <c r="D119" s="94">
        <v>41683</v>
      </c>
      <c r="E119" s="95" t="s">
        <v>165</v>
      </c>
      <c r="F119" s="98">
        <v>12</v>
      </c>
      <c r="G119" s="96">
        <v>466.1</v>
      </c>
      <c r="H119" s="85" t="s">
        <v>125</v>
      </c>
    </row>
    <row r="120" spans="1:8" s="35" customFormat="1" ht="20.100000000000001" customHeight="1" x14ac:dyDescent="0.25">
      <c r="A120" s="5" t="s">
        <v>18</v>
      </c>
      <c r="B120" s="5">
        <v>116</v>
      </c>
      <c r="C120" s="97">
        <v>40856552</v>
      </c>
      <c r="D120" s="94">
        <v>41682</v>
      </c>
      <c r="E120" s="95" t="s">
        <v>163</v>
      </c>
      <c r="F120" s="98">
        <v>14</v>
      </c>
      <c r="G120" s="96">
        <v>466.1</v>
      </c>
      <c r="H120" s="85" t="s">
        <v>67</v>
      </c>
    </row>
    <row r="121" spans="1:8" s="35" customFormat="1" ht="20.100000000000001" customHeight="1" x14ac:dyDescent="0.25">
      <c r="A121" s="5" t="s">
        <v>18</v>
      </c>
      <c r="B121" s="5">
        <v>117</v>
      </c>
      <c r="C121" s="97">
        <v>40857254</v>
      </c>
      <c r="D121" s="94">
        <v>41683</v>
      </c>
      <c r="E121" s="95" t="s">
        <v>163</v>
      </c>
      <c r="F121" s="98">
        <v>12</v>
      </c>
      <c r="G121" s="96">
        <v>466.1</v>
      </c>
      <c r="H121" s="85" t="s">
        <v>33</v>
      </c>
    </row>
    <row r="122" spans="1:8" s="35" customFormat="1" ht="20.100000000000001" customHeight="1" x14ac:dyDescent="0.25">
      <c r="A122" s="5" t="s">
        <v>18</v>
      </c>
      <c r="B122" s="5">
        <v>118</v>
      </c>
      <c r="C122" s="97">
        <v>40858026</v>
      </c>
      <c r="D122" s="94">
        <v>41689</v>
      </c>
      <c r="E122" s="95" t="s">
        <v>163</v>
      </c>
      <c r="F122" s="98">
        <v>15</v>
      </c>
      <c r="G122" s="96">
        <v>466.1</v>
      </c>
      <c r="H122" s="85" t="s">
        <v>82</v>
      </c>
    </row>
    <row r="123" spans="1:8" s="35" customFormat="1" ht="20.100000000000001" customHeight="1" x14ac:dyDescent="0.25">
      <c r="A123" s="5" t="s">
        <v>18</v>
      </c>
      <c r="B123" s="5">
        <v>119</v>
      </c>
      <c r="C123" s="97">
        <v>40860359</v>
      </c>
      <c r="D123" s="94">
        <v>41696</v>
      </c>
      <c r="E123" s="95" t="s">
        <v>163</v>
      </c>
      <c r="F123" s="98">
        <v>10</v>
      </c>
      <c r="G123" s="96">
        <v>7290</v>
      </c>
      <c r="H123" s="85" t="s">
        <v>60</v>
      </c>
    </row>
    <row r="124" spans="1:8" s="35" customFormat="1" ht="20.100000000000001" customHeight="1" x14ac:dyDescent="0.25">
      <c r="A124" s="5" t="s">
        <v>18</v>
      </c>
      <c r="B124" s="5">
        <v>120</v>
      </c>
      <c r="C124" s="97">
        <v>40859056</v>
      </c>
      <c r="D124" s="94">
        <v>41690</v>
      </c>
      <c r="E124" s="95" t="s">
        <v>163</v>
      </c>
      <c r="F124" s="98">
        <v>12</v>
      </c>
      <c r="G124" s="96">
        <v>466.1</v>
      </c>
      <c r="H124" s="85" t="s">
        <v>34</v>
      </c>
    </row>
    <row r="125" spans="1:8" s="35" customFormat="1" ht="20.100000000000001" customHeight="1" x14ac:dyDescent="0.25">
      <c r="A125" s="5" t="s">
        <v>18</v>
      </c>
      <c r="B125" s="5">
        <v>121</v>
      </c>
      <c r="C125" s="97">
        <v>40860412</v>
      </c>
      <c r="D125" s="94">
        <v>41694</v>
      </c>
      <c r="E125" s="95" t="s">
        <v>165</v>
      </c>
      <c r="F125" s="98">
        <v>15</v>
      </c>
      <c r="G125" s="96">
        <v>466.1</v>
      </c>
      <c r="H125" s="85" t="s">
        <v>125</v>
      </c>
    </row>
    <row r="126" spans="1:8" s="35" customFormat="1" ht="20.100000000000001" customHeight="1" x14ac:dyDescent="0.25">
      <c r="A126" s="5" t="s">
        <v>18</v>
      </c>
      <c r="B126" s="5">
        <v>122</v>
      </c>
      <c r="C126" s="97">
        <v>40859813</v>
      </c>
      <c r="D126" s="94">
        <v>41698</v>
      </c>
      <c r="E126" s="95" t="s">
        <v>163</v>
      </c>
      <c r="F126" s="98">
        <v>15</v>
      </c>
      <c r="G126" s="96">
        <v>10935</v>
      </c>
      <c r="H126" s="85" t="s">
        <v>128</v>
      </c>
    </row>
    <row r="127" spans="1:8" s="35" customFormat="1" ht="20.100000000000001" customHeight="1" x14ac:dyDescent="0.25">
      <c r="A127" s="5" t="s">
        <v>18</v>
      </c>
      <c r="B127" s="5">
        <v>123</v>
      </c>
      <c r="C127" s="97">
        <v>40861130</v>
      </c>
      <c r="D127" s="94">
        <v>41695</v>
      </c>
      <c r="E127" s="95" t="s">
        <v>163</v>
      </c>
      <c r="F127" s="98">
        <v>10</v>
      </c>
      <c r="G127" s="96">
        <v>466.1</v>
      </c>
      <c r="H127" s="85" t="s">
        <v>33</v>
      </c>
    </row>
    <row r="128" spans="1:8" s="35" customFormat="1" ht="20.100000000000001" customHeight="1" x14ac:dyDescent="0.25">
      <c r="A128" s="5" t="s">
        <v>18</v>
      </c>
      <c r="B128" s="5">
        <v>124</v>
      </c>
      <c r="C128" s="97">
        <v>40861139</v>
      </c>
      <c r="D128" s="94">
        <v>41695</v>
      </c>
      <c r="E128" s="95" t="s">
        <v>163</v>
      </c>
      <c r="F128" s="98">
        <v>12</v>
      </c>
      <c r="G128" s="96">
        <v>466.1</v>
      </c>
      <c r="H128" s="85" t="s">
        <v>34</v>
      </c>
    </row>
    <row r="129" spans="1:8" s="35" customFormat="1" ht="20.100000000000001" customHeight="1" x14ac:dyDescent="0.25">
      <c r="A129" s="5" t="s">
        <v>18</v>
      </c>
      <c r="B129" s="5">
        <v>125</v>
      </c>
      <c r="C129" s="97">
        <v>40863938</v>
      </c>
      <c r="D129" s="94">
        <v>41698</v>
      </c>
      <c r="E129" s="95" t="s">
        <v>163</v>
      </c>
      <c r="F129" s="98">
        <v>32</v>
      </c>
      <c r="G129" s="96">
        <v>15265.26</v>
      </c>
      <c r="H129" s="85" t="s">
        <v>90</v>
      </c>
    </row>
    <row r="130" spans="1:8" s="35" customFormat="1" ht="20.100000000000001" customHeight="1" x14ac:dyDescent="0.25">
      <c r="A130" s="5" t="s">
        <v>18</v>
      </c>
      <c r="B130" s="5">
        <v>126</v>
      </c>
      <c r="C130" s="85">
        <v>40841950</v>
      </c>
      <c r="D130" s="94">
        <v>41674</v>
      </c>
      <c r="E130" s="95" t="s">
        <v>163</v>
      </c>
      <c r="F130" s="98">
        <v>5</v>
      </c>
      <c r="G130" s="96">
        <v>42181.18</v>
      </c>
      <c r="H130" s="85" t="s">
        <v>68</v>
      </c>
    </row>
    <row r="131" spans="1:8" s="35" customFormat="1" ht="20.100000000000001" customHeight="1" x14ac:dyDescent="0.25">
      <c r="A131" s="5" t="s">
        <v>18</v>
      </c>
      <c r="B131" s="5">
        <v>127</v>
      </c>
      <c r="C131" s="97">
        <v>40850400</v>
      </c>
      <c r="D131" s="94">
        <v>41677</v>
      </c>
      <c r="E131" s="95" t="s">
        <v>165</v>
      </c>
      <c r="F131" s="98">
        <v>12</v>
      </c>
      <c r="G131" s="96">
        <v>466.1</v>
      </c>
      <c r="H131" s="85" t="s">
        <v>84</v>
      </c>
    </row>
    <row r="132" spans="1:8" s="35" customFormat="1" ht="20.100000000000001" customHeight="1" x14ac:dyDescent="0.25">
      <c r="A132" s="5" t="s">
        <v>18</v>
      </c>
      <c r="B132" s="5">
        <v>128</v>
      </c>
      <c r="C132" s="97">
        <v>40850220</v>
      </c>
      <c r="D132" s="94">
        <v>41673</v>
      </c>
      <c r="E132" s="95" t="s">
        <v>165</v>
      </c>
      <c r="F132" s="98">
        <v>14.9</v>
      </c>
      <c r="G132" s="96">
        <v>466.1</v>
      </c>
      <c r="H132" s="85" t="s">
        <v>84</v>
      </c>
    </row>
    <row r="133" spans="1:8" s="35" customFormat="1" ht="20.100000000000001" customHeight="1" x14ac:dyDescent="0.25">
      <c r="A133" s="5" t="s">
        <v>18</v>
      </c>
      <c r="B133" s="5">
        <v>129</v>
      </c>
      <c r="C133" s="97">
        <v>40851371</v>
      </c>
      <c r="D133" s="94">
        <v>41674</v>
      </c>
      <c r="E133" s="95" t="s">
        <v>163</v>
      </c>
      <c r="F133" s="98">
        <v>14.9</v>
      </c>
      <c r="G133" s="96">
        <v>466.1</v>
      </c>
      <c r="H133" s="85" t="s">
        <v>68</v>
      </c>
    </row>
    <row r="134" spans="1:8" s="35" customFormat="1" ht="20.100000000000001" customHeight="1" x14ac:dyDescent="0.25">
      <c r="A134" s="5" t="s">
        <v>18</v>
      </c>
      <c r="B134" s="5">
        <v>130</v>
      </c>
      <c r="C134" s="97">
        <v>40852939</v>
      </c>
      <c r="D134" s="94">
        <v>41681</v>
      </c>
      <c r="E134" s="95" t="s">
        <v>165</v>
      </c>
      <c r="F134" s="98">
        <v>12</v>
      </c>
      <c r="G134" s="96">
        <v>466.1</v>
      </c>
      <c r="H134" s="85" t="s">
        <v>68</v>
      </c>
    </row>
    <row r="135" spans="1:8" s="35" customFormat="1" ht="20.100000000000001" customHeight="1" x14ac:dyDescent="0.25">
      <c r="A135" s="5" t="s">
        <v>18</v>
      </c>
      <c r="B135" s="5">
        <v>131</v>
      </c>
      <c r="C135" s="97">
        <v>40852798</v>
      </c>
      <c r="D135" s="94">
        <v>41680</v>
      </c>
      <c r="E135" s="95" t="s">
        <v>163</v>
      </c>
      <c r="F135" s="98">
        <v>14.9</v>
      </c>
      <c r="G135" s="96">
        <v>466.1</v>
      </c>
      <c r="H135" s="85" t="s">
        <v>84</v>
      </c>
    </row>
    <row r="136" spans="1:8" s="35" customFormat="1" ht="20.100000000000001" customHeight="1" x14ac:dyDescent="0.25">
      <c r="A136" s="5" t="s">
        <v>18</v>
      </c>
      <c r="B136" s="5">
        <v>132</v>
      </c>
      <c r="C136" s="97">
        <v>40853082</v>
      </c>
      <c r="D136" s="94">
        <v>41674</v>
      </c>
      <c r="E136" s="95" t="s">
        <v>163</v>
      </c>
      <c r="F136" s="98">
        <v>12</v>
      </c>
      <c r="G136" s="96">
        <v>8748</v>
      </c>
      <c r="H136" s="85" t="s">
        <v>49</v>
      </c>
    </row>
    <row r="137" spans="1:8" s="35" customFormat="1" ht="20.100000000000001" customHeight="1" x14ac:dyDescent="0.25">
      <c r="A137" s="5" t="s">
        <v>18</v>
      </c>
      <c r="B137" s="5">
        <v>133</v>
      </c>
      <c r="C137" s="97">
        <v>40853317</v>
      </c>
      <c r="D137" s="94">
        <v>41680</v>
      </c>
      <c r="E137" s="95" t="s">
        <v>163</v>
      </c>
      <c r="F137" s="98">
        <v>5</v>
      </c>
      <c r="G137" s="96">
        <v>3645</v>
      </c>
      <c r="H137" s="85" t="s">
        <v>84</v>
      </c>
    </row>
    <row r="138" spans="1:8" s="35" customFormat="1" ht="20.100000000000001" customHeight="1" x14ac:dyDescent="0.25">
      <c r="A138" s="5" t="s">
        <v>18</v>
      </c>
      <c r="B138" s="5">
        <v>134</v>
      </c>
      <c r="C138" s="97">
        <v>40854719</v>
      </c>
      <c r="D138" s="94">
        <v>41682</v>
      </c>
      <c r="E138" s="95" t="s">
        <v>165</v>
      </c>
      <c r="F138" s="98">
        <v>12</v>
      </c>
      <c r="G138" s="96">
        <v>466.1</v>
      </c>
      <c r="H138" s="85" t="s">
        <v>27</v>
      </c>
    </row>
    <row r="139" spans="1:8" s="35" customFormat="1" ht="20.100000000000001" customHeight="1" x14ac:dyDescent="0.25">
      <c r="A139" s="5" t="s">
        <v>18</v>
      </c>
      <c r="B139" s="5">
        <v>135</v>
      </c>
      <c r="C139" s="97">
        <v>40853576</v>
      </c>
      <c r="D139" s="94">
        <v>41696</v>
      </c>
      <c r="E139" s="95" t="s">
        <v>165</v>
      </c>
      <c r="F139" s="98">
        <v>14.9</v>
      </c>
      <c r="G139" s="96">
        <v>466.1</v>
      </c>
      <c r="H139" s="85" t="s">
        <v>84</v>
      </c>
    </row>
    <row r="140" spans="1:8" s="35" customFormat="1" ht="20.100000000000001" customHeight="1" x14ac:dyDescent="0.25">
      <c r="A140" s="5" t="s">
        <v>18</v>
      </c>
      <c r="B140" s="5">
        <v>136</v>
      </c>
      <c r="C140" s="97">
        <v>40853605</v>
      </c>
      <c r="D140" s="94">
        <v>41696</v>
      </c>
      <c r="E140" s="95" t="s">
        <v>165</v>
      </c>
      <c r="F140" s="98">
        <v>12</v>
      </c>
      <c r="G140" s="96">
        <v>466.1</v>
      </c>
      <c r="H140" s="85" t="s">
        <v>68</v>
      </c>
    </row>
    <row r="141" spans="1:8" s="35" customFormat="1" ht="20.100000000000001" customHeight="1" x14ac:dyDescent="0.25">
      <c r="A141" s="5" t="s">
        <v>18</v>
      </c>
      <c r="B141" s="5">
        <v>137</v>
      </c>
      <c r="C141" s="97">
        <v>40853480</v>
      </c>
      <c r="D141" s="94">
        <v>41682</v>
      </c>
      <c r="E141" s="95" t="s">
        <v>163</v>
      </c>
      <c r="F141" s="98">
        <v>14.9</v>
      </c>
      <c r="G141" s="96">
        <v>466.1</v>
      </c>
      <c r="H141" s="85" t="s">
        <v>68</v>
      </c>
    </row>
    <row r="142" spans="1:8" s="35" customFormat="1" ht="20.100000000000001" customHeight="1" x14ac:dyDescent="0.25">
      <c r="A142" s="5" t="s">
        <v>18</v>
      </c>
      <c r="B142" s="5">
        <v>138</v>
      </c>
      <c r="C142" s="97">
        <v>40853377</v>
      </c>
      <c r="D142" s="94">
        <v>41682</v>
      </c>
      <c r="E142" s="95" t="s">
        <v>163</v>
      </c>
      <c r="F142" s="98">
        <v>14.9</v>
      </c>
      <c r="G142" s="96">
        <v>466.1</v>
      </c>
      <c r="H142" s="85" t="s">
        <v>68</v>
      </c>
    </row>
    <row r="143" spans="1:8" s="35" customFormat="1" ht="20.100000000000001" customHeight="1" x14ac:dyDescent="0.25">
      <c r="A143" s="5" t="s">
        <v>18</v>
      </c>
      <c r="B143" s="5">
        <v>139</v>
      </c>
      <c r="C143" s="97">
        <v>40855082</v>
      </c>
      <c r="D143" s="94">
        <v>41695</v>
      </c>
      <c r="E143" s="95" t="s">
        <v>163</v>
      </c>
      <c r="F143" s="98">
        <v>12</v>
      </c>
      <c r="G143" s="96">
        <v>466.1</v>
      </c>
      <c r="H143" s="85" t="s">
        <v>57</v>
      </c>
    </row>
    <row r="144" spans="1:8" s="35" customFormat="1" ht="20.100000000000001" customHeight="1" x14ac:dyDescent="0.25">
      <c r="A144" s="5" t="s">
        <v>18</v>
      </c>
      <c r="B144" s="5">
        <v>140</v>
      </c>
      <c r="C144" s="97">
        <v>40855007</v>
      </c>
      <c r="D144" s="94">
        <v>41681</v>
      </c>
      <c r="E144" s="95" t="s">
        <v>165</v>
      </c>
      <c r="F144" s="98">
        <v>15</v>
      </c>
      <c r="G144" s="96">
        <v>466.1</v>
      </c>
      <c r="H144" s="85" t="s">
        <v>55</v>
      </c>
    </row>
    <row r="145" spans="1:8" s="35" customFormat="1" ht="20.100000000000001" customHeight="1" x14ac:dyDescent="0.25">
      <c r="A145" s="5" t="s">
        <v>18</v>
      </c>
      <c r="B145" s="5">
        <v>141</v>
      </c>
      <c r="C145" s="97">
        <v>40856556</v>
      </c>
      <c r="D145" s="94">
        <v>41682</v>
      </c>
      <c r="E145" s="95" t="s">
        <v>165</v>
      </c>
      <c r="F145" s="98">
        <v>12</v>
      </c>
      <c r="G145" s="96">
        <v>466.1</v>
      </c>
      <c r="H145" s="85" t="s">
        <v>49</v>
      </c>
    </row>
    <row r="146" spans="1:8" s="35" customFormat="1" ht="20.100000000000001" customHeight="1" x14ac:dyDescent="0.25">
      <c r="A146" s="5" t="s">
        <v>18</v>
      </c>
      <c r="B146" s="5">
        <v>142</v>
      </c>
      <c r="C146" s="97">
        <v>40856689</v>
      </c>
      <c r="D146" s="94">
        <v>41682</v>
      </c>
      <c r="E146" s="95" t="s">
        <v>163</v>
      </c>
      <c r="F146" s="98">
        <v>8</v>
      </c>
      <c r="G146" s="96">
        <v>466.1</v>
      </c>
      <c r="H146" s="85" t="s">
        <v>49</v>
      </c>
    </row>
    <row r="147" spans="1:8" s="35" customFormat="1" ht="20.100000000000001" customHeight="1" x14ac:dyDescent="0.25">
      <c r="A147" s="5" t="s">
        <v>18</v>
      </c>
      <c r="B147" s="5">
        <v>143</v>
      </c>
      <c r="C147" s="97">
        <v>40856756</v>
      </c>
      <c r="D147" s="94">
        <v>41682</v>
      </c>
      <c r="E147" s="95" t="s">
        <v>165</v>
      </c>
      <c r="F147" s="98">
        <v>5</v>
      </c>
      <c r="G147" s="96">
        <v>3645</v>
      </c>
      <c r="H147" s="85" t="s">
        <v>49</v>
      </c>
    </row>
    <row r="148" spans="1:8" s="35" customFormat="1" ht="20.100000000000001" customHeight="1" x14ac:dyDescent="0.25">
      <c r="A148" s="5" t="s">
        <v>18</v>
      </c>
      <c r="B148" s="5">
        <v>144</v>
      </c>
      <c r="C148" s="97">
        <v>40856799</v>
      </c>
      <c r="D148" s="94">
        <v>41695</v>
      </c>
      <c r="E148" s="95" t="s">
        <v>163</v>
      </c>
      <c r="F148" s="98">
        <v>6</v>
      </c>
      <c r="G148" s="96">
        <v>466.1</v>
      </c>
      <c r="H148" s="85" t="s">
        <v>57</v>
      </c>
    </row>
    <row r="149" spans="1:8" s="35" customFormat="1" ht="20.100000000000001" customHeight="1" x14ac:dyDescent="0.25">
      <c r="A149" s="5" t="s">
        <v>18</v>
      </c>
      <c r="B149" s="5">
        <v>145</v>
      </c>
      <c r="C149" s="97">
        <v>40856772</v>
      </c>
      <c r="D149" s="94">
        <v>41689</v>
      </c>
      <c r="E149" s="95" t="s">
        <v>163</v>
      </c>
      <c r="F149" s="98">
        <v>15</v>
      </c>
      <c r="G149" s="96">
        <v>466.1</v>
      </c>
      <c r="H149" s="85" t="s">
        <v>68</v>
      </c>
    </row>
    <row r="150" spans="1:8" s="35" customFormat="1" ht="20.100000000000001" customHeight="1" x14ac:dyDescent="0.25">
      <c r="A150" s="5" t="s">
        <v>18</v>
      </c>
      <c r="B150" s="5">
        <v>146</v>
      </c>
      <c r="C150" s="97">
        <v>40858173</v>
      </c>
      <c r="D150" s="94">
        <v>41687</v>
      </c>
      <c r="E150" s="95" t="s">
        <v>163</v>
      </c>
      <c r="F150" s="98">
        <v>5</v>
      </c>
      <c r="G150" s="96">
        <v>466.1</v>
      </c>
      <c r="H150" s="85" t="s">
        <v>127</v>
      </c>
    </row>
    <row r="151" spans="1:8" s="35" customFormat="1" ht="20.100000000000001" customHeight="1" x14ac:dyDescent="0.25">
      <c r="A151" s="5" t="s">
        <v>18</v>
      </c>
      <c r="B151" s="5">
        <v>147</v>
      </c>
      <c r="C151" s="97">
        <v>40858487</v>
      </c>
      <c r="D151" s="94">
        <v>41691</v>
      </c>
      <c r="E151" s="95" t="s">
        <v>165</v>
      </c>
      <c r="F151" s="98">
        <v>12</v>
      </c>
      <c r="G151" s="96">
        <v>466.1</v>
      </c>
      <c r="H151" s="85" t="s">
        <v>68</v>
      </c>
    </row>
    <row r="152" spans="1:8" s="35" customFormat="1" ht="20.100000000000001" customHeight="1" x14ac:dyDescent="0.25">
      <c r="A152" s="5" t="s">
        <v>18</v>
      </c>
      <c r="B152" s="5">
        <v>148</v>
      </c>
      <c r="C152" s="97">
        <v>40859035</v>
      </c>
      <c r="D152" s="94">
        <v>41696</v>
      </c>
      <c r="E152" s="95" t="s">
        <v>165</v>
      </c>
      <c r="F152" s="98">
        <v>12</v>
      </c>
      <c r="G152" s="96">
        <v>466.1</v>
      </c>
      <c r="H152" s="85" t="s">
        <v>133</v>
      </c>
    </row>
    <row r="153" spans="1:8" s="35" customFormat="1" ht="20.100000000000001" customHeight="1" x14ac:dyDescent="0.25">
      <c r="A153" s="5" t="s">
        <v>18</v>
      </c>
      <c r="B153" s="5">
        <v>149</v>
      </c>
      <c r="C153" s="97">
        <v>40859088</v>
      </c>
      <c r="D153" s="94">
        <v>41696</v>
      </c>
      <c r="E153" s="95" t="s">
        <v>163</v>
      </c>
      <c r="F153" s="98">
        <v>12</v>
      </c>
      <c r="G153" s="96">
        <v>466.1</v>
      </c>
      <c r="H153" s="85" t="s">
        <v>84</v>
      </c>
    </row>
    <row r="154" spans="1:8" s="35" customFormat="1" ht="20.100000000000001" customHeight="1" x14ac:dyDescent="0.25">
      <c r="A154" s="5" t="s">
        <v>18</v>
      </c>
      <c r="B154" s="5">
        <v>150</v>
      </c>
      <c r="C154" s="97">
        <v>40858769</v>
      </c>
      <c r="D154" s="94">
        <v>41688</v>
      </c>
      <c r="E154" s="95" t="s">
        <v>163</v>
      </c>
      <c r="F154" s="98">
        <v>8</v>
      </c>
      <c r="G154" s="96">
        <v>466.1</v>
      </c>
      <c r="H154" s="85" t="s">
        <v>49</v>
      </c>
    </row>
    <row r="155" spans="1:8" s="35" customFormat="1" ht="20.100000000000001" customHeight="1" x14ac:dyDescent="0.25">
      <c r="A155" s="5" t="s">
        <v>18</v>
      </c>
      <c r="B155" s="5">
        <v>151</v>
      </c>
      <c r="C155" s="97">
        <v>40859254</v>
      </c>
      <c r="D155" s="94">
        <v>41696</v>
      </c>
      <c r="E155" s="95" t="s">
        <v>165</v>
      </c>
      <c r="F155" s="98">
        <v>11.9</v>
      </c>
      <c r="G155" s="96">
        <v>466.1</v>
      </c>
      <c r="H155" s="85" t="s">
        <v>84</v>
      </c>
    </row>
    <row r="156" spans="1:8" s="35" customFormat="1" ht="20.100000000000001" customHeight="1" x14ac:dyDescent="0.25">
      <c r="A156" s="5" t="s">
        <v>18</v>
      </c>
      <c r="B156" s="5">
        <v>152</v>
      </c>
      <c r="C156" s="97">
        <v>40856728</v>
      </c>
      <c r="D156" s="94">
        <v>41683</v>
      </c>
      <c r="E156" s="95" t="s">
        <v>163</v>
      </c>
      <c r="F156" s="98">
        <v>8</v>
      </c>
      <c r="G156" s="96">
        <v>466.1</v>
      </c>
      <c r="H156" s="85" t="s">
        <v>49</v>
      </c>
    </row>
    <row r="157" spans="1:8" s="35" customFormat="1" ht="20.100000000000001" customHeight="1" x14ac:dyDescent="0.25">
      <c r="A157" s="5" t="s">
        <v>18</v>
      </c>
      <c r="B157" s="5">
        <v>153</v>
      </c>
      <c r="C157" s="97">
        <v>40841127</v>
      </c>
      <c r="D157" s="94">
        <v>41673</v>
      </c>
      <c r="E157" s="95" t="s">
        <v>163</v>
      </c>
      <c r="F157" s="98">
        <v>15</v>
      </c>
      <c r="G157" s="96">
        <v>466.1</v>
      </c>
      <c r="H157" s="85" t="s">
        <v>63</v>
      </c>
    </row>
    <row r="158" spans="1:8" s="35" customFormat="1" ht="34.5" customHeight="1" x14ac:dyDescent="0.25">
      <c r="A158" s="5" t="s">
        <v>18</v>
      </c>
      <c r="B158" s="5">
        <v>154</v>
      </c>
      <c r="C158" s="85">
        <v>40840616</v>
      </c>
      <c r="D158" s="94">
        <v>41688</v>
      </c>
      <c r="E158" s="95" t="s">
        <v>164</v>
      </c>
      <c r="F158" s="98">
        <v>216.45000000000002</v>
      </c>
      <c r="G158" s="96">
        <v>1947400.65</v>
      </c>
      <c r="H158" s="85" t="s">
        <v>20</v>
      </c>
    </row>
    <row r="159" spans="1:8" s="35" customFormat="1" ht="20.100000000000001" customHeight="1" x14ac:dyDescent="0.25">
      <c r="A159" s="5" t="s">
        <v>18</v>
      </c>
      <c r="B159" s="5">
        <v>155</v>
      </c>
      <c r="C159" s="97">
        <v>40840905</v>
      </c>
      <c r="D159" s="94">
        <v>41676</v>
      </c>
      <c r="E159" s="95" t="s">
        <v>163</v>
      </c>
      <c r="F159" s="98">
        <v>14</v>
      </c>
      <c r="G159" s="96">
        <v>466.1</v>
      </c>
      <c r="H159" s="85" t="s">
        <v>109</v>
      </c>
    </row>
    <row r="160" spans="1:8" s="35" customFormat="1" ht="20.100000000000001" customHeight="1" x14ac:dyDescent="0.25">
      <c r="A160" s="5" t="s">
        <v>18</v>
      </c>
      <c r="B160" s="5">
        <v>156</v>
      </c>
      <c r="C160" s="97">
        <v>40845827</v>
      </c>
      <c r="D160" s="94">
        <v>41675</v>
      </c>
      <c r="E160" s="95" t="s">
        <v>163</v>
      </c>
      <c r="F160" s="98">
        <v>8</v>
      </c>
      <c r="G160" s="96">
        <v>466.1</v>
      </c>
      <c r="H160" s="85" t="s">
        <v>70</v>
      </c>
    </row>
    <row r="161" spans="1:8" s="35" customFormat="1" ht="20.100000000000001" customHeight="1" x14ac:dyDescent="0.25">
      <c r="A161" s="5" t="s">
        <v>18</v>
      </c>
      <c r="B161" s="5">
        <v>157</v>
      </c>
      <c r="C161" s="97">
        <v>40847304</v>
      </c>
      <c r="D161" s="94">
        <v>41673</v>
      </c>
      <c r="E161" s="95" t="s">
        <v>163</v>
      </c>
      <c r="F161" s="98">
        <v>6</v>
      </c>
      <c r="G161" s="96">
        <v>466.1</v>
      </c>
      <c r="H161" s="85" t="s">
        <v>52</v>
      </c>
    </row>
    <row r="162" spans="1:8" s="35" customFormat="1" ht="20.100000000000001" customHeight="1" x14ac:dyDescent="0.25">
      <c r="A162" s="5" t="s">
        <v>18</v>
      </c>
      <c r="B162" s="5">
        <v>158</v>
      </c>
      <c r="C162" s="97">
        <v>40850187</v>
      </c>
      <c r="D162" s="94">
        <v>41682</v>
      </c>
      <c r="E162" s="95" t="s">
        <v>165</v>
      </c>
      <c r="F162" s="98">
        <v>8</v>
      </c>
      <c r="G162" s="96">
        <v>466.1</v>
      </c>
      <c r="H162" s="85" t="s">
        <v>38</v>
      </c>
    </row>
    <row r="163" spans="1:8" s="35" customFormat="1" ht="20.100000000000001" customHeight="1" x14ac:dyDescent="0.25">
      <c r="A163" s="5" t="s">
        <v>18</v>
      </c>
      <c r="B163" s="5">
        <v>159</v>
      </c>
      <c r="C163" s="97">
        <v>40849329</v>
      </c>
      <c r="D163" s="94">
        <v>41674</v>
      </c>
      <c r="E163" s="95" t="s">
        <v>163</v>
      </c>
      <c r="F163" s="98">
        <v>15</v>
      </c>
      <c r="G163" s="96">
        <v>466.1</v>
      </c>
      <c r="H163" s="85" t="s">
        <v>38</v>
      </c>
    </row>
    <row r="164" spans="1:8" s="35" customFormat="1" ht="20.100000000000001" customHeight="1" x14ac:dyDescent="0.25">
      <c r="A164" s="5" t="s">
        <v>18</v>
      </c>
      <c r="B164" s="5">
        <v>160</v>
      </c>
      <c r="C164" s="97">
        <v>40850404</v>
      </c>
      <c r="D164" s="94">
        <v>41687</v>
      </c>
      <c r="E164" s="95" t="s">
        <v>163</v>
      </c>
      <c r="F164" s="98">
        <v>15</v>
      </c>
      <c r="G164" s="96">
        <v>466.1</v>
      </c>
      <c r="H164" s="85" t="s">
        <v>50</v>
      </c>
    </row>
    <row r="165" spans="1:8" s="35" customFormat="1" ht="20.100000000000001" customHeight="1" x14ac:dyDescent="0.25">
      <c r="A165" s="5" t="s">
        <v>18</v>
      </c>
      <c r="B165" s="5">
        <v>161</v>
      </c>
      <c r="C165" s="97">
        <v>40851994</v>
      </c>
      <c r="D165" s="94">
        <v>41674</v>
      </c>
      <c r="E165" s="95" t="s">
        <v>165</v>
      </c>
      <c r="F165" s="98">
        <v>8</v>
      </c>
      <c r="G165" s="96">
        <v>466.1</v>
      </c>
      <c r="H165" s="85" t="s">
        <v>72</v>
      </c>
    </row>
    <row r="166" spans="1:8" s="35" customFormat="1" ht="20.100000000000001" customHeight="1" x14ac:dyDescent="0.25">
      <c r="A166" s="5" t="s">
        <v>18</v>
      </c>
      <c r="B166" s="5">
        <v>162</v>
      </c>
      <c r="C166" s="97">
        <v>40853184</v>
      </c>
      <c r="D166" s="94">
        <v>41675</v>
      </c>
      <c r="E166" s="95" t="s">
        <v>163</v>
      </c>
      <c r="F166" s="98">
        <v>8</v>
      </c>
      <c r="G166" s="96">
        <v>466.1</v>
      </c>
      <c r="H166" s="85" t="s">
        <v>38</v>
      </c>
    </row>
    <row r="167" spans="1:8" s="35" customFormat="1" ht="20.100000000000001" customHeight="1" x14ac:dyDescent="0.25">
      <c r="A167" s="5" t="s">
        <v>18</v>
      </c>
      <c r="B167" s="5">
        <v>163</v>
      </c>
      <c r="C167" s="97">
        <v>40853156</v>
      </c>
      <c r="D167" s="94">
        <v>41677</v>
      </c>
      <c r="E167" s="95" t="s">
        <v>165</v>
      </c>
      <c r="F167" s="98">
        <v>8</v>
      </c>
      <c r="G167" s="96">
        <v>466.1</v>
      </c>
      <c r="H167" s="85" t="s">
        <v>63</v>
      </c>
    </row>
    <row r="168" spans="1:8" s="35" customFormat="1" ht="20.100000000000001" customHeight="1" x14ac:dyDescent="0.25">
      <c r="A168" s="5" t="s">
        <v>18</v>
      </c>
      <c r="B168" s="5">
        <v>164</v>
      </c>
      <c r="C168" s="97">
        <v>40853498</v>
      </c>
      <c r="D168" s="94">
        <v>41681</v>
      </c>
      <c r="E168" s="95" t="s">
        <v>163</v>
      </c>
      <c r="F168" s="98">
        <v>15</v>
      </c>
      <c r="G168" s="96">
        <v>466.1</v>
      </c>
      <c r="H168" s="85" t="s">
        <v>25</v>
      </c>
    </row>
    <row r="169" spans="1:8" s="35" customFormat="1" ht="20.100000000000001" customHeight="1" x14ac:dyDescent="0.25">
      <c r="A169" s="5" t="s">
        <v>18</v>
      </c>
      <c r="B169" s="5">
        <v>165</v>
      </c>
      <c r="C169" s="85">
        <v>40856112</v>
      </c>
      <c r="D169" s="94">
        <v>41689</v>
      </c>
      <c r="E169" s="95" t="s">
        <v>164</v>
      </c>
      <c r="F169" s="98">
        <v>14</v>
      </c>
      <c r="G169" s="96">
        <v>282912</v>
      </c>
      <c r="H169" s="85" t="s">
        <v>109</v>
      </c>
    </row>
    <row r="170" spans="1:8" s="35" customFormat="1" ht="20.100000000000001" customHeight="1" x14ac:dyDescent="0.25">
      <c r="A170" s="5" t="s">
        <v>18</v>
      </c>
      <c r="B170" s="5">
        <v>166</v>
      </c>
      <c r="C170" s="97">
        <v>40853271</v>
      </c>
      <c r="D170" s="94">
        <v>41680</v>
      </c>
      <c r="E170" s="95" t="s">
        <v>163</v>
      </c>
      <c r="F170" s="98">
        <v>5</v>
      </c>
      <c r="G170" s="96">
        <v>466.1</v>
      </c>
      <c r="H170" s="85" t="s">
        <v>30</v>
      </c>
    </row>
    <row r="171" spans="1:8" s="35" customFormat="1" ht="20.100000000000001" customHeight="1" x14ac:dyDescent="0.25">
      <c r="A171" s="5" t="s">
        <v>18</v>
      </c>
      <c r="B171" s="5">
        <v>167</v>
      </c>
      <c r="C171" s="97">
        <v>40853570</v>
      </c>
      <c r="D171" s="94">
        <v>41675</v>
      </c>
      <c r="E171" s="95" t="s">
        <v>163</v>
      </c>
      <c r="F171" s="98">
        <v>15</v>
      </c>
      <c r="G171" s="96">
        <v>466.1</v>
      </c>
      <c r="H171" s="85" t="s">
        <v>31</v>
      </c>
    </row>
    <row r="172" spans="1:8" s="35" customFormat="1" ht="20.100000000000001" customHeight="1" x14ac:dyDescent="0.25">
      <c r="A172" s="5" t="s">
        <v>18</v>
      </c>
      <c r="B172" s="5">
        <v>168</v>
      </c>
      <c r="C172" s="97">
        <v>40853047</v>
      </c>
      <c r="D172" s="94">
        <v>41673</v>
      </c>
      <c r="E172" s="95" t="s">
        <v>165</v>
      </c>
      <c r="F172" s="98">
        <v>10</v>
      </c>
      <c r="G172" s="96">
        <v>7290</v>
      </c>
      <c r="H172" s="85" t="s">
        <v>25</v>
      </c>
    </row>
    <row r="173" spans="1:8" s="35" customFormat="1" ht="20.100000000000001" customHeight="1" x14ac:dyDescent="0.25">
      <c r="A173" s="5" t="s">
        <v>18</v>
      </c>
      <c r="B173" s="5">
        <v>169</v>
      </c>
      <c r="C173" s="97">
        <v>40855752</v>
      </c>
      <c r="D173" s="94">
        <v>41676</v>
      </c>
      <c r="E173" s="95" t="s">
        <v>163</v>
      </c>
      <c r="F173" s="98">
        <v>8</v>
      </c>
      <c r="G173" s="96">
        <v>466.1</v>
      </c>
      <c r="H173" s="85" t="s">
        <v>64</v>
      </c>
    </row>
    <row r="174" spans="1:8" s="35" customFormat="1" ht="20.100000000000001" customHeight="1" x14ac:dyDescent="0.25">
      <c r="A174" s="5" t="s">
        <v>18</v>
      </c>
      <c r="B174" s="5">
        <v>170</v>
      </c>
      <c r="C174" s="97">
        <v>40856267</v>
      </c>
      <c r="D174" s="94">
        <v>41682</v>
      </c>
      <c r="E174" s="95" t="s">
        <v>163</v>
      </c>
      <c r="F174" s="98">
        <v>12</v>
      </c>
      <c r="G174" s="96">
        <v>466.1</v>
      </c>
      <c r="H174" s="85" t="s">
        <v>63</v>
      </c>
    </row>
    <row r="175" spans="1:8" s="35" customFormat="1" x14ac:dyDescent="0.25">
      <c r="A175" s="5" t="s">
        <v>18</v>
      </c>
      <c r="B175" s="5">
        <v>171</v>
      </c>
      <c r="C175" s="97">
        <v>40853616</v>
      </c>
      <c r="D175" s="94">
        <v>41676</v>
      </c>
      <c r="E175" s="95" t="s">
        <v>163</v>
      </c>
      <c r="F175" s="98">
        <v>8</v>
      </c>
      <c r="G175" s="96">
        <v>466.1</v>
      </c>
      <c r="H175" s="85" t="s">
        <v>63</v>
      </c>
    </row>
    <row r="176" spans="1:8" s="35" customFormat="1" x14ac:dyDescent="0.25">
      <c r="A176" s="5" t="s">
        <v>18</v>
      </c>
      <c r="B176" s="5">
        <v>172</v>
      </c>
      <c r="C176" s="97">
        <v>40854678</v>
      </c>
      <c r="D176" s="94">
        <v>41681</v>
      </c>
      <c r="E176" s="95" t="s">
        <v>163</v>
      </c>
      <c r="F176" s="98">
        <v>15</v>
      </c>
      <c r="G176" s="96">
        <v>466.1</v>
      </c>
      <c r="H176" s="85" t="s">
        <v>86</v>
      </c>
    </row>
    <row r="177" spans="1:8" s="35" customFormat="1" x14ac:dyDescent="0.25">
      <c r="A177" s="5" t="s">
        <v>18</v>
      </c>
      <c r="B177" s="5">
        <v>173</v>
      </c>
      <c r="C177" s="97">
        <v>40854217</v>
      </c>
      <c r="D177" s="94">
        <v>41676</v>
      </c>
      <c r="E177" s="95" t="s">
        <v>163</v>
      </c>
      <c r="F177" s="98">
        <v>8</v>
      </c>
      <c r="G177" s="96">
        <v>466.1</v>
      </c>
      <c r="H177" s="85" t="s">
        <v>20</v>
      </c>
    </row>
    <row r="178" spans="1:8" s="35" customFormat="1" x14ac:dyDescent="0.25">
      <c r="A178" s="5" t="s">
        <v>18</v>
      </c>
      <c r="B178" s="5">
        <v>174</v>
      </c>
      <c r="C178" s="97">
        <v>40855397</v>
      </c>
      <c r="D178" s="94">
        <v>41696</v>
      </c>
      <c r="E178" s="95" t="s">
        <v>163</v>
      </c>
      <c r="F178" s="98">
        <v>7</v>
      </c>
      <c r="G178" s="96">
        <v>466.1</v>
      </c>
      <c r="H178" s="85" t="s">
        <v>29</v>
      </c>
    </row>
    <row r="179" spans="1:8" x14ac:dyDescent="0.25">
      <c r="A179" s="5" t="s">
        <v>18</v>
      </c>
      <c r="B179" s="5">
        <v>175</v>
      </c>
      <c r="C179" s="97">
        <v>40854758</v>
      </c>
      <c r="D179" s="94">
        <v>41676</v>
      </c>
      <c r="E179" s="95" t="s">
        <v>163</v>
      </c>
      <c r="F179" s="98">
        <v>15</v>
      </c>
      <c r="G179" s="96">
        <v>466.1</v>
      </c>
      <c r="H179" s="85" t="s">
        <v>20</v>
      </c>
    </row>
    <row r="180" spans="1:8" x14ac:dyDescent="0.25">
      <c r="A180" s="5" t="s">
        <v>18</v>
      </c>
      <c r="B180" s="5">
        <v>176</v>
      </c>
      <c r="C180" s="97">
        <v>40856544</v>
      </c>
      <c r="D180" s="94">
        <v>41681</v>
      </c>
      <c r="E180" s="95" t="s">
        <v>165</v>
      </c>
      <c r="F180" s="98">
        <v>12</v>
      </c>
      <c r="G180" s="96">
        <v>466.1</v>
      </c>
      <c r="H180" s="85" t="s">
        <v>79</v>
      </c>
    </row>
    <row r="181" spans="1:8" x14ac:dyDescent="0.25">
      <c r="A181" s="5" t="s">
        <v>18</v>
      </c>
      <c r="B181" s="5">
        <v>177</v>
      </c>
      <c r="C181" s="97">
        <v>40854871</v>
      </c>
      <c r="D181" s="94">
        <v>41677</v>
      </c>
      <c r="E181" s="95" t="s">
        <v>165</v>
      </c>
      <c r="F181" s="98">
        <v>7</v>
      </c>
      <c r="G181" s="96">
        <v>466.1</v>
      </c>
      <c r="H181" s="85" t="s">
        <v>20</v>
      </c>
    </row>
    <row r="182" spans="1:8" x14ac:dyDescent="0.25">
      <c r="A182" s="5" t="s">
        <v>18</v>
      </c>
      <c r="B182" s="5">
        <v>178</v>
      </c>
      <c r="C182" s="97">
        <v>40857158</v>
      </c>
      <c r="D182" s="94">
        <v>41689</v>
      </c>
      <c r="E182" s="95" t="s">
        <v>163</v>
      </c>
      <c r="F182" s="98">
        <v>7</v>
      </c>
      <c r="G182" s="96">
        <v>466.1</v>
      </c>
      <c r="H182" s="85" t="s">
        <v>86</v>
      </c>
    </row>
    <row r="183" spans="1:8" x14ac:dyDescent="0.25">
      <c r="A183" s="5" t="s">
        <v>18</v>
      </c>
      <c r="B183" s="5">
        <v>179</v>
      </c>
      <c r="C183" s="97">
        <v>40856331</v>
      </c>
      <c r="D183" s="94">
        <v>41682</v>
      </c>
      <c r="E183" s="95" t="s">
        <v>163</v>
      </c>
      <c r="F183" s="98">
        <v>15</v>
      </c>
      <c r="G183" s="96">
        <v>466.1</v>
      </c>
      <c r="H183" s="85" t="s">
        <v>38</v>
      </c>
    </row>
    <row r="184" spans="1:8" x14ac:dyDescent="0.25">
      <c r="A184" s="5" t="s">
        <v>18</v>
      </c>
      <c r="B184" s="5">
        <v>180</v>
      </c>
      <c r="C184" s="97">
        <v>40856625</v>
      </c>
      <c r="D184" s="94">
        <v>41682</v>
      </c>
      <c r="E184" s="95" t="s">
        <v>163</v>
      </c>
      <c r="F184" s="98">
        <v>15</v>
      </c>
      <c r="G184" s="96">
        <v>466.1</v>
      </c>
      <c r="H184" s="85" t="s">
        <v>102</v>
      </c>
    </row>
    <row r="185" spans="1:8" x14ac:dyDescent="0.25">
      <c r="A185" s="5" t="s">
        <v>18</v>
      </c>
      <c r="B185" s="5">
        <v>181</v>
      </c>
      <c r="C185" s="97">
        <v>40857257</v>
      </c>
      <c r="D185" s="94">
        <v>41683</v>
      </c>
      <c r="E185" s="95" t="s">
        <v>163</v>
      </c>
      <c r="F185" s="98">
        <v>15</v>
      </c>
      <c r="G185" s="96">
        <v>466.1</v>
      </c>
      <c r="H185" s="85" t="s">
        <v>38</v>
      </c>
    </row>
    <row r="186" spans="1:8" x14ac:dyDescent="0.25">
      <c r="A186" s="5" t="s">
        <v>18</v>
      </c>
      <c r="B186" s="5">
        <v>182</v>
      </c>
      <c r="C186" s="97">
        <v>40855834</v>
      </c>
      <c r="D186" s="94">
        <v>41683</v>
      </c>
      <c r="E186" s="95" t="s">
        <v>163</v>
      </c>
      <c r="F186" s="98">
        <v>15</v>
      </c>
      <c r="G186" s="96">
        <v>466.1</v>
      </c>
      <c r="H186" s="85" t="s">
        <v>103</v>
      </c>
    </row>
    <row r="187" spans="1:8" x14ac:dyDescent="0.25">
      <c r="A187" s="5" t="s">
        <v>18</v>
      </c>
      <c r="B187" s="5">
        <v>183</v>
      </c>
      <c r="C187" s="97">
        <v>40857374</v>
      </c>
      <c r="D187" s="94">
        <v>41683</v>
      </c>
      <c r="E187" s="95" t="s">
        <v>165</v>
      </c>
      <c r="F187" s="98">
        <v>10</v>
      </c>
      <c r="G187" s="96">
        <v>466.1</v>
      </c>
      <c r="H187" s="85" t="s">
        <v>63</v>
      </c>
    </row>
    <row r="188" spans="1:8" x14ac:dyDescent="0.25">
      <c r="A188" s="5" t="s">
        <v>18</v>
      </c>
      <c r="B188" s="5">
        <v>184</v>
      </c>
      <c r="C188" s="97">
        <v>40856823</v>
      </c>
      <c r="D188" s="94">
        <v>41684</v>
      </c>
      <c r="E188" s="95" t="s">
        <v>163</v>
      </c>
      <c r="F188" s="98">
        <v>12</v>
      </c>
      <c r="G188" s="96">
        <v>466.1</v>
      </c>
      <c r="H188" s="85" t="s">
        <v>31</v>
      </c>
    </row>
    <row r="189" spans="1:8" x14ac:dyDescent="0.25">
      <c r="A189" s="5" t="s">
        <v>18</v>
      </c>
      <c r="B189" s="5">
        <v>185</v>
      </c>
      <c r="C189" s="97">
        <v>40857458</v>
      </c>
      <c r="D189" s="94">
        <v>41681</v>
      </c>
      <c r="E189" s="95" t="s">
        <v>163</v>
      </c>
      <c r="F189" s="98">
        <v>14.5</v>
      </c>
      <c r="G189" s="96">
        <v>466.1</v>
      </c>
      <c r="H189" s="85" t="s">
        <v>51</v>
      </c>
    </row>
    <row r="190" spans="1:8" x14ac:dyDescent="0.25">
      <c r="A190" s="5" t="s">
        <v>18</v>
      </c>
      <c r="B190" s="5">
        <v>186</v>
      </c>
      <c r="C190" s="97">
        <v>40858893</v>
      </c>
      <c r="D190" s="94">
        <v>41687</v>
      </c>
      <c r="E190" s="95" t="s">
        <v>165</v>
      </c>
      <c r="F190" s="98">
        <v>8</v>
      </c>
      <c r="G190" s="96">
        <v>466.1</v>
      </c>
      <c r="H190" s="85" t="s">
        <v>79</v>
      </c>
    </row>
    <row r="191" spans="1:8" x14ac:dyDescent="0.25">
      <c r="A191" s="5" t="s">
        <v>18</v>
      </c>
      <c r="B191" s="5">
        <v>187</v>
      </c>
      <c r="C191" s="97">
        <v>40858049</v>
      </c>
      <c r="D191" s="94">
        <v>41688</v>
      </c>
      <c r="E191" s="95" t="s">
        <v>163</v>
      </c>
      <c r="F191" s="98">
        <v>15</v>
      </c>
      <c r="G191" s="96">
        <v>466.1</v>
      </c>
      <c r="H191" s="85" t="s">
        <v>20</v>
      </c>
    </row>
    <row r="192" spans="1:8" x14ac:dyDescent="0.25">
      <c r="A192" s="5" t="s">
        <v>18</v>
      </c>
      <c r="B192" s="5">
        <v>188</v>
      </c>
      <c r="C192" s="97">
        <v>40859554</v>
      </c>
      <c r="D192" s="94">
        <v>41689</v>
      </c>
      <c r="E192" s="95" t="s">
        <v>163</v>
      </c>
      <c r="F192" s="98">
        <v>15</v>
      </c>
      <c r="G192" s="96">
        <v>466.1</v>
      </c>
      <c r="H192" s="85" t="s">
        <v>102</v>
      </c>
    </row>
    <row r="193" spans="1:8" x14ac:dyDescent="0.25">
      <c r="A193" s="5" t="s">
        <v>18</v>
      </c>
      <c r="B193" s="5">
        <v>189</v>
      </c>
      <c r="C193" s="97">
        <v>40857955</v>
      </c>
      <c r="D193" s="94">
        <v>41688</v>
      </c>
      <c r="E193" s="95" t="s">
        <v>163</v>
      </c>
      <c r="F193" s="98">
        <v>10</v>
      </c>
      <c r="G193" s="96">
        <v>466.1</v>
      </c>
      <c r="H193" s="85" t="s">
        <v>38</v>
      </c>
    </row>
    <row r="194" spans="1:8" x14ac:dyDescent="0.25">
      <c r="A194" s="5" t="s">
        <v>18</v>
      </c>
      <c r="B194" s="5">
        <v>190</v>
      </c>
      <c r="C194" s="97">
        <v>40857921</v>
      </c>
      <c r="D194" s="94">
        <v>41688</v>
      </c>
      <c r="E194" s="95" t="s">
        <v>163</v>
      </c>
      <c r="F194" s="98">
        <v>8</v>
      </c>
      <c r="G194" s="96">
        <v>466.1</v>
      </c>
      <c r="H194" s="85" t="s">
        <v>50</v>
      </c>
    </row>
    <row r="195" spans="1:8" x14ac:dyDescent="0.25">
      <c r="A195" s="5" t="s">
        <v>18</v>
      </c>
      <c r="B195" s="5">
        <v>191</v>
      </c>
      <c r="C195" s="97">
        <v>40859305</v>
      </c>
      <c r="D195" s="94">
        <v>41690</v>
      </c>
      <c r="E195" s="95" t="s">
        <v>165</v>
      </c>
      <c r="F195" s="98">
        <v>15</v>
      </c>
      <c r="G195" s="96">
        <v>466.1</v>
      </c>
      <c r="H195" s="85" t="s">
        <v>79</v>
      </c>
    </row>
    <row r="196" spans="1:8" x14ac:dyDescent="0.25">
      <c r="A196" s="5" t="s">
        <v>18</v>
      </c>
      <c r="B196" s="5">
        <v>192</v>
      </c>
      <c r="C196" s="97">
        <v>40859271</v>
      </c>
      <c r="D196" s="94">
        <v>41694</v>
      </c>
      <c r="E196" s="95" t="s">
        <v>165</v>
      </c>
      <c r="F196" s="98">
        <v>7</v>
      </c>
      <c r="G196" s="96">
        <v>466.1</v>
      </c>
      <c r="H196" s="85" t="s">
        <v>62</v>
      </c>
    </row>
    <row r="197" spans="1:8" x14ac:dyDescent="0.25">
      <c r="A197" s="5" t="s">
        <v>18</v>
      </c>
      <c r="B197" s="5">
        <v>193</v>
      </c>
      <c r="C197" s="97">
        <v>40859952</v>
      </c>
      <c r="D197" s="94">
        <v>41690</v>
      </c>
      <c r="E197" s="95" t="s">
        <v>163</v>
      </c>
      <c r="F197" s="98">
        <v>8</v>
      </c>
      <c r="G197" s="96">
        <v>466.1</v>
      </c>
      <c r="H197" s="85" t="s">
        <v>79</v>
      </c>
    </row>
    <row r="198" spans="1:8" x14ac:dyDescent="0.25">
      <c r="A198" s="5" t="s">
        <v>18</v>
      </c>
      <c r="B198" s="5">
        <v>194</v>
      </c>
      <c r="C198" s="97">
        <v>40861094</v>
      </c>
      <c r="D198" s="94">
        <v>41694</v>
      </c>
      <c r="E198" s="95" t="s">
        <v>165</v>
      </c>
      <c r="F198" s="98">
        <v>8</v>
      </c>
      <c r="G198" s="96">
        <v>466.1</v>
      </c>
      <c r="H198" s="85" t="s">
        <v>20</v>
      </c>
    </row>
    <row r="199" spans="1:8" x14ac:dyDescent="0.25">
      <c r="A199" s="5" t="s">
        <v>18</v>
      </c>
      <c r="B199" s="5">
        <v>195</v>
      </c>
      <c r="C199" s="97">
        <v>40859185</v>
      </c>
      <c r="D199" s="94">
        <v>41688</v>
      </c>
      <c r="E199" s="95" t="s">
        <v>163</v>
      </c>
      <c r="F199" s="98">
        <v>8</v>
      </c>
      <c r="G199" s="96">
        <v>466.1</v>
      </c>
      <c r="H199" s="85" t="s">
        <v>47</v>
      </c>
    </row>
    <row r="200" spans="1:8" x14ac:dyDescent="0.25">
      <c r="A200" s="5" t="s">
        <v>18</v>
      </c>
      <c r="B200" s="5">
        <v>196</v>
      </c>
      <c r="C200" s="97">
        <v>40859618</v>
      </c>
      <c r="D200" s="94">
        <v>41690</v>
      </c>
      <c r="E200" s="95" t="s">
        <v>163</v>
      </c>
      <c r="F200" s="98">
        <v>15</v>
      </c>
      <c r="G200" s="96">
        <v>466.1</v>
      </c>
      <c r="H200" s="85" t="s">
        <v>112</v>
      </c>
    </row>
    <row r="201" spans="1:8" x14ac:dyDescent="0.25">
      <c r="A201" s="5" t="s">
        <v>18</v>
      </c>
      <c r="B201" s="5">
        <v>197</v>
      </c>
      <c r="C201" s="97">
        <v>40861881</v>
      </c>
      <c r="D201" s="94">
        <v>41697</v>
      </c>
      <c r="E201" s="95" t="s">
        <v>165</v>
      </c>
      <c r="F201" s="98">
        <v>10</v>
      </c>
      <c r="G201" s="96">
        <v>466.1</v>
      </c>
      <c r="H201" s="85" t="s">
        <v>114</v>
      </c>
    </row>
    <row r="202" spans="1:8" x14ac:dyDescent="0.25">
      <c r="A202" s="5" t="s">
        <v>18</v>
      </c>
      <c r="B202" s="5">
        <v>198</v>
      </c>
      <c r="C202" s="97">
        <v>40862100</v>
      </c>
      <c r="D202" s="94">
        <v>41697</v>
      </c>
      <c r="E202" s="95" t="s">
        <v>163</v>
      </c>
      <c r="F202" s="98">
        <v>15</v>
      </c>
      <c r="G202" s="96">
        <v>466.1</v>
      </c>
      <c r="H202" s="85" t="s">
        <v>63</v>
      </c>
    </row>
    <row r="203" spans="1:8" x14ac:dyDescent="0.25">
      <c r="A203" s="5" t="s">
        <v>18</v>
      </c>
      <c r="B203" s="5">
        <v>199</v>
      </c>
      <c r="C203" s="97">
        <v>40862389</v>
      </c>
      <c r="D203" s="94">
        <v>41697</v>
      </c>
      <c r="E203" s="95" t="s">
        <v>163</v>
      </c>
      <c r="F203" s="98">
        <v>10</v>
      </c>
      <c r="G203" s="96">
        <v>466.1</v>
      </c>
      <c r="H203" s="85" t="s">
        <v>110</v>
      </c>
    </row>
    <row r="204" spans="1:8" x14ac:dyDescent="0.25">
      <c r="A204" s="5" t="s">
        <v>18</v>
      </c>
      <c r="B204" s="5">
        <v>200</v>
      </c>
      <c r="C204" s="97">
        <v>40862429</v>
      </c>
      <c r="D204" s="94">
        <v>41697</v>
      </c>
      <c r="E204" s="95" t="s">
        <v>163</v>
      </c>
      <c r="F204" s="98">
        <v>4.5</v>
      </c>
      <c r="G204" s="96">
        <v>466.1</v>
      </c>
      <c r="H204" s="85" t="s">
        <v>115</v>
      </c>
    </row>
    <row r="205" spans="1:8" x14ac:dyDescent="0.25">
      <c r="A205" s="5" t="s">
        <v>18</v>
      </c>
      <c r="B205" s="5">
        <v>201</v>
      </c>
      <c r="C205" s="97">
        <v>40862487</v>
      </c>
      <c r="D205" s="94">
        <v>41695</v>
      </c>
      <c r="E205" s="95" t="s">
        <v>163</v>
      </c>
      <c r="F205" s="98">
        <v>15</v>
      </c>
      <c r="G205" s="96">
        <v>466.1</v>
      </c>
      <c r="H205" s="85" t="s">
        <v>131</v>
      </c>
    </row>
    <row r="206" spans="1:8" x14ac:dyDescent="0.25">
      <c r="A206" s="5" t="s">
        <v>18</v>
      </c>
      <c r="B206" s="5">
        <v>202</v>
      </c>
      <c r="C206" s="97">
        <v>40862738</v>
      </c>
      <c r="D206" s="94">
        <v>41697</v>
      </c>
      <c r="E206" s="95" t="s">
        <v>163</v>
      </c>
      <c r="F206" s="98">
        <v>15</v>
      </c>
      <c r="G206" s="96">
        <v>466.1</v>
      </c>
      <c r="H206" s="85" t="s">
        <v>63</v>
      </c>
    </row>
    <row r="207" spans="1:8" x14ac:dyDescent="0.25">
      <c r="A207" s="5" t="s">
        <v>18</v>
      </c>
      <c r="B207" s="5">
        <v>203</v>
      </c>
      <c r="C207" s="97">
        <v>40862965</v>
      </c>
      <c r="D207" s="94">
        <v>41696</v>
      </c>
      <c r="E207" s="95" t="s">
        <v>163</v>
      </c>
      <c r="F207" s="98">
        <v>14.5</v>
      </c>
      <c r="G207" s="96">
        <v>466.1</v>
      </c>
      <c r="H207" s="85" t="s">
        <v>74</v>
      </c>
    </row>
    <row r="208" spans="1:8" x14ac:dyDescent="0.25">
      <c r="A208" s="5" t="s">
        <v>18</v>
      </c>
      <c r="B208" s="5">
        <v>204</v>
      </c>
      <c r="C208" s="97">
        <v>40863036</v>
      </c>
      <c r="D208" s="94">
        <v>41697</v>
      </c>
      <c r="E208" s="95" t="s">
        <v>165</v>
      </c>
      <c r="F208" s="98">
        <v>14.5</v>
      </c>
      <c r="G208" s="96">
        <v>466.1</v>
      </c>
      <c r="H208" s="85" t="s">
        <v>64</v>
      </c>
    </row>
    <row r="209" spans="1:8" x14ac:dyDescent="0.25">
      <c r="A209" s="5" t="s">
        <v>18</v>
      </c>
      <c r="B209" s="5">
        <v>205</v>
      </c>
      <c r="C209" s="97">
        <v>40863545</v>
      </c>
      <c r="D209" s="94">
        <v>41697</v>
      </c>
      <c r="E209" s="95" t="s">
        <v>163</v>
      </c>
      <c r="F209" s="98">
        <v>15</v>
      </c>
      <c r="G209" s="96">
        <v>466.1</v>
      </c>
      <c r="H209" s="85" t="s">
        <v>25</v>
      </c>
    </row>
    <row r="210" spans="1:8" x14ac:dyDescent="0.25">
      <c r="A210" s="5" t="s">
        <v>18</v>
      </c>
      <c r="B210" s="5">
        <v>206</v>
      </c>
      <c r="C210" s="97">
        <v>40863734</v>
      </c>
      <c r="D210" s="94">
        <v>41698</v>
      </c>
      <c r="E210" s="95" t="s">
        <v>163</v>
      </c>
      <c r="F210" s="98">
        <v>14.5</v>
      </c>
      <c r="G210" s="96">
        <v>466.1</v>
      </c>
      <c r="H210" s="85" t="s">
        <v>64</v>
      </c>
    </row>
    <row r="211" spans="1:8" x14ac:dyDescent="0.25">
      <c r="A211" s="5" t="s">
        <v>18</v>
      </c>
      <c r="B211" s="5">
        <v>207</v>
      </c>
      <c r="C211" s="85">
        <v>40816102</v>
      </c>
      <c r="D211" s="94">
        <v>41673</v>
      </c>
      <c r="E211" s="95" t="s">
        <v>163</v>
      </c>
      <c r="F211" s="98">
        <v>102</v>
      </c>
      <c r="G211" s="96">
        <v>986690.14</v>
      </c>
      <c r="H211" s="85" t="s">
        <v>154</v>
      </c>
    </row>
    <row r="212" spans="1:8" x14ac:dyDescent="0.25">
      <c r="A212" s="5" t="s">
        <v>18</v>
      </c>
      <c r="B212" s="5">
        <v>208</v>
      </c>
      <c r="C212" s="97">
        <v>40835532</v>
      </c>
      <c r="D212" s="94">
        <v>41681</v>
      </c>
      <c r="E212" s="95" t="s">
        <v>165</v>
      </c>
      <c r="F212" s="98">
        <v>15</v>
      </c>
      <c r="G212" s="96">
        <v>466.1</v>
      </c>
      <c r="H212" s="85" t="s">
        <v>58</v>
      </c>
    </row>
    <row r="213" spans="1:8" x14ac:dyDescent="0.25">
      <c r="A213" s="5" t="s">
        <v>18</v>
      </c>
      <c r="B213" s="5">
        <v>209</v>
      </c>
      <c r="C213" s="97">
        <v>40835595</v>
      </c>
      <c r="D213" s="94">
        <v>41681</v>
      </c>
      <c r="E213" s="95" t="s">
        <v>165</v>
      </c>
      <c r="F213" s="98">
        <v>15</v>
      </c>
      <c r="G213" s="96">
        <v>466.1</v>
      </c>
      <c r="H213" s="85" t="s">
        <v>95</v>
      </c>
    </row>
    <row r="214" spans="1:8" x14ac:dyDescent="0.25">
      <c r="A214" s="5" t="s">
        <v>18</v>
      </c>
      <c r="B214" s="5">
        <v>210</v>
      </c>
      <c r="C214" s="97">
        <v>40842133</v>
      </c>
      <c r="D214" s="94">
        <v>41684</v>
      </c>
      <c r="E214" s="95" t="s">
        <v>163</v>
      </c>
      <c r="F214" s="98">
        <v>50</v>
      </c>
      <c r="G214" s="96">
        <v>48926.69</v>
      </c>
      <c r="H214" s="85" t="s">
        <v>95</v>
      </c>
    </row>
    <row r="215" spans="1:8" x14ac:dyDescent="0.25">
      <c r="A215" s="5" t="s">
        <v>18</v>
      </c>
      <c r="B215" s="5">
        <v>211</v>
      </c>
      <c r="C215" s="97">
        <v>40841991</v>
      </c>
      <c r="D215" s="94">
        <v>41695</v>
      </c>
      <c r="E215" s="95" t="s">
        <v>163</v>
      </c>
      <c r="F215" s="98">
        <v>5</v>
      </c>
      <c r="G215" s="96">
        <v>466.1</v>
      </c>
      <c r="H215" s="85" t="s">
        <v>154</v>
      </c>
    </row>
    <row r="216" spans="1:8" x14ac:dyDescent="0.25">
      <c r="A216" s="5" t="s">
        <v>18</v>
      </c>
      <c r="B216" s="5">
        <v>212</v>
      </c>
      <c r="C216" s="85">
        <v>40846122</v>
      </c>
      <c r="D216" s="94">
        <v>41675</v>
      </c>
      <c r="E216" s="95" t="s">
        <v>163</v>
      </c>
      <c r="F216" s="98">
        <v>0.3</v>
      </c>
      <c r="G216" s="96">
        <v>466.1</v>
      </c>
      <c r="H216" s="85" t="s">
        <v>35</v>
      </c>
    </row>
    <row r="217" spans="1:8" x14ac:dyDescent="0.25">
      <c r="A217" s="5" t="s">
        <v>18</v>
      </c>
      <c r="B217" s="5">
        <v>213</v>
      </c>
      <c r="C217" s="97">
        <v>40846180</v>
      </c>
      <c r="D217" s="94">
        <v>41675</v>
      </c>
      <c r="E217" s="95" t="s">
        <v>163</v>
      </c>
      <c r="F217" s="98">
        <v>0.6</v>
      </c>
      <c r="G217" s="96">
        <v>391.8</v>
      </c>
      <c r="H217" s="85" t="s">
        <v>23</v>
      </c>
    </row>
    <row r="218" spans="1:8" x14ac:dyDescent="0.25">
      <c r="A218" s="5" t="s">
        <v>18</v>
      </c>
      <c r="B218" s="5">
        <v>214</v>
      </c>
      <c r="C218" s="97">
        <v>40851243</v>
      </c>
      <c r="D218" s="94">
        <v>41684</v>
      </c>
      <c r="E218" s="95" t="s">
        <v>165</v>
      </c>
      <c r="F218" s="98">
        <v>15</v>
      </c>
      <c r="G218" s="96">
        <v>466.1</v>
      </c>
      <c r="H218" s="85" t="s">
        <v>95</v>
      </c>
    </row>
    <row r="219" spans="1:8" x14ac:dyDescent="0.25">
      <c r="A219" s="5" t="s">
        <v>18</v>
      </c>
      <c r="B219" s="5">
        <v>215</v>
      </c>
      <c r="C219" s="97">
        <v>40851248</v>
      </c>
      <c r="D219" s="94">
        <v>41682</v>
      </c>
      <c r="E219" s="95" t="s">
        <v>163</v>
      </c>
      <c r="F219" s="98">
        <v>15</v>
      </c>
      <c r="G219" s="96">
        <v>466.1</v>
      </c>
      <c r="H219" s="85" t="s">
        <v>19</v>
      </c>
    </row>
    <row r="220" spans="1:8" x14ac:dyDescent="0.25">
      <c r="A220" s="5" t="s">
        <v>18</v>
      </c>
      <c r="B220" s="5">
        <v>216</v>
      </c>
      <c r="C220" s="97">
        <v>40851738</v>
      </c>
      <c r="D220" s="94">
        <v>41694</v>
      </c>
      <c r="E220" s="95" t="s">
        <v>163</v>
      </c>
      <c r="F220" s="98">
        <v>10</v>
      </c>
      <c r="G220" s="96">
        <v>7290</v>
      </c>
      <c r="H220" s="85" t="s">
        <v>23</v>
      </c>
    </row>
    <row r="221" spans="1:8" x14ac:dyDescent="0.25">
      <c r="A221" s="5" t="s">
        <v>18</v>
      </c>
      <c r="B221" s="5">
        <v>217</v>
      </c>
      <c r="C221" s="97">
        <v>40851989</v>
      </c>
      <c r="D221" s="94">
        <v>41677</v>
      </c>
      <c r="E221" s="95" t="s">
        <v>163</v>
      </c>
      <c r="F221" s="98">
        <v>15</v>
      </c>
      <c r="G221" s="96">
        <v>466.1</v>
      </c>
      <c r="H221" s="85" t="s">
        <v>19</v>
      </c>
    </row>
    <row r="222" spans="1:8" x14ac:dyDescent="0.25">
      <c r="A222" s="5" t="s">
        <v>18</v>
      </c>
      <c r="B222" s="5">
        <v>218</v>
      </c>
      <c r="C222" s="97">
        <v>40853277</v>
      </c>
      <c r="D222" s="94">
        <v>41694</v>
      </c>
      <c r="E222" s="95" t="s">
        <v>163</v>
      </c>
      <c r="F222" s="98">
        <v>5</v>
      </c>
      <c r="G222" s="96">
        <v>466.1</v>
      </c>
      <c r="H222" s="85" t="s">
        <v>59</v>
      </c>
    </row>
    <row r="223" spans="1:8" x14ac:dyDescent="0.25">
      <c r="A223" s="5" t="s">
        <v>18</v>
      </c>
      <c r="B223" s="5">
        <v>219</v>
      </c>
      <c r="C223" s="97">
        <v>40852568</v>
      </c>
      <c r="D223" s="94">
        <v>41673</v>
      </c>
      <c r="E223" s="95" t="s">
        <v>163</v>
      </c>
      <c r="F223" s="98">
        <v>15</v>
      </c>
      <c r="G223" s="96">
        <v>466.1</v>
      </c>
      <c r="H223" s="85" t="s">
        <v>59</v>
      </c>
    </row>
    <row r="224" spans="1:8" x14ac:dyDescent="0.25">
      <c r="A224" s="5" t="s">
        <v>18</v>
      </c>
      <c r="B224" s="5">
        <v>220</v>
      </c>
      <c r="C224" s="97">
        <v>40852607</v>
      </c>
      <c r="D224" s="94">
        <v>41696</v>
      </c>
      <c r="E224" s="95" t="s">
        <v>163</v>
      </c>
      <c r="F224" s="98">
        <v>5</v>
      </c>
      <c r="G224" s="96">
        <v>466.1</v>
      </c>
      <c r="H224" s="85" t="s">
        <v>96</v>
      </c>
    </row>
    <row r="225" spans="1:8" x14ac:dyDescent="0.25">
      <c r="A225" s="5" t="s">
        <v>18</v>
      </c>
      <c r="B225" s="5">
        <v>221</v>
      </c>
      <c r="C225" s="97">
        <v>40853333</v>
      </c>
      <c r="D225" s="94">
        <v>41674</v>
      </c>
      <c r="E225" s="95" t="s">
        <v>165</v>
      </c>
      <c r="F225" s="98">
        <v>7</v>
      </c>
      <c r="G225" s="96">
        <v>466.1</v>
      </c>
      <c r="H225" s="85" t="s">
        <v>95</v>
      </c>
    </row>
    <row r="226" spans="1:8" x14ac:dyDescent="0.25">
      <c r="A226" s="5" t="s">
        <v>18</v>
      </c>
      <c r="B226" s="5">
        <v>222</v>
      </c>
      <c r="C226" s="97">
        <v>40851664</v>
      </c>
      <c r="D226" s="94">
        <v>41684</v>
      </c>
      <c r="E226" s="95" t="s">
        <v>165</v>
      </c>
      <c r="F226" s="98">
        <v>15</v>
      </c>
      <c r="G226" s="96">
        <v>466.1</v>
      </c>
      <c r="H226" s="85" t="s">
        <v>58</v>
      </c>
    </row>
    <row r="227" spans="1:8" x14ac:dyDescent="0.25">
      <c r="A227" s="5" t="s">
        <v>18</v>
      </c>
      <c r="B227" s="5">
        <v>223</v>
      </c>
      <c r="C227" s="97">
        <v>40853374</v>
      </c>
      <c r="D227" s="94">
        <v>41675</v>
      </c>
      <c r="E227" s="95" t="s">
        <v>163</v>
      </c>
      <c r="F227" s="98">
        <v>15</v>
      </c>
      <c r="G227" s="96">
        <v>466.1</v>
      </c>
      <c r="H227" s="85" t="s">
        <v>19</v>
      </c>
    </row>
    <row r="228" spans="1:8" x14ac:dyDescent="0.25">
      <c r="A228" s="5" t="s">
        <v>18</v>
      </c>
      <c r="B228" s="5">
        <v>224</v>
      </c>
      <c r="C228" s="97">
        <v>40853526</v>
      </c>
      <c r="D228" s="94">
        <v>41675</v>
      </c>
      <c r="E228" s="95" t="s">
        <v>163</v>
      </c>
      <c r="F228" s="98">
        <v>15</v>
      </c>
      <c r="G228" s="96">
        <v>466.1</v>
      </c>
      <c r="H228" s="85" t="s">
        <v>19</v>
      </c>
    </row>
    <row r="229" spans="1:8" x14ac:dyDescent="0.25">
      <c r="A229" s="5" t="s">
        <v>18</v>
      </c>
      <c r="B229" s="5">
        <v>225</v>
      </c>
      <c r="C229" s="97">
        <v>40854555</v>
      </c>
      <c r="D229" s="94">
        <v>41676</v>
      </c>
      <c r="E229" s="95" t="s">
        <v>163</v>
      </c>
      <c r="F229" s="98">
        <v>15</v>
      </c>
      <c r="G229" s="96">
        <v>466.1</v>
      </c>
      <c r="H229" s="85" t="s">
        <v>95</v>
      </c>
    </row>
    <row r="230" spans="1:8" x14ac:dyDescent="0.25">
      <c r="A230" s="5" t="s">
        <v>18</v>
      </c>
      <c r="B230" s="5">
        <v>226</v>
      </c>
      <c r="C230" s="97">
        <v>40853582</v>
      </c>
      <c r="D230" s="94">
        <v>41674</v>
      </c>
      <c r="E230" s="95" t="s">
        <v>163</v>
      </c>
      <c r="F230" s="98">
        <v>15</v>
      </c>
      <c r="G230" s="96">
        <v>466.1</v>
      </c>
      <c r="H230" s="85" t="s">
        <v>19</v>
      </c>
    </row>
    <row r="231" spans="1:8" x14ac:dyDescent="0.25">
      <c r="A231" s="5" t="s">
        <v>18</v>
      </c>
      <c r="B231" s="5">
        <v>227</v>
      </c>
      <c r="C231" s="97">
        <v>40853854</v>
      </c>
      <c r="D231" s="94">
        <v>41680</v>
      </c>
      <c r="E231" s="95" t="s">
        <v>163</v>
      </c>
      <c r="F231" s="98">
        <v>15</v>
      </c>
      <c r="G231" s="96">
        <v>466.1</v>
      </c>
      <c r="H231" s="85" t="s">
        <v>59</v>
      </c>
    </row>
    <row r="232" spans="1:8" x14ac:dyDescent="0.25">
      <c r="A232" s="5" t="s">
        <v>18</v>
      </c>
      <c r="B232" s="5">
        <v>228</v>
      </c>
      <c r="C232" s="97">
        <v>40854212</v>
      </c>
      <c r="D232" s="94">
        <v>41675</v>
      </c>
      <c r="E232" s="95" t="s">
        <v>163</v>
      </c>
      <c r="F232" s="98">
        <v>5</v>
      </c>
      <c r="G232" s="96">
        <v>466.1</v>
      </c>
      <c r="H232" s="85" t="s">
        <v>59</v>
      </c>
    </row>
    <row r="233" spans="1:8" x14ac:dyDescent="0.25">
      <c r="A233" s="5" t="s">
        <v>18</v>
      </c>
      <c r="B233" s="5">
        <v>229</v>
      </c>
      <c r="C233" s="97">
        <v>40854284</v>
      </c>
      <c r="D233" s="94">
        <v>41674</v>
      </c>
      <c r="E233" s="95" t="s">
        <v>163</v>
      </c>
      <c r="F233" s="98">
        <v>15</v>
      </c>
      <c r="G233" s="96">
        <v>466.1</v>
      </c>
      <c r="H233" s="85" t="s">
        <v>19</v>
      </c>
    </row>
    <row r="234" spans="1:8" x14ac:dyDescent="0.25">
      <c r="A234" s="5" t="s">
        <v>18</v>
      </c>
      <c r="B234" s="5">
        <v>230</v>
      </c>
      <c r="C234" s="97">
        <v>40855961</v>
      </c>
      <c r="D234" s="94">
        <v>41688</v>
      </c>
      <c r="E234" s="95" t="s">
        <v>163</v>
      </c>
      <c r="F234" s="98">
        <v>1</v>
      </c>
      <c r="G234" s="96">
        <v>729</v>
      </c>
      <c r="H234" s="85" t="s">
        <v>35</v>
      </c>
    </row>
    <row r="235" spans="1:8" x14ac:dyDescent="0.25">
      <c r="A235" s="5" t="s">
        <v>18</v>
      </c>
      <c r="B235" s="5">
        <v>231</v>
      </c>
      <c r="C235" s="97">
        <v>40854611</v>
      </c>
      <c r="D235" s="94">
        <v>41680</v>
      </c>
      <c r="E235" s="95" t="s">
        <v>163</v>
      </c>
      <c r="F235" s="98">
        <v>15</v>
      </c>
      <c r="G235" s="96">
        <v>466.1</v>
      </c>
      <c r="H235" s="85" t="s">
        <v>96</v>
      </c>
    </row>
    <row r="236" spans="1:8" x14ac:dyDescent="0.25">
      <c r="A236" s="5" t="s">
        <v>18</v>
      </c>
      <c r="B236" s="5">
        <v>232</v>
      </c>
      <c r="C236" s="97">
        <v>40857544</v>
      </c>
      <c r="D236" s="94">
        <v>41682</v>
      </c>
      <c r="E236" s="95" t="s">
        <v>163</v>
      </c>
      <c r="F236" s="98">
        <v>12</v>
      </c>
      <c r="G236" s="96">
        <v>466.1</v>
      </c>
      <c r="H236" s="85" t="s">
        <v>59</v>
      </c>
    </row>
    <row r="237" spans="1:8" x14ac:dyDescent="0.25">
      <c r="A237" s="5" t="s">
        <v>18</v>
      </c>
      <c r="B237" s="5">
        <v>233</v>
      </c>
      <c r="C237" s="97">
        <v>40857820</v>
      </c>
      <c r="D237" s="94">
        <v>41691</v>
      </c>
      <c r="E237" s="95" t="s">
        <v>163</v>
      </c>
      <c r="F237" s="98">
        <v>20</v>
      </c>
      <c r="G237" s="96">
        <v>14580</v>
      </c>
      <c r="H237" s="85" t="s">
        <v>22</v>
      </c>
    </row>
    <row r="238" spans="1:8" x14ac:dyDescent="0.25">
      <c r="A238" s="5" t="s">
        <v>18</v>
      </c>
      <c r="B238" s="5">
        <v>234</v>
      </c>
      <c r="C238" s="97">
        <v>40857614</v>
      </c>
      <c r="D238" s="94">
        <v>41694</v>
      </c>
      <c r="E238" s="95" t="s">
        <v>163</v>
      </c>
      <c r="F238" s="98">
        <v>15</v>
      </c>
      <c r="G238" s="96">
        <v>466.1</v>
      </c>
      <c r="H238" s="85" t="s">
        <v>61</v>
      </c>
    </row>
    <row r="239" spans="1:8" x14ac:dyDescent="0.25">
      <c r="A239" s="5" t="s">
        <v>18</v>
      </c>
      <c r="B239" s="5">
        <v>235</v>
      </c>
      <c r="C239" s="97">
        <v>40857632</v>
      </c>
      <c r="D239" s="94">
        <v>41682</v>
      </c>
      <c r="E239" s="95" t="s">
        <v>163</v>
      </c>
      <c r="F239" s="98">
        <v>10</v>
      </c>
      <c r="G239" s="96">
        <v>466.1</v>
      </c>
      <c r="H239" s="85" t="s">
        <v>58</v>
      </c>
    </row>
    <row r="240" spans="1:8" x14ac:dyDescent="0.25">
      <c r="A240" s="5" t="s">
        <v>18</v>
      </c>
      <c r="B240" s="5">
        <v>236</v>
      </c>
      <c r="C240" s="97">
        <v>40856972</v>
      </c>
      <c r="D240" s="94">
        <v>41680</v>
      </c>
      <c r="E240" s="95" t="s">
        <v>165</v>
      </c>
      <c r="F240" s="98">
        <v>15</v>
      </c>
      <c r="G240" s="96">
        <v>466.1</v>
      </c>
      <c r="H240" s="85" t="s">
        <v>36</v>
      </c>
    </row>
    <row r="241" spans="1:8" x14ac:dyDescent="0.25">
      <c r="A241" s="5" t="s">
        <v>18</v>
      </c>
      <c r="B241" s="5">
        <v>237</v>
      </c>
      <c r="C241" s="97">
        <v>40860057</v>
      </c>
      <c r="D241" s="94">
        <v>41694</v>
      </c>
      <c r="E241" s="95" t="s">
        <v>163</v>
      </c>
      <c r="F241" s="98">
        <v>15</v>
      </c>
      <c r="G241" s="96">
        <v>10935</v>
      </c>
      <c r="H241" s="85" t="s">
        <v>19</v>
      </c>
    </row>
    <row r="242" spans="1:8" x14ac:dyDescent="0.25">
      <c r="A242" s="5" t="s">
        <v>18</v>
      </c>
      <c r="B242" s="5">
        <v>238</v>
      </c>
      <c r="C242" s="97">
        <v>40861455</v>
      </c>
      <c r="D242" s="94">
        <v>41694</v>
      </c>
      <c r="E242" s="95" t="s">
        <v>163</v>
      </c>
      <c r="F242" s="98">
        <v>10</v>
      </c>
      <c r="G242" s="96">
        <v>466.1</v>
      </c>
      <c r="H242" s="85" t="s">
        <v>59</v>
      </c>
    </row>
    <row r="243" spans="1:8" x14ac:dyDescent="0.25">
      <c r="A243" s="5" t="s">
        <v>18</v>
      </c>
      <c r="B243" s="5">
        <v>239</v>
      </c>
      <c r="C243" s="97">
        <v>40862824</v>
      </c>
      <c r="D243" s="94">
        <v>41695</v>
      </c>
      <c r="E243" s="95" t="s">
        <v>164</v>
      </c>
      <c r="F243" s="98">
        <v>15</v>
      </c>
      <c r="G243" s="96">
        <v>466.1</v>
      </c>
      <c r="H243" s="85" t="s">
        <v>58</v>
      </c>
    </row>
    <row r="244" spans="1:8" x14ac:dyDescent="0.25">
      <c r="A244" s="5" t="s">
        <v>18</v>
      </c>
      <c r="B244" s="5">
        <v>240</v>
      </c>
      <c r="C244" s="97">
        <v>40861679</v>
      </c>
      <c r="D244" s="94">
        <v>41694</v>
      </c>
      <c r="E244" s="95" t="s">
        <v>163</v>
      </c>
      <c r="F244" s="98">
        <v>9</v>
      </c>
      <c r="G244" s="96">
        <v>466.1</v>
      </c>
      <c r="H244" s="85" t="s">
        <v>59</v>
      </c>
    </row>
    <row r="245" spans="1:8" x14ac:dyDescent="0.25">
      <c r="A245" s="5" t="s">
        <v>18</v>
      </c>
      <c r="B245" s="5">
        <v>241</v>
      </c>
      <c r="C245" s="97">
        <v>40861769</v>
      </c>
      <c r="D245" s="94">
        <v>41691</v>
      </c>
      <c r="E245" s="95" t="s">
        <v>163</v>
      </c>
      <c r="F245" s="98">
        <v>10</v>
      </c>
      <c r="G245" s="96">
        <v>466.1</v>
      </c>
      <c r="H245" s="85" t="s">
        <v>96</v>
      </c>
    </row>
    <row r="246" spans="1:8" x14ac:dyDescent="0.25">
      <c r="A246" s="5" t="s">
        <v>18</v>
      </c>
      <c r="B246" s="5">
        <v>242</v>
      </c>
      <c r="C246" s="97">
        <v>40861808</v>
      </c>
      <c r="D246" s="94">
        <v>41691</v>
      </c>
      <c r="E246" s="95" t="s">
        <v>163</v>
      </c>
      <c r="F246" s="98">
        <v>10</v>
      </c>
      <c r="G246" s="96">
        <v>466.1</v>
      </c>
      <c r="H246" s="85" t="s">
        <v>96</v>
      </c>
    </row>
    <row r="247" spans="1:8" x14ac:dyDescent="0.25">
      <c r="A247" s="5" t="s">
        <v>18</v>
      </c>
      <c r="B247" s="5">
        <v>243</v>
      </c>
      <c r="C247" s="97">
        <v>40861534</v>
      </c>
      <c r="D247" s="94">
        <v>41696</v>
      </c>
      <c r="E247" s="95" t="s">
        <v>163</v>
      </c>
      <c r="F247" s="98">
        <v>100</v>
      </c>
      <c r="G247" s="96">
        <v>72900</v>
      </c>
      <c r="H247" s="85" t="s">
        <v>19</v>
      </c>
    </row>
    <row r="248" spans="1:8" x14ac:dyDescent="0.25">
      <c r="A248" s="5" t="s">
        <v>18</v>
      </c>
      <c r="B248" s="5">
        <v>244</v>
      </c>
      <c r="C248" s="97">
        <v>40862125</v>
      </c>
      <c r="D248" s="94">
        <v>41696</v>
      </c>
      <c r="E248" s="95" t="s">
        <v>163</v>
      </c>
      <c r="F248" s="98">
        <v>10</v>
      </c>
      <c r="G248" s="96">
        <v>466.1</v>
      </c>
      <c r="H248" s="85" t="s">
        <v>96</v>
      </c>
    </row>
    <row r="249" spans="1:8" x14ac:dyDescent="0.25">
      <c r="A249" s="5" t="s">
        <v>18</v>
      </c>
      <c r="B249" s="5">
        <v>245</v>
      </c>
      <c r="C249" s="97">
        <v>40863165</v>
      </c>
      <c r="D249" s="94">
        <v>41697</v>
      </c>
      <c r="E249" s="95" t="s">
        <v>163</v>
      </c>
      <c r="F249" s="98">
        <v>5</v>
      </c>
      <c r="G249" s="96">
        <v>466.1</v>
      </c>
      <c r="H249" s="85" t="s">
        <v>58</v>
      </c>
    </row>
    <row r="250" spans="1:8" x14ac:dyDescent="0.25">
      <c r="A250" s="5" t="s">
        <v>18</v>
      </c>
      <c r="B250" s="5">
        <v>246</v>
      </c>
      <c r="C250" s="97">
        <v>40862205</v>
      </c>
      <c r="D250" s="94">
        <v>41691</v>
      </c>
      <c r="E250" s="95" t="s">
        <v>163</v>
      </c>
      <c r="F250" s="98">
        <v>15</v>
      </c>
      <c r="G250" s="96">
        <v>466.1</v>
      </c>
      <c r="H250" s="85" t="s">
        <v>58</v>
      </c>
    </row>
    <row r="251" spans="1:8" x14ac:dyDescent="0.25">
      <c r="A251" s="5" t="s">
        <v>18</v>
      </c>
      <c r="B251" s="5">
        <v>247</v>
      </c>
      <c r="C251" s="97">
        <v>40863787</v>
      </c>
      <c r="D251" s="94">
        <v>41698</v>
      </c>
      <c r="E251" s="95" t="s">
        <v>163</v>
      </c>
      <c r="F251" s="98">
        <v>12</v>
      </c>
      <c r="G251" s="96">
        <v>466.1</v>
      </c>
      <c r="H251" s="85" t="s">
        <v>59</v>
      </c>
    </row>
    <row r="252" spans="1:8" x14ac:dyDescent="0.25">
      <c r="A252" s="5" t="s">
        <v>18</v>
      </c>
      <c r="B252" s="5">
        <v>248</v>
      </c>
      <c r="C252" s="97">
        <v>40863204</v>
      </c>
      <c r="D252" s="94">
        <v>41697</v>
      </c>
      <c r="E252" s="95" t="s">
        <v>163</v>
      </c>
      <c r="F252" s="98">
        <v>15</v>
      </c>
      <c r="G252" s="96">
        <v>466.1</v>
      </c>
      <c r="H252" s="85" t="s">
        <v>19</v>
      </c>
    </row>
    <row r="253" spans="1:8" x14ac:dyDescent="0.25">
      <c r="A253" s="5" t="s">
        <v>18</v>
      </c>
      <c r="B253" s="5">
        <v>249</v>
      </c>
      <c r="C253" s="97">
        <v>40863233</v>
      </c>
      <c r="D253" s="94">
        <v>41697</v>
      </c>
      <c r="E253" s="95" t="s">
        <v>163</v>
      </c>
      <c r="F253" s="98">
        <v>15</v>
      </c>
      <c r="G253" s="96">
        <v>466.1</v>
      </c>
      <c r="H253" s="85" t="s">
        <v>19</v>
      </c>
    </row>
    <row r="254" spans="1:8" x14ac:dyDescent="0.25">
      <c r="A254" s="5" t="s">
        <v>18</v>
      </c>
      <c r="B254" s="5">
        <v>250</v>
      </c>
      <c r="C254" s="97">
        <v>40865194</v>
      </c>
      <c r="D254" s="94">
        <v>41698</v>
      </c>
      <c r="E254" s="95" t="s">
        <v>163</v>
      </c>
      <c r="F254" s="98">
        <v>13</v>
      </c>
      <c r="G254" s="96">
        <v>466.1</v>
      </c>
      <c r="H254" s="85" t="s">
        <v>58</v>
      </c>
    </row>
    <row r="255" spans="1:8" x14ac:dyDescent="0.25">
      <c r="A255" s="5" t="s">
        <v>18</v>
      </c>
      <c r="B255" s="5">
        <v>251</v>
      </c>
      <c r="C255" s="97">
        <v>40864384</v>
      </c>
      <c r="D255" s="94">
        <v>41697</v>
      </c>
      <c r="E255" s="95" t="s">
        <v>163</v>
      </c>
      <c r="F255" s="98">
        <v>0.25</v>
      </c>
      <c r="G255" s="96">
        <v>182.25</v>
      </c>
      <c r="H255" s="85" t="s">
        <v>23</v>
      </c>
    </row>
    <row r="256" spans="1:8" x14ac:dyDescent="0.25">
      <c r="A256" s="5" t="s">
        <v>18</v>
      </c>
      <c r="B256" s="5">
        <v>252</v>
      </c>
      <c r="C256" s="97">
        <v>40865355</v>
      </c>
      <c r="D256" s="94">
        <v>41698</v>
      </c>
      <c r="E256" s="95" t="s">
        <v>163</v>
      </c>
      <c r="F256" s="98">
        <v>15</v>
      </c>
      <c r="G256" s="96">
        <v>466.1</v>
      </c>
      <c r="H256" s="85" t="s">
        <v>19</v>
      </c>
    </row>
    <row r="257" spans="1:9" x14ac:dyDescent="0.25">
      <c r="A257" s="5" t="s">
        <v>18</v>
      </c>
      <c r="B257" s="5">
        <v>253</v>
      </c>
      <c r="C257" s="85">
        <v>40842069</v>
      </c>
      <c r="D257" s="94">
        <v>41684</v>
      </c>
      <c r="E257" s="95" t="s">
        <v>164</v>
      </c>
      <c r="F257" s="98">
        <v>2000</v>
      </c>
      <c r="G257" s="96">
        <v>2657935.9500000002</v>
      </c>
      <c r="H257" s="85" t="s">
        <v>35</v>
      </c>
      <c r="I257" s="53"/>
    </row>
  </sheetData>
  <mergeCells count="1">
    <mergeCell ref="A2:H2"/>
  </mergeCells>
  <conditionalFormatting sqref="C1:C1048576">
    <cfRule type="duplicateValues" dxfId="0" priority="9"/>
  </conditionalFormatting>
  <pageMargins left="0.70866141732283472" right="0.70866141732283472" top="0.74803149606299213" bottom="0.74803149606299213" header="0.31496062992125984" footer="0.31496062992125984"/>
  <pageSetup paperSize="9" scale="71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2013-07-22T14:57:55Z</cp:lastPrinted>
  <dcterms:created xsi:type="dcterms:W3CDTF">2010-04-23T14:29:34Z</dcterms:created>
  <dcterms:modified xsi:type="dcterms:W3CDTF">2014-03-31T10:37:00Z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