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45" windowWidth="21720" windowHeight="11985" activeTab="1"/>
  </bookViews>
  <sheets>
    <sheet name="ЕКТ 2017" sheetId="1" r:id="rId1"/>
    <sheet name="Инд. тарифы 2017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Кв" localSheetId="1">#REF!</definedName>
    <definedName name="Кв">#REF!</definedName>
    <definedName name="Кн" localSheetId="1">#REF!</definedName>
    <definedName name="Кн">#REF!</definedName>
    <definedName name="_xlnm.Print_Area" localSheetId="0">'ЕКТ 2017'!$A$1:$I$62</definedName>
    <definedName name="_xlnm.Print_Area" localSheetId="1">'Инд. тарифы 2017'!$A$1:$I$330</definedName>
    <definedName name="Рсрi" localSheetId="1">#REF!</definedName>
    <definedName name="Рсрi">#REF!</definedName>
  </definedNames>
  <calcPr calcId="145621"/>
</workbook>
</file>

<file path=xl/calcChain.xml><?xml version="1.0" encoding="utf-8"?>
<calcChain xmlns="http://schemas.openxmlformats.org/spreadsheetml/2006/main">
  <c r="B139" i="2" l="1"/>
  <c r="I163" i="1" l="1"/>
  <c r="D327" i="2" l="1"/>
  <c r="I283" i="2" l="1"/>
  <c r="H283" i="2"/>
  <c r="G283" i="2"/>
  <c r="I282" i="2"/>
  <c r="H282" i="2"/>
  <c r="G282" i="2"/>
  <c r="H222" i="2" l="1"/>
  <c r="D217" i="2"/>
  <c r="C217" i="2"/>
  <c r="C219" i="2" s="1"/>
  <c r="C221" i="2" s="1"/>
  <c r="C223" i="2" s="1"/>
  <c r="C225" i="2" s="1"/>
  <c r="C227" i="2" s="1"/>
  <c r="C229" i="2" s="1"/>
  <c r="C231" i="2" s="1"/>
  <c r="C233" i="2" s="1"/>
  <c r="C235" i="2" s="1"/>
  <c r="C237" i="2" s="1"/>
  <c r="C239" i="2" s="1"/>
  <c r="C241" i="2" s="1"/>
  <c r="C243" i="2" s="1"/>
  <c r="B217" i="2"/>
  <c r="B219" i="2" s="1"/>
  <c r="B221" i="2" s="1"/>
  <c r="B223" i="2" s="1"/>
  <c r="B225" i="2" s="1"/>
  <c r="B227" i="2" s="1"/>
  <c r="B229" i="2" s="1"/>
  <c r="B231" i="2" s="1"/>
  <c r="B233" i="2" s="1"/>
  <c r="B235" i="2" s="1"/>
  <c r="B237" i="2" s="1"/>
  <c r="B239" i="2" s="1"/>
  <c r="B241" i="2" s="1"/>
  <c r="B243" i="2" s="1"/>
  <c r="I328" i="2" l="1"/>
  <c r="H328" i="2"/>
  <c r="G328" i="2"/>
  <c r="I327" i="2"/>
  <c r="H327" i="2"/>
  <c r="G327" i="2"/>
  <c r="I326" i="2"/>
  <c r="H326" i="2"/>
  <c r="G326" i="2"/>
  <c r="I325" i="2"/>
  <c r="H325" i="2"/>
  <c r="G325" i="2"/>
  <c r="I324" i="2"/>
  <c r="H324" i="2"/>
  <c r="G324" i="2"/>
  <c r="I323" i="2"/>
  <c r="H323" i="2"/>
  <c r="G323" i="2"/>
  <c r="I322" i="2"/>
  <c r="H322" i="2"/>
  <c r="G322" i="2"/>
  <c r="I321" i="2"/>
  <c r="H321" i="2"/>
  <c r="G321" i="2"/>
  <c r="I320" i="2"/>
  <c r="H320" i="2"/>
  <c r="G320" i="2"/>
  <c r="I319" i="2"/>
  <c r="H319" i="2"/>
  <c r="G319" i="2"/>
  <c r="I318" i="2"/>
  <c r="H318" i="2"/>
  <c r="G318" i="2"/>
  <c r="I317" i="2"/>
  <c r="H317" i="2"/>
  <c r="G317" i="2"/>
  <c r="I316" i="2"/>
  <c r="H316" i="2"/>
  <c r="G316" i="2"/>
  <c r="I315" i="2"/>
  <c r="H315" i="2"/>
  <c r="G315" i="2"/>
  <c r="I314" i="2"/>
  <c r="H314" i="2"/>
  <c r="G314" i="2"/>
  <c r="I313" i="2"/>
  <c r="H313" i="2"/>
  <c r="G313" i="2"/>
  <c r="I312" i="2"/>
  <c r="H312" i="2"/>
  <c r="G312" i="2"/>
  <c r="I311" i="2"/>
  <c r="H311" i="2"/>
  <c r="G311" i="2"/>
  <c r="I310" i="2"/>
  <c r="H310" i="2"/>
  <c r="G310" i="2"/>
  <c r="I309" i="2"/>
  <c r="H309" i="2"/>
  <c r="G309" i="2"/>
  <c r="I308" i="2"/>
  <c r="H308" i="2"/>
  <c r="G308" i="2"/>
  <c r="I307" i="2"/>
  <c r="H307" i="2"/>
  <c r="G307" i="2"/>
  <c r="I306" i="2"/>
  <c r="H306" i="2"/>
  <c r="G306" i="2"/>
  <c r="I305" i="2"/>
  <c r="H305" i="2"/>
  <c r="G305" i="2"/>
  <c r="I304" i="2"/>
  <c r="H304" i="2"/>
  <c r="G304" i="2"/>
  <c r="I303" i="2"/>
  <c r="H303" i="2"/>
  <c r="G303" i="2"/>
  <c r="I302" i="2"/>
  <c r="H302" i="2"/>
  <c r="G302" i="2"/>
  <c r="I301" i="2"/>
  <c r="H301" i="2"/>
  <c r="G301" i="2"/>
  <c r="I300" i="2"/>
  <c r="H300" i="2"/>
  <c r="G300" i="2"/>
  <c r="I299" i="2"/>
  <c r="H299" i="2"/>
  <c r="G299" i="2"/>
  <c r="I298" i="2"/>
  <c r="H298" i="2"/>
  <c r="G298" i="2"/>
  <c r="I297" i="2"/>
  <c r="H297" i="2"/>
  <c r="G297" i="2"/>
  <c r="I296" i="2"/>
  <c r="H296" i="2"/>
  <c r="G296" i="2"/>
  <c r="I295" i="2"/>
  <c r="H295" i="2"/>
  <c r="G295" i="2"/>
  <c r="I294" i="2"/>
  <c r="H294" i="2"/>
  <c r="G294" i="2"/>
  <c r="I293" i="2"/>
  <c r="H293" i="2"/>
  <c r="G293" i="2"/>
  <c r="I292" i="2"/>
  <c r="H292" i="2"/>
  <c r="G292" i="2"/>
  <c r="I291" i="2"/>
  <c r="H291" i="2"/>
  <c r="G291" i="2"/>
  <c r="I290" i="2"/>
  <c r="H290" i="2"/>
  <c r="G290" i="2"/>
  <c r="I289" i="2"/>
  <c r="H289" i="2"/>
  <c r="G289" i="2"/>
  <c r="I288" i="2"/>
  <c r="H288" i="2"/>
  <c r="G288" i="2"/>
  <c r="I287" i="2"/>
  <c r="H287" i="2"/>
  <c r="G287" i="2"/>
  <c r="I281" i="2"/>
  <c r="H281" i="2"/>
  <c r="G281" i="2"/>
  <c r="I280" i="2"/>
  <c r="H280" i="2"/>
  <c r="G280" i="2"/>
  <c r="B280" i="2"/>
  <c r="I279" i="2"/>
  <c r="H279" i="2"/>
  <c r="G279" i="2"/>
  <c r="I278" i="2"/>
  <c r="H278" i="2"/>
  <c r="G278" i="2"/>
  <c r="I277" i="2"/>
  <c r="H277" i="2"/>
  <c r="G277" i="2"/>
  <c r="I276" i="2"/>
  <c r="H276" i="2"/>
  <c r="G276" i="2"/>
  <c r="I275" i="2"/>
  <c r="H275" i="2"/>
  <c r="G275" i="2"/>
  <c r="I274" i="2"/>
  <c r="H274" i="2"/>
  <c r="G274" i="2"/>
  <c r="I273" i="2"/>
  <c r="H273" i="2"/>
  <c r="G273" i="2"/>
  <c r="I272" i="2"/>
  <c r="H272" i="2"/>
  <c r="G272" i="2"/>
  <c r="I271" i="2"/>
  <c r="H271" i="2"/>
  <c r="G271" i="2"/>
  <c r="I270" i="2"/>
  <c r="H270" i="2"/>
  <c r="G270" i="2"/>
  <c r="I269" i="2"/>
  <c r="H269" i="2"/>
  <c r="G269" i="2"/>
  <c r="I268" i="2"/>
  <c r="H268" i="2"/>
  <c r="G268" i="2"/>
  <c r="I267" i="2"/>
  <c r="H267" i="2"/>
  <c r="G267" i="2"/>
  <c r="I266" i="2"/>
  <c r="H266" i="2"/>
  <c r="G266" i="2"/>
  <c r="I265" i="2"/>
  <c r="H265" i="2"/>
  <c r="G265" i="2"/>
  <c r="I264" i="2"/>
  <c r="H264" i="2"/>
  <c r="G264" i="2"/>
  <c r="I263" i="2"/>
  <c r="H263" i="2"/>
  <c r="G263" i="2"/>
  <c r="I262" i="2"/>
  <c r="H262" i="2"/>
  <c r="G262" i="2"/>
  <c r="I261" i="2"/>
  <c r="H261" i="2"/>
  <c r="G261" i="2"/>
  <c r="I260" i="2"/>
  <c r="H260" i="2"/>
  <c r="G260" i="2"/>
  <c r="I259" i="2"/>
  <c r="H259" i="2"/>
  <c r="G259" i="2"/>
  <c r="I258" i="2"/>
  <c r="H258" i="2"/>
  <c r="G258" i="2"/>
  <c r="D258" i="2"/>
  <c r="C258" i="2"/>
  <c r="B258" i="2"/>
  <c r="I256" i="2"/>
  <c r="H256" i="2"/>
  <c r="G256" i="2"/>
  <c r="I255" i="2"/>
  <c r="H255" i="2"/>
  <c r="G255" i="2"/>
  <c r="D255" i="2"/>
  <c r="C255" i="2"/>
  <c r="B255" i="2"/>
  <c r="I254" i="2"/>
  <c r="H254" i="2"/>
  <c r="G254" i="2"/>
  <c r="I253" i="2"/>
  <c r="H253" i="2"/>
  <c r="G253" i="2"/>
  <c r="D253" i="2"/>
  <c r="C253" i="2"/>
  <c r="B253" i="2"/>
  <c r="I252" i="2"/>
  <c r="H252" i="2"/>
  <c r="G252" i="2"/>
  <c r="I251" i="2"/>
  <c r="H251" i="2"/>
  <c r="G251" i="2"/>
  <c r="D251" i="2"/>
  <c r="C251" i="2"/>
  <c r="B251" i="2"/>
  <c r="I250" i="2"/>
  <c r="H250" i="2"/>
  <c r="G250" i="2"/>
  <c r="I249" i="2"/>
  <c r="H249" i="2"/>
  <c r="G249" i="2"/>
  <c r="D249" i="2"/>
  <c r="C249" i="2"/>
  <c r="B249" i="2"/>
  <c r="I248" i="2"/>
  <c r="H248" i="2"/>
  <c r="G248" i="2"/>
  <c r="I247" i="2"/>
  <c r="H247" i="2"/>
  <c r="G247" i="2"/>
  <c r="E247" i="2"/>
  <c r="D247" i="2"/>
  <c r="C247" i="2"/>
  <c r="B247" i="2"/>
  <c r="I244" i="2"/>
  <c r="H244" i="2"/>
  <c r="G244" i="2"/>
  <c r="I243" i="2"/>
  <c r="H243" i="2"/>
  <c r="G243" i="2"/>
  <c r="I242" i="2"/>
  <c r="H242" i="2"/>
  <c r="G242" i="2"/>
  <c r="I241" i="2"/>
  <c r="H241" i="2"/>
  <c r="G241" i="2"/>
  <c r="I240" i="2"/>
  <c r="H240" i="2"/>
  <c r="G240" i="2"/>
  <c r="I239" i="2"/>
  <c r="H239" i="2"/>
  <c r="G239" i="2"/>
  <c r="I238" i="2"/>
  <c r="H238" i="2"/>
  <c r="G238" i="2"/>
  <c r="I237" i="2"/>
  <c r="H237" i="2"/>
  <c r="G237" i="2"/>
  <c r="I236" i="2"/>
  <c r="H236" i="2"/>
  <c r="G236" i="2"/>
  <c r="I235" i="2"/>
  <c r="H235" i="2"/>
  <c r="G235" i="2"/>
  <c r="I234" i="2"/>
  <c r="H234" i="2"/>
  <c r="G234" i="2"/>
  <c r="I233" i="2"/>
  <c r="H233" i="2"/>
  <c r="G233" i="2"/>
  <c r="I232" i="2"/>
  <c r="H232" i="2"/>
  <c r="G232" i="2"/>
  <c r="I231" i="2"/>
  <c r="H231" i="2"/>
  <c r="G231" i="2"/>
  <c r="I230" i="2"/>
  <c r="H230" i="2"/>
  <c r="G230" i="2"/>
  <c r="I229" i="2"/>
  <c r="H229" i="2"/>
  <c r="G229" i="2"/>
  <c r="I228" i="2"/>
  <c r="H228" i="2"/>
  <c r="G228" i="2"/>
  <c r="I227" i="2"/>
  <c r="H227" i="2"/>
  <c r="G227" i="2"/>
  <c r="I226" i="2"/>
  <c r="H226" i="2"/>
  <c r="G226" i="2"/>
  <c r="I225" i="2"/>
  <c r="H225" i="2"/>
  <c r="G225" i="2"/>
  <c r="I224" i="2"/>
  <c r="H224" i="2"/>
  <c r="G224" i="2"/>
  <c r="I223" i="2"/>
  <c r="H223" i="2"/>
  <c r="G223" i="2"/>
  <c r="I222" i="2"/>
  <c r="G222" i="2"/>
  <c r="I221" i="2"/>
  <c r="H221" i="2"/>
  <c r="G221" i="2"/>
  <c r="I220" i="2"/>
  <c r="H220" i="2"/>
  <c r="G220" i="2"/>
  <c r="I219" i="2"/>
  <c r="H219" i="2"/>
  <c r="G219" i="2"/>
  <c r="I218" i="2"/>
  <c r="H218" i="2"/>
  <c r="G218" i="2"/>
  <c r="I217" i="2"/>
  <c r="H217" i="2"/>
  <c r="G217" i="2"/>
  <c r="I215" i="2"/>
  <c r="H215" i="2"/>
  <c r="G215" i="2"/>
  <c r="I214" i="2"/>
  <c r="H214" i="2"/>
  <c r="G214" i="2"/>
  <c r="C214" i="2"/>
  <c r="B214" i="2"/>
  <c r="I213" i="2"/>
  <c r="H213" i="2"/>
  <c r="G213" i="2"/>
  <c r="I212" i="2"/>
  <c r="H212" i="2"/>
  <c r="G212" i="2"/>
  <c r="C212" i="2"/>
  <c r="B212" i="2"/>
  <c r="I211" i="2"/>
  <c r="H211" i="2"/>
  <c r="G211" i="2"/>
  <c r="I210" i="2"/>
  <c r="H210" i="2"/>
  <c r="G210" i="2"/>
  <c r="C210" i="2"/>
  <c r="B210" i="2"/>
  <c r="I209" i="2"/>
  <c r="H209" i="2"/>
  <c r="G209" i="2"/>
  <c r="I208" i="2"/>
  <c r="H208" i="2"/>
  <c r="G208" i="2"/>
  <c r="C208" i="2"/>
  <c r="B208" i="2"/>
  <c r="I207" i="2"/>
  <c r="H207" i="2"/>
  <c r="G207" i="2"/>
  <c r="I206" i="2"/>
  <c r="H206" i="2"/>
  <c r="G206" i="2"/>
  <c r="C206" i="2"/>
  <c r="B206" i="2"/>
  <c r="I205" i="2"/>
  <c r="H205" i="2"/>
  <c r="G205" i="2"/>
  <c r="I204" i="2"/>
  <c r="H204" i="2"/>
  <c r="G204" i="2"/>
  <c r="C204" i="2"/>
  <c r="B204" i="2"/>
  <c r="A204" i="2"/>
  <c r="A206" i="2" s="1"/>
  <c r="A208" i="2" s="1"/>
  <c r="A210" i="2" s="1"/>
  <c r="A212" i="2" s="1"/>
  <c r="A214" i="2" s="1"/>
  <c r="I203" i="2"/>
  <c r="H203" i="2"/>
  <c r="G203" i="2"/>
  <c r="I202" i="2"/>
  <c r="H202" i="2"/>
  <c r="G202" i="2"/>
  <c r="D202" i="2"/>
  <c r="C202" i="2"/>
  <c r="B202" i="2"/>
  <c r="I200" i="2"/>
  <c r="H200" i="2"/>
  <c r="G200" i="2"/>
  <c r="I199" i="2"/>
  <c r="H199" i="2"/>
  <c r="G199" i="2"/>
  <c r="C199" i="2"/>
  <c r="B199" i="2"/>
  <c r="I198" i="2"/>
  <c r="H198" i="2"/>
  <c r="G198" i="2"/>
  <c r="I197" i="2"/>
  <c r="H197" i="2"/>
  <c r="G197" i="2"/>
  <c r="C197" i="2"/>
  <c r="B197" i="2"/>
  <c r="I196" i="2"/>
  <c r="H196" i="2"/>
  <c r="G196" i="2"/>
  <c r="I195" i="2"/>
  <c r="H195" i="2"/>
  <c r="G195" i="2"/>
  <c r="C195" i="2"/>
  <c r="B195" i="2"/>
  <c r="I194" i="2"/>
  <c r="H194" i="2"/>
  <c r="G194" i="2"/>
  <c r="I193" i="2"/>
  <c r="H193" i="2"/>
  <c r="G193" i="2"/>
  <c r="C193" i="2"/>
  <c r="B193" i="2"/>
  <c r="I192" i="2"/>
  <c r="H192" i="2"/>
  <c r="G192" i="2"/>
  <c r="I191" i="2"/>
  <c r="H191" i="2"/>
  <c r="G191" i="2"/>
  <c r="C191" i="2"/>
  <c r="B191" i="2"/>
  <c r="I190" i="2"/>
  <c r="H190" i="2"/>
  <c r="G190" i="2"/>
  <c r="I189" i="2"/>
  <c r="H189" i="2"/>
  <c r="G189" i="2"/>
  <c r="C189" i="2"/>
  <c r="B189" i="2"/>
  <c r="I188" i="2"/>
  <c r="H188" i="2"/>
  <c r="G188" i="2"/>
  <c r="I187" i="2"/>
  <c r="H187" i="2"/>
  <c r="G187" i="2"/>
  <c r="C187" i="2"/>
  <c r="B187" i="2"/>
  <c r="I186" i="2"/>
  <c r="H186" i="2"/>
  <c r="G186" i="2"/>
  <c r="I185" i="2"/>
  <c r="H185" i="2"/>
  <c r="G185" i="2"/>
  <c r="C185" i="2"/>
  <c r="B185" i="2"/>
  <c r="I184" i="2"/>
  <c r="H184" i="2"/>
  <c r="G184" i="2"/>
  <c r="I183" i="2"/>
  <c r="H183" i="2"/>
  <c r="G183" i="2"/>
  <c r="C183" i="2"/>
  <c r="B183" i="2"/>
  <c r="I182" i="2"/>
  <c r="H182" i="2"/>
  <c r="G182" i="2"/>
  <c r="I181" i="2"/>
  <c r="H181" i="2"/>
  <c r="G181" i="2"/>
  <c r="C181" i="2"/>
  <c r="B181" i="2"/>
  <c r="I180" i="2"/>
  <c r="H180" i="2"/>
  <c r="G180" i="2"/>
  <c r="I179" i="2"/>
  <c r="H179" i="2"/>
  <c r="G179" i="2"/>
  <c r="C179" i="2"/>
  <c r="B179" i="2"/>
  <c r="I178" i="2"/>
  <c r="H178" i="2"/>
  <c r="G178" i="2"/>
  <c r="I177" i="2"/>
  <c r="H177" i="2"/>
  <c r="G177" i="2"/>
  <c r="C177" i="2"/>
  <c r="B177" i="2"/>
  <c r="I176" i="2"/>
  <c r="H176" i="2"/>
  <c r="G176" i="2"/>
  <c r="I175" i="2"/>
  <c r="H175" i="2"/>
  <c r="G175" i="2"/>
  <c r="C175" i="2"/>
  <c r="B175" i="2"/>
  <c r="I174" i="2"/>
  <c r="H174" i="2"/>
  <c r="G174" i="2"/>
  <c r="I173" i="2"/>
  <c r="H173" i="2"/>
  <c r="G173" i="2"/>
  <c r="C173" i="2"/>
  <c r="B173" i="2"/>
  <c r="I172" i="2"/>
  <c r="H172" i="2"/>
  <c r="G172" i="2"/>
  <c r="I171" i="2"/>
  <c r="H171" i="2"/>
  <c r="G171" i="2"/>
  <c r="C171" i="2"/>
  <c r="B171" i="2"/>
  <c r="I170" i="2"/>
  <c r="H170" i="2"/>
  <c r="G170" i="2"/>
  <c r="I169" i="2"/>
  <c r="G169" i="2"/>
  <c r="D169" i="2"/>
  <c r="C169" i="2"/>
  <c r="I167" i="2"/>
  <c r="H167" i="2"/>
  <c r="G167" i="2"/>
  <c r="I166" i="2"/>
  <c r="H166" i="2"/>
  <c r="G166" i="2"/>
  <c r="C166" i="2"/>
  <c r="B166" i="2"/>
  <c r="I165" i="2"/>
  <c r="H165" i="2"/>
  <c r="G165" i="2"/>
  <c r="I164" i="2"/>
  <c r="H164" i="2"/>
  <c r="G164" i="2"/>
  <c r="C164" i="2"/>
  <c r="B164" i="2"/>
  <c r="I163" i="2"/>
  <c r="H163" i="2"/>
  <c r="G163" i="2"/>
  <c r="I162" i="2"/>
  <c r="H162" i="2"/>
  <c r="G162" i="2"/>
  <c r="C162" i="2"/>
  <c r="B162" i="2"/>
  <c r="I161" i="2"/>
  <c r="H161" i="2"/>
  <c r="G161" i="2"/>
  <c r="I160" i="2"/>
  <c r="H160" i="2"/>
  <c r="G160" i="2"/>
  <c r="C160" i="2"/>
  <c r="B160" i="2"/>
  <c r="I159" i="2"/>
  <c r="H159" i="2"/>
  <c r="G159" i="2"/>
  <c r="I158" i="2"/>
  <c r="H158" i="2"/>
  <c r="G158" i="2"/>
  <c r="C158" i="2"/>
  <c r="B158" i="2"/>
  <c r="I157" i="2"/>
  <c r="H157" i="2"/>
  <c r="G157" i="2"/>
  <c r="I156" i="2"/>
  <c r="H156" i="2"/>
  <c r="G156" i="2"/>
  <c r="C156" i="2"/>
  <c r="B156" i="2"/>
  <c r="I155" i="2"/>
  <c r="H155" i="2"/>
  <c r="G155" i="2"/>
  <c r="I154" i="2"/>
  <c r="H154" i="2"/>
  <c r="G154" i="2"/>
  <c r="C154" i="2"/>
  <c r="B154" i="2"/>
  <c r="I153" i="2"/>
  <c r="H153" i="2"/>
  <c r="G153" i="2"/>
  <c r="I152" i="2"/>
  <c r="H152" i="2"/>
  <c r="G152" i="2"/>
  <c r="C152" i="2"/>
  <c r="B152" i="2"/>
  <c r="I151" i="2"/>
  <c r="H151" i="2"/>
  <c r="G151" i="2"/>
  <c r="I150" i="2"/>
  <c r="H150" i="2"/>
  <c r="G150" i="2"/>
  <c r="C150" i="2"/>
  <c r="B150" i="2"/>
  <c r="I149" i="2"/>
  <c r="H149" i="2"/>
  <c r="G149" i="2"/>
  <c r="I148" i="2"/>
  <c r="H148" i="2"/>
  <c r="G148" i="2"/>
  <c r="C148" i="2"/>
  <c r="B148" i="2"/>
  <c r="I147" i="2"/>
  <c r="H147" i="2"/>
  <c r="G147" i="2"/>
  <c r="I146" i="2"/>
  <c r="H146" i="2"/>
  <c r="G146" i="2"/>
  <c r="D146" i="2"/>
  <c r="C146" i="2"/>
  <c r="B146" i="2"/>
  <c r="I144" i="2"/>
  <c r="H144" i="2"/>
  <c r="G144" i="2"/>
  <c r="C144" i="2"/>
  <c r="B144" i="2"/>
  <c r="I143" i="2"/>
  <c r="H143" i="2"/>
  <c r="G143" i="2"/>
  <c r="C143" i="2"/>
  <c r="B143" i="2"/>
  <c r="I142" i="2"/>
  <c r="H142" i="2"/>
  <c r="G142" i="2"/>
  <c r="C142" i="2"/>
  <c r="B142" i="2"/>
  <c r="I141" i="2"/>
  <c r="H141" i="2"/>
  <c r="G141" i="2"/>
  <c r="C141" i="2"/>
  <c r="B141" i="2"/>
  <c r="I140" i="2"/>
  <c r="H140" i="2"/>
  <c r="G140" i="2"/>
  <c r="C140" i="2"/>
  <c r="B140" i="2"/>
  <c r="I139" i="2"/>
  <c r="H139" i="2"/>
  <c r="G139" i="2"/>
  <c r="D139" i="2"/>
  <c r="C139" i="2"/>
  <c r="I134" i="2"/>
  <c r="H134" i="2"/>
  <c r="G134" i="2"/>
  <c r="I133" i="2"/>
  <c r="H133" i="2"/>
  <c r="G133" i="2"/>
  <c r="C133" i="2"/>
  <c r="B133" i="2"/>
  <c r="I132" i="2"/>
  <c r="H132" i="2"/>
  <c r="G132" i="2"/>
  <c r="I131" i="2"/>
  <c r="H131" i="2"/>
  <c r="G131" i="2"/>
  <c r="C131" i="2"/>
  <c r="B131" i="2"/>
  <c r="I130" i="2"/>
  <c r="H130" i="2"/>
  <c r="G130" i="2"/>
  <c r="I129" i="2"/>
  <c r="H129" i="2"/>
  <c r="G129" i="2"/>
  <c r="C129" i="2"/>
  <c r="B129" i="2"/>
  <c r="I128" i="2"/>
  <c r="H128" i="2"/>
  <c r="G128" i="2"/>
  <c r="I127" i="2"/>
  <c r="H127" i="2"/>
  <c r="G127" i="2"/>
  <c r="B127" i="2"/>
  <c r="I126" i="2"/>
  <c r="H126" i="2"/>
  <c r="G126" i="2"/>
  <c r="I125" i="2"/>
  <c r="H125" i="2"/>
  <c r="G125" i="2"/>
  <c r="C125" i="2"/>
  <c r="B125" i="2"/>
  <c r="I124" i="2"/>
  <c r="H124" i="2"/>
  <c r="G124" i="2"/>
  <c r="I123" i="2"/>
  <c r="H123" i="2"/>
  <c r="G123" i="2"/>
  <c r="C123" i="2"/>
  <c r="B123" i="2"/>
  <c r="I122" i="2"/>
  <c r="H122" i="2"/>
  <c r="G122" i="2"/>
  <c r="I121" i="2"/>
  <c r="H121" i="2"/>
  <c r="G121" i="2"/>
  <c r="C121" i="2"/>
  <c r="B121" i="2"/>
  <c r="I120" i="2"/>
  <c r="H120" i="2"/>
  <c r="G120" i="2"/>
  <c r="I119" i="2"/>
  <c r="H119" i="2"/>
  <c r="G119" i="2"/>
  <c r="C119" i="2"/>
  <c r="B119" i="2"/>
  <c r="I118" i="2"/>
  <c r="H118" i="2"/>
  <c r="G118" i="2"/>
  <c r="I117" i="2"/>
  <c r="H117" i="2"/>
  <c r="G117" i="2"/>
  <c r="C117" i="2"/>
  <c r="B117" i="2"/>
  <c r="I116" i="2"/>
  <c r="H116" i="2"/>
  <c r="G116" i="2"/>
  <c r="I115" i="2"/>
  <c r="H115" i="2"/>
  <c r="G115" i="2"/>
  <c r="C115" i="2"/>
  <c r="B115" i="2"/>
  <c r="I114" i="2"/>
  <c r="H114" i="2"/>
  <c r="G114" i="2"/>
  <c r="I113" i="2"/>
  <c r="H113" i="2"/>
  <c r="G113" i="2"/>
  <c r="C113" i="2"/>
  <c r="B113" i="2"/>
  <c r="I112" i="2"/>
  <c r="H112" i="2"/>
  <c r="G112" i="2"/>
  <c r="I111" i="2"/>
  <c r="H111" i="2"/>
  <c r="G111" i="2"/>
  <c r="C111" i="2"/>
  <c r="B111" i="2"/>
  <c r="I110" i="2"/>
  <c r="H110" i="2"/>
  <c r="G110" i="2"/>
  <c r="I109" i="2"/>
  <c r="H109" i="2"/>
  <c r="G109" i="2"/>
  <c r="C109" i="2"/>
  <c r="B109" i="2"/>
  <c r="I108" i="2"/>
  <c r="H108" i="2"/>
  <c r="G108" i="2"/>
  <c r="H107" i="2"/>
  <c r="G107" i="2"/>
  <c r="C107" i="2"/>
  <c r="B107" i="2"/>
  <c r="I106" i="2"/>
  <c r="H106" i="2"/>
  <c r="G106" i="2"/>
  <c r="I105" i="2"/>
  <c r="H105" i="2"/>
  <c r="G105" i="2"/>
  <c r="C105" i="2"/>
  <c r="B105" i="2"/>
  <c r="I104" i="2"/>
  <c r="H104" i="2"/>
  <c r="G104" i="2"/>
  <c r="I103" i="2"/>
  <c r="H103" i="2"/>
  <c r="G103" i="2"/>
  <c r="C103" i="2"/>
  <c r="B103" i="2"/>
  <c r="I102" i="2"/>
  <c r="H102" i="2"/>
  <c r="G102" i="2"/>
  <c r="I101" i="2"/>
  <c r="H101" i="2"/>
  <c r="G101" i="2"/>
  <c r="C101" i="2"/>
  <c r="B101" i="2"/>
  <c r="I100" i="2"/>
  <c r="H100" i="2"/>
  <c r="G100" i="2"/>
  <c r="I99" i="2"/>
  <c r="H99" i="2"/>
  <c r="G99" i="2"/>
  <c r="C99" i="2"/>
  <c r="B99" i="2"/>
  <c r="I98" i="2"/>
  <c r="H98" i="2"/>
  <c r="G98" i="2"/>
  <c r="I97" i="2"/>
  <c r="H97" i="2"/>
  <c r="G97" i="2"/>
  <c r="C97" i="2"/>
  <c r="B97" i="2"/>
  <c r="I96" i="2"/>
  <c r="H96" i="2"/>
  <c r="G96" i="2"/>
  <c r="I95" i="2"/>
  <c r="H95" i="2"/>
  <c r="G95" i="2"/>
  <c r="C95" i="2"/>
  <c r="B95" i="2"/>
  <c r="I94" i="2"/>
  <c r="H94" i="2"/>
  <c r="G94" i="2"/>
  <c r="I93" i="2"/>
  <c r="H93" i="2"/>
  <c r="G93" i="2"/>
  <c r="C93" i="2"/>
  <c r="B93" i="2"/>
  <c r="I92" i="2"/>
  <c r="H92" i="2"/>
  <c r="G92" i="2"/>
  <c r="I91" i="2"/>
  <c r="G91" i="2"/>
  <c r="C91" i="2"/>
  <c r="B91" i="2"/>
  <c r="I90" i="2"/>
  <c r="H90" i="2"/>
  <c r="G90" i="2"/>
  <c r="I89" i="2"/>
  <c r="H89" i="2"/>
  <c r="G89" i="2"/>
  <c r="C89" i="2"/>
  <c r="B89" i="2"/>
  <c r="I88" i="2"/>
  <c r="H88" i="2"/>
  <c r="G88" i="2"/>
  <c r="I87" i="2"/>
  <c r="H87" i="2"/>
  <c r="G87" i="2"/>
  <c r="C87" i="2"/>
  <c r="B87" i="2"/>
  <c r="I86" i="2"/>
  <c r="H86" i="2"/>
  <c r="G86" i="2"/>
  <c r="I85" i="2"/>
  <c r="H85" i="2"/>
  <c r="G85" i="2"/>
  <c r="C85" i="2"/>
  <c r="B85" i="2"/>
  <c r="I84" i="2"/>
  <c r="H84" i="2"/>
  <c r="G84" i="2"/>
  <c r="I83" i="2"/>
  <c r="H83" i="2"/>
  <c r="G83" i="2"/>
  <c r="C83" i="2"/>
  <c r="B83" i="2"/>
  <c r="I82" i="2"/>
  <c r="H82" i="2"/>
  <c r="G82" i="2"/>
  <c r="I81" i="2"/>
  <c r="H81" i="2"/>
  <c r="G81" i="2"/>
  <c r="C81" i="2"/>
  <c r="B81" i="2"/>
  <c r="I80" i="2"/>
  <c r="H80" i="2"/>
  <c r="G80" i="2"/>
  <c r="I79" i="2"/>
  <c r="H79" i="2"/>
  <c r="G79" i="2"/>
  <c r="C79" i="2"/>
  <c r="B79" i="2"/>
  <c r="I78" i="2"/>
  <c r="H78" i="2"/>
  <c r="G78" i="2"/>
  <c r="I77" i="2"/>
  <c r="H77" i="2"/>
  <c r="G77" i="2"/>
  <c r="C77" i="2"/>
  <c r="B77" i="2"/>
  <c r="I76" i="2"/>
  <c r="H76" i="2"/>
  <c r="G76" i="2"/>
  <c r="I75" i="2"/>
  <c r="H75" i="2"/>
  <c r="G75" i="2"/>
  <c r="C75" i="2"/>
  <c r="B75" i="2"/>
  <c r="I74" i="2"/>
  <c r="H74" i="2"/>
  <c r="G74" i="2"/>
  <c r="H73" i="2"/>
  <c r="G73" i="2"/>
  <c r="C73" i="2"/>
  <c r="B73" i="2"/>
  <c r="I72" i="2"/>
  <c r="H72" i="2"/>
  <c r="G72" i="2"/>
  <c r="I71" i="2"/>
  <c r="H71" i="2"/>
  <c r="G71" i="2"/>
  <c r="C71" i="2"/>
  <c r="B71" i="2"/>
  <c r="I70" i="2"/>
  <c r="H70" i="2"/>
  <c r="G70" i="2"/>
  <c r="I69" i="2"/>
  <c r="H69" i="2"/>
  <c r="G69" i="2"/>
  <c r="C69" i="2"/>
  <c r="B69" i="2"/>
  <c r="I68" i="2"/>
  <c r="H68" i="2"/>
  <c r="G68" i="2"/>
  <c r="I67" i="2"/>
  <c r="H67" i="2"/>
  <c r="G67" i="2"/>
  <c r="C67" i="2"/>
  <c r="B67" i="2"/>
  <c r="I66" i="2"/>
  <c r="H66" i="2"/>
  <c r="G66" i="2"/>
  <c r="I65" i="2"/>
  <c r="H65" i="2"/>
  <c r="G65" i="2"/>
  <c r="C65" i="2"/>
  <c r="B65" i="2"/>
  <c r="I64" i="2"/>
  <c r="H64" i="2"/>
  <c r="G64" i="2"/>
  <c r="I63" i="2"/>
  <c r="H63" i="2"/>
  <c r="G63" i="2"/>
  <c r="C63" i="2"/>
  <c r="B63" i="2"/>
  <c r="I62" i="2"/>
  <c r="H62" i="2"/>
  <c r="G62" i="2"/>
  <c r="I61" i="2"/>
  <c r="H61" i="2"/>
  <c r="G61" i="2"/>
  <c r="C61" i="2"/>
  <c r="B61" i="2"/>
  <c r="I60" i="2"/>
  <c r="H60" i="2"/>
  <c r="G60" i="2"/>
  <c r="I59" i="2"/>
  <c r="H59" i="2"/>
  <c r="G59" i="2"/>
  <c r="C59" i="2"/>
  <c r="B59" i="2"/>
  <c r="I58" i="2"/>
  <c r="H58" i="2"/>
  <c r="G58" i="2"/>
  <c r="I57" i="2"/>
  <c r="H57" i="2"/>
  <c r="G57" i="2"/>
  <c r="C57" i="2"/>
  <c r="B57" i="2"/>
  <c r="I56" i="2"/>
  <c r="H56" i="2"/>
  <c r="G56" i="2"/>
  <c r="I55" i="2"/>
  <c r="H55" i="2"/>
  <c r="G55" i="2"/>
  <c r="D55" i="2"/>
  <c r="C55" i="2"/>
  <c r="B55" i="2"/>
  <c r="I52" i="2"/>
  <c r="H52" i="2"/>
  <c r="G52" i="2"/>
  <c r="C52" i="2"/>
  <c r="B52" i="2"/>
  <c r="I50" i="2"/>
  <c r="H50" i="2"/>
  <c r="H51" i="2" s="1"/>
  <c r="G50" i="2"/>
  <c r="I49" i="2"/>
  <c r="H49" i="2"/>
  <c r="G49" i="2"/>
  <c r="C49" i="2"/>
  <c r="B49" i="2"/>
  <c r="I48" i="2"/>
  <c r="H48" i="2"/>
  <c r="G48" i="2"/>
  <c r="C48" i="2"/>
  <c r="B48" i="2"/>
  <c r="I47" i="2"/>
  <c r="H47" i="2"/>
  <c r="G47" i="2"/>
  <c r="C47" i="2"/>
  <c r="B47" i="2"/>
  <c r="I46" i="2"/>
  <c r="H46" i="2"/>
  <c r="G46" i="2"/>
  <c r="C46" i="2"/>
  <c r="B46" i="2"/>
  <c r="I45" i="2"/>
  <c r="H45" i="2"/>
  <c r="G45" i="2"/>
  <c r="C45" i="2"/>
  <c r="B45" i="2"/>
  <c r="I44" i="2"/>
  <c r="H44" i="2"/>
  <c r="G44" i="2"/>
  <c r="C44" i="2"/>
  <c r="B44" i="2"/>
  <c r="I43" i="2"/>
  <c r="H43" i="2"/>
  <c r="G43" i="2"/>
  <c r="C43" i="2"/>
  <c r="B43" i="2"/>
  <c r="I42" i="2"/>
  <c r="H42" i="2"/>
  <c r="G42" i="2"/>
  <c r="C42" i="2"/>
  <c r="B42" i="2"/>
  <c r="I41" i="2"/>
  <c r="H41" i="2"/>
  <c r="G41" i="2"/>
  <c r="C41" i="2"/>
  <c r="B41" i="2"/>
  <c r="I40" i="2"/>
  <c r="H40" i="2"/>
  <c r="G40" i="2"/>
  <c r="C40" i="2"/>
  <c r="B40" i="2"/>
  <c r="I39" i="2"/>
  <c r="H39" i="2"/>
  <c r="G39" i="2"/>
  <c r="C39" i="2"/>
  <c r="B39" i="2"/>
  <c r="I38" i="2"/>
  <c r="H38" i="2"/>
  <c r="G38" i="2"/>
  <c r="C38" i="2"/>
  <c r="B38" i="2"/>
  <c r="I37" i="2"/>
  <c r="H37" i="2"/>
  <c r="G37" i="2"/>
  <c r="C37" i="2"/>
  <c r="B37" i="2"/>
  <c r="I36" i="2"/>
  <c r="H36" i="2"/>
  <c r="G36" i="2"/>
  <c r="C36" i="2"/>
  <c r="B36" i="2"/>
  <c r="I35" i="2"/>
  <c r="H35" i="2"/>
  <c r="G35" i="2"/>
  <c r="D35" i="2"/>
  <c r="C35" i="2"/>
  <c r="B35" i="2"/>
  <c r="I32" i="2"/>
  <c r="H32" i="2"/>
  <c r="G32" i="2"/>
  <c r="I31" i="2"/>
  <c r="H31" i="2"/>
  <c r="G31" i="2"/>
  <c r="D31" i="2"/>
  <c r="C31" i="2"/>
  <c r="B31" i="2"/>
  <c r="I30" i="2"/>
  <c r="H30" i="2"/>
  <c r="G30" i="2"/>
  <c r="I29" i="2"/>
  <c r="H29" i="2"/>
  <c r="G29" i="2"/>
  <c r="D29" i="2"/>
  <c r="C29" i="2"/>
  <c r="B29" i="2"/>
  <c r="I28" i="2"/>
  <c r="H28" i="2"/>
  <c r="G28" i="2"/>
  <c r="I27" i="2"/>
  <c r="H27" i="2"/>
  <c r="G27" i="2"/>
  <c r="D27" i="2"/>
  <c r="C27" i="2"/>
  <c r="B27" i="2"/>
  <c r="I26" i="2"/>
  <c r="H26" i="2"/>
  <c r="G26" i="2"/>
  <c r="I25" i="2"/>
  <c r="H25" i="2"/>
  <c r="G25" i="2"/>
  <c r="D25" i="2"/>
  <c r="C25" i="2"/>
  <c r="B25" i="2"/>
  <c r="I24" i="2"/>
  <c r="H24" i="2"/>
  <c r="G24" i="2"/>
  <c r="I23" i="2"/>
  <c r="H23" i="2"/>
  <c r="G23" i="2"/>
  <c r="D23" i="2"/>
  <c r="C23" i="2"/>
  <c r="B23" i="2"/>
  <c r="I22" i="2"/>
  <c r="H22" i="2"/>
  <c r="G22" i="2"/>
  <c r="I21" i="2"/>
  <c r="H21" i="2"/>
  <c r="G21" i="2"/>
  <c r="D21" i="2"/>
  <c r="C21" i="2"/>
  <c r="B21" i="2"/>
  <c r="I20" i="2"/>
  <c r="H20" i="2"/>
  <c r="G20" i="2"/>
  <c r="I19" i="2"/>
  <c r="H19" i="2"/>
  <c r="G19" i="2"/>
  <c r="D19" i="2"/>
  <c r="C19" i="2"/>
  <c r="B19" i="2"/>
  <c r="I18" i="2"/>
  <c r="H18" i="2"/>
  <c r="G18" i="2"/>
  <c r="I17" i="2"/>
  <c r="H17" i="2"/>
  <c r="G17" i="2"/>
  <c r="D17" i="2"/>
  <c r="C17" i="2"/>
  <c r="B17" i="2"/>
  <c r="I16" i="2"/>
  <c r="H16" i="2"/>
  <c r="G16" i="2"/>
  <c r="I15" i="2"/>
  <c r="H15" i="2"/>
  <c r="G15" i="2"/>
  <c r="D15" i="2"/>
  <c r="C15" i="2"/>
  <c r="B15" i="2"/>
  <c r="I14" i="2"/>
  <c r="H14" i="2"/>
  <c r="G14" i="2"/>
  <c r="I13" i="2"/>
  <c r="H13" i="2"/>
  <c r="G13" i="2"/>
  <c r="D13" i="2"/>
  <c r="C13" i="2"/>
  <c r="B13" i="2"/>
  <c r="I12" i="2"/>
  <c r="H12" i="2"/>
  <c r="G12" i="2"/>
  <c r="I11" i="2"/>
  <c r="H11" i="2"/>
  <c r="G11" i="2"/>
  <c r="D11" i="2"/>
  <c r="C11" i="2"/>
  <c r="B11" i="2"/>
  <c r="I10" i="2"/>
  <c r="H10" i="2"/>
  <c r="G10" i="2"/>
  <c r="I9" i="2"/>
  <c r="H9" i="2"/>
  <c r="G9" i="2"/>
  <c r="D9" i="2"/>
  <c r="C9" i="2"/>
  <c r="B9" i="2"/>
  <c r="I8" i="2"/>
  <c r="H8" i="2"/>
  <c r="G8" i="2"/>
  <c r="I7" i="2"/>
  <c r="H7" i="2"/>
  <c r="G7" i="2"/>
  <c r="D7" i="2"/>
  <c r="C7" i="2"/>
  <c r="B7" i="2"/>
  <c r="A7" i="2"/>
  <c r="A9" i="2" s="1"/>
  <c r="A11" i="2" s="1"/>
  <c r="A13" i="2" s="1"/>
  <c r="A15" i="2" s="1"/>
  <c r="A17" i="2" s="1"/>
  <c r="A19" i="2" s="1"/>
  <c r="A21" i="2" s="1"/>
  <c r="A23" i="2" s="1"/>
  <c r="A25" i="2" s="1"/>
  <c r="A27" i="2" s="1"/>
  <c r="A29" i="2" s="1"/>
  <c r="A31" i="2" s="1"/>
  <c r="I6" i="2"/>
  <c r="H6" i="2"/>
  <c r="G6" i="2"/>
  <c r="I5" i="2"/>
  <c r="H5" i="2"/>
  <c r="G5" i="2"/>
  <c r="D5" i="2"/>
  <c r="C5" i="2"/>
  <c r="B5" i="2"/>
  <c r="D191" i="1" l="1"/>
  <c r="C191" i="1"/>
  <c r="I216" i="1" l="1"/>
  <c r="I215" i="1"/>
  <c r="I214" i="1"/>
  <c r="I213" i="1"/>
  <c r="I212" i="1"/>
  <c r="I211" i="1"/>
  <c r="I210" i="1"/>
  <c r="I203" i="1"/>
  <c r="I202" i="1"/>
  <c r="I201" i="1"/>
  <c r="I200" i="1"/>
  <c r="I199" i="1"/>
  <c r="I198" i="1"/>
  <c r="I197" i="1"/>
  <c r="I208" i="1"/>
  <c r="I207" i="1"/>
  <c r="I206" i="1"/>
  <c r="I205" i="1"/>
  <c r="I195" i="1"/>
  <c r="I194" i="1"/>
  <c r="I193" i="1"/>
  <c r="I192" i="1"/>
  <c r="I237" i="1" l="1"/>
  <c r="I236" i="1"/>
  <c r="I235" i="1"/>
  <c r="I234" i="1"/>
  <c r="I227" i="1"/>
  <c r="I226" i="1"/>
  <c r="I225" i="1"/>
  <c r="I224" i="1"/>
  <c r="D217" i="1"/>
  <c r="B238" i="1"/>
  <c r="C238" i="1"/>
  <c r="D238" i="1"/>
  <c r="G239" i="1"/>
  <c r="H239" i="1"/>
  <c r="I239" i="1"/>
  <c r="G240" i="1"/>
  <c r="H240" i="1"/>
  <c r="I240" i="1"/>
  <c r="G241" i="1"/>
  <c r="H241" i="1"/>
  <c r="I241" i="1"/>
  <c r="G242" i="1"/>
  <c r="H242" i="1"/>
  <c r="I242" i="1"/>
  <c r="I244" i="1"/>
  <c r="I245" i="1"/>
  <c r="I246" i="1"/>
  <c r="I247" i="1"/>
  <c r="F248" i="1"/>
  <c r="G249" i="1"/>
  <c r="H249" i="1"/>
  <c r="I249" i="1"/>
  <c r="G250" i="1"/>
  <c r="H250" i="1"/>
  <c r="I250" i="1"/>
  <c r="G251" i="1"/>
  <c r="H251" i="1"/>
  <c r="I251" i="1"/>
  <c r="G252" i="1"/>
  <c r="H252" i="1"/>
  <c r="I252" i="1"/>
  <c r="I254" i="1"/>
  <c r="I255" i="1"/>
  <c r="I256" i="1"/>
  <c r="I257" i="1"/>
  <c r="G259" i="1"/>
  <c r="H259" i="1"/>
  <c r="I259" i="1"/>
  <c r="G260" i="1"/>
  <c r="H260" i="1"/>
  <c r="I260" i="1"/>
  <c r="G261" i="1"/>
  <c r="H261" i="1"/>
  <c r="I261" i="1"/>
  <c r="G262" i="1"/>
  <c r="H262" i="1"/>
  <c r="I262" i="1"/>
  <c r="I264" i="1"/>
  <c r="I265" i="1"/>
  <c r="I266" i="1"/>
  <c r="I267" i="1"/>
  <c r="I268" i="1"/>
  <c r="I269" i="1"/>
  <c r="I270" i="1"/>
  <c r="G272" i="1"/>
  <c r="H272" i="1"/>
  <c r="I272" i="1"/>
  <c r="G273" i="1"/>
  <c r="H273" i="1"/>
  <c r="I273" i="1"/>
  <c r="G274" i="1"/>
  <c r="H274" i="1"/>
  <c r="I274" i="1"/>
  <c r="G275" i="1"/>
  <c r="H275" i="1"/>
  <c r="I275" i="1"/>
  <c r="I277" i="1"/>
  <c r="I278" i="1"/>
  <c r="I279" i="1"/>
  <c r="I280" i="1"/>
  <c r="I281" i="1"/>
  <c r="I282" i="1"/>
  <c r="I283" i="1"/>
  <c r="D7" i="1" l="1"/>
  <c r="G23" i="1"/>
  <c r="H23" i="1"/>
  <c r="I23" i="1"/>
  <c r="G24" i="1"/>
  <c r="H24" i="1"/>
  <c r="I24" i="1"/>
  <c r="G25" i="1"/>
  <c r="H25" i="1"/>
  <c r="I25" i="1"/>
  <c r="H22" i="1"/>
  <c r="I22" i="1"/>
  <c r="G22" i="1"/>
  <c r="I20" i="1"/>
  <c r="I19" i="1"/>
  <c r="I18" i="1"/>
  <c r="I17" i="1"/>
  <c r="I16" i="1"/>
  <c r="I15" i="1"/>
  <c r="I14" i="1"/>
  <c r="G11" i="1"/>
  <c r="H11" i="1"/>
  <c r="I11" i="1"/>
  <c r="G12" i="1"/>
  <c r="H12" i="1"/>
  <c r="I12" i="1"/>
  <c r="H10" i="1"/>
  <c r="I10" i="1"/>
  <c r="G10" i="1"/>
  <c r="H8" i="1" l="1"/>
  <c r="I8" i="1"/>
  <c r="G8" i="1"/>
  <c r="C34" i="1" l="1"/>
  <c r="B34" i="1"/>
  <c r="G51" i="1"/>
  <c r="H51" i="1"/>
  <c r="I51" i="1"/>
  <c r="G52" i="1"/>
  <c r="H52" i="1"/>
  <c r="I52" i="1"/>
  <c r="G53" i="1"/>
  <c r="H53" i="1"/>
  <c r="I53" i="1"/>
  <c r="H50" i="1"/>
  <c r="I50" i="1"/>
  <c r="G50" i="1"/>
  <c r="G36" i="1"/>
  <c r="H36" i="1"/>
  <c r="I36" i="1"/>
  <c r="G37" i="1"/>
  <c r="H37" i="1"/>
  <c r="I37" i="1"/>
  <c r="G38" i="1"/>
  <c r="H38" i="1"/>
  <c r="I38" i="1"/>
  <c r="H35" i="1"/>
  <c r="I35" i="1"/>
  <c r="G35" i="1"/>
  <c r="I80" i="1" l="1"/>
  <c r="I81" i="1"/>
  <c r="I82" i="1"/>
  <c r="I83" i="1"/>
  <c r="I79" i="1"/>
  <c r="G75" i="1"/>
  <c r="H75" i="1"/>
  <c r="I75" i="1"/>
  <c r="G76" i="1"/>
  <c r="H76" i="1"/>
  <c r="I76" i="1"/>
  <c r="G77" i="1"/>
  <c r="H77" i="1"/>
  <c r="I77" i="1"/>
  <c r="H74" i="1"/>
  <c r="I74" i="1"/>
  <c r="G74" i="1"/>
  <c r="I69" i="1"/>
  <c r="I70" i="1"/>
  <c r="I71" i="1"/>
  <c r="I72" i="1"/>
  <c r="I68" i="1"/>
  <c r="G64" i="1"/>
  <c r="H64" i="1"/>
  <c r="I64" i="1"/>
  <c r="G65" i="1"/>
  <c r="H65" i="1"/>
  <c r="I65" i="1"/>
  <c r="G66" i="1"/>
  <c r="H66" i="1"/>
  <c r="I66" i="1"/>
  <c r="H63" i="1"/>
  <c r="I63" i="1"/>
  <c r="G63" i="1"/>
  <c r="D62" i="1"/>
  <c r="C62" i="1"/>
  <c r="I189" i="1" l="1"/>
  <c r="I188" i="1"/>
  <c r="I187" i="1"/>
  <c r="I186" i="1"/>
  <c r="I185" i="1"/>
  <c r="I182" i="1"/>
  <c r="I181" i="1"/>
  <c r="I180" i="1"/>
  <c r="I179" i="1"/>
  <c r="I178" i="1"/>
  <c r="I169" i="1"/>
  <c r="I168" i="1"/>
  <c r="I170" i="1" s="1"/>
  <c r="I167" i="1"/>
  <c r="I166" i="1"/>
  <c r="I165" i="1"/>
  <c r="I162" i="1"/>
  <c r="I161" i="1"/>
  <c r="I160" i="1"/>
  <c r="I159" i="1"/>
  <c r="I158" i="1"/>
  <c r="G173" i="1"/>
  <c r="H173" i="1"/>
  <c r="I173" i="1"/>
  <c r="G174" i="1"/>
  <c r="H174" i="1"/>
  <c r="I174" i="1"/>
  <c r="G175" i="1"/>
  <c r="H175" i="1"/>
  <c r="I175" i="1"/>
  <c r="H172" i="1"/>
  <c r="I172" i="1"/>
  <c r="G172" i="1"/>
  <c r="G153" i="1"/>
  <c r="H153" i="1"/>
  <c r="I153" i="1"/>
  <c r="G154" i="1"/>
  <c r="H154" i="1"/>
  <c r="I154" i="1"/>
  <c r="G155" i="1"/>
  <c r="H155" i="1"/>
  <c r="I155" i="1"/>
  <c r="H152" i="1"/>
  <c r="I152" i="1"/>
  <c r="G152" i="1"/>
  <c r="D151" i="1"/>
  <c r="C151" i="1"/>
  <c r="B151" i="1"/>
  <c r="I190" i="1" l="1"/>
  <c r="I183" i="1"/>
  <c r="I150" i="1"/>
  <c r="I148" i="1"/>
  <c r="I147" i="1"/>
  <c r="I146" i="1"/>
  <c r="I139" i="1"/>
  <c r="I138" i="1"/>
  <c r="I137" i="1"/>
  <c r="I136" i="1"/>
  <c r="G143" i="1"/>
  <c r="H143" i="1"/>
  <c r="I143" i="1"/>
  <c r="G144" i="1"/>
  <c r="H144" i="1"/>
  <c r="I144" i="1"/>
  <c r="H142" i="1"/>
  <c r="I142" i="1"/>
  <c r="G142" i="1"/>
  <c r="H141" i="1"/>
  <c r="I141" i="1"/>
  <c r="G141" i="1"/>
  <c r="G132" i="1"/>
  <c r="H132" i="1"/>
  <c r="I132" i="1"/>
  <c r="G133" i="1"/>
  <c r="H133" i="1"/>
  <c r="I133" i="1"/>
  <c r="G134" i="1"/>
  <c r="H134" i="1"/>
  <c r="I134" i="1"/>
  <c r="H130" i="1"/>
  <c r="I130" i="1"/>
  <c r="G130" i="1"/>
  <c r="D129" i="1"/>
  <c r="I126" i="1" l="1"/>
  <c r="I124" i="1"/>
  <c r="G120" i="1"/>
  <c r="H120" i="1"/>
  <c r="I120" i="1"/>
  <c r="G121" i="1"/>
  <c r="H121" i="1"/>
  <c r="I121" i="1"/>
  <c r="G122" i="1"/>
  <c r="H122" i="1"/>
  <c r="I122" i="1"/>
  <c r="H119" i="1"/>
  <c r="I119" i="1"/>
  <c r="G119" i="1"/>
  <c r="I115" i="1"/>
  <c r="I113" i="1"/>
  <c r="G110" i="1"/>
  <c r="H110" i="1"/>
  <c r="I110" i="1"/>
  <c r="G111" i="1"/>
  <c r="H111" i="1"/>
  <c r="I111" i="1"/>
  <c r="H109" i="1"/>
  <c r="I109" i="1"/>
  <c r="G109" i="1"/>
  <c r="H107" i="1"/>
  <c r="I107" i="1"/>
  <c r="G107" i="1"/>
  <c r="D106" i="1"/>
  <c r="B106" i="1"/>
  <c r="G97" i="1" l="1"/>
  <c r="H97" i="1"/>
  <c r="I97" i="1"/>
  <c r="G98" i="1"/>
  <c r="H98" i="1"/>
  <c r="I98" i="1"/>
  <c r="G99" i="1"/>
  <c r="H99" i="1"/>
  <c r="I99" i="1"/>
  <c r="G100" i="1"/>
  <c r="H100" i="1"/>
  <c r="I100" i="1"/>
  <c r="G102" i="1"/>
  <c r="H102" i="1"/>
  <c r="I102" i="1"/>
  <c r="G103" i="1"/>
  <c r="H103" i="1"/>
  <c r="I103" i="1"/>
  <c r="G104" i="1"/>
  <c r="H104" i="1"/>
  <c r="I104" i="1"/>
  <c r="G105" i="1"/>
  <c r="H105" i="1"/>
  <c r="I105" i="1"/>
  <c r="H96" i="1"/>
  <c r="I96" i="1"/>
  <c r="G96" i="1"/>
  <c r="G85" i="1"/>
  <c r="H85" i="1"/>
  <c r="I85" i="1"/>
  <c r="G86" i="1"/>
  <c r="H86" i="1"/>
  <c r="I86" i="1"/>
  <c r="G87" i="1"/>
  <c r="H87" i="1"/>
  <c r="I87" i="1"/>
  <c r="G88" i="1"/>
  <c r="H88" i="1"/>
  <c r="I88" i="1"/>
  <c r="G89" i="1"/>
  <c r="H89" i="1"/>
  <c r="I89" i="1"/>
  <c r="G91" i="1"/>
  <c r="H91" i="1"/>
  <c r="I91" i="1"/>
  <c r="G92" i="1"/>
  <c r="H92" i="1"/>
  <c r="I92" i="1"/>
  <c r="G93" i="1"/>
  <c r="H93" i="1"/>
  <c r="I93" i="1"/>
  <c r="G94" i="1"/>
  <c r="H94" i="1"/>
  <c r="I94" i="1"/>
  <c r="C84" i="1"/>
  <c r="F216" i="1" l="1"/>
  <c r="F215" i="1"/>
  <c r="F214" i="1"/>
  <c r="F213" i="1"/>
  <c r="F212" i="1"/>
  <c r="F246" i="1" s="1"/>
  <c r="F256" i="1" s="1"/>
  <c r="F211" i="1"/>
  <c r="F245" i="1" s="1"/>
  <c r="F255" i="1" s="1"/>
  <c r="F210" i="1"/>
  <c r="F244" i="1" s="1"/>
  <c r="F254" i="1" s="1"/>
  <c r="F209" i="1"/>
  <c r="F243" i="1" s="1"/>
  <c r="F253" i="1" s="1"/>
  <c r="F176" i="1" l="1"/>
  <c r="F171" i="1"/>
  <c r="F191" i="1" s="1"/>
  <c r="E140" i="1"/>
  <c r="E129" i="1"/>
</calcChain>
</file>

<file path=xl/sharedStrings.xml><?xml version="1.0" encoding="utf-8"?>
<sst xmlns="http://schemas.openxmlformats.org/spreadsheetml/2006/main" count="895" uniqueCount="333">
  <si>
    <t>Двуставочный тариф</t>
  </si>
  <si>
    <t>Одноставочный тариф (руб./МВт*ч)</t>
  </si>
  <si>
    <t>Ставка за содержание электрических сетей (руб./МВт.Мес.)</t>
  </si>
  <si>
    <t>Ставка за оплату потерь э/э  в сетях (руб./МВт*ч)</t>
  </si>
  <si>
    <t>№ тарифного решения</t>
  </si>
  <si>
    <t>Наименование Филиала</t>
  </si>
  <si>
    <t>Группа потребителей</t>
  </si>
  <si>
    <t>Тарифное меню - услуги по передаче электроэнергии</t>
  </si>
  <si>
    <t>Дата ввода тарифного решения</t>
  </si>
  <si>
    <t>Дата принятия тарифного решения</t>
  </si>
  <si>
    <t>Форма № 2.15</t>
  </si>
  <si>
    <t>ПАО "МРСК Центра"</t>
  </si>
  <si>
    <t>Филиал "Белгородэнерго"</t>
  </si>
  <si>
    <t>ВН</t>
  </si>
  <si>
    <t>ВН1</t>
  </si>
  <si>
    <t xml:space="preserve">СН1 </t>
  </si>
  <si>
    <t>СН2</t>
  </si>
  <si>
    <t xml:space="preserve">НН </t>
  </si>
  <si>
    <t>Филиал "Брянскэнерго"</t>
  </si>
  <si>
    <t>СН-1</t>
  </si>
  <si>
    <t>СН-2</t>
  </si>
  <si>
    <t>НН</t>
  </si>
  <si>
    <t>Филиал "Воронежэнерго"</t>
  </si>
  <si>
    <t>1. Население и приравненные к нему категории потребителей</t>
  </si>
  <si>
    <t>1.1. население и приравненные к нему категории потребителей, за исключением указанного в пунктах 1.2 и 1.3:</t>
  </si>
  <si>
    <t>1.2. население, проживающее в городских населенных пунктах в домах, оборудованных в установленном порядке стационарными электроплитами и (или) электроотопительными установками и приравненные к ним</t>
  </si>
  <si>
    <t>1.3. население, проживающее в сельских населенных пунктах и приравненные к ним</t>
  </si>
  <si>
    <t>1.4. приравненные к населению категории потребителей, за исключением указанных в пункте 71(1) Основ ценообразования</t>
  </si>
  <si>
    <t>1.4.1. 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</t>
  </si>
  <si>
    <t>СН1</t>
  </si>
  <si>
    <t>ВН 1</t>
  </si>
  <si>
    <t>СН-I</t>
  </si>
  <si>
    <t>СН-II</t>
  </si>
  <si>
    <t>1. Прочие потребители</t>
  </si>
  <si>
    <t>2.4. Садоводческие, огороднические или дачные некоммерческие объединения граждан</t>
  </si>
  <si>
    <t>2.5 Юридические лица, приобретающие электрическую энергию ( мощность) в целях потребления осужденнымив помещениях для их содержания при условии наличия раздельного учета электрической энергии для указанных помещений</t>
  </si>
  <si>
    <t>2.6 Содержащиеся за счет прихожан религиозные организации</t>
  </si>
  <si>
    <t xml:space="preserve">1. Прочие потребители, в т.ч. </t>
  </si>
  <si>
    <t xml:space="preserve">2. Население и приравненные к нему категории, в т.ч. </t>
  </si>
  <si>
    <t>2.1.  Население и приравненные к нему категории потребителей, за исключением указанного в пунктах 2.2 и 2.3</t>
  </si>
  <si>
    <t>2. Население и приравненные к нему категории</t>
  </si>
  <si>
    <t>2. Население и приравненные к нему категории в т.ч.</t>
  </si>
  <si>
    <t>2.2. Население, проживающее в городских населенных пунктах в домах, оборудованных в установленном порядке стационарными электроплитами и (или) электроотопительными установками и приравненые к ним</t>
  </si>
  <si>
    <t>2.3. Население, проживающее в сельских населенных пунктах и приравненые к ним</t>
  </si>
  <si>
    <t xml:space="preserve">2.4. Садоводческие, огороднические или дачные некоммерческие объединения граждан; </t>
  </si>
  <si>
    <t>1.1. население и приравненные к нему категории потребителей, за исключением указанного в пунктах 1.2 и 1.3</t>
  </si>
  <si>
    <t>1. Население и приравненные к нему категории в т.ч.</t>
  </si>
  <si>
    <t xml:space="preserve">2. Прочие потребители, в т.ч. </t>
  </si>
  <si>
    <t>2. Население и приравненные к нему категории потребителей</t>
  </si>
  <si>
    <t>2.2. население, проживающее в городских населенных пунктах в домах, оборудованных в установленном порядке стационарными электроплитами и (или) электроотопительными установками и приравненные к ним</t>
  </si>
  <si>
    <t>2.3. население, проживающее в сельских населенных пунктах и приравненные к ним</t>
  </si>
  <si>
    <t>2.4. Садоводческие, огороднические или дачные некоммерческие объединения граждан; Юр. лица, приобретающие электрическую энергию (мощность) в целях потребления осужденными в помещениях для их содержания;  Приобретающие электрическую энергию (мощность) для использования в принадлежащих им хозяйственных постройках (погреба, сараи, гаражи)</t>
  </si>
  <si>
    <t>2.1. население и приравненные к нему категории потребителей, за исключением указанного в пунктах 2.2 и 2.3:</t>
  </si>
  <si>
    <t xml:space="preserve">СН2 </t>
  </si>
  <si>
    <t xml:space="preserve">ВН </t>
  </si>
  <si>
    <t>2.1.В пределах социальной нормы потребления</t>
  </si>
  <si>
    <t>2.1.1.население и приравненные к нему категории потребителей, за исключением указанного в пунктах 2.1.2 и 2.1.3.:</t>
  </si>
  <si>
    <t>2.1.2. население, проживающее в городских населенных пунктах в домах, оборудованных в установленном порядке стационарными электроплитами и (или) электроотопительными установками и приравненные к ним</t>
  </si>
  <si>
    <t>2.1.3. население, проживающее в сельских населенных пунктах и приравненные к ним</t>
  </si>
  <si>
    <t>2.2.Сверх социальной нормы потребления</t>
  </si>
  <si>
    <t>2.5.  Юр. лица, приобретающие электрическую энергию (мощность) в целях потребления осужденными в помещениях для их содержания;</t>
  </si>
  <si>
    <t>2.7. Приобретающие электрическую энергию (мощность) для использования в принадлежащих им хозяйственных постройках (погреба, сараи, гаражи)</t>
  </si>
  <si>
    <t>2.7.Приобретающие электрическую энергию (мощность) для использования в принадлежащих им хозяйственных постройках (погреба, сараи, гаражи)</t>
  </si>
  <si>
    <t>Филиал"Костромаэнерго"</t>
  </si>
  <si>
    <t>Филиал"Курскэнерго"</t>
  </si>
  <si>
    <t>Филиал"Липецкэнерго"</t>
  </si>
  <si>
    <t>Филиал"Орелэнерго"</t>
  </si>
  <si>
    <t>Филиал"Смоленскэнерго"</t>
  </si>
  <si>
    <t>Филиал"Тверьэнерго"</t>
  </si>
  <si>
    <t>Филиал "Ярэнерго"</t>
  </si>
  <si>
    <t>Филиал "Тамбовэнерго"</t>
  </si>
  <si>
    <t>Источник и дата официального опубликования решения регулирующего органа об установлении тарифов</t>
  </si>
  <si>
    <t>2.2. Население, проживающее в городских населенных пунктах в домах, оборудованных в установленном порядке стационарными электроплитами и (или) электроотопительными установками</t>
  </si>
  <si>
    <t>2.3. Население, проживающее в сельских населенных пунктах</t>
  </si>
  <si>
    <t>2.4.1. Садоводческие, огороднические или дачные некоммерческие объединения граждан</t>
  </si>
  <si>
    <t>2.4.2. Юридические лица, приобретающие электрическую энергию (мощность) в целях потребления осужденными в помещениях для их содержания</t>
  </si>
  <si>
    <t>2.4.4. Приобретающие электрическую энергию (мощность) для использования в принадлежащих им хозяйственных постройках (погреба, сараи, гаражи)</t>
  </si>
  <si>
    <t xml:space="preserve">2.4.3. Содержащиеся за счет прихожан религиозные организации.
</t>
  </si>
  <si>
    <t>2.5. Юр. лица, приобретающие электрическую энергию (мощность) в целях потребления осужденными в помещениях для их содержания; Содержащиеся за счет прихожан религиозные организации;  Приобретающие электрическую энергию (мощность) для использования в принадлежащих им хозяйственных постройках (погреба, сараи, гаражи)</t>
  </si>
  <si>
    <t xml:space="preserve">2.5. Содержащиеся за счет прихожан религиозные организации; </t>
  </si>
  <si>
    <t>2.5. Содержащиеся за счет прихожан религиозные организации;</t>
  </si>
  <si>
    <t>2.4. Садоводческие, огороднические или дачные некоммерческие объединения граждан; Юр. лица, приобретающие электрическую энергию (мощность) в целях потребления осужденными в помещениях для их содержания; Содержащиеся за счет прихожан религиозные организации;  Приобретающие электрическую энергию (мощность) для использования в принадлежащих им хозяйственных постройках (погреба, сараи, гаражи)</t>
  </si>
  <si>
    <r>
      <t xml:space="preserve">2.1.4. Приравненые к населению категории потребителей </t>
    </r>
    <r>
      <rPr>
        <b/>
        <sz val="10"/>
        <color theme="1"/>
        <rFont val="Times New Roman"/>
        <family val="1"/>
        <charset val="204"/>
      </rPr>
      <t>(город)</t>
    </r>
    <r>
      <rPr>
        <sz val="10"/>
        <color theme="1"/>
        <rFont val="Times New Roman"/>
        <family val="1"/>
        <charset val="204"/>
      </rPr>
      <t xml:space="preserve"> Садоводческие, огороднические или дачные некоммерческие объединения граждан; Юр. лица, приобретающие электрическую энергию (мощность) в целях потребления осужденными в помещениях для их содержания; Содержащиеся за счет прихожан религиозные организации;  Приобретающие электрическую энергию (мощность) для использования в принадлежащих им хозяйственных постройках (погреба, сараи, гаражи)</t>
    </r>
  </si>
  <si>
    <r>
      <t xml:space="preserve">2.1.5. Приравненые к населению категории потребителей </t>
    </r>
    <r>
      <rPr>
        <b/>
        <sz val="10"/>
        <color theme="1"/>
        <rFont val="Times New Roman"/>
        <family val="1"/>
        <charset val="204"/>
      </rPr>
      <t>(село)</t>
    </r>
    <r>
      <rPr>
        <sz val="10"/>
        <color theme="1"/>
        <rFont val="Times New Roman"/>
        <family val="1"/>
        <charset val="204"/>
      </rPr>
      <t xml:space="preserve"> Садоводческие, огороднические или дачные некоммерческие объединения граждан;  Содержащиеся за счет прихожан религиозные организации; </t>
    </r>
  </si>
  <si>
    <r>
      <t xml:space="preserve">2.1.5. Приравненые к населению категории потребителей </t>
    </r>
    <r>
      <rPr>
        <b/>
        <sz val="10"/>
        <color theme="1"/>
        <rFont val="Times New Roman"/>
        <family val="1"/>
        <charset val="204"/>
      </rPr>
      <t>(село)</t>
    </r>
    <r>
      <rPr>
        <sz val="10"/>
        <color theme="1"/>
        <rFont val="Times New Roman"/>
        <family val="1"/>
        <charset val="204"/>
      </rPr>
      <t xml:space="preserve">  Юр. лица, приобретающие электрическую энергию (мощность) в целях потребления осужденными в помещениях для их содержания;  Приобретающие электрическую энергию (мощность) для использования в принадлежащих им хозяйственных постройках (погреба, сараи, гаражи)</t>
    </r>
  </si>
  <si>
    <t xml:space="preserve">2.6. Содержащиеся за счет прихожан религиозные организации; </t>
  </si>
  <si>
    <t>Единые (котловые) тарифы на услуги по передаче э/э в 2017 году</t>
  </si>
  <si>
    <t>с 01.01.2017</t>
  </si>
  <si>
    <t>с 01.07.2017</t>
  </si>
  <si>
    <t xml:space="preserve"> с 01.01.2017</t>
  </si>
  <si>
    <t xml:space="preserve"> с 01.07.2017</t>
  </si>
  <si>
    <t>официальное опубликование 30.12.2016 на официальном сайте Администрации Костромской области  http://pravo.adm44.ru/kind.aspx?id=18</t>
  </si>
  <si>
    <t>23.12.2016</t>
  </si>
  <si>
    <t>х</t>
  </si>
  <si>
    <t>2.4.Садоводческие, огороднические или дачные некоммерческие объединения граждан</t>
  </si>
  <si>
    <t>№ 16/520</t>
  </si>
  <si>
    <t>№ 62/1</t>
  </si>
  <si>
    <t>№ 455-п/ээ</t>
  </si>
  <si>
    <t>Тарифы для взаиморасчетов между сетевыми организациями в 2017 году</t>
  </si>
  <si>
    <t xml:space="preserve">ПАО "МРСК Центра" </t>
  </si>
  <si>
    <t>Форма № 2.14</t>
  </si>
  <si>
    <t>№ п/п</t>
  </si>
  <si>
    <t>Дата тарифного решения</t>
  </si>
  <si>
    <t>Источник официального опубликования решения регулирующего органа об установлении тарифов</t>
  </si>
  <si>
    <t>Наименование организации</t>
  </si>
  <si>
    <t>Срок действия тарифов</t>
  </si>
  <si>
    <t>Ставка за содержание эл. сетей (руб./МВт. Мес.)</t>
  </si>
  <si>
    <t>филиал "Белгородэнерго"</t>
  </si>
  <si>
    <t>АО "Оскольский электрометаллургический комбинат" (г.Ст.Оскол)</t>
  </si>
  <si>
    <t>с 01.01.2017г. по 30.06.2017г.</t>
  </si>
  <si>
    <t>с 01.07.2017г. по 31.12.2017г.</t>
  </si>
  <si>
    <t>ОАО "Российские железные дороги" филиал Трансэнерго Юго-Восточная дирекция по энергообеспечению в границах электрических сетей Юго-Восточной железной дороги</t>
  </si>
  <si>
    <t>АО "Оборонэнерго" филиал "Юго-Западный"</t>
  </si>
  <si>
    <t>АО "Лебединский ГОК"
(г.Губкин)</t>
  </si>
  <si>
    <t>ЗАО " Белгородский цемент"</t>
  </si>
  <si>
    <t>ЗАО "Спецэнерго"*
(г.Старый Оскол)</t>
  </si>
  <si>
    <t>ООО "Биохим-Сервис"
(г.Шебекино)</t>
  </si>
  <si>
    <t>АО "Гормаш" 
(г.Белгород)</t>
  </si>
  <si>
    <t>АО "КМАпроектжилстрой"
(г.Ст.Оскол)</t>
  </si>
  <si>
    <t>ОАО "Комбинат КМАруда"
(г.Губкин)</t>
  </si>
  <si>
    <t>ЗАО "Строительный центр"
(г.Старый Оскол)</t>
  </si>
  <si>
    <t>ОАО "Стойленский горно-обогатительный комбинат" (г.Старый Оскол)</t>
  </si>
  <si>
    <t>ПАО "Оскольский завод металлургического машиностроения" (г.Ст.Оскол)</t>
  </si>
  <si>
    <t>ООО "Подстанция Белгород-2"</t>
  </si>
  <si>
    <t>*с учетом заключенного с 01.07.2017 г. договора на услуги по передаче электрической энергии с ПАО "ФСК ЕЭС"</t>
  </si>
  <si>
    <t>1</t>
  </si>
  <si>
    <t>ООО «Брянскэлектро»</t>
  </si>
  <si>
    <t>2</t>
  </si>
  <si>
    <t>Московская дирекция по энергообеспечению Трансэнерго филиала ОАО "РЖД"</t>
  </si>
  <si>
    <t>3</t>
  </si>
  <si>
    <t>ОАО "Жилкомхоз"</t>
  </si>
  <si>
    <t>4</t>
  </si>
  <si>
    <t>АО "Брянский химический завод им. 50-летия СССР"</t>
  </si>
  <si>
    <t>5</t>
  </si>
  <si>
    <t>АО "Брянский автомобильный завод"</t>
  </si>
  <si>
    <t>6</t>
  </si>
  <si>
    <t>АО "Брянский электромеханический завод"</t>
  </si>
  <si>
    <t>7</t>
  </si>
  <si>
    <t>ЗАО "Группа Кремний Эл"</t>
  </si>
  <si>
    <t>8</t>
  </si>
  <si>
    <t>ООО "ГПП "Литий"</t>
  </si>
  <si>
    <t>9</t>
  </si>
  <si>
    <t>АО "Оборонэнерго"</t>
  </si>
  <si>
    <t>10</t>
  </si>
  <si>
    <t>ООО "Брянский камвольный комбинат"</t>
  </si>
  <si>
    <t>11</t>
  </si>
  <si>
    <t>ООО "Нефтяная компания "Русснефть-Брянск"</t>
  </si>
  <si>
    <t>12</t>
  </si>
  <si>
    <t xml:space="preserve">ООО "Современный город" </t>
  </si>
  <si>
    <t>13</t>
  </si>
  <si>
    <t>ООО "Энерготранс"</t>
  </si>
  <si>
    <t>14</t>
  </si>
  <si>
    <t>ООО "БРЭСК"</t>
  </si>
  <si>
    <t>15</t>
  </si>
  <si>
    <t>ООО "Электропром"</t>
  </si>
  <si>
    <t>ООО "ЭлТранс"</t>
  </si>
  <si>
    <t>ООО "НПО "ГКМП"</t>
  </si>
  <si>
    <t>МУП "Воронежская горэлектросеть"</t>
  </si>
  <si>
    <t>Юго-Восточная дирекция по энергообеспечению - структурное подразделение Трансэнерго - филиала  ОАО "РЖД"</t>
  </si>
  <si>
    <t>МУП "Борисоглебская горэлектросеть"</t>
  </si>
  <si>
    <t>МУП городского поселения город Россошь "Городские электрические сети"</t>
  </si>
  <si>
    <t>МУП "Лискинская горэлектросеть"</t>
  </si>
  <si>
    <t>МУП "Острогожская горэлектросеть"</t>
  </si>
  <si>
    <t>МУП "Городские электрические сети"</t>
  </si>
  <si>
    <t>МУП "Бобровская горэлектросеть"</t>
  </si>
  <si>
    <t>АО «Оборонэнерго»</t>
  </si>
  <si>
    <t xml:space="preserve">ОАО "Бутурлиновская электросетевая компания" </t>
  </si>
  <si>
    <t>Павловское МУПП "Энергетик"</t>
  </si>
  <si>
    <t>ООО "Сетевая Компания Подгорное - 2"</t>
  </si>
  <si>
    <t>ООО "Энергия"</t>
  </si>
  <si>
    <t>ЗАО "Воронежский конденсаторный завод"</t>
  </si>
  <si>
    <t>ООО "ТеплоЭнергоГаз"</t>
  </si>
  <si>
    <t xml:space="preserve">ООО Энергосетевая компания "Шилово" </t>
  </si>
  <si>
    <t xml:space="preserve">АО  "Конструкторское бюро химавтоматики" </t>
  </si>
  <si>
    <t>МКП МТК "Воронежпассажиртранс"</t>
  </si>
  <si>
    <t>ООО "Энергосетевая компания"</t>
  </si>
  <si>
    <t>ООО "Донская Энергосетевая Компания"</t>
  </si>
  <si>
    <t>ООО "Актив-менеджмент"</t>
  </si>
  <si>
    <t>АО "Воронежсинтезкаучук"</t>
  </si>
  <si>
    <t>ООО "ИСК "Финист"</t>
  </si>
  <si>
    <t>ООО "ЭЛЬГРОН"</t>
  </si>
  <si>
    <t>ООО ПКФ "ЭКВАТОР"</t>
  </si>
  <si>
    <t>ЗАО "Воронежстальмост"</t>
  </si>
  <si>
    <t>ООО "Энерговид"</t>
  </si>
  <si>
    <t>ОАО "Минудобрения"</t>
  </si>
  <si>
    <t>ОАО "Видеофон"</t>
  </si>
  <si>
    <t>ПАО "ВАСО"</t>
  </si>
  <si>
    <t>ООО "ВМУ-2"</t>
  </si>
  <si>
    <t>ЗАО "Лискимонтажконструкция"</t>
  </si>
  <si>
    <t>ОАО "Электросигнал"</t>
  </si>
  <si>
    <t>ОАО "Павловск Неруд"</t>
  </si>
  <si>
    <t>ООО "Талар"</t>
  </si>
  <si>
    <t>ООО «КРОНА»</t>
  </si>
  <si>
    <t>ООО ПКФ «Электроприбор-98»</t>
  </si>
  <si>
    <t>ООО «Городская электросетевая компания»</t>
  </si>
  <si>
    <t>ООО «Сервисэнергоремонт»</t>
  </si>
  <si>
    <t>Филиал "Костромаэнерго"</t>
  </si>
  <si>
    <t>АО "Оборонэнерго" на территории Костромской области</t>
  </si>
  <si>
    <t>ОАО «Российские железные дороги» на территории Костромской области</t>
  </si>
  <si>
    <t>ОАО «Российские железные дороги» на территории Костромской области (в отношении транзита)</t>
  </si>
  <si>
    <t>ООО «Энергосервис»</t>
  </si>
  <si>
    <t>ООО "КФК Энерго"</t>
  </si>
  <si>
    <t>ООО "Промэнерго Сети"</t>
  </si>
  <si>
    <t>Филиал "Курскэнерго"</t>
  </si>
  <si>
    <t>ООО "Железногорская Сетевая Компания"</t>
  </si>
  <si>
    <t xml:space="preserve"> ОАО «Российские железные дороги» в границах Московской железной дороги на территории Курской области</t>
  </si>
  <si>
    <t xml:space="preserve"> ОАО «Российские железные дороги» в границах Юго-Восточной железной дороги на территории Курской области</t>
  </si>
  <si>
    <t>ООО "Энерго-Сервис"</t>
  </si>
  <si>
    <t>ОАО "Оборонэнерго"</t>
  </si>
  <si>
    <t>ООО "СЕВЕРЭНЕРГО"</t>
  </si>
  <si>
    <t>ООО "Электроснабжение"</t>
  </si>
  <si>
    <t>ОАО "Курскрезинотехника"</t>
  </si>
  <si>
    <t>ООО "Водозабор"</t>
  </si>
  <si>
    <t xml:space="preserve">МУП "Горэлектросети" муниципального образования "Город Железногорск" </t>
  </si>
  <si>
    <t xml:space="preserve">ОАО "Курские электрические сети" </t>
  </si>
  <si>
    <t>Филиал "Липецкэнерго"</t>
  </si>
  <si>
    <t>АО «Липецкая городская энергетическая компания»</t>
  </si>
  <si>
    <t>ПАО «НЛМК»</t>
  </si>
  <si>
    <t>ОАО «Завод Железобетон»</t>
  </si>
  <si>
    <t>ООО «Техноинжиниринг»</t>
  </si>
  <si>
    <t>ОАО «Доломит»</t>
  </si>
  <si>
    <t>АО «Энергия»</t>
  </si>
  <si>
    <t>ООО «Липецкий силикатный завод»</t>
  </si>
  <si>
    <t>ОАО «Липецкое торгово-промышленное объединение»</t>
  </si>
  <si>
    <t>Юго-Восточная дирекция по энергообеспечению-структурное подразделение «Трансэнерго» - филиала открытого акционерного общества «Российские железные дороги» на территории Липецкой области</t>
  </si>
  <si>
    <t>ООО «Лемаз»</t>
  </si>
  <si>
    <t>ООО «Лонгричбизнес»</t>
  </si>
  <si>
    <t>ОАО «ОЭЗ ППТ «Липецк»</t>
  </si>
  <si>
    <t>ООО «Солнечная энергетика»</t>
  </si>
  <si>
    <t>ООО «ФИН-Групп»</t>
  </si>
  <si>
    <t>АО «Оборонэнерго» на территории Липецкой области</t>
  </si>
  <si>
    <t>16</t>
  </si>
  <si>
    <t>ООО «ЛТК «Свободный Сокол»</t>
  </si>
  <si>
    <t>Филиал "Орелэнерго"</t>
  </si>
  <si>
    <t>АО "Орелоблэнерго"</t>
  </si>
  <si>
    <t>ООО "ОПК-Энерго"</t>
  </si>
  <si>
    <t>ОАО "РЖД" (филиал ОАО "РЖД" - Трансэнерго (Московская дирекция по энергообеспечению))</t>
  </si>
  <si>
    <t>ООО "СтройПарк"</t>
  </si>
  <si>
    <t>АО "Протон"</t>
  </si>
  <si>
    <t>ООО "Промэнергосеть"</t>
  </si>
  <si>
    <t>ОАО "Оборонэнерго" филиал "Юго-Западный"</t>
  </si>
  <si>
    <t>Филиал "Смоленскэнерго"</t>
  </si>
  <si>
    <t>ГУП города Москвы "Литейно-прокатный завод" (производственный комплекс в г. Ярцево)</t>
  </si>
  <si>
    <t>Московская дирекция по энергообеспечению СП Трансэнерго - филиал ОАО "РЖД" 
(на территории Смоленской области)</t>
  </si>
  <si>
    <t xml:space="preserve">АО "Смоленский авиационный завод "
г. Смоленск </t>
  </si>
  <si>
    <t xml:space="preserve">ООО "Прогресс плюс" *
</t>
  </si>
  <si>
    <t>ОАО "Оборонэнерго" (на территории Смоленской области)</t>
  </si>
  <si>
    <t>ООО "Горэлектро" г. Смоленск</t>
  </si>
  <si>
    <t>МУП "Кутузовское"*</t>
  </si>
  <si>
    <t>ООО "Электро-Сетевая Компания "ЭНЕРГО" 
 (на территории Смоленской области)</t>
  </si>
  <si>
    <t>ООО "ТСО № 3" г.Смоленск*</t>
  </si>
  <si>
    <t xml:space="preserve">ООО "Электросеть-Смоленск"*
</t>
  </si>
  <si>
    <t>ОГУЭП "Смоленскоблкоммунэнерго"
 г.Смоленск</t>
  </si>
  <si>
    <t>ООО "Промэнергосеть"*</t>
  </si>
  <si>
    <t>ООО "ЭЛЕКТРО"*</t>
  </si>
  <si>
    <t>АО " Тамбовская сетевая компания"</t>
  </si>
  <si>
    <t>Филиал "Тверьэнерго"</t>
  </si>
  <si>
    <t>МУП "Тверьгорэлектро"</t>
  </si>
  <si>
    <t>№ 383-нп</t>
  </si>
  <si>
    <t>29.12.16</t>
  </si>
  <si>
    <t>Октябрьская дирекция по энергоснабжению СП Трансэнерго - филиал ОАО "РЖД"</t>
  </si>
  <si>
    <t>Филиал "Центральный" АО "Оборонэнерго"</t>
  </si>
  <si>
    <t>ООО "Коминформ"</t>
  </si>
  <si>
    <t>ООО "ЭнергоТверьИнвест"</t>
  </si>
  <si>
    <t>ОАО "Бологовский арматурный завод"</t>
  </si>
  <si>
    <t>АО "ВНИИСВ"</t>
  </si>
  <si>
    <t>АО "Инженерно-инвестиционная компания"</t>
  </si>
  <si>
    <t>ООО "Опора"</t>
  </si>
  <si>
    <t>ООО "Районные электрические сети"</t>
  </si>
  <si>
    <t>МУП города Удомля "Горэлектросеть"</t>
  </si>
  <si>
    <t>ООО "Региональная сетевая организация"</t>
  </si>
  <si>
    <t>№ 453-ээ/п</t>
  </si>
  <si>
    <t>ОАО «Ярославский судостроительный завод»</t>
  </si>
  <si>
    <t xml:space="preserve">ООО «Регионэлектросеть» </t>
  </si>
  <si>
    <t>ООО «Спецторг Плюс»</t>
  </si>
  <si>
    <t xml:space="preserve">АО «Оборонэнерго» </t>
  </si>
  <si>
    <t>Северная дирекция по энергообеспечению – структурное подразделение Трансэнерго филиала ОАО «Российские железные дороги»</t>
  </si>
  <si>
    <t xml:space="preserve">АО «Ярославская электросетевая компания» </t>
  </si>
  <si>
    <t>ОАО «Рыбинская городская электросеть»</t>
  </si>
  <si>
    <t>ООО «Энергия»</t>
  </si>
  <si>
    <t>МУП «Горэлектросеть» г.Тутаев</t>
  </si>
  <si>
    <t>ООО "Северэнерго"</t>
  </si>
  <si>
    <t xml:space="preserve">АО «Ресурс» </t>
  </si>
  <si>
    <t>МУП "Энергетический ресурс"</t>
  </si>
  <si>
    <t xml:space="preserve">ОАО «Жилищно-коммунальное хозяйство «Заволжье»» </t>
  </si>
  <si>
    <t>АО "Электросети ЯГК"</t>
  </si>
  <si>
    <t>ООО "Энергокомпания"</t>
  </si>
  <si>
    <t>АО"Межрегиональная Энергосервисная Компания"</t>
  </si>
  <si>
    <t>ООО "ЭнергоСистемныеРешения"</t>
  </si>
  <si>
    <t>ООО "Энергоресурс"</t>
  </si>
  <si>
    <t>ООО "Техпромэксперт Ярославль"</t>
  </si>
  <si>
    <t>ООО "БизнесПродуктГрупп"</t>
  </si>
  <si>
    <t xml:space="preserve">ООО «Электросеть" </t>
  </si>
  <si>
    <t>АО "ЭлС"  г. Десногорск</t>
  </si>
  <si>
    <t xml:space="preserve"> "Докумен - регион № 1-а " от 13.01.2017
</t>
  </si>
  <si>
    <t>№49 (в ред. приказа от 30.01.2017 № 2)</t>
  </si>
  <si>
    <t>№ 31-нп</t>
  </si>
  <si>
    <t>Газета "Тверская жизнь" №46 от 29.04.2017</t>
  </si>
  <si>
    <t>ООО "ЭнергоПром"</t>
  </si>
  <si>
    <t>30.12.2016
31.05.2017</t>
  </si>
  <si>
    <t>№ 453-ээ/п
№ 24-ви
(исключена)</t>
  </si>
  <si>
    <t>20*</t>
  </si>
  <si>
    <t>* ООО "БизнесПродуктГрупп"  (Приказ № 453-ээ/п от 30.12.2016.) исключена Приказом от 31.05.2017  № 24-ви (опубликовано 01.06.2017 на Портале органов власти Ярославской области)</t>
  </si>
  <si>
    <t xml:space="preserve"> "Докумен - регион № 1-а " от 13.01.2017</t>
  </si>
  <si>
    <t xml:space="preserve"> "Докумен - регион № 1-а " 
от 13.01.2017;
опубликовано  01.06.2017 на Портале органов власти Ярославской области (http://www.yarregion.ru/depts/dtert/tmpPages/prikaz.aspx)</t>
  </si>
  <si>
    <t>№30/3 ( c изм. от  13.06.1017 № 17/2)</t>
  </si>
  <si>
    <t>29.12.2016 (изм. от 13.06.2017)</t>
  </si>
  <si>
    <t>40/5-э
(с изм. № 16/1-э)</t>
  </si>
  <si>
    <t>27.12.2016г
27.07.2017г</t>
  </si>
  <si>
    <t>с 01.07.2017г. по 31.12.2017г.*</t>
  </si>
  <si>
    <t>* приказ вступает в силу с 1 августа 2017 года</t>
  </si>
  <si>
    <t>17/8</t>
  </si>
  <si>
    <t>04.05.2017г.</t>
  </si>
  <si>
    <t>ООО "Квартал"</t>
  </si>
  <si>
    <t>с 05.05.2017г. по 30.06.2017г.</t>
  </si>
  <si>
    <t>№ 112-нп</t>
  </si>
  <si>
    <t>Бежецкое муниципальное предприятие</t>
  </si>
  <si>
    <t>Официальный интернет-портал правовой информации Государственная система правовой информации http://publication.pravo.gov.ru/SignatoryAuthority/region32/iogv</t>
  </si>
  <si>
    <t>АО "ВИНКО"</t>
  </si>
  <si>
    <t>28.12.2016г.</t>
  </si>
  <si>
    <t>№49 (изм. От 30.01.2017 № 2)</t>
  </si>
  <si>
    <t>30.12.2016г. (изм. от 30.01.2017)</t>
  </si>
  <si>
    <t>Газета "Тверская жизнь" №91 от 31.08.2017</t>
  </si>
  <si>
    <t>№ 536( изм. от 19.01.2017 № 5)</t>
  </si>
  <si>
    <t>МУП "Мичуринские городские электрические сети"</t>
  </si>
  <si>
    <t>АО «ТКС «Электрические сети»</t>
  </si>
  <si>
    <t>АО "Оборонэнерго" на территории Тамбовской области</t>
  </si>
  <si>
    <t>№ 255-э  (изм. 11.01.2017 № 01-э)</t>
  </si>
  <si>
    <t>28.12.2016  (изм. 11.01.2017 № 01-э)</t>
  </si>
  <si>
    <t>36/22</t>
  </si>
  <si>
    <t>31.08.2017 г.</t>
  </si>
  <si>
    <t>ООО "Газпромэнерго"</t>
  </si>
  <si>
    <t>с 01.09.2017г. по 31.12.2017г.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</si>
</sst>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р_._-;\-* #,##0.00_р_._-;_-* &quot;-&quot;??_р_._-;_-@_-"/>
    <numFmt numFmtId="164" formatCode="h\:mm\:ss;@"/>
    <numFmt numFmtId="165" formatCode="_-* #,##0.0000_р_._-;\-* #,##0.0000_р_._-;_-* &quot;-&quot;??_р_._-;_-@_-"/>
    <numFmt numFmtId="166" formatCode="#,##0.00_ ;\-#,##0.00\ "/>
    <numFmt numFmtId="167" formatCode="#,##0.000"/>
    <numFmt numFmtId="168" formatCode="#,##0.000000"/>
  </numFmts>
  <fonts count="4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0"/>
      <color theme="1"/>
      <name val="Arial"/>
      <family val="2"/>
      <charset val="204"/>
    </font>
    <font>
      <sz val="8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4"/>
      <name val="Times New Roman"/>
      <family val="1"/>
      <charset val="204"/>
    </font>
    <font>
      <u/>
      <sz val="10"/>
      <color theme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04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0" borderId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5" fillId="7" borderId="2" applyNumberFormat="0" applyAlignment="0" applyProtection="0"/>
    <xf numFmtId="0" fontId="6" fillId="20" borderId="3" applyNumberFormat="0" applyAlignment="0" applyProtection="0"/>
    <xf numFmtId="0" fontId="7" fillId="20" borderId="2" applyNumberFormat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7" applyNumberFormat="0" applyFill="0" applyAlignment="0" applyProtection="0"/>
    <xf numFmtId="0" fontId="12" fillId="21" borderId="8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3" borderId="9" applyNumberFormat="0" applyFont="0" applyAlignment="0" applyProtection="0"/>
    <xf numFmtId="0" fontId="17" fillId="0" borderId="10" applyNumberFormat="0" applyFill="0" applyAlignment="0" applyProtection="0"/>
    <xf numFmtId="0" fontId="18" fillId="0" borderId="0"/>
    <xf numFmtId="0" fontId="18" fillId="0" borderId="0"/>
    <xf numFmtId="0" fontId="19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4" fontId="20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22" fillId="4" borderId="0" applyNumberFormat="0" applyBorder="0" applyAlignment="0" applyProtection="0"/>
    <xf numFmtId="0" fontId="27" fillId="0" borderId="0" applyNumberFormat="0" applyFill="0" applyBorder="0" applyAlignment="0" applyProtection="0"/>
    <xf numFmtId="0" fontId="4" fillId="0" borderId="0"/>
    <xf numFmtId="0" fontId="1" fillId="0" borderId="0"/>
    <xf numFmtId="0" fontId="1" fillId="0" borderId="0"/>
  </cellStyleXfs>
  <cellXfs count="475">
    <xf numFmtId="0" fontId="0" fillId="0" borderId="0" xfId="0"/>
    <xf numFmtId="0" fontId="26" fillId="24" borderId="11" xfId="0" applyFont="1" applyFill="1" applyBorder="1" applyAlignment="1">
      <alignment horizontal="left" vertical="top"/>
    </xf>
    <xf numFmtId="0" fontId="26" fillId="24" borderId="1" xfId="0" applyFont="1" applyFill="1" applyBorder="1" applyAlignment="1">
      <alignment horizontal="left" vertical="top"/>
    </xf>
    <xf numFmtId="0" fontId="23" fillId="0" borderId="1" xfId="201" applyFont="1" applyBorder="1" applyAlignment="1">
      <alignment horizontal="left" vertical="center"/>
    </xf>
    <xf numFmtId="0" fontId="23" fillId="0" borderId="1" xfId="201" applyFont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top" wrapText="1"/>
    </xf>
    <xf numFmtId="0" fontId="28" fillId="24" borderId="1" xfId="0" applyFont="1" applyFill="1" applyBorder="1" applyAlignment="1">
      <alignment horizontal="left" vertical="top"/>
    </xf>
    <xf numFmtId="0" fontId="28" fillId="24" borderId="1" xfId="0" applyFont="1" applyFill="1" applyBorder="1" applyAlignment="1">
      <alignment horizontal="left" vertical="top" wrapText="1"/>
    </xf>
    <xf numFmtId="0" fontId="28" fillId="24" borderId="16" xfId="0" applyFont="1" applyFill="1" applyBorder="1" applyAlignment="1">
      <alignment horizontal="left" vertical="top" wrapText="1"/>
    </xf>
    <xf numFmtId="0" fontId="25" fillId="25" borderId="0" xfId="0" applyFont="1" applyFill="1"/>
    <xf numFmtId="0" fontId="25" fillId="0" borderId="0" xfId="0" applyFont="1" applyFill="1"/>
    <xf numFmtId="0" fontId="25" fillId="0" borderId="0" xfId="0" applyFont="1" applyFill="1" applyAlignment="1">
      <alignment horizontal="left"/>
    </xf>
    <xf numFmtId="0" fontId="23" fillId="0" borderId="0" xfId="0" applyFont="1" applyFill="1" applyAlignment="1">
      <alignment horizontal="right"/>
    </xf>
    <xf numFmtId="0" fontId="23" fillId="0" borderId="0" xfId="0" applyFont="1" applyFill="1"/>
    <xf numFmtId="0" fontId="23" fillId="0" borderId="0" xfId="0" applyFont="1" applyFill="1" applyAlignment="1">
      <alignment horizontal="left"/>
    </xf>
    <xf numFmtId="0" fontId="23" fillId="0" borderId="0" xfId="0" applyFont="1" applyFill="1" applyAlignment="1">
      <alignment vertical="center"/>
    </xf>
    <xf numFmtId="43" fontId="28" fillId="24" borderId="11" xfId="1" applyFont="1" applyFill="1" applyBorder="1" applyAlignment="1">
      <alignment horizontal="right" vertical="center"/>
    </xf>
    <xf numFmtId="43" fontId="28" fillId="24" borderId="12" xfId="1" applyFont="1" applyFill="1" applyBorder="1" applyAlignment="1">
      <alignment horizontal="right" vertical="center"/>
    </xf>
    <xf numFmtId="43" fontId="28" fillId="24" borderId="1" xfId="1" applyFont="1" applyFill="1" applyBorder="1" applyAlignment="1">
      <alignment horizontal="right" vertical="center"/>
    </xf>
    <xf numFmtId="43" fontId="28" fillId="24" borderId="13" xfId="1" applyFont="1" applyFill="1" applyBorder="1" applyAlignment="1">
      <alignment horizontal="right" vertical="center"/>
    </xf>
    <xf numFmtId="0" fontId="28" fillId="0" borderId="0" xfId="0" applyFont="1" applyFill="1" applyBorder="1"/>
    <xf numFmtId="0" fontId="23" fillId="0" borderId="0" xfId="0" applyFont="1" applyFill="1" applyBorder="1" applyAlignment="1">
      <alignment vertical="top"/>
    </xf>
    <xf numFmtId="0" fontId="23" fillId="0" borderId="16" xfId="201" applyFont="1" applyBorder="1" applyAlignment="1">
      <alignment horizontal="left" vertical="center" wrapText="1"/>
    </xf>
    <xf numFmtId="0" fontId="23" fillId="0" borderId="1" xfId="201" applyFont="1" applyFill="1" applyBorder="1" applyAlignment="1">
      <alignment horizontal="left" vertical="center" wrapText="1"/>
    </xf>
    <xf numFmtId="0" fontId="23" fillId="0" borderId="1" xfId="201" applyFont="1" applyFill="1" applyBorder="1" applyAlignment="1">
      <alignment horizontal="left" vertical="center"/>
    </xf>
    <xf numFmtId="0" fontId="28" fillId="0" borderId="0" xfId="0" applyFont="1" applyBorder="1" applyAlignment="1"/>
    <xf numFmtId="0" fontId="24" fillId="25" borderId="0" xfId="0" applyFont="1" applyFill="1"/>
    <xf numFmtId="0" fontId="25" fillId="0" borderId="0" xfId="0" applyFont="1" applyFill="1" applyAlignment="1">
      <alignment horizontal="right"/>
    </xf>
    <xf numFmtId="0" fontId="25" fillId="0" borderId="16" xfId="0" applyFont="1" applyFill="1" applyBorder="1" applyAlignment="1">
      <alignment horizontal="center" vertical="center" wrapText="1"/>
    </xf>
    <xf numFmtId="0" fontId="23" fillId="25" borderId="0" xfId="0" applyFont="1" applyFill="1"/>
    <xf numFmtId="0" fontId="26" fillId="25" borderId="11" xfId="0" applyFont="1" applyFill="1" applyBorder="1" applyAlignment="1">
      <alignment horizontal="left" vertical="top"/>
    </xf>
    <xf numFmtId="0" fontId="28" fillId="25" borderId="1" xfId="0" applyFont="1" applyFill="1" applyBorder="1" applyAlignment="1">
      <alignment horizontal="left" vertical="top"/>
    </xf>
    <xf numFmtId="0" fontId="28" fillId="25" borderId="1" xfId="0" applyFont="1" applyFill="1" applyBorder="1" applyAlignment="1">
      <alignment horizontal="left" vertical="center"/>
    </xf>
    <xf numFmtId="0" fontId="26" fillId="25" borderId="1" xfId="0" applyFont="1" applyFill="1" applyBorder="1" applyAlignment="1">
      <alignment horizontal="left" vertical="top"/>
    </xf>
    <xf numFmtId="0" fontId="28" fillId="25" borderId="1" xfId="0" applyFont="1" applyFill="1" applyBorder="1" applyAlignment="1">
      <alignment horizontal="left" vertical="top" wrapText="1"/>
    </xf>
    <xf numFmtId="0" fontId="28" fillId="25" borderId="16" xfId="0" applyFont="1" applyFill="1" applyBorder="1" applyAlignment="1">
      <alignment horizontal="left" vertical="top" wrapText="1"/>
    </xf>
    <xf numFmtId="14" fontId="26" fillId="25" borderId="23" xfId="0" applyNumberFormat="1" applyFont="1" applyFill="1" applyBorder="1" applyAlignment="1">
      <alignment horizontal="center" vertical="center"/>
    </xf>
    <xf numFmtId="49" fontId="28" fillId="24" borderId="35" xfId="0" applyNumberFormat="1" applyFont="1" applyFill="1" applyBorder="1" applyAlignment="1">
      <alignment horizontal="center" vertical="center" wrapText="1"/>
    </xf>
    <xf numFmtId="14" fontId="28" fillId="24" borderId="25" xfId="0" applyNumberFormat="1" applyFont="1" applyFill="1" applyBorder="1" applyAlignment="1">
      <alignment horizontal="center" vertical="center" wrapText="1"/>
    </xf>
    <xf numFmtId="0" fontId="30" fillId="24" borderId="25" xfId="200" applyFont="1" applyFill="1" applyBorder="1" applyAlignment="1">
      <alignment horizontal="center" vertical="center" wrapText="1"/>
    </xf>
    <xf numFmtId="0" fontId="30" fillId="24" borderId="37" xfId="200" applyFont="1" applyFill="1" applyBorder="1" applyAlignment="1">
      <alignment horizontal="center" vertical="center" wrapText="1"/>
    </xf>
    <xf numFmtId="0" fontId="28" fillId="24" borderId="21" xfId="0" applyFont="1" applyFill="1" applyBorder="1" applyAlignment="1">
      <alignment horizontal="left" vertical="top" wrapText="1"/>
    </xf>
    <xf numFmtId="16" fontId="28" fillId="25" borderId="21" xfId="0" applyNumberFormat="1" applyFont="1" applyFill="1" applyBorder="1" applyAlignment="1">
      <alignment horizontal="left" vertical="top" wrapText="1"/>
    </xf>
    <xf numFmtId="0" fontId="26" fillId="24" borderId="22" xfId="0" applyFont="1" applyFill="1" applyBorder="1" applyAlignment="1">
      <alignment horizontal="left" vertical="top"/>
    </xf>
    <xf numFmtId="0" fontId="26" fillId="24" borderId="39" xfId="0" applyFont="1" applyFill="1" applyBorder="1" applyAlignment="1">
      <alignment horizontal="left" vertical="top"/>
    </xf>
    <xf numFmtId="0" fontId="26" fillId="24" borderId="21" xfId="0" applyFont="1" applyFill="1" applyBorder="1" applyAlignment="1">
      <alignment horizontal="left" vertical="top"/>
    </xf>
    <xf numFmtId="0" fontId="26" fillId="24" borderId="18" xfId="0" applyFont="1" applyFill="1" applyBorder="1" applyAlignment="1">
      <alignment horizontal="left" vertical="top"/>
    </xf>
    <xf numFmtId="0" fontId="28" fillId="24" borderId="14" xfId="0" applyFont="1" applyFill="1" applyBorder="1" applyAlignment="1">
      <alignment horizontal="left" vertical="top"/>
    </xf>
    <xf numFmtId="0" fontId="26" fillId="24" borderId="14" xfId="0" applyFont="1" applyFill="1" applyBorder="1" applyAlignment="1">
      <alignment horizontal="left" vertical="top"/>
    </xf>
    <xf numFmtId="0" fontId="28" fillId="24" borderId="14" xfId="0" applyFont="1" applyFill="1" applyBorder="1" applyAlignment="1">
      <alignment horizontal="left" vertical="top" wrapText="1"/>
    </xf>
    <xf numFmtId="0" fontId="28" fillId="24" borderId="15" xfId="0" applyFont="1" applyFill="1" applyBorder="1" applyAlignment="1">
      <alignment horizontal="left" vertical="top" wrapText="1"/>
    </xf>
    <xf numFmtId="43" fontId="28" fillId="24" borderId="1" xfId="1" applyFont="1" applyFill="1" applyBorder="1" applyAlignment="1">
      <alignment horizontal="right"/>
    </xf>
    <xf numFmtId="43" fontId="28" fillId="24" borderId="13" xfId="1" applyFont="1" applyFill="1" applyBorder="1" applyAlignment="1">
      <alignment horizontal="right"/>
    </xf>
    <xf numFmtId="43" fontId="28" fillId="24" borderId="21" xfId="1" applyFont="1" applyFill="1" applyBorder="1" applyAlignment="1">
      <alignment horizontal="right"/>
    </xf>
    <xf numFmtId="43" fontId="28" fillId="24" borderId="16" xfId="1" applyFont="1" applyFill="1" applyBorder="1" applyAlignment="1">
      <alignment horizontal="right"/>
    </xf>
    <xf numFmtId="43" fontId="28" fillId="24" borderId="11" xfId="1" applyFont="1" applyFill="1" applyBorder="1" applyAlignment="1">
      <alignment horizontal="right"/>
    </xf>
    <xf numFmtId="43" fontId="28" fillId="24" borderId="12" xfId="1" applyFont="1" applyFill="1" applyBorder="1" applyAlignment="1">
      <alignment horizontal="right"/>
    </xf>
    <xf numFmtId="4" fontId="28" fillId="24" borderId="1" xfId="1" applyNumberFormat="1" applyFont="1" applyFill="1" applyBorder="1" applyAlignment="1">
      <alignment horizontal="right"/>
    </xf>
    <xf numFmtId="4" fontId="28" fillId="24" borderId="13" xfId="1" applyNumberFormat="1" applyFont="1" applyFill="1" applyBorder="1" applyAlignment="1">
      <alignment horizontal="right"/>
    </xf>
    <xf numFmtId="166" fontId="28" fillId="24" borderId="13" xfId="1" applyNumberFormat="1" applyFont="1" applyFill="1" applyBorder="1" applyAlignment="1">
      <alignment horizontal="right"/>
    </xf>
    <xf numFmtId="166" fontId="28" fillId="24" borderId="38" xfId="1" applyNumberFormat="1" applyFont="1" applyFill="1" applyBorder="1" applyAlignment="1">
      <alignment horizontal="right"/>
    </xf>
    <xf numFmtId="166" fontId="28" fillId="24" borderId="17" xfId="1" applyNumberFormat="1" applyFont="1" applyFill="1" applyBorder="1" applyAlignment="1">
      <alignment horizontal="right"/>
    </xf>
    <xf numFmtId="43" fontId="28" fillId="24" borderId="22" xfId="1" applyFont="1" applyFill="1" applyBorder="1" applyAlignment="1">
      <alignment horizontal="right"/>
    </xf>
    <xf numFmtId="166" fontId="28" fillId="24" borderId="25" xfId="1" applyNumberFormat="1" applyFont="1" applyFill="1" applyBorder="1" applyAlignment="1">
      <alignment horizontal="right"/>
    </xf>
    <xf numFmtId="43" fontId="28" fillId="24" borderId="39" xfId="1" applyFont="1" applyFill="1" applyBorder="1" applyAlignment="1">
      <alignment horizontal="right"/>
    </xf>
    <xf numFmtId="43" fontId="28" fillId="24" borderId="40" xfId="1" applyFont="1" applyFill="1" applyBorder="1" applyAlignment="1">
      <alignment horizontal="right"/>
    </xf>
    <xf numFmtId="4" fontId="28" fillId="24" borderId="21" xfId="1" applyNumberFormat="1" applyFont="1" applyFill="1" applyBorder="1" applyAlignment="1">
      <alignment horizontal="right"/>
    </xf>
    <xf numFmtId="4" fontId="28" fillId="24" borderId="38" xfId="1" applyNumberFormat="1" applyFont="1" applyFill="1" applyBorder="1" applyAlignment="1">
      <alignment horizontal="right"/>
    </xf>
    <xf numFmtId="43" fontId="28" fillId="25" borderId="13" xfId="1" applyFont="1" applyFill="1" applyBorder="1" applyAlignment="1">
      <alignment horizontal="right"/>
    </xf>
    <xf numFmtId="43" fontId="28" fillId="24" borderId="17" xfId="1" applyFont="1" applyFill="1" applyBorder="1" applyAlignment="1">
      <alignment horizontal="right"/>
    </xf>
    <xf numFmtId="43" fontId="28" fillId="24" borderId="38" xfId="1" applyFont="1" applyFill="1" applyBorder="1" applyAlignment="1">
      <alignment horizontal="right"/>
    </xf>
    <xf numFmtId="43" fontId="28" fillId="0" borderId="12" xfId="1" applyFont="1" applyFill="1" applyBorder="1" applyAlignment="1">
      <alignment horizontal="right"/>
    </xf>
    <xf numFmtId="4" fontId="28" fillId="0" borderId="1" xfId="0" applyNumberFormat="1" applyFont="1" applyBorder="1" applyAlignment="1">
      <alignment horizontal="right"/>
    </xf>
    <xf numFmtId="4" fontId="28" fillId="0" borderId="13" xfId="0" applyNumberFormat="1" applyFont="1" applyBorder="1" applyAlignment="1">
      <alignment horizontal="right"/>
    </xf>
    <xf numFmtId="0" fontId="28" fillId="0" borderId="1" xfId="0" applyFont="1" applyBorder="1" applyAlignment="1">
      <alignment horizontal="right"/>
    </xf>
    <xf numFmtId="0" fontId="28" fillId="0" borderId="13" xfId="0" applyFont="1" applyBorder="1" applyAlignment="1">
      <alignment horizontal="right"/>
    </xf>
    <xf numFmtId="4" fontId="28" fillId="0" borderId="13" xfId="0" applyNumberFormat="1" applyFont="1" applyBorder="1" applyAlignment="1">
      <alignment horizontal="right" wrapText="1"/>
    </xf>
    <xf numFmtId="0" fontId="28" fillId="0" borderId="16" xfId="0" applyFont="1" applyBorder="1" applyAlignment="1">
      <alignment horizontal="right"/>
    </xf>
    <xf numFmtId="4" fontId="28" fillId="0" borderId="17" xfId="0" applyNumberFormat="1" applyFont="1" applyBorder="1" applyAlignment="1">
      <alignment horizontal="right" wrapText="1"/>
    </xf>
    <xf numFmtId="4" fontId="28" fillId="0" borderId="11" xfId="1" applyNumberFormat="1" applyFont="1" applyFill="1" applyBorder="1" applyAlignment="1">
      <alignment horizontal="right"/>
    </xf>
    <xf numFmtId="4" fontId="28" fillId="0" borderId="12" xfId="1" applyNumberFormat="1" applyFont="1" applyFill="1" applyBorder="1" applyAlignment="1">
      <alignment horizontal="right"/>
    </xf>
    <xf numFmtId="4" fontId="28" fillId="0" borderId="1" xfId="0" applyNumberFormat="1" applyFont="1" applyFill="1" applyBorder="1" applyAlignment="1">
      <alignment horizontal="right"/>
    </xf>
    <xf numFmtId="4" fontId="28" fillId="0" borderId="13" xfId="0" applyNumberFormat="1" applyFont="1" applyFill="1" applyBorder="1" applyAlignment="1">
      <alignment horizontal="right"/>
    </xf>
    <xf numFmtId="0" fontId="28" fillId="0" borderId="1" xfId="0" applyFont="1" applyFill="1" applyBorder="1" applyAlignment="1">
      <alignment horizontal="right"/>
    </xf>
    <xf numFmtId="0" fontId="28" fillId="0" borderId="13" xfId="0" applyFont="1" applyFill="1" applyBorder="1" applyAlignment="1">
      <alignment horizontal="right"/>
    </xf>
    <xf numFmtId="4" fontId="28" fillId="0" borderId="13" xfId="0" applyNumberFormat="1" applyFont="1" applyFill="1" applyBorder="1" applyAlignment="1">
      <alignment horizontal="right" wrapText="1"/>
    </xf>
    <xf numFmtId="0" fontId="28" fillId="0" borderId="16" xfId="0" applyFont="1" applyFill="1" applyBorder="1" applyAlignment="1">
      <alignment horizontal="right"/>
    </xf>
    <xf numFmtId="4" fontId="28" fillId="0" borderId="17" xfId="0" applyNumberFormat="1" applyFont="1" applyFill="1" applyBorder="1" applyAlignment="1">
      <alignment horizontal="right" wrapText="1"/>
    </xf>
    <xf numFmtId="166" fontId="28" fillId="25" borderId="11" xfId="1" applyNumberFormat="1" applyFont="1" applyFill="1" applyBorder="1" applyAlignment="1">
      <alignment horizontal="right"/>
    </xf>
    <xf numFmtId="166" fontId="28" fillId="25" borderId="12" xfId="1" applyNumberFormat="1" applyFont="1" applyFill="1" applyBorder="1" applyAlignment="1">
      <alignment horizontal="right"/>
    </xf>
    <xf numFmtId="166" fontId="28" fillId="25" borderId="1" xfId="1" applyNumberFormat="1" applyFont="1" applyFill="1" applyBorder="1" applyAlignment="1">
      <alignment horizontal="right"/>
    </xf>
    <xf numFmtId="166" fontId="28" fillId="25" borderId="13" xfId="1" applyNumberFormat="1" applyFont="1" applyFill="1" applyBorder="1" applyAlignment="1">
      <alignment horizontal="right"/>
    </xf>
    <xf numFmtId="0" fontId="23" fillId="25" borderId="1" xfId="0" applyFont="1" applyFill="1" applyBorder="1" applyAlignment="1">
      <alignment horizontal="right"/>
    </xf>
    <xf numFmtId="0" fontId="23" fillId="25" borderId="13" xfId="0" applyFont="1" applyFill="1" applyBorder="1" applyAlignment="1">
      <alignment horizontal="right"/>
    </xf>
    <xf numFmtId="0" fontId="23" fillId="25" borderId="16" xfId="0" applyFont="1" applyFill="1" applyBorder="1" applyAlignment="1">
      <alignment horizontal="right"/>
    </xf>
    <xf numFmtId="166" fontId="28" fillId="25" borderId="17" xfId="1" applyNumberFormat="1" applyFont="1" applyFill="1" applyBorder="1" applyAlignment="1">
      <alignment horizontal="right"/>
    </xf>
    <xf numFmtId="166" fontId="26" fillId="25" borderId="1" xfId="1" applyNumberFormat="1" applyFont="1" applyFill="1" applyBorder="1" applyAlignment="1">
      <alignment horizontal="right"/>
    </xf>
    <xf numFmtId="166" fontId="26" fillId="25" borderId="13" xfId="1" applyNumberFormat="1" applyFont="1" applyFill="1" applyBorder="1" applyAlignment="1">
      <alignment horizontal="right"/>
    </xf>
    <xf numFmtId="0" fontId="28" fillId="25" borderId="1" xfId="0" applyFont="1" applyFill="1" applyBorder="1" applyAlignment="1">
      <alignment horizontal="right"/>
    </xf>
    <xf numFmtId="0" fontId="28" fillId="25" borderId="21" xfId="0" applyFont="1" applyFill="1" applyBorder="1" applyAlignment="1">
      <alignment horizontal="right"/>
    </xf>
    <xf numFmtId="166" fontId="28" fillId="25" borderId="38" xfId="1" applyNumberFormat="1" applyFont="1" applyFill="1" applyBorder="1" applyAlignment="1">
      <alignment horizontal="right"/>
    </xf>
    <xf numFmtId="0" fontId="28" fillId="25" borderId="16" xfId="0" applyFont="1" applyFill="1" applyBorder="1" applyAlignment="1">
      <alignment horizontal="right"/>
    </xf>
    <xf numFmtId="0" fontId="28" fillId="0" borderId="19" xfId="0" applyFont="1" applyFill="1" applyBorder="1" applyAlignment="1">
      <alignment horizontal="right"/>
    </xf>
    <xf numFmtId="166" fontId="28" fillId="0" borderId="35" xfId="1" applyNumberFormat="1" applyFont="1" applyFill="1" applyBorder="1" applyAlignment="1">
      <alignment horizontal="right"/>
    </xf>
    <xf numFmtId="43" fontId="23" fillId="0" borderId="1" xfId="1" applyNumberFormat="1" applyFont="1" applyFill="1" applyBorder="1" applyAlignment="1">
      <alignment horizontal="right"/>
    </xf>
    <xf numFmtId="43" fontId="23" fillId="0" borderId="13" xfId="1" applyNumberFormat="1" applyFont="1" applyFill="1" applyBorder="1" applyAlignment="1">
      <alignment horizontal="right"/>
    </xf>
    <xf numFmtId="165" fontId="23" fillId="0" borderId="1" xfId="1" applyNumberFormat="1" applyFont="1" applyFill="1" applyBorder="1" applyAlignment="1">
      <alignment horizontal="right"/>
    </xf>
    <xf numFmtId="165" fontId="23" fillId="0" borderId="13" xfId="1" applyNumberFormat="1" applyFont="1" applyFill="1" applyBorder="1" applyAlignment="1">
      <alignment horizontal="right"/>
    </xf>
    <xf numFmtId="43" fontId="23" fillId="0" borderId="1" xfId="1" applyFont="1" applyFill="1" applyBorder="1" applyAlignment="1">
      <alignment horizontal="right"/>
    </xf>
    <xf numFmtId="43" fontId="23" fillId="25" borderId="13" xfId="1" applyNumberFormat="1" applyFont="1" applyFill="1" applyBorder="1" applyAlignment="1">
      <alignment horizontal="right"/>
    </xf>
    <xf numFmtId="43" fontId="23" fillId="0" borderId="16" xfId="1" applyFont="1" applyFill="1" applyBorder="1" applyAlignment="1">
      <alignment horizontal="right"/>
    </xf>
    <xf numFmtId="43" fontId="23" fillId="25" borderId="17" xfId="1" applyNumberFormat="1" applyFont="1" applyFill="1" applyBorder="1" applyAlignment="1">
      <alignment horizontal="right"/>
    </xf>
    <xf numFmtId="43" fontId="23" fillId="0" borderId="11" xfId="1" applyFont="1" applyFill="1" applyBorder="1" applyAlignment="1">
      <alignment horizontal="right"/>
    </xf>
    <xf numFmtId="165" fontId="23" fillId="0" borderId="12" xfId="1" applyNumberFormat="1" applyFont="1" applyFill="1" applyBorder="1" applyAlignment="1">
      <alignment horizontal="right"/>
    </xf>
    <xf numFmtId="165" fontId="23" fillId="25" borderId="13" xfId="1" applyNumberFormat="1" applyFont="1" applyFill="1" applyBorder="1" applyAlignment="1">
      <alignment horizontal="right"/>
    </xf>
    <xf numFmtId="165" fontId="23" fillId="0" borderId="16" xfId="1" applyNumberFormat="1" applyFont="1" applyFill="1" applyBorder="1" applyAlignment="1">
      <alignment horizontal="right"/>
    </xf>
    <xf numFmtId="4" fontId="23" fillId="0" borderId="1" xfId="201" applyNumberFormat="1" applyFont="1" applyBorder="1" applyAlignment="1">
      <alignment horizontal="right" wrapText="1"/>
    </xf>
    <xf numFmtId="4" fontId="23" fillId="0" borderId="13" xfId="201" applyNumberFormat="1" applyFont="1" applyBorder="1" applyAlignment="1">
      <alignment horizontal="right" wrapText="1"/>
    </xf>
    <xf numFmtId="0" fontId="23" fillId="0" borderId="13" xfId="201" applyFont="1" applyBorder="1" applyAlignment="1">
      <alignment horizontal="right" wrapText="1"/>
    </xf>
    <xf numFmtId="43" fontId="28" fillId="24" borderId="28" xfId="1" applyFont="1" applyFill="1" applyBorder="1" applyAlignment="1">
      <alignment horizontal="right"/>
    </xf>
    <xf numFmtId="43" fontId="28" fillId="24" borderId="36" xfId="1" applyFont="1" applyFill="1" applyBorder="1" applyAlignment="1">
      <alignment horizontal="right"/>
    </xf>
    <xf numFmtId="0" fontId="25" fillId="0" borderId="11" xfId="0" applyFont="1" applyFill="1" applyBorder="1" applyAlignment="1">
      <alignment horizontal="right"/>
    </xf>
    <xf numFmtId="0" fontId="25" fillId="0" borderId="12" xfId="0" applyFont="1" applyFill="1" applyBorder="1" applyAlignment="1">
      <alignment horizontal="right"/>
    </xf>
    <xf numFmtId="43" fontId="23" fillId="0" borderId="13" xfId="1" applyFont="1" applyFill="1" applyBorder="1" applyAlignment="1">
      <alignment horizontal="right"/>
    </xf>
    <xf numFmtId="43" fontId="23" fillId="25" borderId="13" xfId="1" applyFont="1" applyFill="1" applyBorder="1" applyAlignment="1">
      <alignment horizontal="right"/>
    </xf>
    <xf numFmtId="0" fontId="25" fillId="24" borderId="11" xfId="0" applyFont="1" applyFill="1" applyBorder="1" applyAlignment="1">
      <alignment horizontal="right" wrapText="1"/>
    </xf>
    <xf numFmtId="0" fontId="25" fillId="24" borderId="12" xfId="0" applyFont="1" applyFill="1" applyBorder="1" applyAlignment="1">
      <alignment horizontal="right" wrapText="1"/>
    </xf>
    <xf numFmtId="43" fontId="23" fillId="24" borderId="1" xfId="1" applyFont="1" applyFill="1" applyBorder="1" applyAlignment="1">
      <alignment horizontal="right"/>
    </xf>
    <xf numFmtId="43" fontId="23" fillId="24" borderId="13" xfId="1" applyFont="1" applyFill="1" applyBorder="1" applyAlignment="1">
      <alignment horizontal="right"/>
    </xf>
    <xf numFmtId="43" fontId="23" fillId="24" borderId="16" xfId="1" applyFont="1" applyFill="1" applyBorder="1" applyAlignment="1">
      <alignment horizontal="right"/>
    </xf>
    <xf numFmtId="43" fontId="23" fillId="24" borderId="17" xfId="1" applyFont="1" applyFill="1" applyBorder="1" applyAlignment="1">
      <alignment horizontal="right"/>
    </xf>
    <xf numFmtId="43" fontId="23" fillId="0" borderId="17" xfId="1" applyFont="1" applyFill="1" applyBorder="1" applyAlignment="1">
      <alignment horizontal="right"/>
    </xf>
    <xf numFmtId="0" fontId="23" fillId="0" borderId="1" xfId="0" applyFont="1" applyFill="1" applyBorder="1" applyAlignment="1">
      <alignment horizontal="right"/>
    </xf>
    <xf numFmtId="2" fontId="23" fillId="0" borderId="13" xfId="0" applyNumberFormat="1" applyFont="1" applyFill="1" applyBorder="1" applyAlignment="1">
      <alignment horizontal="right"/>
    </xf>
    <xf numFmtId="0" fontId="23" fillId="0" borderId="16" xfId="0" applyFont="1" applyFill="1" applyBorder="1" applyAlignment="1">
      <alignment horizontal="right"/>
    </xf>
    <xf numFmtId="2" fontId="23" fillId="0" borderId="17" xfId="0" applyNumberFormat="1" applyFont="1" applyFill="1" applyBorder="1" applyAlignment="1">
      <alignment horizontal="right"/>
    </xf>
    <xf numFmtId="0" fontId="23" fillId="0" borderId="11" xfId="0" applyFont="1" applyFill="1" applyBorder="1" applyAlignment="1">
      <alignment horizontal="right"/>
    </xf>
    <xf numFmtId="0" fontId="23" fillId="0" borderId="12" xfId="0" applyFont="1" applyFill="1" applyBorder="1" applyAlignment="1">
      <alignment horizontal="right"/>
    </xf>
    <xf numFmtId="0" fontId="23" fillId="0" borderId="13" xfId="0" applyFont="1" applyFill="1" applyBorder="1" applyAlignment="1">
      <alignment horizontal="right"/>
    </xf>
    <xf numFmtId="43" fontId="23" fillId="0" borderId="1" xfId="0" applyNumberFormat="1" applyFont="1" applyFill="1" applyBorder="1" applyAlignment="1">
      <alignment horizontal="right"/>
    </xf>
    <xf numFmtId="43" fontId="23" fillId="0" borderId="13" xfId="0" applyNumberFormat="1" applyFont="1" applyFill="1" applyBorder="1" applyAlignment="1">
      <alignment horizontal="right"/>
    </xf>
    <xf numFmtId="0" fontId="23" fillId="0" borderId="17" xfId="0" applyFont="1" applyFill="1" applyBorder="1" applyAlignment="1">
      <alignment horizontal="right"/>
    </xf>
    <xf numFmtId="43" fontId="23" fillId="0" borderId="17" xfId="0" applyNumberFormat="1" applyFont="1" applyFill="1" applyBorder="1" applyAlignment="1">
      <alignment horizontal="right"/>
    </xf>
    <xf numFmtId="43" fontId="31" fillId="24" borderId="13" xfId="1" applyFont="1" applyFill="1" applyBorder="1" applyAlignment="1">
      <alignment horizontal="right"/>
    </xf>
    <xf numFmtId="43" fontId="31" fillId="24" borderId="17" xfId="1" applyFont="1" applyFill="1" applyBorder="1" applyAlignment="1">
      <alignment horizontal="right"/>
    </xf>
    <xf numFmtId="0" fontId="34" fillId="0" borderId="1" xfId="0" applyFont="1" applyBorder="1"/>
    <xf numFmtId="0" fontId="34" fillId="0" borderId="56" xfId="0" applyFont="1" applyBorder="1"/>
    <xf numFmtId="0" fontId="34" fillId="0" borderId="0" xfId="0" applyFont="1" applyBorder="1"/>
    <xf numFmtId="4" fontId="23" fillId="0" borderId="17" xfId="201" applyNumberFormat="1" applyFont="1" applyBorder="1" applyAlignment="1">
      <alignment horizontal="right" wrapText="1"/>
    </xf>
    <xf numFmtId="0" fontId="35" fillId="0" borderId="0" xfId="203" applyFont="1"/>
    <xf numFmtId="0" fontId="31" fillId="0" borderId="0" xfId="203" applyFont="1" applyFill="1" applyAlignment="1">
      <alignment wrapText="1"/>
    </xf>
    <xf numFmtId="0" fontId="31" fillId="0" borderId="0" xfId="203" applyFont="1"/>
    <xf numFmtId="0" fontId="31" fillId="0" borderId="0" xfId="203" applyFont="1" applyFill="1"/>
    <xf numFmtId="0" fontId="31" fillId="0" borderId="0" xfId="203" applyFont="1" applyAlignment="1">
      <alignment horizontal="left" vertical="center" wrapText="1"/>
    </xf>
    <xf numFmtId="0" fontId="31" fillId="25" borderId="0" xfId="203" applyFont="1" applyFill="1"/>
    <xf numFmtId="167" fontId="31" fillId="0" borderId="0" xfId="203" applyNumberFormat="1" applyFont="1" applyAlignment="1">
      <alignment horizontal="center" vertical="center"/>
    </xf>
    <xf numFmtId="167" fontId="1" fillId="0" borderId="0" xfId="203" applyNumberFormat="1" applyAlignment="1">
      <alignment horizontal="center" vertical="center"/>
    </xf>
    <xf numFmtId="0" fontId="1" fillId="0" borderId="0" xfId="203"/>
    <xf numFmtId="0" fontId="36" fillId="0" borderId="0" xfId="203" applyFont="1"/>
    <xf numFmtId="0" fontId="37" fillId="0" borderId="1" xfId="203" applyFont="1" applyBorder="1" applyAlignment="1">
      <alignment horizontal="center" vertical="center" wrapText="1"/>
    </xf>
    <xf numFmtId="49" fontId="37" fillId="0" borderId="1" xfId="203" applyNumberFormat="1" applyFont="1" applyFill="1" applyBorder="1" applyAlignment="1">
      <alignment horizontal="center" vertical="center" wrapText="1"/>
    </xf>
    <xf numFmtId="49" fontId="37" fillId="0" borderId="1" xfId="203" applyNumberFormat="1" applyFont="1" applyBorder="1" applyAlignment="1">
      <alignment horizontal="center" vertical="center" wrapText="1"/>
    </xf>
    <xf numFmtId="49" fontId="37" fillId="0" borderId="1" xfId="203" applyNumberFormat="1" applyFont="1" applyBorder="1" applyAlignment="1">
      <alignment horizontal="left" vertical="center" wrapText="1"/>
    </xf>
    <xf numFmtId="49" fontId="37" fillId="25" borderId="1" xfId="203" applyNumberFormat="1" applyFont="1" applyFill="1" applyBorder="1" applyAlignment="1">
      <alignment horizontal="center" vertical="center" wrapText="1"/>
    </xf>
    <xf numFmtId="167" fontId="37" fillId="0" borderId="1" xfId="203" applyNumberFormat="1" applyFont="1" applyBorder="1" applyAlignment="1">
      <alignment horizontal="center" vertical="center" wrapText="1"/>
    </xf>
    <xf numFmtId="167" fontId="31" fillId="25" borderId="11" xfId="203" applyNumberFormat="1" applyFont="1" applyFill="1" applyBorder="1" applyAlignment="1">
      <alignment horizontal="center" vertical="center"/>
    </xf>
    <xf numFmtId="167" fontId="31" fillId="25" borderId="12" xfId="203" applyNumberFormat="1" applyFont="1" applyFill="1" applyBorder="1" applyAlignment="1">
      <alignment horizontal="center" vertical="center"/>
    </xf>
    <xf numFmtId="167" fontId="31" fillId="25" borderId="1" xfId="203" applyNumberFormat="1" applyFont="1" applyFill="1" applyBorder="1" applyAlignment="1">
      <alignment horizontal="center" vertical="center"/>
    </xf>
    <xf numFmtId="167" fontId="31" fillId="25" borderId="13" xfId="203" applyNumberFormat="1" applyFont="1" applyFill="1" applyBorder="1" applyAlignment="1">
      <alignment horizontal="center" vertical="center"/>
    </xf>
    <xf numFmtId="167" fontId="31" fillId="25" borderId="16" xfId="203" applyNumberFormat="1" applyFont="1" applyFill="1" applyBorder="1" applyAlignment="1">
      <alignment horizontal="center" vertical="center"/>
    </xf>
    <xf numFmtId="167" fontId="31" fillId="25" borderId="17" xfId="203" applyNumberFormat="1" applyFont="1" applyFill="1" applyBorder="1" applyAlignment="1">
      <alignment horizontal="center" vertical="center"/>
    </xf>
    <xf numFmtId="167" fontId="31" fillId="25" borderId="0" xfId="203" applyNumberFormat="1" applyFont="1" applyFill="1" applyBorder="1" applyAlignment="1">
      <alignment horizontal="center" vertical="center"/>
    </xf>
    <xf numFmtId="167" fontId="1" fillId="0" borderId="0" xfId="203" applyNumberFormat="1"/>
    <xf numFmtId="4" fontId="31" fillId="25" borderId="1" xfId="203" applyNumberFormat="1" applyFont="1" applyFill="1" applyBorder="1" applyAlignment="1">
      <alignment horizontal="center" vertical="center"/>
    </xf>
    <xf numFmtId="0" fontId="1" fillId="0" borderId="0" xfId="203" applyFill="1"/>
    <xf numFmtId="0" fontId="1" fillId="0" borderId="0" xfId="203" applyFill="1" applyAlignment="1">
      <alignment wrapText="1"/>
    </xf>
    <xf numFmtId="0" fontId="1" fillId="0" borderId="0" xfId="203" applyAlignment="1">
      <alignment horizontal="left" vertical="center" wrapText="1"/>
    </xf>
    <xf numFmtId="0" fontId="1" fillId="25" borderId="0" xfId="203" applyFill="1"/>
    <xf numFmtId="0" fontId="31" fillId="25" borderId="11" xfId="203" applyNumberFormat="1" applyFont="1" applyFill="1" applyBorder="1" applyAlignment="1">
      <alignment horizontal="center" vertical="center"/>
    </xf>
    <xf numFmtId="0" fontId="31" fillId="25" borderId="1" xfId="203" applyNumberFormat="1" applyFont="1" applyFill="1" applyBorder="1" applyAlignment="1">
      <alignment horizontal="center" vertical="center"/>
    </xf>
    <xf numFmtId="0" fontId="31" fillId="25" borderId="16" xfId="203" applyNumberFormat="1" applyFont="1" applyFill="1" applyBorder="1" applyAlignment="1">
      <alignment horizontal="center" vertical="center"/>
    </xf>
    <xf numFmtId="0" fontId="31" fillId="25" borderId="0" xfId="203" applyNumberFormat="1" applyFont="1" applyFill="1" applyBorder="1" applyAlignment="1">
      <alignment horizontal="center" vertical="center"/>
    </xf>
    <xf numFmtId="0" fontId="31" fillId="25" borderId="18" xfId="203" applyFont="1" applyFill="1" applyBorder="1" applyAlignment="1">
      <alignment horizontal="center" vertical="center"/>
    </xf>
    <xf numFmtId="49" fontId="31" fillId="25" borderId="11" xfId="203" applyNumberFormat="1" applyFont="1" applyFill="1" applyBorder="1" applyAlignment="1">
      <alignment horizontal="center" vertical="center" wrapText="1"/>
    </xf>
    <xf numFmtId="49" fontId="31" fillId="25" borderId="11" xfId="203" applyNumberFormat="1" applyFont="1" applyFill="1" applyBorder="1" applyAlignment="1">
      <alignment horizontal="center" vertical="center"/>
    </xf>
    <xf numFmtId="0" fontId="31" fillId="25" borderId="11" xfId="203" applyFont="1" applyFill="1" applyBorder="1" applyAlignment="1">
      <alignment horizontal="left" vertical="center" wrapText="1"/>
    </xf>
    <xf numFmtId="0" fontId="31" fillId="25" borderId="11" xfId="203" applyFont="1" applyFill="1" applyBorder="1" applyAlignment="1">
      <alignment horizontal="center"/>
    </xf>
    <xf numFmtId="0" fontId="31" fillId="25" borderId="14" xfId="203" applyFont="1" applyFill="1" applyBorder="1" applyAlignment="1">
      <alignment horizontal="center" vertical="center"/>
    </xf>
    <xf numFmtId="49" fontId="31" fillId="25" borderId="1" xfId="203" applyNumberFormat="1" applyFont="1" applyFill="1" applyBorder="1" applyAlignment="1">
      <alignment horizontal="center" vertical="center" wrapText="1"/>
    </xf>
    <xf numFmtId="49" fontId="31" fillId="25" borderId="1" xfId="203" applyNumberFormat="1" applyFont="1" applyFill="1" applyBorder="1" applyAlignment="1">
      <alignment horizontal="center" vertical="center"/>
    </xf>
    <xf numFmtId="0" fontId="31" fillId="25" borderId="1" xfId="203" applyFont="1" applyFill="1" applyBorder="1" applyAlignment="1">
      <alignment horizontal="left" vertical="center" wrapText="1"/>
    </xf>
    <xf numFmtId="0" fontId="31" fillId="25" borderId="1" xfId="203" applyFont="1" applyFill="1" applyBorder="1" applyAlignment="1">
      <alignment horizontal="center"/>
    </xf>
    <xf numFmtId="0" fontId="31" fillId="25" borderId="15" xfId="203" applyFont="1" applyFill="1" applyBorder="1" applyAlignment="1">
      <alignment horizontal="center" vertical="center"/>
    </xf>
    <xf numFmtId="49" fontId="31" fillId="25" borderId="16" xfId="203" applyNumberFormat="1" applyFont="1" applyFill="1" applyBorder="1" applyAlignment="1">
      <alignment horizontal="center" vertical="center" wrapText="1"/>
    </xf>
    <xf numFmtId="49" fontId="31" fillId="25" borderId="16" xfId="203" applyNumberFormat="1" applyFont="1" applyFill="1" applyBorder="1" applyAlignment="1">
      <alignment horizontal="center" vertical="center"/>
    </xf>
    <xf numFmtId="0" fontId="31" fillId="25" borderId="16" xfId="203" applyFont="1" applyFill="1" applyBorder="1" applyAlignment="1">
      <alignment horizontal="left" vertical="center" wrapText="1"/>
    </xf>
    <xf numFmtId="0" fontId="31" fillId="25" borderId="16" xfId="203" applyFont="1" applyFill="1" applyBorder="1" applyAlignment="1">
      <alignment horizontal="center"/>
    </xf>
    <xf numFmtId="0" fontId="31" fillId="25" borderId="39" xfId="203" applyFont="1" applyFill="1" applyBorder="1" applyAlignment="1">
      <alignment horizontal="center"/>
    </xf>
    <xf numFmtId="0" fontId="31" fillId="25" borderId="21" xfId="203" applyFont="1" applyFill="1" applyBorder="1" applyAlignment="1">
      <alignment horizontal="center"/>
    </xf>
    <xf numFmtId="168" fontId="1" fillId="0" borderId="0" xfId="203" applyNumberFormat="1"/>
    <xf numFmtId="167" fontId="31" fillId="25" borderId="21" xfId="203" applyNumberFormat="1" applyFont="1" applyFill="1" applyBorder="1" applyAlignment="1">
      <alignment horizontal="center" vertical="center"/>
    </xf>
    <xf numFmtId="167" fontId="31" fillId="25" borderId="38" xfId="203" applyNumberFormat="1" applyFont="1" applyFill="1" applyBorder="1" applyAlignment="1">
      <alignment horizontal="center" vertical="center"/>
    </xf>
    <xf numFmtId="14" fontId="31" fillId="25" borderId="1" xfId="203" applyNumberFormat="1" applyFont="1" applyFill="1" applyBorder="1" applyAlignment="1">
      <alignment horizontal="center" vertical="center"/>
    </xf>
    <xf numFmtId="0" fontId="31" fillId="25" borderId="1" xfId="203" applyNumberFormat="1" applyFont="1" applyFill="1" applyBorder="1" applyAlignment="1">
      <alignment horizontal="left" vertical="center" wrapText="1"/>
    </xf>
    <xf numFmtId="0" fontId="31" fillId="25" borderId="1" xfId="203" applyNumberFormat="1" applyFont="1" applyFill="1" applyBorder="1" applyAlignment="1">
      <alignment horizontal="center" vertical="center"/>
    </xf>
    <xf numFmtId="0" fontId="26" fillId="25" borderId="18" xfId="0" applyFont="1" applyFill="1" applyBorder="1" applyAlignment="1">
      <alignment horizontal="left" vertical="top"/>
    </xf>
    <xf numFmtId="43" fontId="28" fillId="25" borderId="11" xfId="1" applyFont="1" applyFill="1" applyBorder="1" applyAlignment="1">
      <alignment horizontal="right"/>
    </xf>
    <xf numFmtId="43" fontId="28" fillId="25" borderId="12" xfId="1" applyFont="1" applyFill="1" applyBorder="1" applyAlignment="1">
      <alignment horizontal="right"/>
    </xf>
    <xf numFmtId="0" fontId="28" fillId="25" borderId="14" xfId="0" applyFont="1" applyFill="1" applyBorder="1" applyAlignment="1">
      <alignment horizontal="left" vertical="top"/>
    </xf>
    <xf numFmtId="43" fontId="28" fillId="25" borderId="1" xfId="1" applyFont="1" applyFill="1" applyBorder="1" applyAlignment="1">
      <alignment horizontal="right"/>
    </xf>
    <xf numFmtId="0" fontId="26" fillId="25" borderId="14" xfId="0" applyFont="1" applyFill="1" applyBorder="1" applyAlignment="1">
      <alignment horizontal="left" vertical="top"/>
    </xf>
    <xf numFmtId="0" fontId="28" fillId="25" borderId="14" xfId="0" applyFont="1" applyFill="1" applyBorder="1" applyAlignment="1">
      <alignment horizontal="left" vertical="top" wrapText="1"/>
    </xf>
    <xf numFmtId="43" fontId="31" fillId="25" borderId="13" xfId="1" applyFont="1" applyFill="1" applyBorder="1" applyAlignment="1">
      <alignment horizontal="right"/>
    </xf>
    <xf numFmtId="0" fontId="28" fillId="25" borderId="24" xfId="0" applyFont="1" applyFill="1" applyBorder="1" applyAlignment="1">
      <alignment horizontal="left" vertical="top" wrapText="1"/>
    </xf>
    <xf numFmtId="43" fontId="28" fillId="25" borderId="20" xfId="1" applyFont="1" applyFill="1" applyBorder="1" applyAlignment="1">
      <alignment horizontal="right"/>
    </xf>
    <xf numFmtId="43" fontId="31" fillId="25" borderId="37" xfId="1" applyFont="1" applyFill="1" applyBorder="1" applyAlignment="1">
      <alignment horizontal="right"/>
    </xf>
    <xf numFmtId="16" fontId="31" fillId="25" borderId="59" xfId="203" applyNumberFormat="1" applyFont="1" applyFill="1" applyBorder="1" applyAlignment="1">
      <alignment horizontal="center" vertical="center" wrapText="1"/>
    </xf>
    <xf numFmtId="14" fontId="31" fillId="25" borderId="59" xfId="203" applyNumberFormat="1" applyFont="1" applyFill="1" applyBorder="1" applyAlignment="1">
      <alignment horizontal="center" vertical="center"/>
    </xf>
    <xf numFmtId="0" fontId="31" fillId="25" borderId="0" xfId="203" applyNumberFormat="1" applyFont="1" applyFill="1" applyBorder="1" applyAlignment="1">
      <alignment horizontal="center" vertical="center" wrapText="1"/>
    </xf>
    <xf numFmtId="0" fontId="31" fillId="25" borderId="59" xfId="203" applyNumberFormat="1" applyFont="1" applyFill="1" applyBorder="1" applyAlignment="1">
      <alignment horizontal="left" vertical="center" wrapText="1"/>
    </xf>
    <xf numFmtId="0" fontId="31" fillId="25" borderId="59" xfId="203" applyNumberFormat="1" applyFont="1" applyFill="1" applyBorder="1" applyAlignment="1">
      <alignment horizontal="left" vertical="center"/>
    </xf>
    <xf numFmtId="0" fontId="31" fillId="25" borderId="1" xfId="203" applyNumberFormat="1" applyFont="1" applyFill="1" applyBorder="1" applyAlignment="1">
      <alignment horizontal="center" vertical="center"/>
    </xf>
    <xf numFmtId="16" fontId="31" fillId="25" borderId="1" xfId="203" applyNumberFormat="1" applyFont="1" applyFill="1" applyBorder="1" applyAlignment="1">
      <alignment horizontal="center" vertical="center" wrapText="1"/>
    </xf>
    <xf numFmtId="0" fontId="27" fillId="0" borderId="0" xfId="200" applyFill="1"/>
    <xf numFmtId="0" fontId="31" fillId="25" borderId="21" xfId="203" applyNumberFormat="1" applyFont="1" applyFill="1" applyBorder="1" applyAlignment="1">
      <alignment horizontal="center" vertical="center"/>
    </xf>
    <xf numFmtId="0" fontId="31" fillId="25" borderId="21" xfId="203" applyNumberFormat="1" applyFont="1" applyFill="1" applyBorder="1" applyAlignment="1">
      <alignment horizontal="center" vertical="center" wrapText="1"/>
    </xf>
    <xf numFmtId="0" fontId="25" fillId="24" borderId="26" xfId="0" applyFont="1" applyFill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5" fillId="0" borderId="26" xfId="0" applyFont="1" applyFill="1" applyBorder="1" applyAlignment="1">
      <alignment horizontal="center" vertical="center"/>
    </xf>
    <xf numFmtId="0" fontId="25" fillId="0" borderId="23" xfId="0" applyFont="1" applyFill="1" applyBorder="1" applyAlignment="1">
      <alignment horizontal="center" vertical="center"/>
    </xf>
    <xf numFmtId="0" fontId="25" fillId="0" borderId="24" xfId="0" applyFont="1" applyFill="1" applyBorder="1" applyAlignment="1">
      <alignment horizontal="center" vertical="center"/>
    </xf>
    <xf numFmtId="0" fontId="26" fillId="25" borderId="53" xfId="0" applyFont="1" applyFill="1" applyBorder="1" applyAlignment="1">
      <alignment horizontal="center" vertical="center" wrapText="1"/>
    </xf>
    <xf numFmtId="0" fontId="26" fillId="25" borderId="54" xfId="0" applyFont="1" applyFill="1" applyBorder="1" applyAlignment="1">
      <alignment horizontal="center" vertical="center" wrapText="1"/>
    </xf>
    <xf numFmtId="0" fontId="26" fillId="25" borderId="55" xfId="0" applyFont="1" applyFill="1" applyBorder="1" applyAlignment="1">
      <alignment horizontal="center" vertical="center" wrapText="1"/>
    </xf>
    <xf numFmtId="0" fontId="28" fillId="24" borderId="45" xfId="0" applyFont="1" applyFill="1" applyBorder="1" applyAlignment="1">
      <alignment horizontal="center" vertical="center" wrapText="1"/>
    </xf>
    <xf numFmtId="0" fontId="28" fillId="24" borderId="46" xfId="0" applyFont="1" applyFill="1" applyBorder="1" applyAlignment="1">
      <alignment horizontal="center" vertical="center" wrapText="1"/>
    </xf>
    <xf numFmtId="0" fontId="28" fillId="24" borderId="47" xfId="0" applyFont="1" applyFill="1" applyBorder="1" applyAlignment="1">
      <alignment horizontal="center" vertical="center" wrapText="1"/>
    </xf>
    <xf numFmtId="14" fontId="28" fillId="24" borderId="19" xfId="0" applyNumberFormat="1" applyFont="1" applyFill="1" applyBorder="1" applyAlignment="1">
      <alignment horizontal="center" vertical="center" wrapText="1"/>
    </xf>
    <xf numFmtId="14" fontId="28" fillId="24" borderId="22" xfId="0" applyNumberFormat="1" applyFont="1" applyFill="1" applyBorder="1" applyAlignment="1">
      <alignment horizontal="center" vertical="center" wrapText="1"/>
    </xf>
    <xf numFmtId="14" fontId="28" fillId="24" borderId="20" xfId="0" applyNumberFormat="1" applyFont="1" applyFill="1" applyBorder="1" applyAlignment="1">
      <alignment horizontal="center" vertical="center" wrapText="1"/>
    </xf>
    <xf numFmtId="14" fontId="28" fillId="24" borderId="30" xfId="0" applyNumberFormat="1" applyFont="1" applyFill="1" applyBorder="1" applyAlignment="1">
      <alignment horizontal="center" vertical="center" wrapText="1"/>
    </xf>
    <xf numFmtId="14" fontId="28" fillId="24" borderId="33" xfId="0" applyNumberFormat="1" applyFont="1" applyFill="1" applyBorder="1" applyAlignment="1">
      <alignment horizontal="center" vertical="center" wrapText="1"/>
    </xf>
    <xf numFmtId="14" fontId="28" fillId="24" borderId="31" xfId="0" applyNumberFormat="1" applyFont="1" applyFill="1" applyBorder="1" applyAlignment="1">
      <alignment horizontal="center" vertical="center" wrapText="1"/>
    </xf>
    <xf numFmtId="0" fontId="25" fillId="25" borderId="53" xfId="0" applyFont="1" applyFill="1" applyBorder="1" applyAlignment="1">
      <alignment horizontal="center" vertical="center"/>
    </xf>
    <xf numFmtId="0" fontId="25" fillId="25" borderId="54" xfId="0" applyFont="1" applyFill="1" applyBorder="1" applyAlignment="1">
      <alignment horizontal="center" vertical="center"/>
    </xf>
    <xf numFmtId="0" fontId="25" fillId="25" borderId="55" xfId="0" applyFont="1" applyFill="1" applyBorder="1" applyAlignment="1">
      <alignment horizontal="center" vertical="center"/>
    </xf>
    <xf numFmtId="0" fontId="23" fillId="0" borderId="45" xfId="0" applyFont="1" applyFill="1" applyBorder="1" applyAlignment="1">
      <alignment horizontal="center" vertical="center"/>
    </xf>
    <xf numFmtId="0" fontId="23" fillId="0" borderId="46" xfId="0" applyFont="1" applyFill="1" applyBorder="1" applyAlignment="1">
      <alignment horizontal="center" vertical="center"/>
    </xf>
    <xf numFmtId="0" fontId="23" fillId="0" borderId="47" xfId="0" applyFont="1" applyFill="1" applyBorder="1" applyAlignment="1">
      <alignment horizontal="center" vertical="center"/>
    </xf>
    <xf numFmtId="14" fontId="23" fillId="0" borderId="30" xfId="0" applyNumberFormat="1" applyFont="1" applyFill="1" applyBorder="1" applyAlignment="1">
      <alignment horizontal="center" vertical="center"/>
    </xf>
    <xf numFmtId="0" fontId="23" fillId="0" borderId="33" xfId="0" applyFont="1" applyFill="1" applyBorder="1" applyAlignment="1">
      <alignment horizontal="center" vertical="center"/>
    </xf>
    <xf numFmtId="0" fontId="23" fillId="0" borderId="31" xfId="0" applyFont="1" applyFill="1" applyBorder="1" applyAlignment="1">
      <alignment horizontal="center" vertical="center"/>
    </xf>
    <xf numFmtId="0" fontId="23" fillId="24" borderId="45" xfId="0" applyFont="1" applyFill="1" applyBorder="1" applyAlignment="1">
      <alignment horizontal="center" vertical="center"/>
    </xf>
    <xf numFmtId="0" fontId="23" fillId="24" borderId="46" xfId="0" applyFont="1" applyFill="1" applyBorder="1" applyAlignment="1">
      <alignment horizontal="center" vertical="center"/>
    </xf>
    <xf numFmtId="0" fontId="23" fillId="24" borderId="47" xfId="0" applyFont="1" applyFill="1" applyBorder="1" applyAlignment="1">
      <alignment horizontal="center" vertical="center"/>
    </xf>
    <xf numFmtId="0" fontId="26" fillId="25" borderId="53" xfId="0" applyFont="1" applyFill="1" applyBorder="1" applyAlignment="1">
      <alignment horizontal="center" vertical="center"/>
    </xf>
    <xf numFmtId="0" fontId="26" fillId="25" borderId="54" xfId="0" applyFont="1" applyFill="1" applyBorder="1" applyAlignment="1">
      <alignment horizontal="center" vertical="center"/>
    </xf>
    <xf numFmtId="0" fontId="26" fillId="25" borderId="55" xfId="0" applyFont="1" applyFill="1" applyBorder="1" applyAlignment="1">
      <alignment horizontal="center" vertical="center"/>
    </xf>
    <xf numFmtId="0" fontId="26" fillId="25" borderId="49" xfId="0" applyFont="1" applyFill="1" applyBorder="1" applyAlignment="1">
      <alignment horizontal="center" vertical="center" wrapText="1"/>
    </xf>
    <xf numFmtId="0" fontId="26" fillId="25" borderId="50" xfId="0" applyFont="1" applyFill="1" applyBorder="1" applyAlignment="1">
      <alignment horizontal="center" vertical="center" wrapText="1"/>
    </xf>
    <xf numFmtId="0" fontId="26" fillId="25" borderId="52" xfId="0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vertical="center" wrapText="1"/>
    </xf>
    <xf numFmtId="0" fontId="25" fillId="25" borderId="49" xfId="0" applyFont="1" applyFill="1" applyBorder="1" applyAlignment="1">
      <alignment horizontal="center" vertical="center" wrapText="1"/>
    </xf>
    <xf numFmtId="0" fontId="25" fillId="25" borderId="50" xfId="0" applyFont="1" applyFill="1" applyBorder="1" applyAlignment="1">
      <alignment horizontal="center" vertical="center" wrapText="1"/>
    </xf>
    <xf numFmtId="0" fontId="25" fillId="25" borderId="52" xfId="0" applyFont="1" applyFill="1" applyBorder="1" applyAlignment="1">
      <alignment horizontal="center" vertical="center" wrapText="1"/>
    </xf>
    <xf numFmtId="0" fontId="23" fillId="24" borderId="26" xfId="0" applyFont="1" applyFill="1" applyBorder="1" applyAlignment="1">
      <alignment horizontal="center" vertical="center" wrapText="1"/>
    </xf>
    <xf numFmtId="0" fontId="23" fillId="24" borderId="23" xfId="0" applyFont="1" applyFill="1" applyBorder="1" applyAlignment="1">
      <alignment horizontal="center" vertical="center" wrapText="1"/>
    </xf>
    <xf numFmtId="0" fontId="23" fillId="24" borderId="24" xfId="0" applyFont="1" applyFill="1" applyBorder="1" applyAlignment="1">
      <alignment horizontal="center" vertical="center" wrapText="1"/>
    </xf>
    <xf numFmtId="14" fontId="23" fillId="24" borderId="19" xfId="0" applyNumberFormat="1" applyFont="1" applyFill="1" applyBorder="1" applyAlignment="1">
      <alignment horizontal="center" vertical="center" wrapText="1"/>
    </xf>
    <xf numFmtId="14" fontId="23" fillId="24" borderId="22" xfId="0" applyNumberFormat="1" applyFont="1" applyFill="1" applyBorder="1" applyAlignment="1">
      <alignment horizontal="center" vertical="center" wrapText="1"/>
    </xf>
    <xf numFmtId="0" fontId="23" fillId="24" borderId="22" xfId="0" applyFont="1" applyFill="1" applyBorder="1" applyAlignment="1">
      <alignment horizontal="center" vertical="center" wrapText="1"/>
    </xf>
    <xf numFmtId="0" fontId="23" fillId="24" borderId="20" xfId="0" applyFont="1" applyFill="1" applyBorder="1" applyAlignment="1">
      <alignment horizontal="center" vertical="center" wrapText="1"/>
    </xf>
    <xf numFmtId="14" fontId="23" fillId="24" borderId="34" xfId="0" applyNumberFormat="1" applyFont="1" applyFill="1" applyBorder="1" applyAlignment="1">
      <alignment horizontal="center" vertical="center" wrapText="1"/>
    </xf>
    <xf numFmtId="14" fontId="23" fillId="24" borderId="27" xfId="0" applyNumberFormat="1" applyFont="1" applyFill="1" applyBorder="1" applyAlignment="1">
      <alignment horizontal="center" vertical="center" wrapText="1"/>
    </xf>
    <xf numFmtId="0" fontId="23" fillId="24" borderId="27" xfId="0" applyFont="1" applyFill="1" applyBorder="1" applyAlignment="1">
      <alignment horizontal="center" vertical="center" wrapText="1"/>
    </xf>
    <xf numFmtId="0" fontId="23" fillId="24" borderId="29" xfId="0" applyFont="1" applyFill="1" applyBorder="1" applyAlignment="1">
      <alignment horizontal="center" vertical="center" wrapText="1"/>
    </xf>
    <xf numFmtId="0" fontId="25" fillId="24" borderId="18" xfId="0" applyFont="1" applyFill="1" applyBorder="1" applyAlignment="1">
      <alignment horizontal="center" vertical="center" wrapText="1"/>
    </xf>
    <xf numFmtId="0" fontId="25" fillId="24" borderId="14" xfId="0" applyFont="1" applyFill="1" applyBorder="1" applyAlignment="1">
      <alignment horizontal="center" vertical="center" wrapText="1"/>
    </xf>
    <xf numFmtId="0" fontId="25" fillId="24" borderId="15" xfId="0" applyFont="1" applyFill="1" applyBorder="1" applyAlignment="1">
      <alignment horizontal="center" vertical="center" wrapText="1"/>
    </xf>
    <xf numFmtId="0" fontId="23" fillId="24" borderId="45" xfId="0" applyFont="1" applyFill="1" applyBorder="1" applyAlignment="1">
      <alignment horizontal="center" vertical="center" wrapText="1"/>
    </xf>
    <xf numFmtId="0" fontId="23" fillId="24" borderId="46" xfId="0" applyFont="1" applyFill="1" applyBorder="1" applyAlignment="1">
      <alignment horizontal="center" vertical="center" wrapText="1"/>
    </xf>
    <xf numFmtId="0" fontId="23" fillId="24" borderId="47" xfId="0" applyFont="1" applyFill="1" applyBorder="1" applyAlignment="1">
      <alignment horizontal="center" vertical="center" wrapText="1"/>
    </xf>
    <xf numFmtId="49" fontId="28" fillId="24" borderId="11" xfId="0" applyNumberFormat="1" applyFont="1" applyFill="1" applyBorder="1" applyAlignment="1">
      <alignment horizontal="center" vertical="center" wrapText="1"/>
    </xf>
    <xf numFmtId="49" fontId="28" fillId="24" borderId="1" xfId="0" applyNumberFormat="1" applyFont="1" applyFill="1" applyBorder="1" applyAlignment="1">
      <alignment horizontal="center" vertical="center" wrapText="1"/>
    </xf>
    <xf numFmtId="49" fontId="28" fillId="24" borderId="16" xfId="0" applyNumberFormat="1" applyFont="1" applyFill="1" applyBorder="1" applyAlignment="1">
      <alignment horizontal="center" vertical="center" wrapText="1"/>
    </xf>
    <xf numFmtId="0" fontId="28" fillId="25" borderId="45" xfId="0" applyFont="1" applyFill="1" applyBorder="1" applyAlignment="1">
      <alignment horizontal="center" vertical="center" wrapText="1"/>
    </xf>
    <xf numFmtId="0" fontId="28" fillId="25" borderId="46" xfId="0" applyFont="1" applyFill="1" applyBorder="1" applyAlignment="1">
      <alignment horizontal="center" vertical="center" wrapText="1"/>
    </xf>
    <xf numFmtId="0" fontId="28" fillId="25" borderId="47" xfId="0" applyFont="1" applyFill="1" applyBorder="1" applyAlignment="1">
      <alignment horizontal="center" vertical="center" wrapText="1"/>
    </xf>
    <xf numFmtId="0" fontId="23" fillId="25" borderId="19" xfId="0" applyFont="1" applyFill="1" applyBorder="1" applyAlignment="1">
      <alignment horizontal="center" vertical="center" wrapText="1"/>
    </xf>
    <xf numFmtId="0" fontId="23" fillId="25" borderId="22" xfId="0" applyFont="1" applyFill="1" applyBorder="1" applyAlignment="1">
      <alignment horizontal="center" vertical="center" wrapText="1"/>
    </xf>
    <xf numFmtId="0" fontId="23" fillId="25" borderId="20" xfId="0" applyFont="1" applyFill="1" applyBorder="1" applyAlignment="1">
      <alignment horizontal="center" vertical="center" wrapText="1"/>
    </xf>
    <xf numFmtId="0" fontId="26" fillId="24" borderId="41" xfId="0" applyFont="1" applyFill="1" applyBorder="1" applyAlignment="1">
      <alignment horizontal="center" vertical="center"/>
    </xf>
    <xf numFmtId="0" fontId="26" fillId="24" borderId="42" xfId="0" applyFont="1" applyFill="1" applyBorder="1" applyAlignment="1">
      <alignment horizontal="center" vertical="center"/>
    </xf>
    <xf numFmtId="0" fontId="26" fillId="24" borderId="43" xfId="0" applyFont="1" applyFill="1" applyBorder="1" applyAlignment="1">
      <alignment horizontal="center" vertical="center"/>
    </xf>
    <xf numFmtId="14" fontId="28" fillId="24" borderId="11" xfId="0" applyNumberFormat="1" applyFont="1" applyFill="1" applyBorder="1" applyAlignment="1">
      <alignment horizontal="center" vertical="center" wrapText="1"/>
    </xf>
    <xf numFmtId="14" fontId="28" fillId="24" borderId="1" xfId="0" applyNumberFormat="1" applyFont="1" applyFill="1" applyBorder="1" applyAlignment="1">
      <alignment horizontal="center" vertical="center" wrapText="1"/>
    </xf>
    <xf numFmtId="14" fontId="28" fillId="24" borderId="21" xfId="0" applyNumberFormat="1" applyFont="1" applyFill="1" applyBorder="1" applyAlignment="1">
      <alignment horizontal="center" vertical="center" wrapText="1"/>
    </xf>
    <xf numFmtId="14" fontId="28" fillId="24" borderId="16" xfId="0" applyNumberFormat="1" applyFont="1" applyFill="1" applyBorder="1" applyAlignment="1">
      <alignment horizontal="center" vertical="center" wrapText="1"/>
    </xf>
    <xf numFmtId="0" fontId="26" fillId="25" borderId="49" xfId="0" applyFont="1" applyFill="1" applyBorder="1" applyAlignment="1">
      <alignment horizontal="center" vertical="center"/>
    </xf>
    <xf numFmtId="0" fontId="26" fillId="25" borderId="50" xfId="0" applyFont="1" applyFill="1" applyBorder="1" applyAlignment="1">
      <alignment horizontal="center" vertical="center"/>
    </xf>
    <xf numFmtId="0" fontId="26" fillId="25" borderId="52" xfId="0" applyFont="1" applyFill="1" applyBorder="1" applyAlignment="1">
      <alignment horizontal="center" vertical="center"/>
    </xf>
    <xf numFmtId="0" fontId="26" fillId="25" borderId="41" xfId="0" applyFont="1" applyFill="1" applyBorder="1" applyAlignment="1">
      <alignment horizontal="center" vertical="center"/>
    </xf>
    <xf numFmtId="0" fontId="26" fillId="25" borderId="42" xfId="0" applyFont="1" applyFill="1" applyBorder="1" applyAlignment="1">
      <alignment horizontal="center" vertical="center"/>
    </xf>
    <xf numFmtId="0" fontId="26" fillId="25" borderId="43" xfId="0" applyFont="1" applyFill="1" applyBorder="1" applyAlignment="1">
      <alignment horizontal="center" vertical="center"/>
    </xf>
    <xf numFmtId="0" fontId="26" fillId="25" borderId="44" xfId="0" applyFont="1" applyFill="1" applyBorder="1" applyAlignment="1">
      <alignment horizontal="center" vertical="center"/>
    </xf>
    <xf numFmtId="14" fontId="23" fillId="25" borderId="34" xfId="0" applyNumberFormat="1" applyFont="1" applyFill="1" applyBorder="1" applyAlignment="1">
      <alignment horizontal="center" vertical="center" wrapText="1"/>
    </xf>
    <xf numFmtId="0" fontId="23" fillId="25" borderId="27" xfId="0" applyFont="1" applyFill="1" applyBorder="1" applyAlignment="1">
      <alignment horizontal="center" vertical="center" wrapText="1"/>
    </xf>
    <xf numFmtId="0" fontId="23" fillId="25" borderId="32" xfId="0" applyFont="1" applyFill="1" applyBorder="1" applyAlignment="1">
      <alignment horizontal="center" vertical="center" wrapText="1"/>
    </xf>
    <xf numFmtId="0" fontId="23" fillId="25" borderId="29" xfId="0" applyFont="1" applyFill="1" applyBorder="1" applyAlignment="1">
      <alignment horizontal="center" vertical="center" wrapText="1"/>
    </xf>
    <xf numFmtId="0" fontId="26" fillId="25" borderId="51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9" fillId="0" borderId="0" xfId="0" applyFont="1" applyFill="1"/>
    <xf numFmtId="0" fontId="25" fillId="0" borderId="11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 wrapText="1"/>
    </xf>
    <xf numFmtId="0" fontId="32" fillId="0" borderId="23" xfId="0" applyFont="1" applyFill="1" applyBorder="1" applyAlignment="1">
      <alignment horizontal="center" vertical="top"/>
    </xf>
    <xf numFmtId="0" fontId="32" fillId="0" borderId="22" xfId="0" applyFont="1" applyFill="1" applyBorder="1" applyAlignment="1">
      <alignment horizontal="center" vertical="top"/>
    </xf>
    <xf numFmtId="0" fontId="33" fillId="0" borderId="22" xfId="0" applyFont="1" applyFill="1" applyBorder="1"/>
    <xf numFmtId="0" fontId="33" fillId="0" borderId="25" xfId="0" applyFont="1" applyFill="1" applyBorder="1"/>
    <xf numFmtId="0" fontId="25" fillId="25" borderId="18" xfId="0" applyFont="1" applyFill="1" applyBorder="1" applyAlignment="1">
      <alignment horizontal="center" vertical="center" wrapText="1"/>
    </xf>
    <xf numFmtId="0" fontId="25" fillId="25" borderId="15" xfId="0" applyFont="1" applyFill="1" applyBorder="1" applyAlignment="1">
      <alignment horizontal="center" vertical="center" wrapText="1"/>
    </xf>
    <xf numFmtId="0" fontId="25" fillId="0" borderId="16" xfId="0" applyFont="1" applyFill="1" applyBorder="1" applyAlignment="1">
      <alignment horizontal="center" vertical="center" wrapText="1"/>
    </xf>
    <xf numFmtId="0" fontId="25" fillId="0" borderId="19" xfId="0" applyFont="1" applyFill="1" applyBorder="1" applyAlignment="1">
      <alignment horizontal="center" vertical="center" wrapText="1"/>
    </xf>
    <xf numFmtId="0" fontId="25" fillId="0" borderId="20" xfId="0" applyFont="1" applyFill="1" applyBorder="1" applyAlignment="1">
      <alignment horizontal="center" vertical="center" wrapText="1"/>
    </xf>
    <xf numFmtId="0" fontId="25" fillId="25" borderId="53" xfId="0" applyFont="1" applyFill="1" applyBorder="1" applyAlignment="1">
      <alignment horizontal="center" vertical="center" wrapText="1"/>
    </xf>
    <xf numFmtId="0" fontId="25" fillId="25" borderId="54" xfId="0" applyFont="1" applyFill="1" applyBorder="1" applyAlignment="1">
      <alignment horizontal="center" vertical="center" wrapText="1"/>
    </xf>
    <xf numFmtId="0" fontId="25" fillId="25" borderId="55" xfId="0" applyFont="1" applyFill="1" applyBorder="1" applyAlignment="1">
      <alignment horizontal="center" vertical="center" wrapText="1"/>
    </xf>
    <xf numFmtId="14" fontId="23" fillId="24" borderId="26" xfId="0" applyNumberFormat="1" applyFont="1" applyFill="1" applyBorder="1" applyAlignment="1">
      <alignment horizontal="center" vertical="center" wrapText="1"/>
    </xf>
    <xf numFmtId="14" fontId="23" fillId="24" borderId="23" xfId="0" applyNumberFormat="1" applyFont="1" applyFill="1" applyBorder="1" applyAlignment="1">
      <alignment horizontal="center" vertical="center" wrapText="1"/>
    </xf>
    <xf numFmtId="14" fontId="23" fillId="24" borderId="24" xfId="0" applyNumberFormat="1" applyFont="1" applyFill="1" applyBorder="1" applyAlignment="1">
      <alignment horizontal="center" vertical="center" wrapText="1"/>
    </xf>
    <xf numFmtId="14" fontId="23" fillId="24" borderId="20" xfId="0" applyNumberFormat="1" applyFont="1" applyFill="1" applyBorder="1" applyAlignment="1">
      <alignment horizontal="center" vertical="center" wrapText="1"/>
    </xf>
    <xf numFmtId="0" fontId="23" fillId="25" borderId="35" xfId="0" applyFont="1" applyFill="1" applyBorder="1" applyAlignment="1">
      <alignment horizontal="center" vertical="center" wrapText="1"/>
    </xf>
    <xf numFmtId="0" fontId="23" fillId="25" borderId="25" xfId="0" applyFont="1" applyFill="1" applyBorder="1" applyAlignment="1">
      <alignment horizontal="center" vertical="center" wrapText="1"/>
    </xf>
    <xf numFmtId="0" fontId="23" fillId="25" borderId="37" xfId="0" applyFont="1" applyFill="1" applyBorder="1" applyAlignment="1">
      <alignment horizontal="center" vertical="center" wrapText="1"/>
    </xf>
    <xf numFmtId="0" fontId="25" fillId="0" borderId="26" xfId="0" applyFont="1" applyFill="1" applyBorder="1" applyAlignment="1">
      <alignment horizontal="center" vertical="center" wrapText="1"/>
    </xf>
    <xf numFmtId="0" fontId="25" fillId="0" borderId="23" xfId="0" applyFont="1" applyFill="1" applyBorder="1" applyAlignment="1">
      <alignment horizontal="center" vertical="center" wrapText="1"/>
    </xf>
    <xf numFmtId="0" fontId="25" fillId="0" borderId="24" xfId="0" applyFont="1" applyFill="1" applyBorder="1" applyAlignment="1">
      <alignment horizontal="center" vertical="center" wrapText="1"/>
    </xf>
    <xf numFmtId="0" fontId="25" fillId="24" borderId="23" xfId="0" applyFont="1" applyFill="1" applyBorder="1" applyAlignment="1">
      <alignment horizontal="center" vertical="center" wrapText="1"/>
    </xf>
    <xf numFmtId="0" fontId="25" fillId="24" borderId="24" xfId="0" applyFont="1" applyFill="1" applyBorder="1" applyAlignment="1">
      <alignment horizontal="center" vertical="center" wrapText="1"/>
    </xf>
    <xf numFmtId="0" fontId="23" fillId="24" borderId="48" xfId="0" applyFont="1" applyFill="1" applyBorder="1" applyAlignment="1">
      <alignment horizontal="center" vertical="center"/>
    </xf>
    <xf numFmtId="0" fontId="23" fillId="24" borderId="28" xfId="0" applyFont="1" applyFill="1" applyBorder="1" applyAlignment="1">
      <alignment horizontal="center" vertical="center"/>
    </xf>
    <xf numFmtId="0" fontId="23" fillId="24" borderId="36" xfId="0" applyFont="1" applyFill="1" applyBorder="1" applyAlignment="1">
      <alignment horizontal="center" vertical="center"/>
    </xf>
    <xf numFmtId="14" fontId="23" fillId="24" borderId="11" xfId="0" applyNumberFormat="1" applyFont="1" applyFill="1" applyBorder="1" applyAlignment="1">
      <alignment horizontal="center" vertical="center"/>
    </xf>
    <xf numFmtId="0" fontId="23" fillId="24" borderId="1" xfId="0" applyFont="1" applyFill="1" applyBorder="1" applyAlignment="1">
      <alignment horizontal="center" vertical="center"/>
    </xf>
    <xf numFmtId="0" fontId="23" fillId="24" borderId="16" xfId="0" applyFont="1" applyFill="1" applyBorder="1" applyAlignment="1">
      <alignment horizontal="center" vertical="center"/>
    </xf>
    <xf numFmtId="0" fontId="23" fillId="25" borderId="34" xfId="0" applyFont="1" applyFill="1" applyBorder="1" applyAlignment="1">
      <alignment horizontal="center" vertical="center" wrapText="1"/>
    </xf>
    <xf numFmtId="14" fontId="28" fillId="24" borderId="25" xfId="0" applyNumberFormat="1" applyFont="1" applyFill="1" applyBorder="1" applyAlignment="1">
      <alignment horizontal="center" vertical="center" wrapText="1"/>
    </xf>
    <xf numFmtId="0" fontId="23" fillId="0" borderId="35" xfId="0" applyFont="1" applyFill="1" applyBorder="1" applyAlignment="1">
      <alignment horizontal="center" vertical="center" wrapText="1"/>
    </xf>
    <xf numFmtId="0" fontId="23" fillId="0" borderId="25" xfId="0" applyFont="1" applyFill="1" applyBorder="1" applyAlignment="1">
      <alignment horizontal="center" vertical="center" wrapText="1"/>
    </xf>
    <xf numFmtId="0" fontId="23" fillId="0" borderId="37" xfId="0" applyFont="1" applyFill="1" applyBorder="1" applyAlignment="1">
      <alignment horizontal="center" vertical="center" wrapText="1"/>
    </xf>
    <xf numFmtId="0" fontId="27" fillId="25" borderId="35" xfId="200" applyFill="1" applyBorder="1" applyAlignment="1">
      <alignment horizontal="center" vertical="center" wrapText="1"/>
    </xf>
    <xf numFmtId="0" fontId="27" fillId="25" borderId="25" xfId="200" applyFill="1" applyBorder="1" applyAlignment="1">
      <alignment horizontal="center" vertical="center" wrapText="1"/>
    </xf>
    <xf numFmtId="0" fontId="27" fillId="25" borderId="37" xfId="200" applyFill="1" applyBorder="1" applyAlignment="1">
      <alignment horizontal="center" vertical="center" wrapText="1"/>
    </xf>
    <xf numFmtId="14" fontId="26" fillId="25" borderId="26" xfId="0" applyNumberFormat="1" applyFont="1" applyFill="1" applyBorder="1" applyAlignment="1">
      <alignment horizontal="center" vertical="center"/>
    </xf>
    <xf numFmtId="14" fontId="26" fillId="25" borderId="23" xfId="0" applyNumberFormat="1" applyFont="1" applyFill="1" applyBorder="1" applyAlignment="1">
      <alignment horizontal="center" vertical="center"/>
    </xf>
    <xf numFmtId="14" fontId="26" fillId="25" borderId="24" xfId="0" applyNumberFormat="1" applyFont="1" applyFill="1" applyBorder="1" applyAlignment="1">
      <alignment horizontal="center" vertical="center"/>
    </xf>
    <xf numFmtId="0" fontId="28" fillId="25" borderId="34" xfId="0" applyFont="1" applyFill="1" applyBorder="1" applyAlignment="1">
      <alignment horizontal="center" vertical="center" wrapText="1"/>
    </xf>
    <xf numFmtId="0" fontId="28" fillId="25" borderId="27" xfId="0" applyFont="1" applyFill="1" applyBorder="1" applyAlignment="1">
      <alignment horizontal="center" vertical="center" wrapText="1"/>
    </xf>
    <xf numFmtId="0" fontId="28" fillId="25" borderId="29" xfId="0" applyFont="1" applyFill="1" applyBorder="1" applyAlignment="1">
      <alignment horizontal="center" vertical="center" wrapText="1"/>
    </xf>
    <xf numFmtId="0" fontId="26" fillId="25" borderId="26" xfId="0" applyFont="1" applyFill="1" applyBorder="1" applyAlignment="1">
      <alignment horizontal="center" vertical="center"/>
    </xf>
    <xf numFmtId="0" fontId="26" fillId="25" borderId="23" xfId="0" applyFont="1" applyFill="1" applyBorder="1" applyAlignment="1">
      <alignment horizontal="center" vertical="center"/>
    </xf>
    <xf numFmtId="0" fontId="26" fillId="25" borderId="24" xfId="0" applyFont="1" applyFill="1" applyBorder="1" applyAlignment="1">
      <alignment horizontal="center" vertical="center"/>
    </xf>
    <xf numFmtId="0" fontId="26" fillId="24" borderId="18" xfId="0" applyFont="1" applyFill="1" applyBorder="1" applyAlignment="1">
      <alignment horizontal="center" vertical="center" wrapText="1"/>
    </xf>
    <xf numFmtId="0" fontId="26" fillId="24" borderId="14" xfId="0" applyFont="1" applyFill="1" applyBorder="1" applyAlignment="1">
      <alignment horizontal="center" vertical="center" wrapText="1"/>
    </xf>
    <xf numFmtId="0" fontId="26" fillId="24" borderId="15" xfId="0" applyFont="1" applyFill="1" applyBorder="1" applyAlignment="1">
      <alignment horizontal="center" vertical="center" wrapText="1"/>
    </xf>
    <xf numFmtId="14" fontId="26" fillId="24" borderId="26" xfId="0" applyNumberFormat="1" applyFont="1" applyFill="1" applyBorder="1" applyAlignment="1">
      <alignment horizontal="center" vertical="center"/>
    </xf>
    <xf numFmtId="14" fontId="26" fillId="24" borderId="23" xfId="0" applyNumberFormat="1" applyFont="1" applyFill="1" applyBorder="1" applyAlignment="1">
      <alignment horizontal="center" vertical="center"/>
    </xf>
    <xf numFmtId="0" fontId="26" fillId="24" borderId="23" xfId="0" applyFont="1" applyFill="1" applyBorder="1" applyAlignment="1">
      <alignment horizontal="center" vertical="center"/>
    </xf>
    <xf numFmtId="0" fontId="26" fillId="24" borderId="24" xfId="0" applyFont="1" applyFill="1" applyBorder="1" applyAlignment="1">
      <alignment horizontal="center" vertical="center"/>
    </xf>
    <xf numFmtId="14" fontId="26" fillId="25" borderId="18" xfId="0" applyNumberFormat="1" applyFont="1" applyFill="1" applyBorder="1" applyAlignment="1">
      <alignment horizontal="center" vertical="center"/>
    </xf>
    <xf numFmtId="14" fontId="26" fillId="25" borderId="14" xfId="0" applyNumberFormat="1" applyFont="1" applyFill="1" applyBorder="1" applyAlignment="1">
      <alignment horizontal="center" vertical="center"/>
    </xf>
    <xf numFmtId="14" fontId="26" fillId="25" borderId="15" xfId="0" applyNumberFormat="1" applyFont="1" applyFill="1" applyBorder="1" applyAlignment="1">
      <alignment horizontal="center" vertical="center"/>
    </xf>
    <xf numFmtId="0" fontId="31" fillId="25" borderId="1" xfId="203" applyNumberFormat="1" applyFont="1" applyFill="1" applyBorder="1" applyAlignment="1">
      <alignment horizontal="center" vertical="center"/>
    </xf>
    <xf numFmtId="0" fontId="31" fillId="25" borderId="1" xfId="203" applyNumberFormat="1" applyFont="1" applyFill="1" applyBorder="1" applyAlignment="1">
      <alignment horizontal="left" vertical="center" wrapText="1"/>
    </xf>
    <xf numFmtId="14" fontId="31" fillId="25" borderId="1" xfId="203" applyNumberFormat="1" applyFont="1" applyFill="1" applyBorder="1" applyAlignment="1">
      <alignment horizontal="center" vertical="center" wrapText="1"/>
    </xf>
    <xf numFmtId="14" fontId="31" fillId="25" borderId="1" xfId="203" applyNumberFormat="1" applyFont="1" applyFill="1" applyBorder="1" applyAlignment="1">
      <alignment horizontal="center" vertical="center"/>
    </xf>
    <xf numFmtId="16" fontId="31" fillId="25" borderId="1" xfId="203" applyNumberFormat="1" applyFont="1" applyFill="1" applyBorder="1" applyAlignment="1">
      <alignment horizontal="center" vertical="center" wrapText="1"/>
    </xf>
    <xf numFmtId="0" fontId="31" fillId="25" borderId="14" xfId="203" applyNumberFormat="1" applyFont="1" applyFill="1" applyBorder="1" applyAlignment="1">
      <alignment horizontal="center" vertical="center"/>
    </xf>
    <xf numFmtId="3" fontId="31" fillId="25" borderId="1" xfId="203" applyNumberFormat="1" applyFont="1" applyFill="1" applyBorder="1" applyAlignment="1">
      <alignment horizontal="center" vertical="center" wrapText="1"/>
    </xf>
    <xf numFmtId="0" fontId="0" fillId="25" borderId="1" xfId="203" applyNumberFormat="1" applyFont="1" applyFill="1" applyBorder="1" applyAlignment="1">
      <alignment horizontal="center" vertical="center" wrapText="1" shrinkToFit="1"/>
    </xf>
    <xf numFmtId="0" fontId="1" fillId="25" borderId="1" xfId="203" applyNumberFormat="1" applyFill="1" applyBorder="1" applyAlignment="1">
      <alignment horizontal="center" vertical="center" wrapText="1" shrinkToFit="1"/>
    </xf>
    <xf numFmtId="0" fontId="31" fillId="25" borderId="61" xfId="203" applyNumberFormat="1" applyFont="1" applyFill="1" applyBorder="1" applyAlignment="1">
      <alignment horizontal="center" vertical="center"/>
    </xf>
    <xf numFmtId="3" fontId="31" fillId="25" borderId="21" xfId="203" applyNumberFormat="1" applyFont="1" applyFill="1" applyBorder="1" applyAlignment="1">
      <alignment horizontal="center" vertical="center" wrapText="1"/>
    </xf>
    <xf numFmtId="14" fontId="31" fillId="25" borderId="21" xfId="203" applyNumberFormat="1" applyFont="1" applyFill="1" applyBorder="1" applyAlignment="1">
      <alignment horizontal="center" vertical="center"/>
    </xf>
    <xf numFmtId="0" fontId="31" fillId="25" borderId="21" xfId="203" applyNumberFormat="1" applyFont="1" applyFill="1" applyBorder="1" applyAlignment="1">
      <alignment horizontal="left" vertical="center" wrapText="1"/>
    </xf>
    <xf numFmtId="0" fontId="31" fillId="25" borderId="24" xfId="203" applyNumberFormat="1" applyFont="1" applyFill="1" applyBorder="1" applyAlignment="1">
      <alignment horizontal="center" vertical="center"/>
    </xf>
    <xf numFmtId="3" fontId="31" fillId="25" borderId="39" xfId="203" applyNumberFormat="1" applyFont="1" applyFill="1" applyBorder="1" applyAlignment="1">
      <alignment horizontal="center" vertical="center" wrapText="1"/>
    </xf>
    <xf numFmtId="3" fontId="31" fillId="25" borderId="16" xfId="203" applyNumberFormat="1" applyFont="1" applyFill="1" applyBorder="1" applyAlignment="1">
      <alignment horizontal="center" vertical="center" wrapText="1"/>
    </xf>
    <xf numFmtId="14" fontId="31" fillId="25" borderId="16" xfId="203" applyNumberFormat="1" applyFont="1" applyFill="1" applyBorder="1" applyAlignment="1">
      <alignment horizontal="center" vertical="center"/>
    </xf>
    <xf numFmtId="0" fontId="31" fillId="25" borderId="20" xfId="203" applyNumberFormat="1" applyFont="1" applyFill="1" applyBorder="1" applyAlignment="1">
      <alignment horizontal="left" vertical="center" wrapText="1"/>
    </xf>
    <xf numFmtId="0" fontId="31" fillId="25" borderId="60" xfId="203" applyNumberFormat="1" applyFont="1" applyFill="1" applyBorder="1" applyAlignment="1">
      <alignment horizontal="center" vertical="center"/>
    </xf>
    <xf numFmtId="0" fontId="31" fillId="25" borderId="39" xfId="203" applyNumberFormat="1" applyFont="1" applyFill="1" applyBorder="1" applyAlignment="1">
      <alignment horizontal="left" vertical="center" wrapText="1"/>
    </xf>
    <xf numFmtId="49" fontId="37" fillId="26" borderId="0" xfId="203" applyNumberFormat="1" applyFont="1" applyFill="1" applyBorder="1" applyAlignment="1">
      <alignment horizontal="center"/>
    </xf>
    <xf numFmtId="0" fontId="31" fillId="25" borderId="18" xfId="203" applyNumberFormat="1" applyFont="1" applyFill="1" applyBorder="1" applyAlignment="1">
      <alignment horizontal="center" vertical="center"/>
    </xf>
    <xf numFmtId="3" fontId="31" fillId="25" borderId="11" xfId="203" applyNumberFormat="1" applyFont="1" applyFill="1" applyBorder="1" applyAlignment="1">
      <alignment horizontal="center" vertical="center" wrapText="1"/>
    </xf>
    <xf numFmtId="49" fontId="31" fillId="25" borderId="11" xfId="203" applyNumberFormat="1" applyFont="1" applyFill="1" applyBorder="1" applyAlignment="1">
      <alignment horizontal="center" vertical="center"/>
    </xf>
    <xf numFmtId="49" fontId="0" fillId="25" borderId="19" xfId="203" applyNumberFormat="1" applyFont="1" applyFill="1" applyBorder="1" applyAlignment="1">
      <alignment horizontal="center" vertical="center" wrapText="1" shrinkToFit="1"/>
    </xf>
    <xf numFmtId="0" fontId="1" fillId="25" borderId="22" xfId="203" applyNumberFormat="1" applyFill="1" applyBorder="1" applyAlignment="1">
      <alignment horizontal="center" vertical="center" wrapText="1" shrinkToFit="1"/>
    </xf>
    <xf numFmtId="0" fontId="31" fillId="25" borderId="11" xfId="203" applyNumberFormat="1" applyFont="1" applyFill="1" applyBorder="1" applyAlignment="1">
      <alignment horizontal="left" vertical="center" wrapText="1"/>
    </xf>
    <xf numFmtId="49" fontId="31" fillId="25" borderId="1" xfId="203" applyNumberFormat="1" applyFont="1" applyFill="1" applyBorder="1" applyAlignment="1">
      <alignment horizontal="center" vertical="center"/>
    </xf>
    <xf numFmtId="49" fontId="31" fillId="25" borderId="1" xfId="203" applyNumberFormat="1" applyFont="1" applyFill="1" applyBorder="1" applyAlignment="1">
      <alignment horizontal="center" vertical="center" wrapText="1"/>
    </xf>
    <xf numFmtId="0" fontId="31" fillId="25" borderId="1" xfId="203" applyNumberFormat="1" applyFont="1" applyFill="1" applyBorder="1" applyAlignment="1">
      <alignment horizontal="center" vertical="center" wrapText="1"/>
    </xf>
    <xf numFmtId="49" fontId="31" fillId="25" borderId="1" xfId="203" applyNumberFormat="1" applyFont="1" applyFill="1" applyBorder="1" applyAlignment="1">
      <alignment horizontal="left" vertical="center" wrapText="1"/>
    </xf>
    <xf numFmtId="0" fontId="31" fillId="25" borderId="15" xfId="203" applyNumberFormat="1" applyFont="1" applyFill="1" applyBorder="1" applyAlignment="1">
      <alignment horizontal="center" vertical="center"/>
    </xf>
    <xf numFmtId="3" fontId="31" fillId="25" borderId="20" xfId="203" applyNumberFormat="1" applyFont="1" applyFill="1" applyBorder="1" applyAlignment="1">
      <alignment horizontal="center" vertical="center" wrapText="1"/>
    </xf>
    <xf numFmtId="0" fontId="31" fillId="25" borderId="16" xfId="203" applyNumberFormat="1" applyFont="1" applyFill="1" applyBorder="1" applyAlignment="1">
      <alignment horizontal="center" vertical="center" wrapText="1"/>
    </xf>
    <xf numFmtId="0" fontId="31" fillId="25" borderId="16" xfId="203" applyNumberFormat="1" applyFont="1" applyFill="1" applyBorder="1" applyAlignment="1">
      <alignment horizontal="left" vertical="center" wrapText="1"/>
    </xf>
    <xf numFmtId="49" fontId="37" fillId="26" borderId="57" xfId="203" applyNumberFormat="1" applyFont="1" applyFill="1" applyBorder="1" applyAlignment="1">
      <alignment horizontal="center"/>
    </xf>
    <xf numFmtId="3" fontId="31" fillId="25" borderId="19" xfId="203" applyNumberFormat="1" applyFont="1" applyFill="1" applyBorder="1" applyAlignment="1">
      <alignment horizontal="center" vertical="center" wrapText="1"/>
    </xf>
    <xf numFmtId="49" fontId="31" fillId="25" borderId="11" xfId="203" applyNumberFormat="1" applyFont="1" applyFill="1" applyBorder="1" applyAlignment="1">
      <alignment horizontal="center" vertical="center" wrapText="1"/>
    </xf>
    <xf numFmtId="49" fontId="31" fillId="25" borderId="11" xfId="203" applyNumberFormat="1" applyFont="1" applyFill="1" applyBorder="1" applyAlignment="1">
      <alignment horizontal="left" vertical="center" wrapText="1"/>
    </xf>
    <xf numFmtId="49" fontId="37" fillId="26" borderId="59" xfId="203" applyNumberFormat="1" applyFont="1" applyFill="1" applyBorder="1" applyAlignment="1">
      <alignment horizontal="center"/>
    </xf>
    <xf numFmtId="4" fontId="1" fillId="25" borderId="21" xfId="203" applyNumberFormat="1" applyFill="1" applyBorder="1" applyAlignment="1">
      <alignment horizontal="center" vertical="center" wrapText="1"/>
    </xf>
    <xf numFmtId="0" fontId="1" fillId="25" borderId="22" xfId="203" applyFill="1" applyBorder="1" applyAlignment="1">
      <alignment horizontal="center" vertical="center"/>
    </xf>
    <xf numFmtId="0" fontId="1" fillId="25" borderId="39" xfId="203" applyFill="1" applyBorder="1" applyAlignment="1">
      <alignment horizontal="center" vertical="center"/>
    </xf>
    <xf numFmtId="0" fontId="31" fillId="25" borderId="16" xfId="203" applyNumberFormat="1" applyFont="1" applyFill="1" applyBorder="1" applyAlignment="1">
      <alignment horizontal="center" vertical="center"/>
    </xf>
    <xf numFmtId="49" fontId="31" fillId="25" borderId="14" xfId="203" applyNumberFormat="1" applyFont="1" applyFill="1" applyBorder="1" applyAlignment="1">
      <alignment horizontal="center" vertical="center"/>
    </xf>
    <xf numFmtId="49" fontId="31" fillId="25" borderId="15" xfId="203" applyNumberFormat="1" applyFont="1" applyFill="1" applyBorder="1" applyAlignment="1">
      <alignment horizontal="center" vertical="center"/>
    </xf>
    <xf numFmtId="49" fontId="31" fillId="25" borderId="16" xfId="203" applyNumberFormat="1" applyFont="1" applyFill="1" applyBorder="1" applyAlignment="1">
      <alignment horizontal="left" vertical="center" wrapText="1"/>
    </xf>
    <xf numFmtId="49" fontId="1" fillId="25" borderId="11" xfId="203" applyNumberFormat="1" applyFill="1" applyBorder="1" applyAlignment="1">
      <alignment horizontal="center" vertical="center" wrapText="1"/>
    </xf>
    <xf numFmtId="0" fontId="1" fillId="25" borderId="1" xfId="203" applyFill="1" applyBorder="1" applyAlignment="1">
      <alignment horizontal="center" vertical="center" wrapText="1"/>
    </xf>
    <xf numFmtId="0" fontId="1" fillId="25" borderId="16" xfId="203" applyFill="1" applyBorder="1" applyAlignment="1">
      <alignment horizontal="center" vertical="center" wrapText="1"/>
    </xf>
    <xf numFmtId="0" fontId="31" fillId="25" borderId="23" xfId="203" applyNumberFormat="1" applyFont="1" applyFill="1" applyBorder="1" applyAlignment="1">
      <alignment horizontal="center" vertical="center"/>
    </xf>
    <xf numFmtId="49" fontId="31" fillId="25" borderId="22" xfId="203" applyNumberFormat="1" applyFont="1" applyFill="1" applyBorder="1" applyAlignment="1">
      <alignment horizontal="center" vertical="center" wrapText="1"/>
    </xf>
    <xf numFmtId="0" fontId="31" fillId="25" borderId="20" xfId="203" applyNumberFormat="1" applyFont="1" applyFill="1" applyBorder="1" applyAlignment="1">
      <alignment horizontal="center" vertical="center" wrapText="1"/>
    </xf>
    <xf numFmtId="2" fontId="31" fillId="25" borderId="22" xfId="203" applyNumberFormat="1" applyFont="1" applyFill="1" applyBorder="1" applyAlignment="1">
      <alignment horizontal="center" vertical="center"/>
    </xf>
    <xf numFmtId="2" fontId="31" fillId="25" borderId="20" xfId="203" applyNumberFormat="1" applyFont="1" applyFill="1" applyBorder="1" applyAlignment="1">
      <alignment horizontal="center" vertical="center"/>
    </xf>
    <xf numFmtId="49" fontId="37" fillId="26" borderId="0" xfId="203" applyNumberFormat="1" applyFont="1" applyFill="1" applyBorder="1" applyAlignment="1">
      <alignment horizontal="center" vertical="center"/>
    </xf>
    <xf numFmtId="49" fontId="31" fillId="25" borderId="18" xfId="203" applyNumberFormat="1" applyFont="1" applyFill="1" applyBorder="1" applyAlignment="1">
      <alignment horizontal="center" vertical="center"/>
    </xf>
    <xf numFmtId="49" fontId="0" fillId="25" borderId="19" xfId="203" applyNumberFormat="1" applyFont="1" applyFill="1" applyBorder="1" applyAlignment="1">
      <alignment horizontal="center" vertical="center" wrapText="1"/>
    </xf>
    <xf numFmtId="0" fontId="1" fillId="25" borderId="22" xfId="203" applyNumberFormat="1" applyFill="1" applyBorder="1" applyAlignment="1">
      <alignment horizontal="center" vertical="center" wrapText="1"/>
    </xf>
    <xf numFmtId="0" fontId="1" fillId="25" borderId="20" xfId="203" applyNumberFormat="1" applyFill="1" applyBorder="1" applyAlignment="1">
      <alignment horizontal="center" vertical="center" wrapText="1"/>
    </xf>
    <xf numFmtId="2" fontId="31" fillId="25" borderId="1" xfId="203" applyNumberFormat="1" applyFont="1" applyFill="1" applyBorder="1" applyAlignment="1">
      <alignment horizontal="center" vertical="center"/>
    </xf>
    <xf numFmtId="0" fontId="31" fillId="25" borderId="26" xfId="203" applyNumberFormat="1" applyFont="1" applyFill="1" applyBorder="1" applyAlignment="1">
      <alignment horizontal="center" vertical="center"/>
    </xf>
    <xf numFmtId="49" fontId="31" fillId="25" borderId="19" xfId="203" applyNumberFormat="1" applyFont="1" applyFill="1" applyBorder="1" applyAlignment="1">
      <alignment horizontal="center" vertical="center" wrapText="1"/>
    </xf>
    <xf numFmtId="0" fontId="31" fillId="25" borderId="22" xfId="203" applyNumberFormat="1" applyFont="1" applyFill="1" applyBorder="1" applyAlignment="1">
      <alignment horizontal="center" vertical="center" wrapText="1"/>
    </xf>
    <xf numFmtId="2" fontId="31" fillId="25" borderId="19" xfId="203" applyNumberFormat="1" applyFont="1" applyFill="1" applyBorder="1" applyAlignment="1">
      <alignment horizontal="center" vertical="center"/>
    </xf>
    <xf numFmtId="49" fontId="0" fillId="25" borderId="19" xfId="203" applyNumberFormat="1" applyFont="1" applyFill="1" applyBorder="1" applyAlignment="1">
      <alignment horizontal="center" vertical="center"/>
    </xf>
    <xf numFmtId="0" fontId="1" fillId="25" borderId="22" xfId="203" applyNumberFormat="1" applyFill="1" applyBorder="1" applyAlignment="1">
      <alignment horizontal="center" vertical="center"/>
    </xf>
    <xf numFmtId="0" fontId="1" fillId="25" borderId="20" xfId="203" applyNumberFormat="1" applyFill="1" applyBorder="1" applyAlignment="1">
      <alignment horizontal="center" vertical="center"/>
    </xf>
    <xf numFmtId="0" fontId="31" fillId="25" borderId="19" xfId="203" applyNumberFormat="1" applyFont="1" applyFill="1" applyBorder="1" applyAlignment="1">
      <alignment horizontal="left" vertical="center" wrapText="1"/>
    </xf>
    <xf numFmtId="0" fontId="31" fillId="25" borderId="21" xfId="203" applyNumberFormat="1" applyFont="1" applyFill="1" applyBorder="1" applyAlignment="1">
      <alignment horizontal="center" vertical="center"/>
    </xf>
    <xf numFmtId="0" fontId="31" fillId="25" borderId="39" xfId="203" applyNumberFormat="1" applyFont="1" applyFill="1" applyBorder="1" applyAlignment="1">
      <alignment horizontal="center" vertical="center"/>
    </xf>
    <xf numFmtId="0" fontId="31" fillId="25" borderId="21" xfId="203" applyNumberFormat="1" applyFont="1" applyFill="1" applyBorder="1" applyAlignment="1">
      <alignment horizontal="center" vertical="center" wrapText="1"/>
    </xf>
    <xf numFmtId="0" fontId="31" fillId="25" borderId="39" xfId="203" applyNumberFormat="1" applyFont="1" applyFill="1" applyBorder="1" applyAlignment="1">
      <alignment horizontal="center" vertical="center" wrapText="1"/>
    </xf>
    <xf numFmtId="49" fontId="31" fillId="25" borderId="21" xfId="203" applyNumberFormat="1" applyFont="1" applyFill="1" applyBorder="1" applyAlignment="1">
      <alignment horizontal="center" vertical="center"/>
    </xf>
    <xf numFmtId="49" fontId="31" fillId="25" borderId="21" xfId="203" applyNumberFormat="1" applyFont="1" applyFill="1" applyBorder="1" applyAlignment="1">
      <alignment horizontal="center" vertical="center" wrapText="1"/>
    </xf>
    <xf numFmtId="0" fontId="31" fillId="25" borderId="58" xfId="203" applyNumberFormat="1" applyFont="1" applyFill="1" applyBorder="1" applyAlignment="1">
      <alignment horizontal="left" vertical="top" wrapText="1"/>
    </xf>
    <xf numFmtId="0" fontId="31" fillId="25" borderId="1" xfId="0" applyNumberFormat="1" applyFont="1" applyFill="1" applyBorder="1" applyAlignment="1">
      <alignment horizontal="center" vertical="center" wrapText="1"/>
    </xf>
    <xf numFmtId="16" fontId="31" fillId="25" borderId="16" xfId="203" applyNumberFormat="1" applyFont="1" applyFill="1" applyBorder="1" applyAlignment="1">
      <alignment horizontal="center" vertical="center" wrapText="1"/>
    </xf>
    <xf numFmtId="0" fontId="31" fillId="25" borderId="16" xfId="0" applyNumberFormat="1" applyFont="1" applyFill="1" applyBorder="1" applyAlignment="1">
      <alignment horizontal="center" vertical="center" wrapText="1"/>
    </xf>
    <xf numFmtId="0" fontId="37" fillId="26" borderId="32" xfId="203" applyFont="1" applyFill="1" applyBorder="1" applyAlignment="1">
      <alignment horizontal="center" wrapText="1"/>
    </xf>
    <xf numFmtId="0" fontId="37" fillId="26" borderId="57" xfId="203" applyFont="1" applyFill="1" applyBorder="1" applyAlignment="1">
      <alignment horizontal="center" wrapText="1"/>
    </xf>
    <xf numFmtId="16" fontId="31" fillId="25" borderId="11" xfId="203" applyNumberFormat="1" applyFont="1" applyFill="1" applyBorder="1" applyAlignment="1">
      <alignment horizontal="center" vertical="center" wrapText="1"/>
    </xf>
    <xf numFmtId="14" fontId="31" fillId="25" borderId="11" xfId="203" applyNumberFormat="1" applyFont="1" applyFill="1" applyBorder="1" applyAlignment="1">
      <alignment horizontal="center" vertical="center"/>
    </xf>
    <xf numFmtId="0" fontId="31" fillId="25" borderId="11" xfId="0" applyNumberFormat="1" applyFont="1" applyFill="1" applyBorder="1" applyAlignment="1">
      <alignment horizontal="center" vertical="center" wrapText="1"/>
    </xf>
    <xf numFmtId="14" fontId="31" fillId="25" borderId="20" xfId="203" applyNumberFormat="1" applyFont="1" applyFill="1" applyBorder="1" applyAlignment="1">
      <alignment horizontal="center" vertical="center"/>
    </xf>
    <xf numFmtId="0" fontId="39" fillId="25" borderId="21" xfId="203" applyNumberFormat="1" applyFont="1" applyFill="1" applyBorder="1" applyAlignment="1">
      <alignment horizontal="center" vertical="center" wrapText="1" shrinkToFit="1"/>
    </xf>
    <xf numFmtId="0" fontId="39" fillId="25" borderId="20" xfId="203" applyNumberFormat="1" applyFont="1" applyFill="1" applyBorder="1" applyAlignment="1">
      <alignment horizontal="center" vertical="center" wrapText="1" shrinkToFit="1"/>
    </xf>
    <xf numFmtId="0" fontId="38" fillId="0" borderId="63" xfId="0" applyFont="1" applyFill="1" applyBorder="1" applyAlignment="1">
      <alignment horizontal="left" vertical="center" wrapText="1"/>
    </xf>
    <xf numFmtId="0" fontId="38" fillId="0" borderId="62" xfId="0" applyFont="1" applyFill="1" applyBorder="1" applyAlignment="1">
      <alignment horizontal="left" vertical="center" wrapText="1"/>
    </xf>
    <xf numFmtId="0" fontId="0" fillId="25" borderId="19" xfId="203" applyFont="1" applyFill="1" applyBorder="1" applyAlignment="1">
      <alignment horizontal="center" vertical="center" wrapText="1"/>
    </xf>
    <xf numFmtId="0" fontId="0" fillId="25" borderId="22" xfId="203" applyFont="1" applyFill="1" applyBorder="1" applyAlignment="1">
      <alignment horizontal="center" vertical="center" wrapText="1"/>
    </xf>
    <xf numFmtId="0" fontId="0" fillId="25" borderId="1" xfId="203" applyFont="1" applyFill="1" applyBorder="1" applyAlignment="1">
      <alignment horizontal="center" vertical="center" wrapText="1"/>
    </xf>
    <xf numFmtId="0" fontId="0" fillId="25" borderId="21" xfId="203" applyFont="1" applyFill="1" applyBorder="1" applyAlignment="1">
      <alignment horizontal="center" vertical="center" wrapText="1"/>
    </xf>
    <xf numFmtId="0" fontId="0" fillId="25" borderId="20" xfId="203" applyFont="1" applyFill="1" applyBorder="1" applyAlignment="1">
      <alignment horizontal="center" vertical="center" wrapText="1"/>
    </xf>
    <xf numFmtId="0" fontId="31" fillId="25" borderId="57" xfId="203" applyNumberFormat="1" applyFont="1" applyFill="1" applyBorder="1" applyAlignment="1">
      <alignment horizontal="center" vertical="center"/>
    </xf>
    <xf numFmtId="167" fontId="31" fillId="25" borderId="32" xfId="203" applyNumberFormat="1" applyFont="1" applyFill="1" applyBorder="1" applyAlignment="1">
      <alignment horizontal="center" vertical="center"/>
    </xf>
    <xf numFmtId="0" fontId="31" fillId="25" borderId="32" xfId="203" applyNumberFormat="1" applyFont="1" applyFill="1" applyBorder="1" applyAlignment="1">
      <alignment vertical="center" wrapText="1"/>
    </xf>
    <xf numFmtId="0" fontId="31" fillId="25" borderId="64" xfId="203" applyNumberFormat="1" applyFont="1" applyFill="1" applyBorder="1" applyAlignment="1">
      <alignment horizontal="center" vertical="center"/>
    </xf>
  </cellXfs>
  <cellStyles count="204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Normal_Sheet1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" xfId="200" builtinId="8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38"/>
    <cellStyle name="Обычный 2 2" xfId="39"/>
    <cellStyle name="Обычный 2 3" xfId="203"/>
    <cellStyle name="Обычный 3" xfId="40"/>
    <cellStyle name="Обычный 31 2" xfId="202"/>
    <cellStyle name="Обычный_Приложение 2" xfId="201"/>
    <cellStyle name="Плохой 2" xfId="41"/>
    <cellStyle name="Пояснение 2" xfId="42"/>
    <cellStyle name="Примечание 2" xfId="43"/>
    <cellStyle name="Связанная ячейка 2" xfId="44"/>
    <cellStyle name="Стиль 1" xfId="45"/>
    <cellStyle name="Стиль 1 10" xfId="46"/>
    <cellStyle name="Стиль 1 11" xfId="47"/>
    <cellStyle name="Стиль 1 11 2" xfId="48"/>
    <cellStyle name="Стиль 1 12" xfId="49"/>
    <cellStyle name="Стиль 1 12 2" xfId="50"/>
    <cellStyle name="Стиль 1 12 3" xfId="51"/>
    <cellStyle name="Стиль 1 12 4" xfId="52"/>
    <cellStyle name="Стиль 1 12 5" xfId="53"/>
    <cellStyle name="Стиль 1 12 6" xfId="54"/>
    <cellStyle name="Стиль 1 12 7" xfId="55"/>
    <cellStyle name="Стиль 1 12 8" xfId="56"/>
    <cellStyle name="Стиль 1 12 9" xfId="57"/>
    <cellStyle name="Стиль 1 13" xfId="58"/>
    <cellStyle name="Стиль 1 14" xfId="59"/>
    <cellStyle name="Стиль 1 15" xfId="60"/>
    <cellStyle name="Стиль 1 16" xfId="61"/>
    <cellStyle name="Стиль 1 17" xfId="62"/>
    <cellStyle name="Стиль 1 18" xfId="63"/>
    <cellStyle name="Стиль 1 19" xfId="64"/>
    <cellStyle name="Стиль 1 2" xfId="65"/>
    <cellStyle name="Стиль 1 2 10" xfId="66"/>
    <cellStyle name="Стиль 1 2 11" xfId="67"/>
    <cellStyle name="Стиль 1 2 12" xfId="68"/>
    <cellStyle name="Стиль 1 2 13" xfId="69"/>
    <cellStyle name="Стиль 1 2 14" xfId="70"/>
    <cellStyle name="Стиль 1 2 15" xfId="71"/>
    <cellStyle name="Стиль 1 2 16" xfId="72"/>
    <cellStyle name="Стиль 1 2 17" xfId="73"/>
    <cellStyle name="Стиль 1 2 18" xfId="74"/>
    <cellStyle name="Стиль 1 2 19" xfId="75"/>
    <cellStyle name="Стиль 1 2 2" xfId="76"/>
    <cellStyle name="Стиль 1 2 2 10" xfId="77"/>
    <cellStyle name="Стиль 1 2 2 11" xfId="78"/>
    <cellStyle name="Стиль 1 2 2 12" xfId="79"/>
    <cellStyle name="Стиль 1 2 2 13" xfId="80"/>
    <cellStyle name="Стиль 1 2 2 14" xfId="81"/>
    <cellStyle name="Стиль 1 2 2 15" xfId="82"/>
    <cellStyle name="Стиль 1 2 2 16" xfId="83"/>
    <cellStyle name="Стиль 1 2 2 17" xfId="84"/>
    <cellStyle name="Стиль 1 2 2 18" xfId="85"/>
    <cellStyle name="Стиль 1 2 2 19" xfId="86"/>
    <cellStyle name="Стиль 1 2 2 2" xfId="87"/>
    <cellStyle name="Стиль 1 2 2 2 10" xfId="88"/>
    <cellStyle name="Стиль 1 2 2 2 11" xfId="89"/>
    <cellStyle name="Стиль 1 2 2 2 12" xfId="90"/>
    <cellStyle name="Стиль 1 2 2 2 13" xfId="91"/>
    <cellStyle name="Стиль 1 2 2 2 14" xfId="92"/>
    <cellStyle name="Стиль 1 2 2 2 15" xfId="93"/>
    <cellStyle name="Стиль 1 2 2 2 16" xfId="94"/>
    <cellStyle name="Стиль 1 2 2 2 17" xfId="95"/>
    <cellStyle name="Стиль 1 2 2 2 18" xfId="96"/>
    <cellStyle name="Стиль 1 2 2 2 19" xfId="97"/>
    <cellStyle name="Стиль 1 2 2 2 2" xfId="98"/>
    <cellStyle name="Стиль 1 2 2 2 2 10" xfId="99"/>
    <cellStyle name="Стиль 1 2 2 2 2 11" xfId="100"/>
    <cellStyle name="Стиль 1 2 2 2 2 12" xfId="101"/>
    <cellStyle name="Стиль 1 2 2 2 2 13" xfId="102"/>
    <cellStyle name="Стиль 1 2 2 2 2 14" xfId="103"/>
    <cellStyle name="Стиль 1 2 2 2 2 15" xfId="104"/>
    <cellStyle name="Стиль 1 2 2 2 2 16" xfId="105"/>
    <cellStyle name="Стиль 1 2 2 2 2 17" xfId="106"/>
    <cellStyle name="Стиль 1 2 2 2 2 18" xfId="107"/>
    <cellStyle name="Стиль 1 2 2 2 2 19" xfId="108"/>
    <cellStyle name="Стиль 1 2 2 2 2 2" xfId="109"/>
    <cellStyle name="Стиль 1 2 2 2 2 2 2" xfId="110"/>
    <cellStyle name="Стиль 1 2 2 2 2 2 3" xfId="111"/>
    <cellStyle name="Стиль 1 2 2 2 2 2 4" xfId="112"/>
    <cellStyle name="Стиль 1 2 2 2 2 2 5" xfId="113"/>
    <cellStyle name="Стиль 1 2 2 2 2 2 6" xfId="114"/>
    <cellStyle name="Стиль 1 2 2 2 2 2 7" xfId="115"/>
    <cellStyle name="Стиль 1 2 2 2 2 2 8" xfId="116"/>
    <cellStyle name="Стиль 1 2 2 2 2 2 9" xfId="117"/>
    <cellStyle name="Стиль 1 2 2 2 2 20" xfId="118"/>
    <cellStyle name="Стиль 1 2 2 2 2 21" xfId="119"/>
    <cellStyle name="Стиль 1 2 2 2 2 3" xfId="120"/>
    <cellStyle name="Стиль 1 2 2 2 2 4" xfId="121"/>
    <cellStyle name="Стиль 1 2 2 2 2 5" xfId="122"/>
    <cellStyle name="Стиль 1 2 2 2 2 6" xfId="123"/>
    <cellStyle name="Стиль 1 2 2 2 2 7" xfId="124"/>
    <cellStyle name="Стиль 1 2 2 2 2 8" xfId="125"/>
    <cellStyle name="Стиль 1 2 2 2 2 9" xfId="126"/>
    <cellStyle name="Стиль 1 2 2 2 20" xfId="127"/>
    <cellStyle name="Стиль 1 2 2 2 21" xfId="128"/>
    <cellStyle name="Стиль 1 2 2 2 3" xfId="129"/>
    <cellStyle name="Стиль 1 2 2 2 3 2" xfId="130"/>
    <cellStyle name="Стиль 1 2 2 2 3 3" xfId="131"/>
    <cellStyle name="Стиль 1 2 2 2 3 4" xfId="132"/>
    <cellStyle name="Стиль 1 2 2 2 3 5" xfId="133"/>
    <cellStyle name="Стиль 1 2 2 2 3 6" xfId="134"/>
    <cellStyle name="Стиль 1 2 2 2 3 7" xfId="135"/>
    <cellStyle name="Стиль 1 2 2 2 3 8" xfId="136"/>
    <cellStyle name="Стиль 1 2 2 2 3 9" xfId="137"/>
    <cellStyle name="Стиль 1 2 2 2 4" xfId="138"/>
    <cellStyle name="Стиль 1 2 2 2 5" xfId="139"/>
    <cellStyle name="Стиль 1 2 2 2 6" xfId="140"/>
    <cellStyle name="Стиль 1 2 2 2 7" xfId="141"/>
    <cellStyle name="Стиль 1 2 2 2 8" xfId="142"/>
    <cellStyle name="Стиль 1 2 2 2 9" xfId="143"/>
    <cellStyle name="Стиль 1 2 2 20" xfId="144"/>
    <cellStyle name="Стиль 1 2 2 21" xfId="145"/>
    <cellStyle name="Стиль 1 2 2 3" xfId="146"/>
    <cellStyle name="Стиль 1 2 2 3 2" xfId="147"/>
    <cellStyle name="Стиль 1 2 2 3 3" xfId="148"/>
    <cellStyle name="Стиль 1 2 2 3 4" xfId="149"/>
    <cellStyle name="Стиль 1 2 2 3 5" xfId="150"/>
    <cellStyle name="Стиль 1 2 2 3 6" xfId="151"/>
    <cellStyle name="Стиль 1 2 2 3 7" xfId="152"/>
    <cellStyle name="Стиль 1 2 2 3 8" xfId="153"/>
    <cellStyle name="Стиль 1 2 2 3 9" xfId="154"/>
    <cellStyle name="Стиль 1 2 2 4" xfId="155"/>
    <cellStyle name="Стиль 1 2 2 5" xfId="156"/>
    <cellStyle name="Стиль 1 2 2 6" xfId="157"/>
    <cellStyle name="Стиль 1 2 2 7" xfId="158"/>
    <cellStyle name="Стиль 1 2 2 8" xfId="159"/>
    <cellStyle name="Стиль 1 2 2 9" xfId="160"/>
    <cellStyle name="Стиль 1 2 20" xfId="161"/>
    <cellStyle name="Стиль 1 2 21" xfId="162"/>
    <cellStyle name="Стиль 1 2 22" xfId="163"/>
    <cellStyle name="Стиль 1 2 3" xfId="164"/>
    <cellStyle name="Стиль 1 2 4" xfId="165"/>
    <cellStyle name="Стиль 1 2 4 2" xfId="166"/>
    <cellStyle name="Стиль 1 2 4 3" xfId="167"/>
    <cellStyle name="Стиль 1 2 4 4" xfId="168"/>
    <cellStyle name="Стиль 1 2 4 5" xfId="169"/>
    <cellStyle name="Стиль 1 2 4 6" xfId="170"/>
    <cellStyle name="Стиль 1 2 4 7" xfId="171"/>
    <cellStyle name="Стиль 1 2 4 8" xfId="172"/>
    <cellStyle name="Стиль 1 2 4 9" xfId="173"/>
    <cellStyle name="Стиль 1 2 5" xfId="174"/>
    <cellStyle name="Стиль 1 2 6" xfId="175"/>
    <cellStyle name="Стиль 1 2 7" xfId="176"/>
    <cellStyle name="Стиль 1 2 8" xfId="177"/>
    <cellStyle name="Стиль 1 2 9" xfId="178"/>
    <cellStyle name="Стиль 1 20" xfId="179"/>
    <cellStyle name="Стиль 1 21" xfId="180"/>
    <cellStyle name="Стиль 1 22" xfId="181"/>
    <cellStyle name="Стиль 1 23" xfId="182"/>
    <cellStyle name="Стиль 1 24" xfId="183"/>
    <cellStyle name="Стиль 1 25" xfId="184"/>
    <cellStyle name="Стиль 1 26" xfId="185"/>
    <cellStyle name="Стиль 1 27" xfId="186"/>
    <cellStyle name="Стиль 1 28" xfId="187"/>
    <cellStyle name="Стиль 1 29" xfId="188"/>
    <cellStyle name="Стиль 1 3" xfId="189"/>
    <cellStyle name="Стиль 1 30" xfId="190"/>
    <cellStyle name="Стиль 1 4" xfId="191"/>
    <cellStyle name="Стиль 1 5" xfId="192"/>
    <cellStyle name="Стиль 1 6" xfId="193"/>
    <cellStyle name="Стиль 1 7" xfId="194"/>
    <cellStyle name="Стиль 1 8" xfId="195"/>
    <cellStyle name="Стиль 1 9" xfId="196"/>
    <cellStyle name="Текст предупреждения 2" xfId="197"/>
    <cellStyle name="Финансовый" xfId="1" builtinId="3"/>
    <cellStyle name="Финансовый 2" xfId="198"/>
    <cellStyle name="Хороший 2" xfId="19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7" Type="http://schemas.openxmlformats.org/officeDocument/2006/relationships/image" Target="../media/image9.emf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6" Type="http://schemas.openxmlformats.org/officeDocument/2006/relationships/image" Target="../media/image8.png"/><Relationship Id="rId5" Type="http://schemas.openxmlformats.org/officeDocument/2006/relationships/image" Target="../media/image7.png"/><Relationship Id="rId4" Type="http://schemas.openxmlformats.org/officeDocument/2006/relationships/image" Target="../media/image6.w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212912</xdr:colOff>
      <xdr:row>107</xdr:row>
      <xdr:rowOff>78441</xdr:rowOff>
    </xdr:from>
    <xdr:to>
      <xdr:col>7</xdr:col>
      <xdr:colOff>44824</xdr:colOff>
      <xdr:row>107</xdr:row>
      <xdr:rowOff>392206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2513769" y="29973334"/>
          <a:ext cx="2621376" cy="313765"/>
        </a:xfrm>
        <a:prstGeom prst="rect">
          <a:avLst/>
        </a:prstGeom>
        <a:noFill/>
      </xdr:spPr>
    </xdr:pic>
    <xdr:clientData/>
  </xdr:twoCellAnchor>
  <xdr:twoCellAnchor>
    <xdr:from>
      <xdr:col>7</xdr:col>
      <xdr:colOff>201705</xdr:colOff>
      <xdr:row>107</xdr:row>
      <xdr:rowOff>44822</xdr:rowOff>
    </xdr:from>
    <xdr:to>
      <xdr:col>7</xdr:col>
      <xdr:colOff>1627567</xdr:colOff>
      <xdr:row>107</xdr:row>
      <xdr:rowOff>286122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76293" y="24059028"/>
          <a:ext cx="1425862" cy="2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112860</xdr:colOff>
      <xdr:row>130</xdr:row>
      <xdr:rowOff>44023</xdr:rowOff>
    </xdr:from>
    <xdr:to>
      <xdr:col>7</xdr:col>
      <xdr:colOff>1649284</xdr:colOff>
      <xdr:row>130</xdr:row>
      <xdr:rowOff>461421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5203181" y="36239023"/>
          <a:ext cx="1536424" cy="4173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95250</xdr:colOff>
          <xdr:row>6</xdr:row>
          <xdr:rowOff>0</xdr:rowOff>
        </xdr:from>
        <xdr:to>
          <xdr:col>7</xdr:col>
          <xdr:colOff>38100</xdr:colOff>
          <xdr:row>6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6</xdr:col>
      <xdr:colOff>489858</xdr:colOff>
      <xdr:row>8</xdr:row>
      <xdr:rowOff>54430</xdr:rowOff>
    </xdr:from>
    <xdr:to>
      <xdr:col>6</xdr:col>
      <xdr:colOff>2375808</xdr:colOff>
      <xdr:row>9</xdr:row>
      <xdr:rowOff>27216</xdr:rowOff>
    </xdr:to>
    <xdr:pic>
      <xdr:nvPicPr>
        <xdr:cNvPr id="9" name="Рисунок 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90715" y="2952751"/>
          <a:ext cx="1885950" cy="5306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299357</xdr:colOff>
      <xdr:row>8</xdr:row>
      <xdr:rowOff>176893</xdr:rowOff>
    </xdr:from>
    <xdr:to>
      <xdr:col>7</xdr:col>
      <xdr:colOff>1525756</xdr:colOff>
      <xdr:row>8</xdr:row>
      <xdr:rowOff>387802</xdr:rowOff>
    </xdr:to>
    <xdr:pic>
      <xdr:nvPicPr>
        <xdr:cNvPr id="10" name="Рисунок 9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0" y="3075214"/>
          <a:ext cx="1226399" cy="210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433728</xdr:colOff>
      <xdr:row>217</xdr:row>
      <xdr:rowOff>142874</xdr:rowOff>
    </xdr:from>
    <xdr:to>
      <xdr:col>6</xdr:col>
      <xdr:colOff>2515621</xdr:colOff>
      <xdr:row>217</xdr:row>
      <xdr:rowOff>392905</xdr:rowOff>
    </xdr:to>
    <xdr:pic>
      <xdr:nvPicPr>
        <xdr:cNvPr id="14" name="Рисунок 13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82853" y="64424718"/>
          <a:ext cx="2081893" cy="250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217</xdr:row>
          <xdr:rowOff>85725</xdr:rowOff>
        </xdr:from>
        <xdr:to>
          <xdr:col>7</xdr:col>
          <xdr:colOff>1838325</xdr:colOff>
          <xdr:row>217</xdr:row>
          <xdr:rowOff>419100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6</xdr:col>
      <xdr:colOff>244929</xdr:colOff>
      <xdr:row>130</xdr:row>
      <xdr:rowOff>95249</xdr:rowOff>
    </xdr:from>
    <xdr:to>
      <xdr:col>6</xdr:col>
      <xdr:colOff>2559504</xdr:colOff>
      <xdr:row>130</xdr:row>
      <xdr:rowOff>421820</xdr:rowOff>
    </xdr:to>
    <xdr:pic>
      <xdr:nvPicPr>
        <xdr:cNvPr id="11" name="Рисунок 10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45786" y="36290249"/>
          <a:ext cx="2314575" cy="3265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mrsk-1.ru/upload/iblock/909/&#1041;&#1077;&#1083;&#1075;&#1086;&#1088;&#1086;&#1076;%202.15%20-%20&#1058;&#1072;&#1088;&#1080;&#1092;&#1085;&#1086;&#1077;%20&#1084;&#1077;&#1085;&#1102;%202017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mrsk-1.ru/upload/iblock/909/&#1058;&#1072;&#1084;&#1073;&#1086;&#1074;%20&#1060;&#1086;&#1088;&#1084;&#1072;%202.15%20-%20&#1058;&#1072;&#1088;&#1080;&#1092;&#1085;&#1086;&#1077;%20&#1084;&#1077;&#1085;&#1102;%20-%20&#1091;&#1089;&#1083;&#1091;&#1075;&#1080;%20&#1087;&#1086;%20&#1087;&#1077;&#1088;&#1077;&#1076;&#1072;&#1095;&#1077;%20&#1101;-&#1101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mrsk-1.ru/upload/iblock/909/&#1058;&#1074;&#1077;&#1088;&#1100;_&#1060;&#1086;&#1088;&#1084;&#1072;%202.15%20-%20&#1058;&#1072;&#1088;&#1080;&#1092;%20&#1084;&#1077;&#1085;&#1102;_&#1059;&#1089;&#1083;&#1091;&#1075;&#1080;%20&#1087;&#1077;&#1088;&#1077;&#1076;&#1072;&#1095;&#1080;%20&#1101;&#1083;.&#1101;&#1085;_09.12.16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mrsk-1.ru/upload/iblock/909/&#1071;&#1088;&#1086;&#1089;&#1083;&#1072;&#1074;&#1083;&#1100;%20_&#1060;&#1086;&#1088;&#1084;&#1072;%202.15%20-%20&#1058;&#1072;&#1088;&#1080;&#1092;&#1085;&#1086;&#1077;%20&#1084;&#1077;&#1085;&#1102;%20-%20&#1091;&#1089;&#1083;&#1091;&#1075;&#1080;%20&#1087;&#1086;%20&#1087;&#1077;&#1088;&#1077;&#1076;&#1072;&#1095;&#1077;%20&#1101;-&#1101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mrsk-1.ru/&#1044;&#1077;&#1087;&#1072;&#1088;&#1090;&#1072;&#1084;&#1077;&#1085;&#1090;&#1099;/&#1044;&#1077;&#1087;&#1072;&#1088;&#1090;&#1072;&#1084;&#1077;&#1085;&#1090;%20&#1090;&#1072;&#1088;&#1080;&#1092;&#1086;&#1086;&#1073;&#1088;&#1072;&#1079;&#1086;&#1074;&#1072;&#1085;&#1080;&#1103;/2017/26-05%20&#1058;&#1072;&#1088;&#1080;&#1092;&#1085;&#1086;-&#1073;&#1072;&#1083;&#1072;&#1085;&#1089;&#1086;&#1074;&#1099;&#1077;%20&#1088;&#1077;&#1096;&#1077;&#1085;&#1080;&#1103;%20&#1085;&#1072;%20&#1091;&#1089;&#1083;&#1091;&#1075;&#1080;%20&#1087;&#1086;%20&#1087;&#1077;&#1088;&#1077;&#1076;&#1072;&#1095;&#1077;%20&#1101;&#1101;/&#1060;&#1086;&#1088;&#1084;&#1072;&#1090;&#1099;%20&#1087;&#1086;%20&#1057;&#1090;&#1072;&#1085;&#1076;&#1072;&#1088;&#1090;&#1091;/2.14%20&#1048;&#1085;&#1076;&#1080;&#1074;&#1080;&#1076;&#1091;&#1072;&#1083;&#1100;&#1085;&#1099;&#1077;%20&#1090;&#1072;&#1088;&#1080;&#1092;&#1099;/&#1041;&#1077;&#1083;&#1075;&#1086;&#1088;&#1086;&#1076;%20-%20&#1048;&#1085;&#1076;&#1080;&#1074;&#1080;&#1076;&#1091;&#1072;&#1083;&#1100;&#1085;&#1099;&#1077;%20&#1090;&#1072;&#1088;&#1080;&#1092;&#1099;%202017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mrsk-1.ru/&#1044;&#1077;&#1087;&#1072;&#1088;&#1090;&#1072;&#1084;&#1077;&#1085;&#1090;&#1099;/&#1044;&#1077;&#1087;&#1072;&#1088;&#1090;&#1072;&#1084;&#1077;&#1085;&#1090;%20&#1090;&#1072;&#1088;&#1080;&#1092;&#1086;&#1086;&#1073;&#1088;&#1072;&#1079;&#1086;&#1074;&#1072;&#1085;&#1080;&#1103;/2017/26-05%20&#1058;&#1072;&#1088;&#1080;&#1092;&#1085;&#1086;-&#1073;&#1072;&#1083;&#1072;&#1085;&#1089;&#1086;&#1074;&#1099;&#1077;%20&#1088;&#1077;&#1096;&#1077;&#1085;&#1080;&#1103;%20&#1085;&#1072;%20&#1091;&#1089;&#1083;&#1091;&#1075;&#1080;%20&#1087;&#1086;%20&#1087;&#1077;&#1088;&#1077;&#1076;&#1072;&#1095;&#1077;%20&#1101;&#1101;/&#1060;&#1086;&#1088;&#1084;&#1072;&#1090;&#1099;%20&#1087;&#1086;%20&#1057;&#1090;&#1072;&#1085;&#1076;&#1072;&#1088;&#1090;&#1091;/2.14%20&#1048;&#1085;&#1076;&#1080;&#1074;&#1080;&#1076;&#1091;&#1072;&#1083;&#1100;&#1085;&#1099;&#1077;%20&#1090;&#1072;&#1088;&#1080;&#1092;&#1099;/&#1041;&#1088;&#1103;&#1085;&#1089;&#1082;%20%202.14%20-%20&#1048;&#1085;&#1076;&#1080;&#1074;&#1080;&#1076;&#1091;&#1072;&#1083;&#1100;&#1085;&#1099;&#1077;%20&#1090;&#1072;&#1088;&#1080;&#1092;&#1099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mrsk-1.ru/&#1044;&#1077;&#1087;&#1072;&#1088;&#1090;&#1072;&#1084;&#1077;&#1085;&#1090;&#1099;/&#1044;&#1077;&#1087;&#1072;&#1088;&#1090;&#1072;&#1084;&#1077;&#1085;&#1090;%20&#1090;&#1072;&#1088;&#1080;&#1092;&#1086;&#1086;&#1073;&#1088;&#1072;&#1079;&#1086;&#1074;&#1072;&#1085;&#1080;&#1103;/2017/26-05%20&#1058;&#1072;&#1088;&#1080;&#1092;&#1085;&#1086;-&#1073;&#1072;&#1083;&#1072;&#1085;&#1089;&#1086;&#1074;&#1099;&#1077;%20&#1088;&#1077;&#1096;&#1077;&#1085;&#1080;&#1103;%20&#1085;&#1072;%20&#1091;&#1089;&#1083;&#1091;&#1075;&#1080;%20&#1087;&#1086;%20&#1087;&#1077;&#1088;&#1077;&#1076;&#1072;&#1095;&#1077;%20&#1101;&#1101;/&#1060;&#1086;&#1088;&#1084;&#1072;&#1090;&#1099;%20&#1087;&#1086;%20&#1057;&#1090;&#1072;&#1085;&#1076;&#1072;&#1088;&#1090;&#1091;/2.14%20&#1048;&#1085;&#1076;&#1080;&#1074;&#1080;&#1076;&#1091;&#1072;&#1083;&#1100;&#1085;&#1099;&#1077;%20&#1090;&#1072;&#1088;&#1080;&#1092;&#1099;/&#1042;&#1086;&#1088;&#1086;&#1085;&#1077;&#1078;%202.14%20-%20&#1048;&#1085;&#1076;&#1080;&#1074;&#1080;&#1076;&#1091;&#1072;&#1083;&#1100;&#1085;&#1099;&#1077;%20&#1090;&#1072;&#1088;&#1080;&#1092;&#1099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mrsk-1.ru/&#1044;&#1077;&#1087;&#1072;&#1088;&#1090;&#1072;&#1084;&#1077;&#1085;&#1090;&#1099;/&#1044;&#1077;&#1087;&#1072;&#1088;&#1090;&#1072;&#1084;&#1077;&#1085;&#1090;%20&#1090;&#1072;&#1088;&#1080;&#1092;&#1086;&#1086;&#1073;&#1088;&#1072;&#1079;&#1086;&#1074;&#1072;&#1085;&#1080;&#1103;/2017/26-05%20&#1058;&#1072;&#1088;&#1080;&#1092;&#1085;&#1086;-&#1073;&#1072;&#1083;&#1072;&#1085;&#1089;&#1086;&#1074;&#1099;&#1077;%20&#1088;&#1077;&#1096;&#1077;&#1085;&#1080;&#1103;%20&#1085;&#1072;%20&#1091;&#1089;&#1083;&#1091;&#1075;&#1080;%20&#1087;&#1086;%20&#1087;&#1077;&#1088;&#1077;&#1076;&#1072;&#1095;&#1077;%20&#1101;&#1101;/&#1060;&#1086;&#1088;&#1084;&#1072;&#1090;&#1099;%20&#1087;&#1086;%20&#1057;&#1090;&#1072;&#1085;&#1076;&#1072;&#1088;&#1090;&#1091;/2.14%20&#1048;&#1085;&#1076;&#1080;&#1074;&#1080;&#1076;&#1091;&#1072;&#1083;&#1100;&#1085;&#1099;&#1077;%20&#1090;&#1072;&#1088;&#1080;&#1092;&#1099;/&#1050;&#1086;&#1089;&#1090;&#1088;&#1086;&#1084;&#1072;%20-%20&#1048;&#1085;&#1076;&#1080;&#1074;&#1080;&#1076;&#1091;&#1072;&#1083;&#1100;&#1085;&#1099;&#1077;%20&#1090;&#1072;&#1088;&#1080;&#1092;&#1099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mrsk-1.ru/&#1044;&#1077;&#1087;&#1072;&#1088;&#1090;&#1072;&#1084;&#1077;&#1085;&#1090;&#1099;/&#1044;&#1077;&#1087;&#1072;&#1088;&#1090;&#1072;&#1084;&#1077;&#1085;&#1090;%20&#1090;&#1072;&#1088;&#1080;&#1092;&#1086;&#1086;&#1073;&#1088;&#1072;&#1079;&#1086;&#1074;&#1072;&#1085;&#1080;&#1103;/2017/26-05%20&#1058;&#1072;&#1088;&#1080;&#1092;&#1085;&#1086;-&#1073;&#1072;&#1083;&#1072;&#1085;&#1089;&#1086;&#1074;&#1099;&#1077;%20&#1088;&#1077;&#1096;&#1077;&#1085;&#1080;&#1103;%20&#1085;&#1072;%20&#1091;&#1089;&#1083;&#1091;&#1075;&#1080;%20&#1087;&#1086;%20&#1087;&#1077;&#1088;&#1077;&#1076;&#1072;&#1095;&#1077;%20&#1101;&#1101;/&#1060;&#1086;&#1088;&#1084;&#1072;&#1090;&#1099;%20&#1087;&#1086;%20&#1057;&#1090;&#1072;&#1085;&#1076;&#1072;&#1088;&#1090;&#1091;/2.14%20&#1048;&#1085;&#1076;&#1080;&#1074;&#1080;&#1076;&#1091;&#1072;&#1083;&#1100;&#1085;&#1099;&#1077;%20&#1090;&#1072;&#1088;&#1080;&#1092;&#1099;/&#1050;&#1091;&#1088;&#1089;&#1082;%20_&#1048;&#1085;&#1076;&#1080;&#1074;&#1080;&#1076;&#1091;&#1072;&#1083;&#1100;&#1085;&#1099;&#1077;%20&#1090;&#1072;&#1088;&#1080;&#1092;&#1099;_2017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mrsk-1.ru/&#1044;&#1077;&#1087;&#1072;&#1088;&#1090;&#1072;&#1084;&#1077;&#1085;&#1090;&#1099;/&#1044;&#1077;&#1087;&#1072;&#1088;&#1090;&#1072;&#1084;&#1077;&#1085;&#1090;%20&#1090;&#1072;&#1088;&#1080;&#1092;&#1086;&#1086;&#1073;&#1088;&#1072;&#1079;&#1086;&#1074;&#1072;&#1085;&#1080;&#1103;/2017/26-05%20&#1058;&#1072;&#1088;&#1080;&#1092;&#1085;&#1086;-&#1073;&#1072;&#1083;&#1072;&#1085;&#1089;&#1086;&#1074;&#1099;&#1077;%20&#1088;&#1077;&#1096;&#1077;&#1085;&#1080;&#1103;%20&#1085;&#1072;%20&#1091;&#1089;&#1083;&#1091;&#1075;&#1080;%20&#1087;&#1086;%20&#1087;&#1077;&#1088;&#1077;&#1076;&#1072;&#1095;&#1077;%20&#1101;&#1101;/&#1060;&#1086;&#1088;&#1084;&#1072;&#1090;&#1099;%20&#1087;&#1086;%20&#1057;&#1090;&#1072;&#1085;&#1076;&#1072;&#1088;&#1090;&#1091;/2.14%20&#1048;&#1085;&#1076;&#1080;&#1074;&#1080;&#1076;&#1091;&#1072;&#1083;&#1100;&#1085;&#1099;&#1077;%20&#1090;&#1072;&#1088;&#1080;&#1092;&#1099;/&#1051;&#1080;&#1087;&#1077;&#1094;&#1082;%20-%20&#1048;&#1085;&#1076;&#1080;&#1074;&#1080;&#1076;&#1091;&#1072;&#1083;&#1100;&#1085;&#1099;&#1077;%20&#1090;&#1072;&#1088;&#1080;&#1092;&#1099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mrsk-1.ru/&#1044;&#1077;&#1087;&#1072;&#1088;&#1090;&#1072;&#1084;&#1077;&#1085;&#1090;&#1099;/&#1044;&#1077;&#1087;&#1072;&#1088;&#1090;&#1072;&#1084;&#1077;&#1085;&#1090;%20&#1090;&#1072;&#1088;&#1080;&#1092;&#1086;&#1086;&#1073;&#1088;&#1072;&#1079;&#1086;&#1074;&#1072;&#1085;&#1080;&#1103;/2017/26-05%20&#1058;&#1072;&#1088;&#1080;&#1092;&#1085;&#1086;-&#1073;&#1072;&#1083;&#1072;&#1085;&#1089;&#1086;&#1074;&#1099;&#1077;%20&#1088;&#1077;&#1096;&#1077;&#1085;&#1080;&#1103;%20&#1085;&#1072;%20&#1091;&#1089;&#1083;&#1091;&#1075;&#1080;%20&#1087;&#1086;%20&#1087;&#1077;&#1088;&#1077;&#1076;&#1072;&#1095;&#1077;%20&#1101;&#1101;/&#1060;&#1086;&#1088;&#1084;&#1072;&#1090;&#1099;%20&#1087;&#1086;%20&#1057;&#1090;&#1072;&#1085;&#1076;&#1072;&#1088;&#1090;&#1091;/2.14%20&#1048;&#1085;&#1076;&#1080;&#1074;&#1080;&#1076;&#1091;&#1072;&#1083;&#1100;&#1085;&#1099;&#1077;%20&#1090;&#1072;&#1088;&#1080;&#1092;&#1099;/&#1054;&#1088;&#1077;&#1083;%20%20-%20%20&#1048;&#1085;&#1076;&#1080;&#1074;&#1080;&#1076;&#1091;&#1072;&#1083;&#1100;&#1085;&#1099;&#1077;%20&#1090;&#1072;&#1088;&#1080;&#1092;&#109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mrsk-1.ru/upload/iblock/909/&#1041;&#1088;&#1103;&#1085;&#1089;&#1082;%202.15%20-%20&#1058;&#1072;&#1088;&#1080;&#1092;&#1085;&#1086;&#1077;%20&#1084;&#1077;&#1085;&#1102;%20-%20&#1091;&#1089;&#1083;&#1091;&#1075;&#1080;%20&#1087;&#1086;%20&#1087;&#1077;&#1088;&#1077;&#1076;&#1072;&#1095;&#1077;%20&#1101;-&#1101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mrsk-1.ru/&#1044;&#1077;&#1087;&#1072;&#1088;&#1090;&#1072;&#1084;&#1077;&#1085;&#1090;&#1099;/&#1044;&#1077;&#1087;&#1072;&#1088;&#1090;&#1072;&#1084;&#1077;&#1085;&#1090;%20&#1090;&#1072;&#1088;&#1080;&#1092;&#1086;&#1086;&#1073;&#1088;&#1072;&#1079;&#1086;&#1074;&#1072;&#1085;&#1080;&#1103;/2017/26-05%20&#1058;&#1072;&#1088;&#1080;&#1092;&#1085;&#1086;-&#1073;&#1072;&#1083;&#1072;&#1085;&#1089;&#1086;&#1074;&#1099;&#1077;%20&#1088;&#1077;&#1096;&#1077;&#1085;&#1080;&#1103;%20&#1085;&#1072;%20&#1091;&#1089;&#1083;&#1091;&#1075;&#1080;%20&#1087;&#1086;%20&#1087;&#1077;&#1088;&#1077;&#1076;&#1072;&#1095;&#1077;%20&#1101;&#1101;/&#1060;&#1086;&#1088;&#1084;&#1072;&#1090;&#1099;%20&#1087;&#1086;%20&#1057;&#1090;&#1072;&#1085;&#1076;&#1072;&#1088;&#1090;&#1091;/2.14%20&#1048;&#1085;&#1076;&#1080;&#1074;&#1080;&#1076;&#1091;&#1072;&#1083;&#1100;&#1085;&#1099;&#1077;%20&#1090;&#1072;&#1088;&#1080;&#1092;&#1099;/&#1057;&#1084;&#1086;&#1083;&#1077;&#1085;&#1089;&#1082;%202.14%20-%20&#1048;&#1085;&#1076;&#1080;&#1074;&#1080;&#1076;&#1091;&#1072;&#1083;&#1100;&#1085;&#1099;&#1077;%20&#1090;&#1072;&#1088;&#1080;&#1092;&#1099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mrsk-1.ru/&#1044;&#1077;&#1087;&#1072;&#1088;&#1090;&#1072;&#1084;&#1077;&#1085;&#1090;&#1099;/&#1044;&#1077;&#1087;&#1072;&#1088;&#1090;&#1072;&#1084;&#1077;&#1085;&#1090;%20&#1090;&#1072;&#1088;&#1080;&#1092;&#1086;&#1086;&#1073;&#1088;&#1072;&#1079;&#1086;&#1074;&#1072;&#1085;&#1080;&#1103;/2017/26-05%20&#1058;&#1072;&#1088;&#1080;&#1092;&#1085;&#1086;-&#1073;&#1072;&#1083;&#1072;&#1085;&#1089;&#1086;&#1074;&#1099;&#1077;%20&#1088;&#1077;&#1096;&#1077;&#1085;&#1080;&#1103;%20&#1085;&#1072;%20&#1091;&#1089;&#1083;&#1091;&#1075;&#1080;%20&#1087;&#1086;%20&#1087;&#1077;&#1088;&#1077;&#1076;&#1072;&#1095;&#1077;%20&#1101;&#1101;/&#1060;&#1086;&#1088;&#1084;&#1072;&#1090;&#1099;%20&#1087;&#1086;%20&#1057;&#1090;&#1072;&#1085;&#1076;&#1072;&#1088;&#1090;&#1091;/2.14%20&#1048;&#1085;&#1076;&#1080;&#1074;&#1080;&#1076;&#1091;&#1072;&#1083;&#1100;&#1085;&#1099;&#1077;%20&#1090;&#1072;&#1088;&#1080;&#1092;&#1099;/&#1058;&#1072;&#1084;&#1073;&#1086;&#1074;%202.14%20-%20&#1048;&#1085;&#1076;&#1080;&#1074;&#1080;&#1076;&#1091;&#1072;&#1083;&#1100;&#1085;&#1099;&#1077;%20&#1090;&#1072;&#1088;&#1080;&#1092;&#1099;=&#1086;&#1082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mrsk-1.ru/&#1044;&#1077;&#1087;&#1072;&#1088;&#1090;&#1072;&#1084;&#1077;&#1085;&#1090;&#1099;/&#1044;&#1077;&#1087;&#1072;&#1088;&#1090;&#1072;&#1084;&#1077;&#1085;&#1090;%20&#1090;&#1072;&#1088;&#1080;&#1092;&#1086;&#1086;&#1073;&#1088;&#1072;&#1079;&#1086;&#1074;&#1072;&#1085;&#1080;&#1103;/2017/26-05%20&#1058;&#1072;&#1088;&#1080;&#1092;&#1085;&#1086;-&#1073;&#1072;&#1083;&#1072;&#1085;&#1089;&#1086;&#1074;&#1099;&#1077;%20&#1088;&#1077;&#1096;&#1077;&#1085;&#1080;&#1103;%20&#1085;&#1072;%20&#1091;&#1089;&#1083;&#1091;&#1075;&#1080;%20&#1087;&#1086;%20&#1087;&#1077;&#1088;&#1077;&#1076;&#1072;&#1095;&#1077;%20&#1101;&#1101;/&#1060;&#1086;&#1088;&#1084;&#1072;&#1090;&#1099;%20&#1087;&#1086;%20&#1057;&#1090;&#1072;&#1085;&#1076;&#1072;&#1088;&#1090;&#1091;/2.14%20&#1048;&#1085;&#1076;&#1080;&#1074;&#1080;&#1076;&#1091;&#1072;&#1083;&#1100;&#1085;&#1099;&#1077;%20&#1090;&#1072;&#1088;&#1080;&#1092;&#1099;/&#1058;&#1074;&#1077;&#1088;&#1100;%20%202.14%20-%20&#1048;&#1085;&#1076;&#1080;&#1074;&#1080;&#1076;&#1091;&#1072;&#1083;&#1100;&#1085;&#1099;&#1077;%20&#1090;&#1072;&#1088;&#1080;&#1092;&#1099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FANOVA_TV\AppData\Local\Microsoft\Windows\Temporary%20Internet%20Files\Content.Outlook\RR4KITD2\&#1060;&#1086;&#1088;&#1084;&#1072;%202.9%20-%20&#1053;&#1042;&#1042;%20&#1058;&#1057;&#1054;%2004.05.17%20(2)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mrsk-1.ru/&#1044;&#1077;&#1087;&#1072;&#1088;&#1090;&#1072;&#1084;&#1077;&#1085;&#1090;&#1099;/&#1044;&#1077;&#1087;&#1072;&#1088;&#1090;&#1072;&#1084;&#1077;&#1085;&#1090;%20&#1090;&#1072;&#1088;&#1080;&#1092;&#1086;&#1086;&#1073;&#1088;&#1072;&#1079;&#1086;&#1074;&#1072;&#1085;&#1080;&#1103;/2017/26-05%20&#1058;&#1072;&#1088;&#1080;&#1092;&#1085;&#1086;-&#1073;&#1072;&#1083;&#1072;&#1085;&#1089;&#1086;&#1074;&#1099;&#1077;%20&#1088;&#1077;&#1096;&#1077;&#1085;&#1080;&#1103;%20&#1085;&#1072;%20&#1091;&#1089;&#1083;&#1091;&#1075;&#1080;%20&#1087;&#1086;%20&#1087;&#1077;&#1088;&#1077;&#1076;&#1072;&#1095;&#1077;%20&#1101;&#1101;/&#1060;&#1086;&#1088;&#1084;&#1072;&#1090;&#1099;%20&#1087;&#1086;%20&#1057;&#1090;&#1072;&#1085;&#1076;&#1072;&#1088;&#1090;&#1091;/2.14%20&#1048;&#1085;&#1076;&#1080;&#1074;&#1080;&#1076;&#1091;&#1072;&#1083;&#1100;&#1085;&#1099;&#1077;%20&#1090;&#1072;&#1088;&#1080;&#1092;&#1099;/&#1071;&#1088;&#1086;&#1089;&#1083;&#1072;&#1074;&#1083;&#1100;%202.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mrsk-1.ru/upload/iblock/909/&#1042;&#1086;&#1088;&#1086;&#1085;&#1077;&#1078;%202.15%20-%20&#1058;&#1072;&#1088;&#1080;&#1092;&#1085;&#1086;&#1077;%20&#1084;&#1077;&#1085;&#1102;%20-%20&#1091;&#1089;&#1083;&#1091;&#1075;&#1080;%20&#1087;&#1086;%20&#1087;&#1077;&#1088;&#1077;&#1076;&#1072;&#1095;&#1077;%20&#1101;-&#1101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mrsk-1.ru/upload/iblock/909/&#1050;&#1086;&#1089;&#1090;&#1088;&#1086;&#1084;&#1072;%202.15%20-%20&#1058;&#1072;&#1088;&#1080;&#1092;&#1085;&#1086;&#1077;%20&#1084;&#1077;&#1085;&#1102;%20-%20&#1091;&#1089;&#1083;&#1091;&#1075;&#1080;%20&#1087;&#1086;%20&#1087;&#1077;&#1088;&#1077;&#1076;&#1072;&#1095;&#1077;%20&#1101;-&#1101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mrsk-1.ru/upload/iblock/909/&#1050;&#1091;&#1088;&#1089;&#1082;%20-%20&#1091;&#1089;&#1083;&#1091;&#1075;&#1080;%20&#1087;&#1086;%20&#1087;&#1077;&#1088;&#1077;&#1076;&#1072;&#1095;&#1077;%20&#1101;-&#1101;_2017_%20&#1074;%20&#1052;&#1056;&#1057;&#1050;_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mrsk-1.ru/upload/iblock/909/&#1051;&#1080;&#1087;&#1077;&#1094;&#1082;%202.15%20-%20&#1058;&#1072;&#1088;&#1080;&#1092;&#1085;&#1086;&#1077;%20&#1084;&#1077;&#1085;&#1102;%20-%20&#1091;&#1089;&#1083;&#1091;&#1075;&#1080;%20&#1087;&#1086;%20&#1087;&#1077;&#1088;&#1077;&#1076;&#1072;&#1095;&#1077;%20&#1101;-&#1101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mrsk-1.ru/upload/iblock/909/&#1054;&#1088;&#1077;&#1083;%20%202.15%20-%20&#1058;&#1072;&#1088;&#1080;&#1092;&#1085;&#1086;&#1077;%20&#1084;&#1077;&#1085;&#1102;%20-%20&#1091;&#1089;&#1083;&#1091;&#1075;&#1080;%20&#1087;&#1086;%20&#1087;&#1077;&#1088;&#1077;&#1076;&#1072;&#1095;&#1077;%20&#1101;-&#1101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mrsk-1.ru/&#1044;&#1077;&#1087;&#1072;&#1088;&#1090;&#1072;&#1084;&#1077;&#1085;&#1090;&#1099;/&#1044;&#1077;&#1087;&#1072;&#1088;&#1090;&#1072;&#1084;&#1077;&#1085;&#1090;%20&#1090;&#1072;&#1088;&#1080;&#1092;&#1086;&#1086;&#1073;&#1088;&#1072;&#1079;&#1086;&#1074;&#1072;&#1085;&#1080;&#1103;/2017/26-05%20&#1058;&#1072;&#1088;&#1080;&#1092;&#1085;&#1086;-&#1073;&#1072;&#1083;&#1072;&#1085;&#1089;&#1086;&#1074;&#1099;&#1077;%20&#1088;&#1077;&#1096;&#1077;&#1085;&#1080;&#1103;%20&#1085;&#1072;%20&#1091;&#1089;&#1083;&#1091;&#1075;&#1080;%20&#1087;&#1086;%20&#1087;&#1077;&#1088;&#1077;&#1076;&#1072;&#1095;&#1077;%20&#1101;&#1101;/&#1060;&#1086;&#1088;&#1084;&#1072;&#1090;&#1099;%20&#1087;&#1086;%20&#1057;&#1090;&#1072;&#1085;&#1076;&#1072;&#1088;&#1090;&#1091;/2.26-2.27-2.28/&#1054;&#1088;&#1077;&#1083;%20%202017%20&#1060;&#1086;&#1088;&#1084;&#1099;%202.26-2.28+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mrsk-1.ru/upload/iblock/909/&#1057;&#1084;&#1086;&#1083;&#1077;&#1085;&#1089;&#1082;%20%202.15%20-%20&#1058;&#1072;&#1088;&#1080;&#1092;&#1085;&#1086;&#1077;%20&#1084;&#1077;&#1085;&#1102;%20-%20&#1091;&#1089;&#1083;&#1091;&#1075;&#1080;%20&#1087;&#1086;%20&#1087;&#1077;&#1088;&#1077;&#1076;&#1072;&#1095;&#1077;%20&#1101;-&#11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2.15"/>
    </sheetNames>
    <sheetDataSet>
      <sheetData sheetId="0" refreshError="1">
        <row r="7">
          <cell r="B7" t="str">
            <v>№30/3</v>
          </cell>
          <cell r="D7" t="str">
            <v xml:space="preserve">Вестник нормативных правовых актов Белгородской области </v>
          </cell>
        </row>
        <row r="8">
          <cell r="G8">
            <v>1165246.58</v>
          </cell>
          <cell r="H8">
            <v>72.75</v>
          </cell>
          <cell r="I8">
            <v>1794.23</v>
          </cell>
        </row>
        <row r="10">
          <cell r="G10">
            <v>1397658.61</v>
          </cell>
          <cell r="H10">
            <v>170.61</v>
          </cell>
          <cell r="I10">
            <v>2157.7199999999998</v>
          </cell>
        </row>
        <row r="11">
          <cell r="G11">
            <v>982868.03</v>
          </cell>
          <cell r="H11">
            <v>293.57</v>
          </cell>
          <cell r="I11">
            <v>1850.5</v>
          </cell>
        </row>
        <row r="12">
          <cell r="G12">
            <v>1062530.51</v>
          </cell>
          <cell r="H12">
            <v>532.63</v>
          </cell>
          <cell r="I12">
            <v>2661.31</v>
          </cell>
        </row>
        <row r="14">
          <cell r="I14">
            <v>1549.2</v>
          </cell>
        </row>
        <row r="15">
          <cell r="I15">
            <v>636.88</v>
          </cell>
        </row>
        <row r="16">
          <cell r="I16">
            <v>636.88</v>
          </cell>
        </row>
        <row r="17">
          <cell r="I17">
            <v>636.88</v>
          </cell>
        </row>
        <row r="18">
          <cell r="I18">
            <v>763.98</v>
          </cell>
        </row>
        <row r="19">
          <cell r="I19">
            <v>636.88</v>
          </cell>
        </row>
        <row r="20">
          <cell r="I20">
            <v>763.98</v>
          </cell>
        </row>
        <row r="22">
          <cell r="G22">
            <v>1223508.9099999999</v>
          </cell>
          <cell r="H22">
            <v>77.33</v>
          </cell>
          <cell r="I22">
            <v>1795.64</v>
          </cell>
        </row>
        <row r="23">
          <cell r="G23">
            <v>1467558.06</v>
          </cell>
          <cell r="H23">
            <v>181.36</v>
          </cell>
          <cell r="I23">
            <v>2240.59</v>
          </cell>
        </row>
        <row r="24">
          <cell r="G24">
            <v>1032047.19</v>
          </cell>
          <cell r="H24">
            <v>312.06</v>
          </cell>
          <cell r="I24">
            <v>1863.06</v>
          </cell>
        </row>
        <row r="25">
          <cell r="G25">
            <v>1115657.03</v>
          </cell>
          <cell r="H25">
            <v>566.17999999999995</v>
          </cell>
          <cell r="I25">
            <v>2664.89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2.15"/>
      <sheetName val="Приложение 2.15 (Тамбов)"/>
    </sheetNames>
    <sheetDataSet>
      <sheetData sheetId="0" refreshError="1"/>
      <sheetData sheetId="1" refreshError="1">
        <row r="6">
          <cell r="B6" t="str">
            <v xml:space="preserve">№ 255-э  </v>
          </cell>
          <cell r="D6" t="str">
            <v>газета "Тамбовская жизнь" спец.выпуск от 30.12.2016 № 141(26648), от 30.12.16 №98(1748)</v>
          </cell>
        </row>
        <row r="23">
          <cell r="I23">
            <v>1565.42</v>
          </cell>
          <cell r="L23">
            <v>1610.31</v>
          </cell>
        </row>
        <row r="30">
          <cell r="I30">
            <v>835.09999999999991</v>
          </cell>
          <cell r="L30">
            <v>922.52</v>
          </cell>
        </row>
        <row r="37">
          <cell r="I37">
            <v>541.27</v>
          </cell>
          <cell r="L37">
            <v>707.14</v>
          </cell>
        </row>
        <row r="44">
          <cell r="I44">
            <v>1565.42</v>
          </cell>
          <cell r="L44">
            <v>1610.31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2.15"/>
    </sheetNames>
    <sheetDataSet>
      <sheetData sheetId="0">
        <row r="8">
          <cell r="D8" t="str">
            <v>Газета "Тверская жизнь"                         № 154 (28.349) от 30.12.16</v>
          </cell>
          <cell r="H8">
            <v>1093865.98</v>
          </cell>
          <cell r="I8">
            <v>205.5</v>
          </cell>
          <cell r="J8">
            <v>2047.93</v>
          </cell>
        </row>
        <row r="9">
          <cell r="H9">
            <v>1207880.5</v>
          </cell>
          <cell r="I9">
            <v>353.83</v>
          </cell>
          <cell r="J9">
            <v>2459.14</v>
          </cell>
        </row>
        <row r="10">
          <cell r="H10">
            <v>1286973.3500000001</v>
          </cell>
          <cell r="I10">
            <v>560.15</v>
          </cell>
          <cell r="J10">
            <v>2976.43</v>
          </cell>
        </row>
        <row r="11">
          <cell r="H11">
            <v>1682518.48</v>
          </cell>
          <cell r="I11">
            <v>1069.68</v>
          </cell>
          <cell r="J11">
            <v>4241.74</v>
          </cell>
        </row>
        <row r="12">
          <cell r="J12">
            <v>2030.53</v>
          </cell>
        </row>
        <row r="13">
          <cell r="J13">
            <v>1022.06</v>
          </cell>
        </row>
        <row r="14">
          <cell r="J14">
            <v>1022.06</v>
          </cell>
        </row>
        <row r="15">
          <cell r="J15">
            <v>2030.53</v>
          </cell>
        </row>
        <row r="30">
          <cell r="B30" t="str">
            <v xml:space="preserve">   № 386-нп</v>
          </cell>
          <cell r="C30">
            <v>42733</v>
          </cell>
          <cell r="H30">
            <v>1097147.57</v>
          </cell>
          <cell r="I30">
            <v>206.52</v>
          </cell>
          <cell r="J30">
            <v>2068.41</v>
          </cell>
        </row>
        <row r="31">
          <cell r="H31">
            <v>1211504.1399999999</v>
          </cell>
          <cell r="I31">
            <v>355.59</v>
          </cell>
          <cell r="J31">
            <v>2467.2199999999998</v>
          </cell>
        </row>
        <row r="32">
          <cell r="H32">
            <v>1290834.27</v>
          </cell>
          <cell r="I32">
            <v>562.95000000000005</v>
          </cell>
          <cell r="J32">
            <v>2986.48</v>
          </cell>
        </row>
        <row r="33">
          <cell r="H33">
            <v>1687566.03</v>
          </cell>
          <cell r="I33">
            <v>1075.03</v>
          </cell>
          <cell r="J33">
            <v>4256.6000000000004</v>
          </cell>
        </row>
        <row r="34">
          <cell r="J34">
            <v>2063.2600000000002</v>
          </cell>
        </row>
        <row r="35">
          <cell r="J35">
            <v>1037.83</v>
          </cell>
        </row>
        <row r="36">
          <cell r="J36">
            <v>1037.83</v>
          </cell>
        </row>
        <row r="38">
          <cell r="J38">
            <v>2063.2600000000002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2.15"/>
    </sheetNames>
    <sheetDataSet>
      <sheetData sheetId="0">
        <row r="10">
          <cell r="F10">
            <v>761031.16</v>
          </cell>
          <cell r="G10">
            <v>67.86</v>
          </cell>
          <cell r="H10">
            <v>1690.26</v>
          </cell>
        </row>
        <row r="11">
          <cell r="F11">
            <v>1028991.65</v>
          </cell>
          <cell r="G11">
            <v>270.76</v>
          </cell>
          <cell r="H11">
            <v>1794.03</v>
          </cell>
        </row>
        <row r="12">
          <cell r="F12">
            <v>1149701.56</v>
          </cell>
          <cell r="G12">
            <v>307.88</v>
          </cell>
          <cell r="H12">
            <v>2119.84</v>
          </cell>
        </row>
        <row r="13">
          <cell r="F13">
            <v>1784511.57</v>
          </cell>
          <cell r="G13">
            <v>822.6</v>
          </cell>
          <cell r="H13">
            <v>3740.98</v>
          </cell>
        </row>
        <row r="16">
          <cell r="H16">
            <v>1101.24</v>
          </cell>
        </row>
        <row r="21">
          <cell r="H21">
            <v>262.26</v>
          </cell>
        </row>
        <row r="26">
          <cell r="H26">
            <v>262.26</v>
          </cell>
        </row>
        <row r="32">
          <cell r="H32">
            <v>262.26</v>
          </cell>
        </row>
        <row r="37">
          <cell r="H37">
            <v>1101.24</v>
          </cell>
        </row>
        <row r="42">
          <cell r="H42">
            <v>262.26</v>
          </cell>
        </row>
        <row r="47">
          <cell r="H47">
            <v>1101.24</v>
          </cell>
        </row>
        <row r="53">
          <cell r="F53">
            <v>770924.56</v>
          </cell>
          <cell r="G53">
            <v>72.27</v>
          </cell>
          <cell r="H53">
            <v>1725.49</v>
          </cell>
        </row>
        <row r="54">
          <cell r="F54">
            <v>1042368.54</v>
          </cell>
          <cell r="G54">
            <v>288.35000000000002</v>
          </cell>
          <cell r="H54">
            <v>1831.43</v>
          </cell>
        </row>
        <row r="55">
          <cell r="F55">
            <v>1164647.68</v>
          </cell>
          <cell r="G55">
            <v>327.89</v>
          </cell>
          <cell r="H55">
            <v>2163.4</v>
          </cell>
        </row>
        <row r="56">
          <cell r="F56">
            <v>1807710.22</v>
          </cell>
          <cell r="G56">
            <v>876.07</v>
          </cell>
          <cell r="H56">
            <v>3832.39</v>
          </cell>
        </row>
        <row r="59">
          <cell r="H59">
            <v>1423.9</v>
          </cell>
        </row>
        <row r="64">
          <cell r="H64">
            <v>551.02</v>
          </cell>
        </row>
        <row r="69">
          <cell r="H69">
            <v>551.02</v>
          </cell>
        </row>
        <row r="75">
          <cell r="H75">
            <v>551.02</v>
          </cell>
        </row>
        <row r="80">
          <cell r="H80">
            <v>1423.9</v>
          </cell>
        </row>
        <row r="85">
          <cell r="H85">
            <v>551.02</v>
          </cell>
        </row>
        <row r="90">
          <cell r="H90">
            <v>1423.9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2.14"/>
    </sheetNames>
    <sheetDataSet>
      <sheetData sheetId="0">
        <row r="5">
          <cell r="B5" t="str">
            <v xml:space="preserve"> 25/1</v>
          </cell>
          <cell r="C5" t="str">
            <v xml:space="preserve">15.12.2016 г. </v>
          </cell>
          <cell r="D5" t="str">
            <v>Вестник нормативных правовых актов Белгородской области, 16.12.2016</v>
          </cell>
          <cell r="G5">
            <v>13522.7</v>
          </cell>
          <cell r="H5">
            <v>4.5990000000000002</v>
          </cell>
          <cell r="I5">
            <v>24.8</v>
          </cell>
        </row>
        <row r="6">
          <cell r="G6">
            <v>13928.4</v>
          </cell>
          <cell r="H6">
            <v>4.7370000000000001</v>
          </cell>
          <cell r="I6">
            <v>25.5</v>
          </cell>
        </row>
        <row r="7">
          <cell r="B7" t="str">
            <v xml:space="preserve"> 25/1</v>
          </cell>
          <cell r="C7" t="str">
            <v xml:space="preserve">15.12.2016 г. </v>
          </cell>
          <cell r="D7" t="str">
            <v>Вестник нормативных правовых актов Белгородской области, 16.12.2016</v>
          </cell>
          <cell r="G7">
            <v>140227.875</v>
          </cell>
          <cell r="H7">
            <v>78.251999999999995</v>
          </cell>
          <cell r="I7">
            <v>353.2</v>
          </cell>
        </row>
        <row r="8">
          <cell r="G8">
            <v>140227.875</v>
          </cell>
          <cell r="H8">
            <v>81.742999999999995</v>
          </cell>
          <cell r="I8">
            <v>356.7</v>
          </cell>
        </row>
        <row r="9">
          <cell r="B9" t="str">
            <v xml:space="preserve"> 25/1</v>
          </cell>
          <cell r="C9" t="str">
            <v xml:space="preserve">15.12.2016 г. </v>
          </cell>
          <cell r="D9" t="str">
            <v>Вестник нормативных правовых актов Белгородской области, 16.12.2016</v>
          </cell>
          <cell r="G9">
            <v>226044.92600000001</v>
          </cell>
          <cell r="H9">
            <v>140.03</v>
          </cell>
          <cell r="I9">
            <v>1034.3</v>
          </cell>
        </row>
        <row r="10">
          <cell r="G10">
            <v>232826.3</v>
          </cell>
          <cell r="H10">
            <v>144.23099999999999</v>
          </cell>
          <cell r="I10">
            <v>1065.7</v>
          </cell>
        </row>
        <row r="11">
          <cell r="B11" t="str">
            <v xml:space="preserve"> 25/1</v>
          </cell>
          <cell r="C11" t="str">
            <v xml:space="preserve">15.12.2016 г. </v>
          </cell>
          <cell r="D11" t="str">
            <v>Вестник нормативных правовых актов Белгородской области, 16.12.2016</v>
          </cell>
          <cell r="G11">
            <v>64470.764999999999</v>
          </cell>
          <cell r="H11">
            <v>29.321000000000002</v>
          </cell>
          <cell r="I11">
            <v>125.6</v>
          </cell>
        </row>
        <row r="12">
          <cell r="G12">
            <v>66404.899999999994</v>
          </cell>
          <cell r="H12">
            <v>30.201000000000001</v>
          </cell>
          <cell r="I12">
            <v>126.1</v>
          </cell>
        </row>
        <row r="13">
          <cell r="B13" t="str">
            <v xml:space="preserve"> 25/1</v>
          </cell>
          <cell r="C13" t="str">
            <v xml:space="preserve">15.12.2016 г. </v>
          </cell>
          <cell r="D13" t="str">
            <v>Вестник нормативных правовых актов Белгородской области, 16.12.2016</v>
          </cell>
          <cell r="G13">
            <v>28219.1</v>
          </cell>
          <cell r="H13">
            <v>1.22</v>
          </cell>
          <cell r="I13">
            <v>52.4</v>
          </cell>
        </row>
        <row r="14">
          <cell r="G14">
            <v>24209.1</v>
          </cell>
          <cell r="H14">
            <v>1.256</v>
          </cell>
          <cell r="I14">
            <v>45.1</v>
          </cell>
        </row>
        <row r="15">
          <cell r="B15" t="str">
            <v xml:space="preserve"> 25/3</v>
          </cell>
          <cell r="C15" t="str">
            <v xml:space="preserve">27.12.2016 г. </v>
          </cell>
          <cell r="D15" t="str">
            <v>Вестник нормативных правовых актов Белгородской области, 27.12.2016</v>
          </cell>
          <cell r="G15">
            <v>108214</v>
          </cell>
          <cell r="H15">
            <v>39.125999999999998</v>
          </cell>
          <cell r="I15">
            <v>388.8</v>
          </cell>
        </row>
        <row r="16">
          <cell r="G16">
            <v>239640.1</v>
          </cell>
          <cell r="H16">
            <v>38.130000000000003</v>
          </cell>
          <cell r="I16">
            <v>800.5</v>
          </cell>
        </row>
        <row r="17">
          <cell r="B17" t="str">
            <v xml:space="preserve"> 25/1</v>
          </cell>
          <cell r="C17" t="str">
            <v xml:space="preserve">15.12.2016 г. </v>
          </cell>
          <cell r="D17" t="str">
            <v>Вестник нормативных правовых актов Белгородской области, 16.12.2016</v>
          </cell>
          <cell r="G17">
            <v>79700</v>
          </cell>
          <cell r="H17">
            <v>18.257999999999999</v>
          </cell>
          <cell r="I17">
            <v>169.4</v>
          </cell>
        </row>
        <row r="18">
          <cell r="G18">
            <v>79700</v>
          </cell>
          <cell r="H18">
            <v>18.806000000000001</v>
          </cell>
          <cell r="I18">
            <v>169.9</v>
          </cell>
        </row>
        <row r="19">
          <cell r="B19" t="str">
            <v xml:space="preserve"> 25/1</v>
          </cell>
          <cell r="C19" t="str">
            <v xml:space="preserve">15.12.2016 г. </v>
          </cell>
          <cell r="D19" t="str">
            <v>Вестник нормативных правовых актов Белгородской области, 16.12.2016</v>
          </cell>
          <cell r="G19">
            <v>96504.7</v>
          </cell>
          <cell r="H19">
            <v>1.7070000000000001</v>
          </cell>
          <cell r="I19">
            <v>286.10000000000002</v>
          </cell>
        </row>
        <row r="20">
          <cell r="G20">
            <v>96504.7</v>
          </cell>
          <cell r="H20">
            <v>1.758</v>
          </cell>
          <cell r="I20">
            <v>286.10000000000002</v>
          </cell>
        </row>
        <row r="21">
          <cell r="B21" t="str">
            <v xml:space="preserve"> 25/1</v>
          </cell>
          <cell r="C21" t="str">
            <v xml:space="preserve">15.12.2016 г. </v>
          </cell>
          <cell r="D21" t="str">
            <v>Вестник нормативных правовых актов Белгородской области, 16.12.2016</v>
          </cell>
          <cell r="G21">
            <v>157300.20000000001</v>
          </cell>
          <cell r="H21">
            <v>72.599999999999994</v>
          </cell>
          <cell r="I21">
            <v>406.4</v>
          </cell>
        </row>
        <row r="22">
          <cell r="G22">
            <v>162019.20000000001</v>
          </cell>
          <cell r="H22">
            <v>74.778000000000006</v>
          </cell>
          <cell r="I22">
            <v>418.6</v>
          </cell>
        </row>
        <row r="23">
          <cell r="B23" t="str">
            <v xml:space="preserve"> 25/1</v>
          </cell>
          <cell r="C23" t="str">
            <v xml:space="preserve">15.12.2016 г. </v>
          </cell>
          <cell r="D23" t="str">
            <v>Вестник нормативных правовых актов Белгородской области, 16.12.2016</v>
          </cell>
          <cell r="G23">
            <v>74046.600000000006</v>
          </cell>
          <cell r="H23">
            <v>37.732999999999997</v>
          </cell>
          <cell r="I23">
            <v>167.6</v>
          </cell>
        </row>
        <row r="24">
          <cell r="G24">
            <v>76268</v>
          </cell>
          <cell r="H24">
            <v>38.865000000000002</v>
          </cell>
          <cell r="I24">
            <v>172.6</v>
          </cell>
        </row>
        <row r="25">
          <cell r="B25" t="str">
            <v xml:space="preserve"> 25/1</v>
          </cell>
          <cell r="C25" t="str">
            <v xml:space="preserve">15.12.2016 г. </v>
          </cell>
          <cell r="D25" t="str">
            <v>Вестник нормативных правовых актов Белгородской области, 16.12.2016</v>
          </cell>
          <cell r="G25">
            <v>38338.5</v>
          </cell>
          <cell r="H25">
            <v>39.851999999999997</v>
          </cell>
          <cell r="I25">
            <v>289.8</v>
          </cell>
        </row>
        <row r="26">
          <cell r="G26">
            <v>39296.959999999999</v>
          </cell>
          <cell r="H26">
            <v>41.048000000000002</v>
          </cell>
          <cell r="I26">
            <v>297.2</v>
          </cell>
        </row>
        <row r="27">
          <cell r="B27" t="str">
            <v xml:space="preserve"> 25/1</v>
          </cell>
          <cell r="C27" t="str">
            <v xml:space="preserve">15.12.2016 г. </v>
          </cell>
          <cell r="D27" t="str">
            <v>Вестник нормативных правовых актов Белгородской области, 16.12.2016</v>
          </cell>
          <cell r="G27">
            <v>44617.3</v>
          </cell>
          <cell r="H27">
            <v>18.61</v>
          </cell>
          <cell r="I27">
            <v>175.2</v>
          </cell>
        </row>
        <row r="28">
          <cell r="G28">
            <v>44617.3</v>
          </cell>
          <cell r="H28">
            <v>19.158000000000001</v>
          </cell>
          <cell r="I28">
            <v>175.8</v>
          </cell>
        </row>
        <row r="29">
          <cell r="B29" t="str">
            <v xml:space="preserve"> 25/1</v>
          </cell>
          <cell r="C29" t="str">
            <v xml:space="preserve">15.12.2016 г. </v>
          </cell>
          <cell r="D29" t="str">
            <v>Вестник нормативных правовых актов Белгородской области, 16.12.2016</v>
          </cell>
          <cell r="G29">
            <v>55757</v>
          </cell>
          <cell r="H29">
            <v>24.984999999999999</v>
          </cell>
          <cell r="I29">
            <v>104.8</v>
          </cell>
        </row>
        <row r="30">
          <cell r="G30">
            <v>55757</v>
          </cell>
          <cell r="H30">
            <v>25.734999999999999</v>
          </cell>
          <cell r="I30">
            <v>105.6</v>
          </cell>
        </row>
        <row r="31">
          <cell r="B31" t="str">
            <v xml:space="preserve"> 25/1</v>
          </cell>
          <cell r="C31" t="str">
            <v xml:space="preserve">15.12.2016 г. </v>
          </cell>
          <cell r="D31" t="str">
            <v>Вестник нормативных правовых актов Белгородской области, 16.12.2016</v>
          </cell>
          <cell r="G31">
            <v>105069.3</v>
          </cell>
          <cell r="H31">
            <v>20.149999999999999</v>
          </cell>
          <cell r="I31">
            <v>269.10000000000002</v>
          </cell>
        </row>
        <row r="32">
          <cell r="G32">
            <v>109272.08199999999</v>
          </cell>
          <cell r="H32">
            <v>20.754999999999999</v>
          </cell>
          <cell r="I32">
            <v>276.89999999999998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2.14"/>
    </sheetNames>
    <sheetDataSet>
      <sheetData sheetId="0" refreshError="1">
        <row r="5">
          <cell r="B5" t="str">
            <v>40/8-э</v>
          </cell>
          <cell r="C5">
            <v>42731</v>
          </cell>
          <cell r="D5" t="str">
            <v>Официальный интернет-портал правовой информации Государственная система правовой информации http://publication.pravo.gov.ru/SignatoryAuthority/region32/iogv</v>
          </cell>
          <cell r="G5">
            <v>470818.81</v>
          </cell>
          <cell r="H5">
            <v>136.28</v>
          </cell>
          <cell r="I5">
            <v>770.22</v>
          </cell>
        </row>
        <row r="6">
          <cell r="B6" t="str">
            <v>40/4-э</v>
          </cell>
          <cell r="C6">
            <v>42731</v>
          </cell>
          <cell r="G6">
            <v>135756.23000000001</v>
          </cell>
          <cell r="H6">
            <v>112.39</v>
          </cell>
          <cell r="I6">
            <v>408.60999999999996</v>
          </cell>
        </row>
        <row r="7">
          <cell r="B7" t="str">
            <v>40/4-э</v>
          </cell>
          <cell r="C7">
            <v>42731</v>
          </cell>
          <cell r="G7">
            <v>708358.68</v>
          </cell>
          <cell r="H7">
            <v>550.6</v>
          </cell>
          <cell r="I7">
            <v>2102.9699999999998</v>
          </cell>
        </row>
        <row r="8">
          <cell r="B8" t="str">
            <v>40/4-э</v>
          </cell>
          <cell r="C8">
            <v>42731</v>
          </cell>
          <cell r="G8">
            <v>49708.04</v>
          </cell>
          <cell r="H8">
            <v>120.63</v>
          </cell>
          <cell r="I8">
            <v>228.7</v>
          </cell>
        </row>
        <row r="9">
          <cell r="B9" t="str">
            <v>40/4-э</v>
          </cell>
          <cell r="C9">
            <v>42731</v>
          </cell>
          <cell r="G9">
            <v>53347.360000000001</v>
          </cell>
          <cell r="H9">
            <v>137.37</v>
          </cell>
          <cell r="I9">
            <v>507.96</v>
          </cell>
        </row>
        <row r="10">
          <cell r="B10" t="str">
            <v>40/4-э</v>
          </cell>
          <cell r="C10">
            <v>42731</v>
          </cell>
          <cell r="G10">
            <v>65603.77</v>
          </cell>
          <cell r="H10">
            <v>119.88</v>
          </cell>
          <cell r="I10">
            <v>256.58</v>
          </cell>
        </row>
        <row r="11">
          <cell r="B11" t="str">
            <v>40/4-э</v>
          </cell>
          <cell r="C11">
            <v>42731</v>
          </cell>
          <cell r="G11">
            <v>24183.119999999999</v>
          </cell>
          <cell r="H11">
            <v>87.27</v>
          </cell>
          <cell r="I11">
            <v>371.55</v>
          </cell>
        </row>
        <row r="12">
          <cell r="B12" t="str">
            <v>40/4-э</v>
          </cell>
          <cell r="C12">
            <v>42731</v>
          </cell>
          <cell r="G12">
            <v>27733.65</v>
          </cell>
          <cell r="H12">
            <v>106.43</v>
          </cell>
          <cell r="I12">
            <v>500.46000000000004</v>
          </cell>
        </row>
        <row r="13">
          <cell r="B13" t="str">
            <v>40/4-э</v>
          </cell>
          <cell r="C13">
            <v>42731</v>
          </cell>
          <cell r="G13">
            <v>386010.18</v>
          </cell>
          <cell r="H13">
            <v>301.08</v>
          </cell>
          <cell r="I13">
            <v>1242.9399999999998</v>
          </cell>
        </row>
        <row r="14">
          <cell r="B14" t="str">
            <v>40/4-э</v>
          </cell>
          <cell r="C14">
            <v>42731</v>
          </cell>
          <cell r="G14">
            <v>123083.05</v>
          </cell>
          <cell r="H14">
            <v>106.43</v>
          </cell>
          <cell r="I14">
            <v>609.58000000000004</v>
          </cell>
        </row>
        <row r="15">
          <cell r="B15" t="str">
            <v>40/4-э</v>
          </cell>
          <cell r="C15">
            <v>42731</v>
          </cell>
          <cell r="G15">
            <v>3287.12</v>
          </cell>
          <cell r="H15">
            <v>306.83999999999997</v>
          </cell>
          <cell r="I15">
            <v>2279.11</v>
          </cell>
        </row>
        <row r="16">
          <cell r="B16" t="str">
            <v>40/3-э</v>
          </cell>
          <cell r="C16" t="str">
            <v>27.12.2016г</v>
          </cell>
          <cell r="G16">
            <v>93234.93</v>
          </cell>
          <cell r="H16">
            <v>144.18</v>
          </cell>
          <cell r="I16">
            <v>1024.57</v>
          </cell>
        </row>
        <row r="17">
          <cell r="B17" t="str">
            <v>40/3-э</v>
          </cell>
          <cell r="C17" t="str">
            <v>27.12.2016г</v>
          </cell>
          <cell r="G17">
            <v>66061.33</v>
          </cell>
          <cell r="H17">
            <v>146.68</v>
          </cell>
          <cell r="I17">
            <v>1053.8800000000001</v>
          </cell>
        </row>
        <row r="18">
          <cell r="B18" t="str">
            <v>40/3-э</v>
          </cell>
          <cell r="C18" t="str">
            <v>27.12.2016г</v>
          </cell>
          <cell r="G18">
            <v>216765.09</v>
          </cell>
          <cell r="H18">
            <v>66.12</v>
          </cell>
          <cell r="I18">
            <v>445.17</v>
          </cell>
        </row>
        <row r="19">
          <cell r="B19" t="str">
            <v>40/5-э</v>
          </cell>
          <cell r="G19">
            <v>47644.46</v>
          </cell>
          <cell r="H19">
            <v>219.43</v>
          </cell>
          <cell r="I19">
            <v>537.62</v>
          </cell>
        </row>
        <row r="20">
          <cell r="B20" t="str">
            <v>40/5-э</v>
          </cell>
          <cell r="C20" t="str">
            <v>27.12.2016г</v>
          </cell>
          <cell r="G20">
            <v>61794.85</v>
          </cell>
          <cell r="H20">
            <v>209.72</v>
          </cell>
          <cell r="I20">
            <v>906.13</v>
          </cell>
        </row>
        <row r="21">
          <cell r="G21">
            <v>67166.55</v>
          </cell>
          <cell r="H21">
            <v>112.39</v>
          </cell>
          <cell r="I21">
            <v>687.99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2.14"/>
    </sheetNames>
    <sheetDataSet>
      <sheetData sheetId="0">
        <row r="6">
          <cell r="B6" t="str">
            <v>62/6</v>
          </cell>
          <cell r="C6" t="str">
            <v>28.12.2016г.</v>
          </cell>
          <cell r="D6" t="str">
            <v>http://pravo.govvrn.ru/tariv?page=1</v>
          </cell>
          <cell r="G6" t="str">
            <v>204183,62</v>
          </cell>
          <cell r="H6" t="str">
            <v>414</v>
          </cell>
          <cell r="I6" t="str">
            <v>842,6</v>
          </cell>
        </row>
        <row r="7">
          <cell r="G7">
            <v>201343.07</v>
          </cell>
          <cell r="H7">
            <v>435.17</v>
          </cell>
          <cell r="I7">
            <v>864.62</v>
          </cell>
        </row>
        <row r="8">
          <cell r="B8" t="str">
            <v>62/6</v>
          </cell>
          <cell r="C8" t="str">
            <v>28.12.2016г.</v>
          </cell>
          <cell r="G8" t="str">
            <v>87028,58</v>
          </cell>
          <cell r="H8" t="str">
            <v>82,97</v>
          </cell>
          <cell r="I8" t="str">
            <v>224,92</v>
          </cell>
        </row>
        <row r="9">
          <cell r="G9">
            <v>85305.23</v>
          </cell>
          <cell r="H9">
            <v>87.21</v>
          </cell>
          <cell r="I9">
            <v>229.16</v>
          </cell>
        </row>
        <row r="10">
          <cell r="B10" t="str">
            <v>62/6</v>
          </cell>
          <cell r="C10" t="str">
            <v>28.12.2016г.</v>
          </cell>
          <cell r="G10" t="str">
            <v>314855,21</v>
          </cell>
          <cell r="H10" t="str">
            <v>378,95</v>
          </cell>
          <cell r="I10" t="str">
            <v>1020,73</v>
          </cell>
        </row>
        <row r="11">
          <cell r="G11">
            <v>314854.46999999997</v>
          </cell>
          <cell r="H11">
            <v>398.32</v>
          </cell>
          <cell r="I11">
            <v>1040.0999999999999</v>
          </cell>
        </row>
        <row r="12">
          <cell r="B12" t="str">
            <v>62/6</v>
          </cell>
          <cell r="C12" t="str">
            <v>28.12.2016г.</v>
          </cell>
          <cell r="G12" t="str">
            <v>309610,37</v>
          </cell>
          <cell r="H12" t="str">
            <v>425,47</v>
          </cell>
          <cell r="I12" t="str">
            <v>1082,75</v>
          </cell>
        </row>
        <row r="13">
          <cell r="G13">
            <v>300595.33</v>
          </cell>
          <cell r="H13">
            <v>447.22</v>
          </cell>
          <cell r="I13">
            <v>1096.53</v>
          </cell>
        </row>
        <row r="14">
          <cell r="B14" t="str">
            <v>62/6</v>
          </cell>
          <cell r="C14" t="str">
            <v>28.12.2016г.</v>
          </cell>
          <cell r="G14" t="str">
            <v>357794,85</v>
          </cell>
          <cell r="H14" t="str">
            <v>332,82</v>
          </cell>
          <cell r="I14" t="str">
            <v>946,07</v>
          </cell>
        </row>
        <row r="15">
          <cell r="G15">
            <v>357776.16</v>
          </cell>
          <cell r="H15">
            <v>349.84</v>
          </cell>
          <cell r="I15">
            <v>947.01</v>
          </cell>
        </row>
        <row r="16">
          <cell r="B16" t="str">
            <v>62/6</v>
          </cell>
          <cell r="C16" t="str">
            <v>28.12.2016г.</v>
          </cell>
          <cell r="G16" t="str">
            <v>531534,77</v>
          </cell>
          <cell r="H16" t="str">
            <v>483,96</v>
          </cell>
          <cell r="I16" t="str">
            <v>1589,67</v>
          </cell>
        </row>
        <row r="17">
          <cell r="G17">
            <v>529492.92000000004</v>
          </cell>
          <cell r="H17">
            <v>508.7</v>
          </cell>
          <cell r="I17">
            <v>1644.53</v>
          </cell>
        </row>
        <row r="18">
          <cell r="B18" t="str">
            <v>62/6</v>
          </cell>
          <cell r="C18" t="str">
            <v>28.12.2016г.</v>
          </cell>
          <cell r="G18" t="str">
            <v>330311,71</v>
          </cell>
          <cell r="H18" t="str">
            <v>292,31</v>
          </cell>
          <cell r="I18" t="str">
            <v>1014,02</v>
          </cell>
        </row>
        <row r="19">
          <cell r="G19">
            <v>328125.71000000002</v>
          </cell>
          <cell r="H19">
            <v>307.26</v>
          </cell>
          <cell r="I19">
            <v>1024.19</v>
          </cell>
        </row>
        <row r="20">
          <cell r="B20" t="str">
            <v>62/6</v>
          </cell>
          <cell r="C20" t="str">
            <v>28.12.2016г.</v>
          </cell>
          <cell r="G20" t="str">
            <v>849407,21</v>
          </cell>
          <cell r="H20" t="str">
            <v>417,49</v>
          </cell>
          <cell r="I20" t="str">
            <v>1896,6</v>
          </cell>
        </row>
        <row r="21">
          <cell r="G21">
            <v>914979.21</v>
          </cell>
          <cell r="H21">
            <v>438.84</v>
          </cell>
          <cell r="I21">
            <v>2036.18</v>
          </cell>
        </row>
        <row r="22">
          <cell r="B22" t="str">
            <v>62/6</v>
          </cell>
          <cell r="C22" t="str">
            <v>28.12.2016г.</v>
          </cell>
          <cell r="G22" t="str">
            <v>2373700,7</v>
          </cell>
          <cell r="H22" t="str">
            <v>298,4</v>
          </cell>
          <cell r="I22" t="str">
            <v>1201,27</v>
          </cell>
        </row>
        <row r="23">
          <cell r="G23">
            <v>2113442.2799999998</v>
          </cell>
          <cell r="H23">
            <v>313.64999999999998</v>
          </cell>
          <cell r="I23">
            <v>1216.53</v>
          </cell>
        </row>
        <row r="24">
          <cell r="B24" t="str">
            <v>62/6</v>
          </cell>
          <cell r="C24" t="str">
            <v>28.12.2016г.</v>
          </cell>
          <cell r="G24" t="str">
            <v>401117,98</v>
          </cell>
          <cell r="H24" t="str">
            <v>482,29</v>
          </cell>
        </row>
        <row r="25">
          <cell r="G25">
            <v>409531.86</v>
          </cell>
          <cell r="H25">
            <v>506.94</v>
          </cell>
          <cell r="I25">
            <v>1511.83</v>
          </cell>
        </row>
        <row r="26">
          <cell r="B26" t="str">
            <v>62/6</v>
          </cell>
          <cell r="C26" t="str">
            <v>28.12.2016г.</v>
          </cell>
          <cell r="G26" t="str">
            <v>405950,46</v>
          </cell>
          <cell r="H26" t="str">
            <v>340</v>
          </cell>
          <cell r="I26" t="str">
            <v>969,63</v>
          </cell>
        </row>
        <row r="27">
          <cell r="G27">
            <v>405979.29</v>
          </cell>
          <cell r="H27">
            <v>357.38</v>
          </cell>
          <cell r="I27">
            <v>987.01</v>
          </cell>
        </row>
        <row r="28">
          <cell r="B28" t="str">
            <v>62/6</v>
          </cell>
          <cell r="C28" t="str">
            <v>28.12.2016г.</v>
          </cell>
          <cell r="G28" t="str">
            <v>270283,66</v>
          </cell>
          <cell r="H28" t="str">
            <v>158,14</v>
          </cell>
          <cell r="I28" t="str">
            <v>495,69</v>
          </cell>
        </row>
        <row r="29">
          <cell r="G29">
            <v>274763.89</v>
          </cell>
          <cell r="H29">
            <v>166.23</v>
          </cell>
          <cell r="I29">
            <v>503.77</v>
          </cell>
        </row>
        <row r="30">
          <cell r="B30" t="str">
            <v>62/6</v>
          </cell>
          <cell r="C30" t="str">
            <v>28.12.2016г.</v>
          </cell>
          <cell r="G30" t="str">
            <v>309548,93</v>
          </cell>
          <cell r="H30" t="str">
            <v>610,54</v>
          </cell>
          <cell r="I30" t="str">
            <v>1449,86</v>
          </cell>
        </row>
        <row r="31">
          <cell r="G31">
            <v>309547.36</v>
          </cell>
          <cell r="H31">
            <v>641.76</v>
          </cell>
          <cell r="I31">
            <v>1481.07</v>
          </cell>
        </row>
        <row r="32">
          <cell r="B32" t="str">
            <v>62/6</v>
          </cell>
          <cell r="C32" t="str">
            <v>28.12.2016г.</v>
          </cell>
          <cell r="G32" t="str">
            <v>83239,89</v>
          </cell>
          <cell r="H32" t="str">
            <v>38,98</v>
          </cell>
          <cell r="I32" t="str">
            <v>287,67</v>
          </cell>
        </row>
        <row r="33">
          <cell r="G33">
            <v>89978.91</v>
          </cell>
          <cell r="H33">
            <v>40.97</v>
          </cell>
          <cell r="I33">
            <v>289.67</v>
          </cell>
        </row>
        <row r="34">
          <cell r="B34" t="str">
            <v>62/6</v>
          </cell>
          <cell r="C34" t="str">
            <v>28.12.2016г.</v>
          </cell>
          <cell r="G34" t="str">
            <v>104037,09</v>
          </cell>
          <cell r="H34" t="str">
            <v>58,38</v>
          </cell>
          <cell r="I34" t="str">
            <v>271,53</v>
          </cell>
        </row>
        <row r="35">
          <cell r="G35">
            <v>104977.64</v>
          </cell>
          <cell r="H35">
            <v>61.36</v>
          </cell>
          <cell r="I35">
            <v>274.51</v>
          </cell>
        </row>
        <row r="36">
          <cell r="B36" t="str">
            <v>62/6</v>
          </cell>
          <cell r="C36" t="str">
            <v>28.12.2016г.</v>
          </cell>
          <cell r="G36" t="str">
            <v>241147,42</v>
          </cell>
          <cell r="H36" t="str">
            <v>105,69</v>
          </cell>
          <cell r="I36" t="str">
            <v>513,28</v>
          </cell>
        </row>
        <row r="37">
          <cell r="G37">
            <v>250077.51</v>
          </cell>
          <cell r="H37">
            <v>111.09</v>
          </cell>
          <cell r="I37">
            <v>518.67999999999995</v>
          </cell>
        </row>
        <row r="38">
          <cell r="B38" t="str">
            <v>62/6</v>
          </cell>
          <cell r="C38" t="str">
            <v>28.12.2016г.</v>
          </cell>
          <cell r="G38" t="str">
            <v>71299,18</v>
          </cell>
          <cell r="H38" t="str">
            <v>50,77</v>
          </cell>
          <cell r="I38" t="str">
            <v>222,5</v>
          </cell>
        </row>
        <row r="39">
          <cell r="G39">
            <v>79439.679999999993</v>
          </cell>
          <cell r="H39">
            <v>53.36</v>
          </cell>
          <cell r="I39">
            <v>225.09</v>
          </cell>
        </row>
        <row r="40">
          <cell r="B40" t="str">
            <v>62/6</v>
          </cell>
          <cell r="C40" t="str">
            <v>28.12.2016г.</v>
          </cell>
          <cell r="G40" t="str">
            <v>663875,62</v>
          </cell>
          <cell r="H40" t="str">
            <v>173,55</v>
          </cell>
          <cell r="I40" t="str">
            <v>682,49</v>
          </cell>
        </row>
        <row r="41">
          <cell r="G41">
            <v>656614.43000000005</v>
          </cell>
          <cell r="H41">
            <v>182.42</v>
          </cell>
          <cell r="I41">
            <v>685.79</v>
          </cell>
        </row>
        <row r="42">
          <cell r="B42" t="str">
            <v>62/6</v>
          </cell>
          <cell r="C42" t="str">
            <v>28.12.2016г.</v>
          </cell>
          <cell r="G42" t="str">
            <v>162001,05</v>
          </cell>
          <cell r="I42" t="str">
            <v>636,83</v>
          </cell>
        </row>
        <row r="43">
          <cell r="G43">
            <v>184608.31</v>
          </cell>
          <cell r="H43">
            <v>196.3</v>
          </cell>
          <cell r="I43">
            <v>709.18</v>
          </cell>
        </row>
        <row r="44">
          <cell r="B44" t="str">
            <v>62/6</v>
          </cell>
          <cell r="C44" t="str">
            <v>28.12.2016г.</v>
          </cell>
          <cell r="G44" t="str">
            <v>620056,8</v>
          </cell>
          <cell r="H44" t="str">
            <v>135,52</v>
          </cell>
          <cell r="I44" t="str">
            <v>696,55</v>
          </cell>
        </row>
        <row r="45">
          <cell r="G45">
            <v>620052.14</v>
          </cell>
          <cell r="H45">
            <v>142.44999999999999</v>
          </cell>
          <cell r="I45">
            <v>703.47</v>
          </cell>
        </row>
        <row r="46">
          <cell r="B46" t="str">
            <v>62/6</v>
          </cell>
          <cell r="C46" t="str">
            <v>28.12.2016г.</v>
          </cell>
          <cell r="G46" t="str">
            <v>249132,88</v>
          </cell>
          <cell r="H46" t="str">
            <v>163,09</v>
          </cell>
          <cell r="I46" t="str">
            <v>1025,44</v>
          </cell>
        </row>
        <row r="47">
          <cell r="G47">
            <v>249126.13</v>
          </cell>
          <cell r="H47">
            <v>171.42</v>
          </cell>
          <cell r="I47">
            <v>1033.75</v>
          </cell>
        </row>
        <row r="48">
          <cell r="B48" t="str">
            <v>62/6</v>
          </cell>
          <cell r="C48" t="str">
            <v>28.12.2016г.</v>
          </cell>
          <cell r="G48" t="str">
            <v>25893,42</v>
          </cell>
          <cell r="H48" t="str">
            <v>115,32</v>
          </cell>
          <cell r="I48" t="str">
            <v>165,83</v>
          </cell>
        </row>
        <row r="49">
          <cell r="G49">
            <v>23835.599999999999</v>
          </cell>
          <cell r="H49">
            <v>121.22</v>
          </cell>
          <cell r="I49">
            <v>167.71</v>
          </cell>
        </row>
        <row r="50">
          <cell r="B50" t="str">
            <v>62/4</v>
          </cell>
          <cell r="C50" t="str">
            <v>28.12.2016г.</v>
          </cell>
          <cell r="G50">
            <v>87110</v>
          </cell>
          <cell r="H50">
            <v>93</v>
          </cell>
          <cell r="I50">
            <v>432.67</v>
          </cell>
        </row>
        <row r="51">
          <cell r="G51">
            <v>87110</v>
          </cell>
          <cell r="H51">
            <v>97.75</v>
          </cell>
          <cell r="I51">
            <v>437.42</v>
          </cell>
        </row>
        <row r="52">
          <cell r="B52" t="str">
            <v>62/6</v>
          </cell>
          <cell r="C52" t="str">
            <v>28.12.2016г.</v>
          </cell>
          <cell r="G52" t="str">
            <v>89423,15</v>
          </cell>
          <cell r="H52" t="str">
            <v>114,38</v>
          </cell>
          <cell r="I52" t="str">
            <v>666,33</v>
          </cell>
        </row>
        <row r="53">
          <cell r="G53">
            <v>89420.75</v>
          </cell>
          <cell r="H53">
            <v>120.23</v>
          </cell>
          <cell r="I53">
            <v>672.16</v>
          </cell>
        </row>
        <row r="54">
          <cell r="B54" t="str">
            <v>62/6</v>
          </cell>
          <cell r="C54" t="str">
            <v>28.12.2016г.</v>
          </cell>
          <cell r="G54" t="str">
            <v>130324,94</v>
          </cell>
          <cell r="H54" t="str">
            <v>116,13</v>
          </cell>
          <cell r="I54" t="str">
            <v>1078</v>
          </cell>
        </row>
        <row r="55">
          <cell r="G55">
            <v>130321.34</v>
          </cell>
          <cell r="H55">
            <v>122.07</v>
          </cell>
          <cell r="I55">
            <v>1083.9100000000001</v>
          </cell>
        </row>
        <row r="56">
          <cell r="B56" t="str">
            <v>62/6</v>
          </cell>
          <cell r="C56" t="str">
            <v>28.12.2016г.</v>
          </cell>
          <cell r="G56">
            <v>39099.230000000003</v>
          </cell>
          <cell r="H56">
            <v>39.21</v>
          </cell>
          <cell r="I56">
            <v>296.52</v>
          </cell>
        </row>
        <row r="57">
          <cell r="G57">
            <v>39098.800000000003</v>
          </cell>
          <cell r="H57">
            <v>41.22</v>
          </cell>
          <cell r="I57">
            <v>298.52</v>
          </cell>
        </row>
        <row r="58">
          <cell r="B58" t="str">
            <v>62/3</v>
          </cell>
          <cell r="C58" t="str">
            <v>28.12.2016г.</v>
          </cell>
          <cell r="G58">
            <v>214880.9</v>
          </cell>
          <cell r="H58">
            <v>232.02</v>
          </cell>
        </row>
        <row r="59">
          <cell r="G59">
            <v>214881.1</v>
          </cell>
          <cell r="H59">
            <v>243.87</v>
          </cell>
          <cell r="I59">
            <v>698.37</v>
          </cell>
        </row>
        <row r="60">
          <cell r="B60" t="str">
            <v>62/6</v>
          </cell>
          <cell r="C60" t="str">
            <v>28.12.2016г.</v>
          </cell>
          <cell r="G60">
            <v>41377.25</v>
          </cell>
          <cell r="H60">
            <v>52.67</v>
          </cell>
          <cell r="I60">
            <v>120.08</v>
          </cell>
        </row>
        <row r="61">
          <cell r="G61">
            <v>40326.269999999997</v>
          </cell>
          <cell r="H61">
            <v>55.36</v>
          </cell>
          <cell r="I61">
            <v>120.24</v>
          </cell>
        </row>
        <row r="62">
          <cell r="B62" t="str">
            <v>62/6</v>
          </cell>
          <cell r="C62" t="str">
            <v>28.12.2016г.</v>
          </cell>
          <cell r="G62">
            <v>52027.88</v>
          </cell>
          <cell r="H62">
            <v>166.21</v>
          </cell>
          <cell r="I62">
            <v>481.3</v>
          </cell>
        </row>
        <row r="63">
          <cell r="G63">
            <v>52025.69</v>
          </cell>
          <cell r="H63">
            <v>174.71</v>
          </cell>
          <cell r="I63">
            <v>489.78</v>
          </cell>
        </row>
        <row r="64">
          <cell r="B64" t="str">
            <v>62/6</v>
          </cell>
          <cell r="C64" t="str">
            <v>28.12.2016г.</v>
          </cell>
          <cell r="G64">
            <v>99276.6</v>
          </cell>
          <cell r="H64">
            <v>131.19999999999999</v>
          </cell>
          <cell r="I64">
            <v>280.75</v>
          </cell>
        </row>
        <row r="65">
          <cell r="G65">
            <v>107319.15</v>
          </cell>
          <cell r="H65">
            <v>137.91</v>
          </cell>
          <cell r="I65">
            <v>280.64999999999998</v>
          </cell>
        </row>
        <row r="66">
          <cell r="B66" t="str">
            <v>62/6</v>
          </cell>
          <cell r="C66" t="str">
            <v>28.12.2016г.</v>
          </cell>
          <cell r="G66">
            <v>31178.6</v>
          </cell>
          <cell r="H66">
            <v>188.09</v>
          </cell>
          <cell r="I66">
            <v>400.24</v>
          </cell>
        </row>
        <row r="67">
          <cell r="G67">
            <v>31177.279999999999</v>
          </cell>
          <cell r="H67">
            <v>197.7</v>
          </cell>
          <cell r="I67">
            <v>409.85</v>
          </cell>
        </row>
        <row r="68">
          <cell r="B68" t="str">
            <v>62/6</v>
          </cell>
          <cell r="C68" t="str">
            <v>28.12.2016г.</v>
          </cell>
          <cell r="G68">
            <v>30060.799999999999</v>
          </cell>
          <cell r="H68">
            <v>51.48</v>
          </cell>
          <cell r="I68">
            <v>84.83</v>
          </cell>
        </row>
        <row r="69">
          <cell r="G69">
            <v>29154.09</v>
          </cell>
          <cell r="H69">
            <v>54.11</v>
          </cell>
          <cell r="I69">
            <v>84.96</v>
          </cell>
        </row>
        <row r="70">
          <cell r="B70" t="str">
            <v>62/6</v>
          </cell>
          <cell r="C70" t="str">
            <v>28.12.2016г.</v>
          </cell>
          <cell r="G70">
            <v>84750</v>
          </cell>
          <cell r="H70">
            <v>151.16</v>
          </cell>
          <cell r="I70">
            <v>353.18</v>
          </cell>
        </row>
        <row r="71">
          <cell r="G71">
            <v>84746.91</v>
          </cell>
          <cell r="H71">
            <v>158.88</v>
          </cell>
          <cell r="I71">
            <v>360.89</v>
          </cell>
        </row>
        <row r="72">
          <cell r="B72" t="str">
            <v>62/6</v>
          </cell>
          <cell r="C72" t="str">
            <v>28.12.2016г.</v>
          </cell>
          <cell r="G72">
            <v>136441.18</v>
          </cell>
          <cell r="H72">
            <v>18.75</v>
          </cell>
          <cell r="I72">
            <v>114.04</v>
          </cell>
        </row>
        <row r="73">
          <cell r="G73">
            <v>140352.94</v>
          </cell>
          <cell r="H73">
            <v>19.7</v>
          </cell>
          <cell r="I73">
            <v>117.71</v>
          </cell>
        </row>
        <row r="74">
          <cell r="B74" t="str">
            <v>62/6</v>
          </cell>
          <cell r="C74" t="str">
            <v>28.12.2016г.</v>
          </cell>
          <cell r="G74">
            <v>23280.73</v>
          </cell>
          <cell r="H74">
            <v>161</v>
          </cell>
          <cell r="I74">
            <v>573.33000000000004</v>
          </cell>
        </row>
        <row r="75">
          <cell r="G75">
            <v>23280.73</v>
          </cell>
          <cell r="H75">
            <v>169.24</v>
          </cell>
          <cell r="I75">
            <v>581.57000000000005</v>
          </cell>
        </row>
        <row r="76">
          <cell r="B76" t="str">
            <v>62/2</v>
          </cell>
          <cell r="C76" t="str">
            <v>28.12.2016г.</v>
          </cell>
          <cell r="G76">
            <v>74151.48</v>
          </cell>
          <cell r="H76">
            <v>44.39</v>
          </cell>
          <cell r="I76">
            <v>804.61</v>
          </cell>
        </row>
        <row r="77">
          <cell r="G77">
            <v>74151.31</v>
          </cell>
          <cell r="H77">
            <v>46.65</v>
          </cell>
          <cell r="I77">
            <v>806.88</v>
          </cell>
        </row>
        <row r="78">
          <cell r="B78" t="str">
            <v>62/2</v>
          </cell>
          <cell r="G78">
            <v>63622.19</v>
          </cell>
          <cell r="H78">
            <v>102.51</v>
          </cell>
          <cell r="I78">
            <v>249.56</v>
          </cell>
        </row>
        <row r="79">
          <cell r="G79">
            <v>65306.38</v>
          </cell>
          <cell r="H79">
            <v>107.75</v>
          </cell>
          <cell r="I79">
            <v>258.69</v>
          </cell>
        </row>
        <row r="80">
          <cell r="B80" t="str">
            <v>62/5</v>
          </cell>
          <cell r="C80" t="str">
            <v>28.12.2016г.</v>
          </cell>
          <cell r="G80">
            <v>53131.51</v>
          </cell>
          <cell r="H80">
            <v>25.22</v>
          </cell>
          <cell r="I80">
            <v>98.04</v>
          </cell>
        </row>
        <row r="81">
          <cell r="G81">
            <v>53131.88</v>
          </cell>
          <cell r="H81">
            <v>26.51</v>
          </cell>
          <cell r="I81">
            <v>99.33</v>
          </cell>
        </row>
        <row r="82">
          <cell r="B82" t="str">
            <v>62/5</v>
          </cell>
          <cell r="C82" t="str">
            <v>28.12.2016г.</v>
          </cell>
          <cell r="G82">
            <v>45492.22</v>
          </cell>
          <cell r="H82">
            <v>187.22</v>
          </cell>
          <cell r="I82">
            <v>432.36</v>
          </cell>
        </row>
        <row r="83">
          <cell r="G83">
            <v>44009.96</v>
          </cell>
          <cell r="H83">
            <v>196.79</v>
          </cell>
          <cell r="I83">
            <v>433.94</v>
          </cell>
        </row>
        <row r="84">
          <cell r="B84" t="str">
            <v>62/5</v>
          </cell>
          <cell r="C84" t="str">
            <v>28.12.2016г.</v>
          </cell>
          <cell r="G84">
            <v>165425</v>
          </cell>
          <cell r="H84">
            <v>77.86</v>
          </cell>
          <cell r="I84">
            <v>270.76</v>
          </cell>
        </row>
        <row r="85">
          <cell r="G85">
            <v>170867.42</v>
          </cell>
          <cell r="H85">
            <v>81.84</v>
          </cell>
          <cell r="I85">
            <v>286.62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2.14"/>
    </sheetNames>
    <sheetDataSet>
      <sheetData sheetId="0">
        <row r="5">
          <cell r="B5" t="str">
            <v>14/511
(в ред. пост.ДГРЦиТ КО от 28.12.2016 №16/517)</v>
          </cell>
          <cell r="C5" t="str">
            <v>28.12.2016</v>
          </cell>
          <cell r="D5" t="str">
            <v>официальное опубликование 30.12.2015 на официальном сайте Администрации Костромской области http://pravo.adm44.ru/kind.aspx?id=18</v>
          </cell>
          <cell r="G5">
            <v>455802.48</v>
          </cell>
          <cell r="H5">
            <v>197.27</v>
          </cell>
          <cell r="I5">
            <v>1748.2</v>
          </cell>
        </row>
        <row r="6">
          <cell r="B6" t="str">
            <v>14/511
(в ред. пост.ДГРЦиТ КО от 28.12.2016 №16/517)</v>
          </cell>
          <cell r="C6" t="str">
            <v>28.12.2016</v>
          </cell>
          <cell r="G6">
            <v>254119.91</v>
          </cell>
          <cell r="H6">
            <v>217.12</v>
          </cell>
          <cell r="I6">
            <v>678.94</v>
          </cell>
        </row>
        <row r="7">
          <cell r="B7" t="str">
            <v>14/511
(в ред. пост.ДГРЦиТ КО от 28.12.2016 №16/517)</v>
          </cell>
          <cell r="C7" t="str">
            <v>28.12.2016</v>
          </cell>
          <cell r="G7">
            <v>38865.96</v>
          </cell>
          <cell r="H7">
            <v>41.26</v>
          </cell>
          <cell r="I7">
            <v>115.65</v>
          </cell>
        </row>
        <row r="8">
          <cell r="B8" t="str">
            <v>14/511
(в ред. пост.ДГРЦиТ КО от 28.12.2016 №16/517)</v>
          </cell>
          <cell r="C8" t="str">
            <v>28.12.2016</v>
          </cell>
          <cell r="G8">
            <v>389860.4</v>
          </cell>
          <cell r="H8">
            <v>137.82</v>
          </cell>
          <cell r="I8">
            <v>936.65</v>
          </cell>
        </row>
        <row r="9">
          <cell r="B9" t="str">
            <v>14/511
(в ред. пост.ДГРЦиТ КО от 28.12.2016 №16/517)</v>
          </cell>
          <cell r="C9" t="str">
            <v>28.12.2016</v>
          </cell>
          <cell r="G9">
            <v>368662.97</v>
          </cell>
          <cell r="H9">
            <v>91.43</v>
          </cell>
          <cell r="I9">
            <v>873.18</v>
          </cell>
        </row>
        <row r="10">
          <cell r="B10" t="str">
            <v>14/511
(в ред. пост.ДГРЦиТ КО от 28.12.2016 №16/517)</v>
          </cell>
          <cell r="C10" t="str">
            <v>28.12.2016</v>
          </cell>
          <cell r="G10">
            <v>425814.54</v>
          </cell>
          <cell r="H10">
            <v>81.650000000000006</v>
          </cell>
          <cell r="I10">
            <v>962.64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2.14_ТМ пер"/>
    </sheetNames>
    <sheetDataSet>
      <sheetData sheetId="0">
        <row r="5">
          <cell r="B5" t="str">
            <v>№102</v>
          </cell>
          <cell r="C5" t="str">
            <v>23.12.2016г.</v>
          </cell>
          <cell r="D5" t="str">
            <v>Газета "Курск" №52 от 28.12.2016г.</v>
          </cell>
          <cell r="G5">
            <v>159712.63399999999</v>
          </cell>
          <cell r="H5">
            <v>92.718999999999994</v>
          </cell>
          <cell r="I5">
            <v>420.49599999999998</v>
          </cell>
        </row>
        <row r="6">
          <cell r="G6">
            <v>510254.26500000001</v>
          </cell>
          <cell r="H6">
            <v>80.984999999999999</v>
          </cell>
          <cell r="I6">
            <v>1122.443</v>
          </cell>
        </row>
        <row r="7">
          <cell r="B7" t="str">
            <v>№103</v>
          </cell>
          <cell r="C7" t="str">
            <v>23.12.2016г.</v>
          </cell>
          <cell r="G7">
            <v>372123.66899999999</v>
          </cell>
          <cell r="H7">
            <v>153.238</v>
          </cell>
          <cell r="I7">
            <v>808.49599999999998</v>
          </cell>
        </row>
        <row r="8">
          <cell r="G8">
            <v>372123.66899999999</v>
          </cell>
          <cell r="H8">
            <v>137.839</v>
          </cell>
          <cell r="I8">
            <v>793.07799999999997</v>
          </cell>
        </row>
        <row r="9">
          <cell r="B9" t="str">
            <v>№104</v>
          </cell>
          <cell r="C9" t="str">
            <v>23.12.2016г.</v>
          </cell>
          <cell r="G9">
            <v>163739.766</v>
          </cell>
          <cell r="H9">
            <v>169.55199999999999</v>
          </cell>
          <cell r="I9">
            <v>472.41500000000002</v>
          </cell>
        </row>
        <row r="10">
          <cell r="G10">
            <v>168365.45600000001</v>
          </cell>
          <cell r="H10">
            <v>151.631</v>
          </cell>
          <cell r="I10">
            <v>462.73099999999999</v>
          </cell>
        </row>
        <row r="11">
          <cell r="B11" t="str">
            <v>№105</v>
          </cell>
          <cell r="C11" t="str">
            <v>23.12.2016г.</v>
          </cell>
          <cell r="G11">
            <v>60758.542999999998</v>
          </cell>
          <cell r="H11">
            <v>37.494999999999997</v>
          </cell>
          <cell r="I11">
            <v>202.32599999999999</v>
          </cell>
        </row>
        <row r="12">
          <cell r="G12">
            <v>57026.061999999998</v>
          </cell>
          <cell r="H12">
            <v>33.42</v>
          </cell>
          <cell r="I12">
            <v>182.36099999999999</v>
          </cell>
        </row>
        <row r="13">
          <cell r="B13" t="str">
            <v>№106</v>
          </cell>
          <cell r="C13" t="str">
            <v>23.12.2016г.</v>
          </cell>
          <cell r="G13">
            <v>504620.712</v>
          </cell>
          <cell r="H13">
            <v>200.24</v>
          </cell>
          <cell r="I13">
            <v>1461.7919999999999</v>
          </cell>
        </row>
        <row r="14">
          <cell r="G14">
            <v>508564.701</v>
          </cell>
          <cell r="H14">
            <v>178.37899999999999</v>
          </cell>
          <cell r="I14">
            <v>1449.809</v>
          </cell>
        </row>
        <row r="15">
          <cell r="B15" t="str">
            <v>№107</v>
          </cell>
          <cell r="C15" t="str">
            <v>23.12.2016г.</v>
          </cell>
          <cell r="G15">
            <v>107956.572</v>
          </cell>
          <cell r="H15">
            <v>98.837999999999994</v>
          </cell>
          <cell r="I15">
            <v>689.05200000000002</v>
          </cell>
        </row>
        <row r="16">
          <cell r="G16">
            <v>148474.595</v>
          </cell>
          <cell r="H16">
            <v>82.409000000000006</v>
          </cell>
          <cell r="I16">
            <v>830.18799999999999</v>
          </cell>
        </row>
        <row r="17">
          <cell r="B17" t="str">
            <v>№108</v>
          </cell>
          <cell r="C17" t="str">
            <v>23.12.2016г.</v>
          </cell>
          <cell r="G17">
            <v>162077.93299999999</v>
          </cell>
          <cell r="H17">
            <v>63.795000000000002</v>
          </cell>
          <cell r="I17">
            <v>287.22199999999998</v>
          </cell>
        </row>
        <row r="18">
          <cell r="G18">
            <v>275828.23</v>
          </cell>
          <cell r="H18">
            <v>56.64</v>
          </cell>
          <cell r="I18">
            <v>432.47300000000001</v>
          </cell>
        </row>
        <row r="19">
          <cell r="B19" t="str">
            <v>№109</v>
          </cell>
          <cell r="C19" t="str">
            <v>23.12.2016г.</v>
          </cell>
          <cell r="G19">
            <v>23599.498</v>
          </cell>
          <cell r="H19">
            <v>53.29</v>
          </cell>
          <cell r="I19">
            <v>185.08199999999999</v>
          </cell>
        </row>
        <row r="20">
          <cell r="G20">
            <v>23262.600999999999</v>
          </cell>
          <cell r="H20">
            <v>45.363999999999997</v>
          </cell>
          <cell r="I20">
            <v>167.643</v>
          </cell>
        </row>
        <row r="21">
          <cell r="B21" t="str">
            <v>№110</v>
          </cell>
          <cell r="C21" t="str">
            <v>23.12.2016г.</v>
          </cell>
          <cell r="G21">
            <v>9609.5409999999993</v>
          </cell>
          <cell r="H21">
            <v>104.42400000000001</v>
          </cell>
          <cell r="I21">
            <v>136.441</v>
          </cell>
        </row>
        <row r="22">
          <cell r="G22">
            <v>9609.5409999999993</v>
          </cell>
          <cell r="H22">
            <v>93.125</v>
          </cell>
          <cell r="I22">
            <v>125.14400000000001</v>
          </cell>
        </row>
        <row r="23">
          <cell r="B23" t="str">
            <v>№111</v>
          </cell>
          <cell r="C23" t="str">
            <v>23.12.2016г.</v>
          </cell>
          <cell r="G23">
            <v>272744.54200000002</v>
          </cell>
          <cell r="H23">
            <v>289.30799999999999</v>
          </cell>
          <cell r="I23">
            <v>734.70299999999997</v>
          </cell>
        </row>
        <row r="24">
          <cell r="G24">
            <v>273562.21000000002</v>
          </cell>
          <cell r="H24">
            <v>259.18</v>
          </cell>
          <cell r="I24">
            <v>713.09699999999998</v>
          </cell>
        </row>
        <row r="25">
          <cell r="B25" t="str">
            <v>№112</v>
          </cell>
          <cell r="C25" t="str">
            <v>23.12.2016г.</v>
          </cell>
          <cell r="G25">
            <v>362509.03399999999</v>
          </cell>
          <cell r="H25">
            <v>433.00299999999999</v>
          </cell>
          <cell r="I25">
            <v>1205.894</v>
          </cell>
        </row>
        <row r="26">
          <cell r="G26">
            <v>351034.04300000001</v>
          </cell>
          <cell r="H26">
            <v>400.76900000000001</v>
          </cell>
          <cell r="I26">
            <v>1162.5219999999999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2.14"/>
    </sheetNames>
    <sheetDataSet>
      <sheetData sheetId="0">
        <row r="5">
          <cell r="B5" t="str">
            <v>№49</v>
          </cell>
          <cell r="C5" t="str">
            <v>30.12.2016г.</v>
          </cell>
          <cell r="D5" t="str">
            <v xml:space="preserve"> "Липецкая Газета" № 1-2 от 01.01.2017г.</v>
          </cell>
          <cell r="G5">
            <v>539495.84</v>
          </cell>
          <cell r="I5">
            <v>1449.81</v>
          </cell>
        </row>
        <row r="6">
          <cell r="G6">
            <v>585842.55000000005</v>
          </cell>
          <cell r="H6">
            <v>382.57</v>
          </cell>
          <cell r="I6">
            <v>1594.6100000000001</v>
          </cell>
        </row>
        <row r="7">
          <cell r="B7" t="str">
            <v>№49</v>
          </cell>
          <cell r="C7" t="str">
            <v>30.12.2016г.</v>
          </cell>
          <cell r="G7">
            <v>38751.9</v>
          </cell>
          <cell r="H7">
            <v>30.184999999999999</v>
          </cell>
          <cell r="I7">
            <v>116.85</v>
          </cell>
        </row>
        <row r="8">
          <cell r="G8">
            <v>42340.9</v>
          </cell>
          <cell r="H8">
            <v>31.945</v>
          </cell>
          <cell r="I8">
            <v>126.63</v>
          </cell>
        </row>
        <row r="9">
          <cell r="B9" t="str">
            <v>№49</v>
          </cell>
          <cell r="C9" t="str">
            <v>30.12.2016г.</v>
          </cell>
          <cell r="G9">
            <v>115320.98</v>
          </cell>
          <cell r="H9">
            <v>139.28</v>
          </cell>
          <cell r="I9">
            <v>615.82000000000005</v>
          </cell>
        </row>
        <row r="10">
          <cell r="G10">
            <v>171969</v>
          </cell>
          <cell r="H10">
            <v>116.78</v>
          </cell>
          <cell r="I10">
            <v>827.39</v>
          </cell>
        </row>
        <row r="11">
          <cell r="B11" t="str">
            <v>№49</v>
          </cell>
          <cell r="C11" t="str">
            <v>30.12.2016г.</v>
          </cell>
          <cell r="G11">
            <v>74571.069000000003</v>
          </cell>
          <cell r="H11">
            <v>52.497</v>
          </cell>
          <cell r="I11">
            <v>229.35</v>
          </cell>
        </row>
        <row r="12">
          <cell r="G12">
            <v>88046.67</v>
          </cell>
          <cell r="H12">
            <v>35.21</v>
          </cell>
          <cell r="I12">
            <v>244.01999999999998</v>
          </cell>
        </row>
        <row r="13">
          <cell r="B13" t="str">
            <v>№49</v>
          </cell>
          <cell r="C13" t="str">
            <v>30.12.2016г.</v>
          </cell>
          <cell r="G13">
            <v>63247.75</v>
          </cell>
          <cell r="H13">
            <v>86.111999999999995</v>
          </cell>
          <cell r="I13">
            <v>237.91</v>
          </cell>
        </row>
        <row r="14">
          <cell r="G14">
            <v>109565.78</v>
          </cell>
          <cell r="H14">
            <v>181.16</v>
          </cell>
          <cell r="I14">
            <v>444.12</v>
          </cell>
        </row>
        <row r="15">
          <cell r="B15" t="str">
            <v>№49</v>
          </cell>
          <cell r="C15" t="str">
            <v>30.12.2016г.</v>
          </cell>
          <cell r="G15">
            <v>22020.742999999999</v>
          </cell>
          <cell r="H15">
            <v>38.082000000000001</v>
          </cell>
          <cell r="I15">
            <v>87</v>
          </cell>
        </row>
        <row r="16">
          <cell r="G16">
            <v>36102.839999999997</v>
          </cell>
          <cell r="H16">
            <v>40.74</v>
          </cell>
          <cell r="I16">
            <v>120.94000000000001</v>
          </cell>
        </row>
        <row r="17">
          <cell r="B17" t="str">
            <v>№49</v>
          </cell>
          <cell r="C17" t="str">
            <v>30.12.2016г.</v>
          </cell>
          <cell r="G17">
            <v>52144.81</v>
          </cell>
          <cell r="H17">
            <v>104.74</v>
          </cell>
          <cell r="I17">
            <v>296.15000000000003</v>
          </cell>
        </row>
        <row r="18">
          <cell r="G18">
            <v>47742.33</v>
          </cell>
          <cell r="H18">
            <v>123.75</v>
          </cell>
          <cell r="I18">
            <v>299</v>
          </cell>
        </row>
        <row r="19">
          <cell r="B19" t="str">
            <v>№49</v>
          </cell>
          <cell r="C19" t="str">
            <v>30.12.2016г.</v>
          </cell>
          <cell r="G19">
            <v>54609.81</v>
          </cell>
          <cell r="H19">
            <v>130.32</v>
          </cell>
          <cell r="I19">
            <v>255.42999999999998</v>
          </cell>
        </row>
        <row r="20">
          <cell r="G20">
            <v>68123.259999999995</v>
          </cell>
          <cell r="H20">
            <v>138.80000000000001</v>
          </cell>
          <cell r="I20">
            <v>289.2</v>
          </cell>
        </row>
        <row r="21">
          <cell r="B21" t="str">
            <v>№49</v>
          </cell>
          <cell r="C21" t="str">
            <v>30.12.2016г.</v>
          </cell>
          <cell r="G21">
            <v>484424.54</v>
          </cell>
          <cell r="H21">
            <v>215.86</v>
          </cell>
          <cell r="I21">
            <v>1723.97</v>
          </cell>
        </row>
        <row r="22">
          <cell r="G22">
            <v>498192.9</v>
          </cell>
          <cell r="H22">
            <v>349.37</v>
          </cell>
          <cell r="I22">
            <v>2052.81</v>
          </cell>
        </row>
        <row r="23">
          <cell r="B23" t="str">
            <v>№49</v>
          </cell>
          <cell r="C23" t="str">
            <v>30.12.2016г.</v>
          </cell>
          <cell r="G23">
            <v>27231.43</v>
          </cell>
          <cell r="H23">
            <v>73.558999999999997</v>
          </cell>
          <cell r="I23">
            <v>146.94</v>
          </cell>
        </row>
        <row r="24">
          <cell r="G24">
            <v>29904.48</v>
          </cell>
          <cell r="H24">
            <v>50.48</v>
          </cell>
          <cell r="I24">
            <v>131.06</v>
          </cell>
        </row>
        <row r="25">
          <cell r="B25" t="str">
            <v>№49</v>
          </cell>
          <cell r="C25" t="str">
            <v>30.12.2016г.</v>
          </cell>
          <cell r="G25">
            <v>120930.02</v>
          </cell>
          <cell r="H25">
            <v>94.98</v>
          </cell>
          <cell r="I25">
            <v>358.01</v>
          </cell>
        </row>
        <row r="26">
          <cell r="G26">
            <v>135642.6</v>
          </cell>
          <cell r="H26">
            <v>64.62</v>
          </cell>
          <cell r="I26">
            <v>359.65</v>
          </cell>
        </row>
        <row r="27">
          <cell r="B27" t="str">
            <v>№49</v>
          </cell>
          <cell r="C27" t="str">
            <v>30.12.2016г.</v>
          </cell>
          <cell r="G27">
            <v>691698.73</v>
          </cell>
          <cell r="H27">
            <v>40.61</v>
          </cell>
          <cell r="I27">
            <v>1085.2</v>
          </cell>
        </row>
        <row r="28">
          <cell r="G28">
            <v>681625.15</v>
          </cell>
          <cell r="H28">
            <v>45.08</v>
          </cell>
          <cell r="I28">
            <v>1074.23</v>
          </cell>
        </row>
        <row r="29">
          <cell r="B29" t="str">
            <v>№49</v>
          </cell>
          <cell r="C29" t="str">
            <v>30.12.2016г.</v>
          </cell>
          <cell r="G29">
            <v>41709.1</v>
          </cell>
          <cell r="H29">
            <v>38.78</v>
          </cell>
          <cell r="I29">
            <v>144.52000000000001</v>
          </cell>
        </row>
        <row r="30">
          <cell r="G30">
            <v>43816.3</v>
          </cell>
          <cell r="H30">
            <v>41.3</v>
          </cell>
          <cell r="I30">
            <v>152.38</v>
          </cell>
        </row>
        <row r="31">
          <cell r="B31" t="str">
            <v>№49</v>
          </cell>
          <cell r="C31" t="str">
            <v>30.12.2016г.</v>
          </cell>
          <cell r="G31">
            <v>210698.45</v>
          </cell>
          <cell r="H31">
            <v>134.80000000000001</v>
          </cell>
          <cell r="I31">
            <v>1180.4399999999998</v>
          </cell>
        </row>
        <row r="32">
          <cell r="G32">
            <v>150880.85999999999</v>
          </cell>
          <cell r="H32">
            <v>144.37</v>
          </cell>
          <cell r="I32">
            <v>893.16</v>
          </cell>
        </row>
        <row r="33">
          <cell r="B33" t="str">
            <v>№49</v>
          </cell>
          <cell r="C33" t="str">
            <v>30.12.2016г.</v>
          </cell>
          <cell r="G33">
            <v>233603.81</v>
          </cell>
          <cell r="H33">
            <v>175.39</v>
          </cell>
          <cell r="I33">
            <v>766.16</v>
          </cell>
        </row>
        <row r="34">
          <cell r="G34">
            <v>328807.59000000003</v>
          </cell>
          <cell r="H34">
            <v>172.95</v>
          </cell>
          <cell r="I34">
            <v>1004.55</v>
          </cell>
        </row>
        <row r="35">
          <cell r="B35" t="str">
            <v>№49</v>
          </cell>
          <cell r="C35" t="str">
            <v>30.12.2016г.</v>
          </cell>
          <cell r="G35">
            <v>31810.54</v>
          </cell>
          <cell r="H35">
            <v>43.1</v>
          </cell>
          <cell r="I35">
            <v>93.01</v>
          </cell>
        </row>
        <row r="36">
          <cell r="G36">
            <v>42442.01</v>
          </cell>
          <cell r="H36">
            <v>35.229999999999997</v>
          </cell>
          <cell r="I36">
            <v>101.82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2.14"/>
    </sheetNames>
    <sheetDataSet>
      <sheetData sheetId="0">
        <row r="5">
          <cell r="B5" t="str">
            <v>1744-т</v>
          </cell>
          <cell r="C5" t="str">
            <v>26.12.2016 г.</v>
          </cell>
          <cell r="D5" t="str">
            <v>Портал Орловской области; 30.12.2016</v>
          </cell>
          <cell r="G5">
            <v>379961.79800000001</v>
          </cell>
          <cell r="H5">
            <v>297.464</v>
          </cell>
          <cell r="I5">
            <v>1034.9000000000001</v>
          </cell>
        </row>
        <row r="6">
          <cell r="G6">
            <v>382340.516</v>
          </cell>
          <cell r="H6">
            <v>297.464</v>
          </cell>
          <cell r="I6">
            <v>1039.05</v>
          </cell>
        </row>
        <row r="7">
          <cell r="B7" t="str">
            <v>1744-т</v>
          </cell>
          <cell r="C7" t="str">
            <v>26.12.2016 г.</v>
          </cell>
          <cell r="G7">
            <v>41169.942000000003</v>
          </cell>
          <cell r="H7">
            <v>47.698999999999998</v>
          </cell>
          <cell r="I7">
            <v>130.91</v>
          </cell>
        </row>
        <row r="8">
          <cell r="G8">
            <v>41239.21</v>
          </cell>
          <cell r="H8">
            <v>47.899000000000001</v>
          </cell>
          <cell r="I8">
            <v>131.81</v>
          </cell>
        </row>
        <row r="9">
          <cell r="B9" t="str">
            <v>1744-т</v>
          </cell>
          <cell r="C9" t="str">
            <v>26.12.2016 г.</v>
          </cell>
          <cell r="G9">
            <v>101966.89599999999</v>
          </cell>
          <cell r="H9">
            <v>77.299000000000007</v>
          </cell>
          <cell r="I9">
            <v>263.56</v>
          </cell>
        </row>
        <row r="10">
          <cell r="G10">
            <v>101499.216</v>
          </cell>
          <cell r="H10">
            <v>77.319000000000003</v>
          </cell>
          <cell r="I10">
            <v>262.74</v>
          </cell>
        </row>
        <row r="11">
          <cell r="B11" t="str">
            <v>1744-т</v>
          </cell>
          <cell r="C11" t="str">
            <v>26.12.2016 г.</v>
          </cell>
          <cell r="G11">
            <v>22021</v>
          </cell>
          <cell r="H11">
            <v>49.95</v>
          </cell>
          <cell r="I11">
            <v>119.12</v>
          </cell>
        </row>
        <row r="12">
          <cell r="G12">
            <v>22021</v>
          </cell>
          <cell r="H12">
            <v>49.969000000000001</v>
          </cell>
          <cell r="I12">
            <v>118.9</v>
          </cell>
        </row>
        <row r="13">
          <cell r="B13" t="str">
            <v>1744-т</v>
          </cell>
          <cell r="C13" t="str">
            <v>26.12.2016 г.</v>
          </cell>
          <cell r="G13">
            <v>18849.82</v>
          </cell>
          <cell r="H13">
            <v>35.456000000000003</v>
          </cell>
          <cell r="I13">
            <v>91.37</v>
          </cell>
        </row>
        <row r="14">
          <cell r="G14">
            <v>18849.82</v>
          </cell>
          <cell r="H14">
            <v>34.887</v>
          </cell>
          <cell r="I14">
            <v>89.59</v>
          </cell>
        </row>
        <row r="15">
          <cell r="B15" t="str">
            <v>1744-т</v>
          </cell>
          <cell r="C15" t="str">
            <v>26.12.2016 г.</v>
          </cell>
          <cell r="G15">
            <v>91142.490999999995</v>
          </cell>
          <cell r="H15">
            <v>101.304</v>
          </cell>
          <cell r="I15">
            <v>377.43</v>
          </cell>
        </row>
        <row r="16">
          <cell r="G16">
            <v>92016.353000000003</v>
          </cell>
          <cell r="H16">
            <v>78.534999999999997</v>
          </cell>
          <cell r="I16">
            <v>354.21</v>
          </cell>
        </row>
        <row r="17">
          <cell r="B17" t="str">
            <v>1744-т</v>
          </cell>
          <cell r="C17" t="str">
            <v>26.12.2016 г.</v>
          </cell>
          <cell r="G17">
            <v>217553.709</v>
          </cell>
          <cell r="H17">
            <v>177.43799999999999</v>
          </cell>
          <cell r="I17">
            <v>721.35</v>
          </cell>
        </row>
        <row r="18">
          <cell r="G18">
            <v>244438.41800000001</v>
          </cell>
          <cell r="H18">
            <v>177.50200000000001</v>
          </cell>
          <cell r="I18">
            <v>788.61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2.15"/>
    </sheetNames>
    <sheetDataSet>
      <sheetData sheetId="0">
        <row r="8">
          <cell r="G8">
            <v>1237121.96</v>
          </cell>
          <cell r="H8">
            <v>16.940000000000001</v>
          </cell>
          <cell r="I8">
            <v>1860.17</v>
          </cell>
        </row>
        <row r="9">
          <cell r="G9">
            <v>1384586</v>
          </cell>
          <cell r="H9">
            <v>128.57</v>
          </cell>
          <cell r="I9">
            <v>2191.52</v>
          </cell>
        </row>
        <row r="10">
          <cell r="G10">
            <v>1479947.67</v>
          </cell>
          <cell r="H10">
            <v>210.13</v>
          </cell>
          <cell r="I10">
            <v>2830.99</v>
          </cell>
        </row>
        <row r="11">
          <cell r="G11">
            <v>1784838.67</v>
          </cell>
          <cell r="H11">
            <v>846.46</v>
          </cell>
          <cell r="I11">
            <v>4177.0600000000004</v>
          </cell>
        </row>
        <row r="13">
          <cell r="G13">
            <v>1260506.8400000001</v>
          </cell>
          <cell r="H13">
            <v>17.45</v>
          </cell>
          <cell r="I13">
            <v>1914.74</v>
          </cell>
        </row>
        <row r="14">
          <cell r="G14">
            <v>1402441.89</v>
          </cell>
          <cell r="H14">
            <v>132.43</v>
          </cell>
          <cell r="I14">
            <v>2243.39</v>
          </cell>
        </row>
        <row r="15">
          <cell r="G15">
            <v>1497909.55</v>
          </cell>
          <cell r="H15">
            <v>216.43</v>
          </cell>
          <cell r="I15">
            <v>2898.66</v>
          </cell>
        </row>
        <row r="16">
          <cell r="G16">
            <v>1797444.98</v>
          </cell>
          <cell r="H16">
            <v>871.85</v>
          </cell>
          <cell r="I16">
            <v>4273.17</v>
          </cell>
        </row>
        <row r="18">
          <cell r="B18" t="str">
            <v>№ 40/11-э</v>
          </cell>
          <cell r="C18">
            <v>42731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2.14"/>
    </sheetNames>
    <sheetDataSet>
      <sheetData sheetId="0">
        <row r="5">
          <cell r="C5" t="str">
            <v>19.01.2017г.</v>
          </cell>
          <cell r="D5" t="str">
            <v xml:space="preserve"> "Смоленская газета" планируемая дата публикации 25.01.2017г.             № 2</v>
          </cell>
          <cell r="G5">
            <v>384068.505</v>
          </cell>
          <cell r="H5">
            <v>53.92071</v>
          </cell>
          <cell r="I5">
            <v>916.17000000000007</v>
          </cell>
        </row>
        <row r="6">
          <cell r="G6">
            <v>375518.92335</v>
          </cell>
          <cell r="H6">
            <v>53.900350000000003</v>
          </cell>
          <cell r="I6">
            <v>975.46999999999991</v>
          </cell>
        </row>
        <row r="7">
          <cell r="B7">
            <v>3</v>
          </cell>
          <cell r="G7">
            <v>445885.53706</v>
          </cell>
          <cell r="H7">
            <v>147.15181999999999</v>
          </cell>
          <cell r="I7">
            <v>1031.77</v>
          </cell>
        </row>
        <row r="8">
          <cell r="G8">
            <v>408996.47733999998</v>
          </cell>
          <cell r="H8">
            <v>147.08363</v>
          </cell>
          <cell r="I8">
            <v>1031.7</v>
          </cell>
        </row>
        <row r="9">
          <cell r="G9">
            <v>270836.68342000002</v>
          </cell>
          <cell r="H9">
            <v>195.76978</v>
          </cell>
          <cell r="I9">
            <v>853.45</v>
          </cell>
        </row>
        <row r="10">
          <cell r="G10">
            <v>269074.53936</v>
          </cell>
          <cell r="H10">
            <v>196.15</v>
          </cell>
          <cell r="I10">
            <v>853.82999999999993</v>
          </cell>
        </row>
        <row r="11">
          <cell r="G11">
            <v>163781.60605999999</v>
          </cell>
          <cell r="H11">
            <v>61.588090000000001</v>
          </cell>
          <cell r="I11">
            <v>454.23999999999995</v>
          </cell>
        </row>
        <row r="12">
          <cell r="G12">
            <v>149451.15152000001</v>
          </cell>
          <cell r="H12">
            <v>61.574289999999998</v>
          </cell>
          <cell r="I12">
            <v>454.22</v>
          </cell>
        </row>
        <row r="13">
          <cell r="G13">
            <v>640558.87907000002</v>
          </cell>
          <cell r="H13">
            <v>233.5908</v>
          </cell>
          <cell r="I13">
            <v>1834.8</v>
          </cell>
        </row>
        <row r="14">
          <cell r="G14">
            <v>640560.17231000005</v>
          </cell>
          <cell r="H14">
            <v>233.5856</v>
          </cell>
          <cell r="I14">
            <v>1834.79</v>
          </cell>
        </row>
        <row r="15">
          <cell r="G15">
            <v>741325.62032999995</v>
          </cell>
          <cell r="H15">
            <v>96.642750000000007</v>
          </cell>
          <cell r="I15">
            <v>1487.4</v>
          </cell>
        </row>
        <row r="16">
          <cell r="G16">
            <v>726353.64723</v>
          </cell>
          <cell r="H16">
            <v>96.637370000000004</v>
          </cell>
          <cell r="I16">
            <v>1487.4</v>
          </cell>
        </row>
        <row r="17">
          <cell r="G17">
            <v>728136.49762000004</v>
          </cell>
          <cell r="H17">
            <v>248.49857</v>
          </cell>
          <cell r="I17">
            <v>1768.2199999999998</v>
          </cell>
        </row>
        <row r="18">
          <cell r="G18">
            <v>735730.88951999997</v>
          </cell>
          <cell r="H18">
            <v>248.50692000000001</v>
          </cell>
          <cell r="I18">
            <v>1768.23</v>
          </cell>
        </row>
        <row r="19">
          <cell r="G19">
            <v>1005108.4175100001</v>
          </cell>
          <cell r="H19">
            <v>296.05556000000001</v>
          </cell>
          <cell r="I19">
            <v>5034.42</v>
          </cell>
        </row>
        <row r="20">
          <cell r="G20">
            <v>1005108.4175100001</v>
          </cell>
          <cell r="H20">
            <v>296.05556000000001</v>
          </cell>
          <cell r="I20">
            <v>5034.42</v>
          </cell>
        </row>
        <row r="21">
          <cell r="G21">
            <v>768407.08333000005</v>
          </cell>
          <cell r="H21">
            <v>204.05509000000001</v>
          </cell>
          <cell r="I21">
            <v>3554.5499999999997</v>
          </cell>
        </row>
        <row r="22">
          <cell r="G22">
            <v>730558.25</v>
          </cell>
          <cell r="H22">
            <v>203.53897000000001</v>
          </cell>
          <cell r="I22">
            <v>3713.17</v>
          </cell>
        </row>
        <row r="23">
          <cell r="G23">
            <v>361912.72709</v>
          </cell>
          <cell r="H23">
            <v>150.67358999999999</v>
          </cell>
          <cell r="I23">
            <v>3733.6200000000003</v>
          </cell>
        </row>
        <row r="24">
          <cell r="G24">
            <v>323511.71552000003</v>
          </cell>
          <cell r="H24">
            <v>186.55996999999999</v>
          </cell>
          <cell r="I24">
            <v>3769.5099999999998</v>
          </cell>
        </row>
        <row r="25">
          <cell r="G25">
            <v>183207.83566000001</v>
          </cell>
          <cell r="H25">
            <v>73.729429999999994</v>
          </cell>
          <cell r="I25">
            <v>480.98</v>
          </cell>
        </row>
        <row r="26">
          <cell r="G26">
            <v>176611.72172999999</v>
          </cell>
          <cell r="H26">
            <v>80.561199999999999</v>
          </cell>
          <cell r="I26">
            <v>487.82</v>
          </cell>
        </row>
        <row r="27">
          <cell r="G27">
            <v>350928.36372000002</v>
          </cell>
          <cell r="H27">
            <v>368.70456999999999</v>
          </cell>
          <cell r="I27">
            <v>1491.26</v>
          </cell>
        </row>
        <row r="28">
          <cell r="G28">
            <v>352901.60590000002</v>
          </cell>
          <cell r="H28">
            <v>454.20362999999998</v>
          </cell>
          <cell r="I28">
            <v>1576.76</v>
          </cell>
        </row>
        <row r="29">
          <cell r="G29">
            <v>341676.35745000001</v>
          </cell>
          <cell r="H29">
            <v>188.36014</v>
          </cell>
          <cell r="I29">
            <v>997.73</v>
          </cell>
        </row>
        <row r="30">
          <cell r="G30">
            <v>338544.03811000002</v>
          </cell>
          <cell r="H30">
            <v>188.37093999999999</v>
          </cell>
          <cell r="I30">
            <v>997.74</v>
          </cell>
        </row>
        <row r="31">
          <cell r="G31">
            <v>112829.12976</v>
          </cell>
          <cell r="H31">
            <v>281.19718999999998</v>
          </cell>
          <cell r="I31">
            <v>1009.0600000000001</v>
          </cell>
        </row>
        <row r="32">
          <cell r="G32">
            <v>112829.12976</v>
          </cell>
          <cell r="H32">
            <v>281.19718999999998</v>
          </cell>
          <cell r="I32">
            <v>1009.0600000000001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2.14"/>
    </sheetNames>
    <sheetDataSet>
      <sheetData sheetId="0">
        <row r="6">
          <cell r="B6" t="str">
            <v>240-э</v>
          </cell>
          <cell r="C6" t="str">
            <v>23.12.2016</v>
          </cell>
          <cell r="D6" t="str">
            <v>Газета "Тамбовская жизнь" Спецвыпуск "97(1747) от 27.12.16</v>
          </cell>
          <cell r="E6" t="str">
            <v>ОАО  «Российские железные дороги» в границах деятельности Юго-Восточной дирекции по энергообеспечению – структурного подразделения Трансэнерго - филиала ОАО «РЖД» на территории Тамбовской области</v>
          </cell>
          <cell r="G6">
            <v>40896.26</v>
          </cell>
          <cell r="H6">
            <v>326.19400000000002</v>
          </cell>
          <cell r="I6">
            <v>441.86399999999998</v>
          </cell>
          <cell r="J6">
            <v>96594.49</v>
          </cell>
          <cell r="K6">
            <v>326.19400000000002</v>
          </cell>
          <cell r="L6">
            <v>617.75</v>
          </cell>
        </row>
        <row r="7">
          <cell r="B7" t="str">
            <v>244-э</v>
          </cell>
          <cell r="C7" t="str">
            <v>27.12.2016</v>
          </cell>
          <cell r="D7" t="str">
            <v>Газета "Тамбовская жизнь" Спецвыпуск "98(1748) от 30.12.16</v>
          </cell>
          <cell r="G7">
            <v>1699841.33</v>
          </cell>
          <cell r="H7">
            <v>351.61900000000003</v>
          </cell>
          <cell r="I7">
            <v>6471.0479999999998</v>
          </cell>
          <cell r="J7">
            <v>1699841.33</v>
          </cell>
          <cell r="K7">
            <v>351.61900000000003</v>
          </cell>
          <cell r="L7">
            <v>6471.0479999999998</v>
          </cell>
        </row>
        <row r="8">
          <cell r="B8" t="str">
            <v>249-э</v>
          </cell>
          <cell r="C8" t="str">
            <v>27.12.2016</v>
          </cell>
          <cell r="D8" t="str">
            <v>Газета "Тамбовская жизнь" Спецвыпуск "98(1748) от 30.12.16</v>
          </cell>
          <cell r="G8">
            <v>170387.04500000001</v>
          </cell>
          <cell r="H8">
            <v>315.00099999999998</v>
          </cell>
          <cell r="I8">
            <v>641.45799999999997</v>
          </cell>
          <cell r="J8">
            <v>196576.93100000001</v>
          </cell>
          <cell r="K8">
            <v>322.197</v>
          </cell>
          <cell r="L8">
            <v>706.70100000000002</v>
          </cell>
        </row>
        <row r="9">
          <cell r="B9" t="str">
            <v>242-э</v>
          </cell>
          <cell r="C9" t="str">
            <v>23.12.2016</v>
          </cell>
          <cell r="D9" t="str">
            <v>Газета "Тамбовская жизнь" Спецвыпуск "97(1747) от 27.12.16</v>
          </cell>
          <cell r="G9">
            <v>207078.19</v>
          </cell>
          <cell r="H9">
            <v>196.78800000000001</v>
          </cell>
          <cell r="I9">
            <v>631.976</v>
          </cell>
          <cell r="J9">
            <v>207078.19</v>
          </cell>
          <cell r="K9">
            <v>196.79</v>
          </cell>
          <cell r="L9">
            <v>719.65900000000011</v>
          </cell>
        </row>
        <row r="10">
          <cell r="B10" t="str">
            <v>247-э</v>
          </cell>
          <cell r="C10" t="str">
            <v>27.12.2016</v>
          </cell>
          <cell r="D10" t="str">
            <v>Газета "Тамбовская жизнь" Спецвыпуск "98(1748) от 30.12.16</v>
          </cell>
          <cell r="G10">
            <v>531729.38</v>
          </cell>
          <cell r="H10">
            <v>315.923</v>
          </cell>
          <cell r="I10">
            <v>1245.915</v>
          </cell>
          <cell r="J10">
            <v>573638.55000000005</v>
          </cell>
          <cell r="K10">
            <v>321.57799999999997</v>
          </cell>
          <cell r="L10">
            <v>1342.827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2.14"/>
    </sheetNames>
    <sheetDataSet>
      <sheetData sheetId="0">
        <row r="6">
          <cell r="B6" t="str">
            <v>№ 383-нп</v>
          </cell>
          <cell r="C6" t="str">
            <v>29.12.16</v>
          </cell>
          <cell r="D6" t="str">
            <v>Газета      "Тверская жизнь"    № 154 (28.349)  от 30.12.16</v>
          </cell>
          <cell r="G6">
            <v>275170.24</v>
          </cell>
          <cell r="H6">
            <v>399.11</v>
          </cell>
          <cell r="I6">
            <v>911.55</v>
          </cell>
        </row>
        <row r="7">
          <cell r="G7">
            <v>278104.84999999998</v>
          </cell>
          <cell r="H7">
            <v>411.89</v>
          </cell>
          <cell r="I7">
            <v>924.37</v>
          </cell>
        </row>
        <row r="8">
          <cell r="G8">
            <v>151129.84</v>
          </cell>
          <cell r="H8">
            <v>43.61</v>
          </cell>
          <cell r="I8">
            <v>314.89999999999998</v>
          </cell>
        </row>
        <row r="9">
          <cell r="G9">
            <v>151158.01</v>
          </cell>
          <cell r="H9">
            <v>41.33</v>
          </cell>
          <cell r="I9">
            <v>312.66000000000003</v>
          </cell>
        </row>
        <row r="10">
          <cell r="G10">
            <v>368630.52</v>
          </cell>
          <cell r="H10">
            <v>242.76</v>
          </cell>
          <cell r="I10">
            <v>852.26</v>
          </cell>
        </row>
        <row r="11">
          <cell r="G11">
            <v>344382.71</v>
          </cell>
          <cell r="H11">
            <v>250.8</v>
          </cell>
          <cell r="I11">
            <v>860.38</v>
          </cell>
        </row>
        <row r="12">
          <cell r="G12">
            <v>25965.11</v>
          </cell>
          <cell r="H12">
            <v>29.36</v>
          </cell>
          <cell r="I12">
            <v>83.32</v>
          </cell>
        </row>
        <row r="13">
          <cell r="G13">
            <v>25695.4</v>
          </cell>
          <cell r="H13">
            <v>30.3</v>
          </cell>
          <cell r="I13">
            <v>84.56</v>
          </cell>
        </row>
        <row r="14">
          <cell r="G14">
            <v>23811.43</v>
          </cell>
          <cell r="H14">
            <v>86.95</v>
          </cell>
          <cell r="I14">
            <v>308.32</v>
          </cell>
        </row>
        <row r="15">
          <cell r="G15">
            <v>25728.99</v>
          </cell>
          <cell r="H15">
            <v>89.7</v>
          </cell>
          <cell r="I15">
            <v>311.25</v>
          </cell>
        </row>
        <row r="16">
          <cell r="G16">
            <v>37757.99</v>
          </cell>
          <cell r="H16">
            <v>19.95</v>
          </cell>
          <cell r="I16">
            <v>83.98</v>
          </cell>
        </row>
        <row r="17">
          <cell r="G17">
            <v>37454.410000000003</v>
          </cell>
          <cell r="H17">
            <v>20.6</v>
          </cell>
          <cell r="I17">
            <v>84.63</v>
          </cell>
        </row>
        <row r="18">
          <cell r="G18">
            <v>253929.2</v>
          </cell>
          <cell r="H18">
            <v>11.94</v>
          </cell>
          <cell r="I18">
            <v>429.89</v>
          </cell>
        </row>
        <row r="19">
          <cell r="G19">
            <v>234396.18</v>
          </cell>
          <cell r="H19">
            <v>14.14</v>
          </cell>
          <cell r="I19">
            <v>432.09</v>
          </cell>
        </row>
        <row r="20">
          <cell r="G20">
            <v>684581.39</v>
          </cell>
          <cell r="H20">
            <v>102.85</v>
          </cell>
          <cell r="I20">
            <v>1320.03</v>
          </cell>
        </row>
        <row r="21">
          <cell r="G21">
            <v>684581.39</v>
          </cell>
          <cell r="H21">
            <v>106.09</v>
          </cell>
          <cell r="I21">
            <v>1323.27</v>
          </cell>
        </row>
        <row r="22">
          <cell r="G22">
            <v>208916.16</v>
          </cell>
          <cell r="H22">
            <v>294.06</v>
          </cell>
          <cell r="I22">
            <v>728.71</v>
          </cell>
        </row>
        <row r="23">
          <cell r="G23">
            <v>213557.74</v>
          </cell>
          <cell r="H23">
            <v>303.52</v>
          </cell>
          <cell r="I23">
            <v>747.81</v>
          </cell>
        </row>
        <row r="24">
          <cell r="G24">
            <v>215985.77</v>
          </cell>
          <cell r="H24">
            <v>395.15</v>
          </cell>
          <cell r="I24">
            <v>792.22</v>
          </cell>
        </row>
        <row r="25">
          <cell r="G25">
            <v>217720.59</v>
          </cell>
          <cell r="H25">
            <v>407.54</v>
          </cell>
          <cell r="I25">
            <v>804.63</v>
          </cell>
        </row>
        <row r="26">
          <cell r="G26">
            <v>167791.68</v>
          </cell>
          <cell r="H26">
            <v>126.72</v>
          </cell>
          <cell r="I26">
            <v>458.61</v>
          </cell>
        </row>
        <row r="27">
          <cell r="G27">
            <v>155832.43</v>
          </cell>
          <cell r="H27">
            <v>131.06</v>
          </cell>
          <cell r="I27">
            <v>490.69</v>
          </cell>
        </row>
        <row r="28">
          <cell r="B28" t="str">
            <v>№ 384-нп</v>
          </cell>
          <cell r="G28">
            <v>345516.64</v>
          </cell>
          <cell r="H28">
            <v>284.27999999999997</v>
          </cell>
          <cell r="I28">
            <v>824.42</v>
          </cell>
        </row>
        <row r="29">
          <cell r="G29">
            <v>345533.91</v>
          </cell>
          <cell r="H29">
            <v>293.33</v>
          </cell>
          <cell r="I29">
            <v>833.53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ВВ ТСО"/>
    </sheetNames>
    <sheetDataSet>
      <sheetData sheetId="0">
        <row r="27">
          <cell r="AI27">
            <v>483537.86</v>
          </cell>
          <cell r="AJ27">
            <v>525.45000000000005</v>
          </cell>
          <cell r="AK27">
            <v>1583.09</v>
          </cell>
          <cell r="AS27">
            <v>483537.86</v>
          </cell>
          <cell r="AT27">
            <v>541.97</v>
          </cell>
          <cell r="AU27">
            <v>1599.62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2.14"/>
    </sheetNames>
    <sheetDataSet>
      <sheetData sheetId="0">
        <row r="5">
          <cell r="G5">
            <v>135876.09</v>
          </cell>
          <cell r="H5">
            <v>26.43</v>
          </cell>
          <cell r="I5">
            <v>313.01</v>
          </cell>
        </row>
        <row r="6">
          <cell r="G6">
            <v>135876.09</v>
          </cell>
          <cell r="H6">
            <v>25.82</v>
          </cell>
          <cell r="I6">
            <v>325.95999999999998</v>
          </cell>
        </row>
        <row r="7">
          <cell r="G7">
            <v>86493.06</v>
          </cell>
          <cell r="H7">
            <v>26.34</v>
          </cell>
          <cell r="I7">
            <v>1234.33</v>
          </cell>
        </row>
        <row r="8">
          <cell r="G8">
            <v>86493.06</v>
          </cell>
          <cell r="H8">
            <v>27.73</v>
          </cell>
          <cell r="I8">
            <v>1294.53</v>
          </cell>
        </row>
        <row r="9">
          <cell r="G9">
            <v>54729.98</v>
          </cell>
          <cell r="H9">
            <v>0</v>
          </cell>
          <cell r="I9">
            <v>263.8</v>
          </cell>
        </row>
        <row r="10">
          <cell r="G10">
            <v>54729.98</v>
          </cell>
          <cell r="H10">
            <v>0</v>
          </cell>
          <cell r="I10">
            <v>252.18</v>
          </cell>
        </row>
        <row r="11">
          <cell r="G11">
            <v>214567.34</v>
          </cell>
          <cell r="H11">
            <v>198.34</v>
          </cell>
          <cell r="I11">
            <v>890.62</v>
          </cell>
        </row>
        <row r="12">
          <cell r="G12">
            <v>214567.34</v>
          </cell>
          <cell r="H12">
            <v>211.99</v>
          </cell>
          <cell r="I12">
            <v>916.91</v>
          </cell>
        </row>
        <row r="13">
          <cell r="G13">
            <v>52152.67</v>
          </cell>
          <cell r="H13">
            <v>691.23</v>
          </cell>
          <cell r="I13">
            <v>1823.1</v>
          </cell>
        </row>
        <row r="14">
          <cell r="G14">
            <v>52152.67</v>
          </cell>
          <cell r="H14">
            <v>818.93</v>
          </cell>
          <cell r="I14">
            <v>1942.17</v>
          </cell>
        </row>
        <row r="15">
          <cell r="G15">
            <v>654088.44999999995</v>
          </cell>
          <cell r="H15">
            <v>494.23</v>
          </cell>
          <cell r="I15">
            <v>2345.1999999999998</v>
          </cell>
        </row>
        <row r="16">
          <cell r="G16">
            <v>654088.44999999995</v>
          </cell>
          <cell r="H16">
            <v>511.12</v>
          </cell>
          <cell r="I16">
            <v>2217.7399999999998</v>
          </cell>
        </row>
        <row r="17">
          <cell r="G17">
            <v>222506.05</v>
          </cell>
          <cell r="H17">
            <v>358.67</v>
          </cell>
          <cell r="I17">
            <v>1046.53</v>
          </cell>
        </row>
        <row r="18">
          <cell r="G18">
            <v>222506.05</v>
          </cell>
          <cell r="H18">
            <v>379.96</v>
          </cell>
          <cell r="I18">
            <v>1059.98</v>
          </cell>
        </row>
        <row r="19">
          <cell r="G19">
            <v>80608.929999999993</v>
          </cell>
          <cell r="H19">
            <v>24.27</v>
          </cell>
          <cell r="I19">
            <v>649.19000000000005</v>
          </cell>
        </row>
        <row r="20">
          <cell r="G20">
            <v>80608.929999999993</v>
          </cell>
          <cell r="H20">
            <v>25.63</v>
          </cell>
          <cell r="I20">
            <v>692.01</v>
          </cell>
        </row>
        <row r="21">
          <cell r="G21">
            <v>105721.66</v>
          </cell>
          <cell r="H21">
            <v>409.36</v>
          </cell>
          <cell r="I21">
            <v>1219.69</v>
          </cell>
        </row>
        <row r="22">
          <cell r="G22">
            <v>105721.66</v>
          </cell>
          <cell r="H22">
            <v>413.42</v>
          </cell>
          <cell r="I22">
            <v>1219.3800000000001</v>
          </cell>
        </row>
        <row r="23">
          <cell r="G23">
            <v>83427.320000000007</v>
          </cell>
          <cell r="H23">
            <v>0</v>
          </cell>
          <cell r="I23">
            <v>1092.44</v>
          </cell>
        </row>
        <row r="24">
          <cell r="G24">
            <v>83427.320000000007</v>
          </cell>
          <cell r="H24">
            <v>0</v>
          </cell>
          <cell r="I24">
            <v>1037.1199999999999</v>
          </cell>
        </row>
        <row r="25">
          <cell r="G25">
            <v>385812.16</v>
          </cell>
          <cell r="H25">
            <v>481.42</v>
          </cell>
          <cell r="I25">
            <v>1321.77</v>
          </cell>
        </row>
        <row r="26">
          <cell r="G26">
            <v>385812.16</v>
          </cell>
          <cell r="H26">
            <v>511.29</v>
          </cell>
          <cell r="I26">
            <v>1403.8</v>
          </cell>
        </row>
        <row r="27">
          <cell r="G27">
            <v>67118.67</v>
          </cell>
          <cell r="H27">
            <v>502.53</v>
          </cell>
          <cell r="I27">
            <v>1138.68</v>
          </cell>
        </row>
        <row r="28">
          <cell r="G28">
            <v>67118.67</v>
          </cell>
          <cell r="H28">
            <v>488.64</v>
          </cell>
          <cell r="I28">
            <v>1041.69</v>
          </cell>
        </row>
        <row r="29">
          <cell r="G29">
            <v>155901.62</v>
          </cell>
          <cell r="H29">
            <v>681.94</v>
          </cell>
          <cell r="I29">
            <v>1388.71</v>
          </cell>
        </row>
        <row r="30">
          <cell r="G30">
            <v>155901.62</v>
          </cell>
          <cell r="H30">
            <v>669.83</v>
          </cell>
          <cell r="I30">
            <v>1376.37</v>
          </cell>
        </row>
        <row r="31">
          <cell r="G31">
            <v>85465.13</v>
          </cell>
          <cell r="H31">
            <v>99.3</v>
          </cell>
          <cell r="I31">
            <v>431.84</v>
          </cell>
        </row>
        <row r="32">
          <cell r="G32">
            <v>85465.13</v>
          </cell>
          <cell r="H32">
            <v>108.65</v>
          </cell>
          <cell r="I32">
            <v>440.89</v>
          </cell>
        </row>
        <row r="33">
          <cell r="G33">
            <v>6964.68</v>
          </cell>
          <cell r="H33">
            <v>150.93</v>
          </cell>
          <cell r="I33">
            <v>255.84</v>
          </cell>
        </row>
        <row r="34">
          <cell r="G34">
            <v>6964.68</v>
          </cell>
          <cell r="H34">
            <v>160.01</v>
          </cell>
          <cell r="I34">
            <v>278.22000000000003</v>
          </cell>
        </row>
        <row r="35">
          <cell r="G35">
            <v>62388.23</v>
          </cell>
          <cell r="H35">
            <v>20.63</v>
          </cell>
          <cell r="I35">
            <v>252.27</v>
          </cell>
        </row>
        <row r="36">
          <cell r="G36">
            <v>62388.23</v>
          </cell>
          <cell r="H36">
            <v>19.579999999999998</v>
          </cell>
          <cell r="I36">
            <v>216.29</v>
          </cell>
        </row>
        <row r="37">
          <cell r="G37">
            <v>128411.52</v>
          </cell>
          <cell r="H37">
            <v>17.22</v>
          </cell>
          <cell r="I37">
            <v>538.59</v>
          </cell>
        </row>
        <row r="38">
          <cell r="G38">
            <v>128411.52</v>
          </cell>
          <cell r="H38">
            <v>18.39</v>
          </cell>
          <cell r="I38">
            <v>520.85</v>
          </cell>
        </row>
        <row r="39">
          <cell r="G39">
            <v>263388.62</v>
          </cell>
          <cell r="H39">
            <v>56.99</v>
          </cell>
          <cell r="I39">
            <v>582.22</v>
          </cell>
        </row>
        <row r="40">
          <cell r="G40">
            <v>263388.62</v>
          </cell>
          <cell r="H40">
            <v>60.22</v>
          </cell>
          <cell r="I40">
            <v>533.44000000000005</v>
          </cell>
        </row>
        <row r="41">
          <cell r="G41">
            <v>63977.56</v>
          </cell>
          <cell r="H41">
            <v>33.54</v>
          </cell>
          <cell r="I41">
            <v>326.76</v>
          </cell>
        </row>
        <row r="42">
          <cell r="G42">
            <v>63977.56</v>
          </cell>
          <cell r="H42">
            <v>33.58</v>
          </cell>
          <cell r="I42">
            <v>299.51</v>
          </cell>
        </row>
        <row r="43">
          <cell r="G43">
            <v>14869.52</v>
          </cell>
          <cell r="H43">
            <v>12.56</v>
          </cell>
          <cell r="I43">
            <v>74.260000000000005</v>
          </cell>
        </row>
        <row r="44">
          <cell r="G44">
            <v>14869.52</v>
          </cell>
          <cell r="H44">
            <v>15.84</v>
          </cell>
          <cell r="I44">
            <v>81.150000000000006</v>
          </cell>
        </row>
        <row r="45">
          <cell r="G45">
            <v>132376.04</v>
          </cell>
          <cell r="H45">
            <v>0</v>
          </cell>
          <cell r="I45">
            <v>830.27</v>
          </cell>
        </row>
        <row r="46">
          <cell r="G46">
            <v>132376.04</v>
          </cell>
          <cell r="H46">
            <v>0</v>
          </cell>
          <cell r="I46">
            <v>788.2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2.15"/>
    </sheetNames>
    <sheetDataSet>
      <sheetData sheetId="0">
        <row r="7">
          <cell r="B7" t="str">
            <v>62/1</v>
          </cell>
          <cell r="C7" t="str">
            <v>28.12.2016г.</v>
          </cell>
          <cell r="D7" t="str">
            <v>http://pravo.govvrn.ru/tariv</v>
          </cell>
        </row>
        <row r="8">
          <cell r="G8">
            <v>696806.32</v>
          </cell>
          <cell r="H8">
            <v>80.349999999999994</v>
          </cell>
          <cell r="I8">
            <v>1329.09</v>
          </cell>
        </row>
        <row r="9">
          <cell r="G9">
            <v>1132751.18</v>
          </cell>
          <cell r="H9">
            <v>141.22999999999999</v>
          </cell>
          <cell r="I9">
            <v>1999.46</v>
          </cell>
        </row>
        <row r="10">
          <cell r="G10">
            <v>1358197.16</v>
          </cell>
          <cell r="H10">
            <v>275.94</v>
          </cell>
          <cell r="I10">
            <v>2521.96</v>
          </cell>
        </row>
        <row r="11">
          <cell r="G11">
            <v>1210546.2</v>
          </cell>
          <cell r="H11">
            <v>760.19</v>
          </cell>
          <cell r="I11">
            <v>3671.65</v>
          </cell>
        </row>
        <row r="13">
          <cell r="I13">
            <v>1378.36</v>
          </cell>
        </row>
        <row r="14">
          <cell r="I14">
            <v>513.95000000000005</v>
          </cell>
        </row>
        <row r="15">
          <cell r="I15">
            <v>513.95000000000005</v>
          </cell>
        </row>
        <row r="16">
          <cell r="I16">
            <v>513.95000000000005</v>
          </cell>
        </row>
        <row r="17">
          <cell r="I17">
            <v>1378.36</v>
          </cell>
        </row>
        <row r="19">
          <cell r="G19">
            <v>705864.81</v>
          </cell>
          <cell r="H19">
            <v>85.57</v>
          </cell>
          <cell r="I19">
            <v>1387.09</v>
          </cell>
        </row>
        <row r="20">
          <cell r="G20">
            <v>1147476.95</v>
          </cell>
          <cell r="H20">
            <v>150.41</v>
          </cell>
          <cell r="I20">
            <v>2030.88</v>
          </cell>
        </row>
        <row r="21">
          <cell r="G21">
            <v>1375853.72</v>
          </cell>
          <cell r="H21">
            <v>293.87</v>
          </cell>
          <cell r="I21">
            <v>2565.36</v>
          </cell>
        </row>
        <row r="22">
          <cell r="G22">
            <v>1226283.3</v>
          </cell>
          <cell r="H22">
            <v>809.6</v>
          </cell>
          <cell r="I22">
            <v>3748.61</v>
          </cell>
        </row>
        <row r="24">
          <cell r="I24">
            <v>1488.38</v>
          </cell>
        </row>
        <row r="25">
          <cell r="I25">
            <v>590.07000000000005</v>
          </cell>
        </row>
        <row r="26">
          <cell r="I26">
            <v>590.07000000000005</v>
          </cell>
        </row>
        <row r="27">
          <cell r="I27">
            <v>590.07000000000005</v>
          </cell>
        </row>
        <row r="28">
          <cell r="I28">
            <v>1488.38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2.15"/>
    </sheetNames>
    <sheetDataSet>
      <sheetData sheetId="0">
        <row r="8">
          <cell r="B8" t="str">
            <v>16/520</v>
          </cell>
          <cell r="C8">
            <v>42732</v>
          </cell>
        </row>
        <row r="9">
          <cell r="G9" t="str">
            <v>х</v>
          </cell>
          <cell r="H9" t="str">
            <v>х</v>
          </cell>
          <cell r="I9">
            <v>1859.7</v>
          </cell>
        </row>
        <row r="10">
          <cell r="G10" t="str">
            <v>х</v>
          </cell>
          <cell r="H10" t="str">
            <v>х</v>
          </cell>
          <cell r="I10">
            <v>834.28</v>
          </cell>
        </row>
        <row r="11">
          <cell r="G11" t="str">
            <v>х</v>
          </cell>
          <cell r="H11" t="str">
            <v>х</v>
          </cell>
          <cell r="I11">
            <v>834.28</v>
          </cell>
        </row>
        <row r="12">
          <cell r="G12" t="str">
            <v>х</v>
          </cell>
          <cell r="H12" t="str">
            <v>х</v>
          </cell>
          <cell r="I12">
            <v>834.28</v>
          </cell>
        </row>
        <row r="13">
          <cell r="G13" t="str">
            <v>х</v>
          </cell>
          <cell r="H13" t="str">
            <v>х</v>
          </cell>
          <cell r="I13">
            <v>1520.72</v>
          </cell>
        </row>
        <row r="15">
          <cell r="G15">
            <v>1018823.45</v>
          </cell>
          <cell r="H15">
            <v>61.81</v>
          </cell>
          <cell r="I15">
            <v>1677.91</v>
          </cell>
        </row>
        <row r="16">
          <cell r="G16">
            <v>1552032.77</v>
          </cell>
          <cell r="H16">
            <v>142.87</v>
          </cell>
          <cell r="I16">
            <v>2618.81</v>
          </cell>
        </row>
        <row r="17">
          <cell r="G17">
            <v>1577043.65</v>
          </cell>
          <cell r="H17">
            <v>251.47</v>
          </cell>
          <cell r="I17">
            <v>2709.23</v>
          </cell>
        </row>
        <row r="18">
          <cell r="G18">
            <v>1594507.72</v>
          </cell>
          <cell r="H18">
            <v>693.08</v>
          </cell>
          <cell r="I18">
            <v>3182.65</v>
          </cell>
        </row>
        <row r="26">
          <cell r="G26" t="str">
            <v>х</v>
          </cell>
          <cell r="H26" t="str">
            <v>х</v>
          </cell>
          <cell r="I26">
            <v>1913.12</v>
          </cell>
        </row>
        <row r="27">
          <cell r="G27" t="str">
            <v>х</v>
          </cell>
          <cell r="H27" t="str">
            <v>х</v>
          </cell>
          <cell r="I27">
            <v>853.79</v>
          </cell>
        </row>
        <row r="28">
          <cell r="G28" t="str">
            <v>х</v>
          </cell>
          <cell r="H28" t="str">
            <v>х</v>
          </cell>
          <cell r="I28">
            <v>853.79</v>
          </cell>
        </row>
        <row r="29">
          <cell r="G29" t="str">
            <v>х</v>
          </cell>
          <cell r="H29" t="str">
            <v>х</v>
          </cell>
          <cell r="I29">
            <v>853.79</v>
          </cell>
        </row>
        <row r="30">
          <cell r="G30" t="str">
            <v>х</v>
          </cell>
          <cell r="H30" t="str">
            <v>х</v>
          </cell>
          <cell r="I30">
            <v>1913.12</v>
          </cell>
        </row>
        <row r="32">
          <cell r="G32">
            <v>1032068.15</v>
          </cell>
          <cell r="H32">
            <v>64.94</v>
          </cell>
          <cell r="I32">
            <v>1802.93</v>
          </cell>
        </row>
        <row r="33">
          <cell r="G33">
            <v>1572209.2</v>
          </cell>
          <cell r="H33">
            <v>152.32</v>
          </cell>
          <cell r="I33">
            <v>2654.43</v>
          </cell>
        </row>
        <row r="34">
          <cell r="G34">
            <v>1597545.22</v>
          </cell>
          <cell r="H34">
            <v>266.89999999999998</v>
          </cell>
          <cell r="I34">
            <v>2755.57</v>
          </cell>
        </row>
        <row r="35">
          <cell r="G35">
            <v>1615236.32</v>
          </cell>
          <cell r="H35">
            <v>734.54</v>
          </cell>
          <cell r="I35">
            <v>3253.56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2.15"/>
    </sheetNames>
    <sheetDataSet>
      <sheetData sheetId="0">
        <row r="8">
          <cell r="B8" t="str">
            <v xml:space="preserve">№114
</v>
          </cell>
          <cell r="D8" t="str">
            <v>Газета "Курск" №52 от 28.12.16</v>
          </cell>
        </row>
        <row r="9">
          <cell r="G9">
            <v>792031.32</v>
          </cell>
          <cell r="H9">
            <v>74.47</v>
          </cell>
          <cell r="I9">
            <v>1227.24</v>
          </cell>
        </row>
        <row r="10">
          <cell r="G10">
            <v>1586080.28</v>
          </cell>
          <cell r="H10">
            <v>192.9</v>
          </cell>
          <cell r="I10">
            <v>2392.75</v>
          </cell>
        </row>
        <row r="11">
          <cell r="G11">
            <v>1704391.2</v>
          </cell>
          <cell r="H11">
            <v>327.72</v>
          </cell>
          <cell r="I11">
            <v>3064.57</v>
          </cell>
        </row>
        <row r="12">
          <cell r="G12">
            <v>2188970.23</v>
          </cell>
          <cell r="H12">
            <v>872.71</v>
          </cell>
          <cell r="I12">
            <v>3926.26</v>
          </cell>
        </row>
        <row r="14">
          <cell r="I14">
            <v>1691.38</v>
          </cell>
        </row>
        <row r="15">
          <cell r="I15">
            <v>804.27</v>
          </cell>
        </row>
        <row r="18">
          <cell r="G18">
            <v>910898.9</v>
          </cell>
          <cell r="H18">
            <v>79.31</v>
          </cell>
          <cell r="I18">
            <v>1404.99</v>
          </cell>
        </row>
        <row r="19">
          <cell r="G19">
            <v>1824606.4</v>
          </cell>
          <cell r="H19">
            <v>205.44</v>
          </cell>
          <cell r="I19">
            <v>2735.29</v>
          </cell>
        </row>
        <row r="20">
          <cell r="G20">
            <v>1960067.4</v>
          </cell>
          <cell r="H20">
            <v>349.02</v>
          </cell>
          <cell r="I20">
            <v>3496.39</v>
          </cell>
        </row>
        <row r="21">
          <cell r="G21">
            <v>2517430.48</v>
          </cell>
          <cell r="H21">
            <v>929.44</v>
          </cell>
          <cell r="I21">
            <v>4441.0600000000004</v>
          </cell>
        </row>
        <row r="22">
          <cell r="I22">
            <v>1724.76</v>
          </cell>
        </row>
        <row r="23">
          <cell r="I23">
            <v>807.44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2.15"/>
    </sheetNames>
    <sheetDataSet>
      <sheetData sheetId="0" refreshError="1">
        <row r="7">
          <cell r="B7" t="str">
            <v>№49</v>
          </cell>
          <cell r="D7" t="str">
            <v xml:space="preserve"> "Липецкая Газета" № 1-2 от 01.01.2017г.</v>
          </cell>
        </row>
        <row r="8">
          <cell r="G8">
            <v>853198.62</v>
          </cell>
          <cell r="H8">
            <v>75.61</v>
          </cell>
          <cell r="I8">
            <v>1397.9299999999998</v>
          </cell>
        </row>
        <row r="10">
          <cell r="G10">
            <v>1401585.23</v>
          </cell>
          <cell r="H10">
            <v>282.45</v>
          </cell>
          <cell r="I10">
            <v>2494.67</v>
          </cell>
        </row>
        <row r="11">
          <cell r="G11">
            <v>1513690.27</v>
          </cell>
          <cell r="H11">
            <v>363.65</v>
          </cell>
          <cell r="I11">
            <v>2711.97</v>
          </cell>
        </row>
        <row r="12">
          <cell r="G12">
            <v>1893167.59</v>
          </cell>
          <cell r="H12">
            <v>831.63</v>
          </cell>
          <cell r="I12">
            <v>3884.35</v>
          </cell>
        </row>
        <row r="14">
          <cell r="I14">
            <v>1237.1199999999999</v>
          </cell>
        </row>
        <row r="15">
          <cell r="I15">
            <v>409.46</v>
          </cell>
        </row>
        <row r="16">
          <cell r="I16">
            <v>409.46</v>
          </cell>
        </row>
        <row r="18">
          <cell r="I18">
            <v>1237.1199999999999</v>
          </cell>
        </row>
        <row r="21">
          <cell r="G21">
            <v>973983.1</v>
          </cell>
          <cell r="H21">
            <v>83.31</v>
          </cell>
          <cell r="I21">
            <v>1544.96</v>
          </cell>
        </row>
        <row r="23">
          <cell r="G23">
            <v>1576690.77</v>
          </cell>
          <cell r="H23">
            <v>301.19</v>
          </cell>
          <cell r="I23">
            <v>2755.93</v>
          </cell>
        </row>
        <row r="24">
          <cell r="G24">
            <v>1595793.14</v>
          </cell>
          <cell r="H24">
            <v>385.15</v>
          </cell>
          <cell r="I24">
            <v>2933.74</v>
          </cell>
        </row>
        <row r="25">
          <cell r="G25">
            <v>2107531.52</v>
          </cell>
          <cell r="H25">
            <v>856.58</v>
          </cell>
          <cell r="I25">
            <v>4063.27</v>
          </cell>
        </row>
        <row r="27">
          <cell r="I27">
            <v>1312.28</v>
          </cell>
        </row>
        <row r="28">
          <cell r="I28">
            <v>445.74</v>
          </cell>
        </row>
        <row r="29">
          <cell r="I29">
            <v>445.74</v>
          </cell>
        </row>
        <row r="31">
          <cell r="I31">
            <v>1312.28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2.15"/>
    </sheetNames>
    <sheetDataSet>
      <sheetData sheetId="0">
        <row r="8">
          <cell r="B8" t="str">
            <v>№ 1765-т</v>
          </cell>
          <cell r="C8">
            <v>42733</v>
          </cell>
          <cell r="D8" t="str">
            <v>Портал Орловской области; 30.12.2016 г.</v>
          </cell>
          <cell r="G8">
            <v>949011.21</v>
          </cell>
          <cell r="H8">
            <v>153.05000000000001</v>
          </cell>
          <cell r="I8">
            <v>1823.37</v>
          </cell>
        </row>
        <row r="9">
          <cell r="G9">
            <v>954468.02</v>
          </cell>
          <cell r="H9">
            <v>310.20999999999998</v>
          </cell>
          <cell r="I9">
            <v>2153.52</v>
          </cell>
        </row>
        <row r="10">
          <cell r="G10">
            <v>1153186.23</v>
          </cell>
          <cell r="H10">
            <v>473.47</v>
          </cell>
          <cell r="I10">
            <v>2895.64</v>
          </cell>
        </row>
        <row r="11">
          <cell r="G11">
            <v>1327925.1499999999</v>
          </cell>
          <cell r="H11">
            <v>547.87</v>
          </cell>
          <cell r="I11">
            <v>3532.12</v>
          </cell>
        </row>
        <row r="12">
          <cell r="I12">
            <v>1618.17</v>
          </cell>
        </row>
        <row r="13">
          <cell r="I13">
            <v>2465.65</v>
          </cell>
        </row>
        <row r="14">
          <cell r="I14">
            <v>735.49</v>
          </cell>
        </row>
        <row r="15">
          <cell r="I15">
            <v>1305.04</v>
          </cell>
        </row>
        <row r="16">
          <cell r="I16">
            <v>734.91</v>
          </cell>
        </row>
        <row r="17">
          <cell r="I17">
            <v>1327.39</v>
          </cell>
        </row>
        <row r="18">
          <cell r="I18">
            <v>1625.17</v>
          </cell>
        </row>
        <row r="19">
          <cell r="I19">
            <v>2472.63</v>
          </cell>
        </row>
        <row r="20">
          <cell r="I20">
            <v>1031.95</v>
          </cell>
        </row>
        <row r="21">
          <cell r="I21">
            <v>1709.92</v>
          </cell>
        </row>
        <row r="23">
          <cell r="G23">
            <v>961348.36</v>
          </cell>
          <cell r="H23">
            <v>163</v>
          </cell>
          <cell r="I23">
            <v>1878.07</v>
          </cell>
        </row>
        <row r="24">
          <cell r="G24">
            <v>966876.1</v>
          </cell>
          <cell r="H24">
            <v>330.37</v>
          </cell>
          <cell r="I24">
            <v>2197.65</v>
          </cell>
        </row>
        <row r="25">
          <cell r="G25">
            <v>1168177.6499999999</v>
          </cell>
          <cell r="H25">
            <v>504.25</v>
          </cell>
          <cell r="I25">
            <v>2957.9</v>
          </cell>
        </row>
        <row r="26">
          <cell r="G26">
            <v>1345188.18</v>
          </cell>
          <cell r="H26">
            <v>583.48</v>
          </cell>
          <cell r="I26">
            <v>3606.53</v>
          </cell>
        </row>
        <row r="27">
          <cell r="I27">
            <v>1684.87</v>
          </cell>
        </row>
        <row r="28">
          <cell r="I28">
            <v>2633.78</v>
          </cell>
        </row>
        <row r="29">
          <cell r="I29">
            <v>767.64</v>
          </cell>
        </row>
        <row r="30">
          <cell r="I30">
            <v>1384.73</v>
          </cell>
        </row>
        <row r="31">
          <cell r="I31">
            <v>746.5</v>
          </cell>
        </row>
        <row r="32">
          <cell r="I32">
            <v>1398.3</v>
          </cell>
        </row>
        <row r="33">
          <cell r="I33">
            <v>1669.82</v>
          </cell>
        </row>
        <row r="34">
          <cell r="I34">
            <v>2602.02</v>
          </cell>
        </row>
        <row r="35">
          <cell r="I35">
            <v>1669.82</v>
          </cell>
        </row>
        <row r="36">
          <cell r="I36">
            <v>2602.02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уктура затрат"/>
      <sheetName val="Обоснованность тарифов "/>
      <sheetName val="Собираемость"/>
      <sheetName val="приложение"/>
    </sheetNames>
    <sheetDataSet>
      <sheetData sheetId="0" refreshError="1"/>
      <sheetData sheetId="1" refreshError="1"/>
      <sheetData sheetId="2" refreshError="1">
        <row r="14">
          <cell r="O14">
            <v>233.27617455350747</v>
          </cell>
        </row>
        <row r="24">
          <cell r="E24">
            <v>1.6181700000000001</v>
          </cell>
        </row>
      </sheetData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2.15"/>
    </sheetNames>
    <sheetDataSet>
      <sheetData sheetId="0">
        <row r="7">
          <cell r="B7">
            <v>536</v>
          </cell>
          <cell r="C7" t="str">
            <v>30.12.2016г.</v>
          </cell>
          <cell r="D7" t="str">
            <v>Информационный бюллетень  "Вестник Смоленской областной Думы и Администрации Смоленской области" №12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83"/>
  <sheetViews>
    <sheetView topLeftCell="A196" zoomScale="70" zoomScaleNormal="70" zoomScaleSheetLayoutView="80" workbookViewId="0">
      <selection activeCell="F16" sqref="F16"/>
    </sheetView>
  </sheetViews>
  <sheetFormatPr defaultRowHeight="12.75" x14ac:dyDescent="0.2"/>
  <cols>
    <col min="1" max="1" width="28.42578125" style="10" customWidth="1"/>
    <col min="2" max="2" width="14.28515625" style="14" customWidth="1"/>
    <col min="3" max="3" width="15.85546875" style="14" customWidth="1"/>
    <col min="4" max="4" width="22.7109375" style="14" customWidth="1"/>
    <col min="5" max="5" width="14.85546875" style="11" customWidth="1"/>
    <col min="6" max="6" width="88.42578125" style="15" customWidth="1"/>
    <col min="7" max="7" width="41.85546875" style="13" customWidth="1"/>
    <col min="8" max="8" width="28.28515625" style="13" customWidth="1"/>
    <col min="9" max="9" width="24.28515625" style="13" customWidth="1"/>
    <col min="10" max="10" width="5.28515625" style="14" customWidth="1"/>
    <col min="11" max="16384" width="9.140625" style="14"/>
  </cols>
  <sheetData>
    <row r="1" spans="1:9" ht="18.75" x14ac:dyDescent="0.3">
      <c r="A1" s="27" t="s">
        <v>7</v>
      </c>
      <c r="F1" s="12"/>
    </row>
    <row r="2" spans="1:9" x14ac:dyDescent="0.2">
      <c r="I2" s="28" t="s">
        <v>10</v>
      </c>
    </row>
    <row r="3" spans="1:9" ht="19.5" thickBot="1" x14ac:dyDescent="0.35">
      <c r="A3" s="314" t="s">
        <v>86</v>
      </c>
      <c r="B3" s="314"/>
      <c r="C3" s="314"/>
      <c r="D3" s="314"/>
      <c r="E3" s="314"/>
      <c r="F3" s="314"/>
      <c r="G3" s="315"/>
      <c r="H3" s="315"/>
      <c r="I3" s="315"/>
    </row>
    <row r="4" spans="1:9" s="16" customFormat="1" ht="15.75" customHeight="1" x14ac:dyDescent="0.25">
      <c r="A4" s="324" t="s">
        <v>5</v>
      </c>
      <c r="B4" s="316" t="s">
        <v>4</v>
      </c>
      <c r="C4" s="316" t="s">
        <v>9</v>
      </c>
      <c r="D4" s="327" t="s">
        <v>71</v>
      </c>
      <c r="E4" s="316" t="s">
        <v>8</v>
      </c>
      <c r="F4" s="327" t="s">
        <v>6</v>
      </c>
      <c r="G4" s="316" t="s">
        <v>0</v>
      </c>
      <c r="H4" s="317"/>
      <c r="I4" s="318" t="s">
        <v>1</v>
      </c>
    </row>
    <row r="5" spans="1:9" s="16" customFormat="1" ht="111.75" customHeight="1" thickBot="1" x14ac:dyDescent="0.3">
      <c r="A5" s="325"/>
      <c r="B5" s="326"/>
      <c r="C5" s="326"/>
      <c r="D5" s="328"/>
      <c r="E5" s="326"/>
      <c r="F5" s="328"/>
      <c r="G5" s="29" t="s">
        <v>2</v>
      </c>
      <c r="H5" s="29" t="s">
        <v>3</v>
      </c>
      <c r="I5" s="319"/>
    </row>
    <row r="6" spans="1:9" ht="21" thickBot="1" x14ac:dyDescent="0.35">
      <c r="A6" s="320" t="s">
        <v>11</v>
      </c>
      <c r="B6" s="321"/>
      <c r="C6" s="321"/>
      <c r="D6" s="321"/>
      <c r="E6" s="321"/>
      <c r="F6" s="321"/>
      <c r="G6" s="322"/>
      <c r="H6" s="322"/>
      <c r="I6" s="323"/>
    </row>
    <row r="7" spans="1:9" ht="15" customHeight="1" x14ac:dyDescent="0.2">
      <c r="A7" s="302" t="s">
        <v>12</v>
      </c>
      <c r="B7" s="236" t="s">
        <v>305</v>
      </c>
      <c r="C7" s="298" t="s">
        <v>306</v>
      </c>
      <c r="D7" s="309" t="str">
        <f>'[1]Приложение 2.15'!$D$7:$D$33</f>
        <v xml:space="preserve">Вестник нормативных правовых актов Белгородской области </v>
      </c>
      <c r="E7" s="295" t="s">
        <v>87</v>
      </c>
      <c r="F7" s="47" t="s">
        <v>37</v>
      </c>
      <c r="G7" s="17"/>
      <c r="H7" s="17"/>
      <c r="I7" s="18"/>
    </row>
    <row r="8" spans="1:9" x14ac:dyDescent="0.2">
      <c r="A8" s="303"/>
      <c r="B8" s="237"/>
      <c r="C8" s="299"/>
      <c r="D8" s="310"/>
      <c r="E8" s="296"/>
      <c r="F8" s="48" t="s">
        <v>13</v>
      </c>
      <c r="G8" s="19">
        <f>'[1]Приложение 2.15'!G8</f>
        <v>1165246.58</v>
      </c>
      <c r="H8" s="19">
        <f>'[1]Приложение 2.15'!H8</f>
        <v>72.75</v>
      </c>
      <c r="I8" s="20">
        <f>'[1]Приложение 2.15'!I8</f>
        <v>1794.23</v>
      </c>
    </row>
    <row r="9" spans="1:9" ht="43.5" customHeight="1" x14ac:dyDescent="0.2">
      <c r="A9" s="303"/>
      <c r="B9" s="237"/>
      <c r="C9" s="299"/>
      <c r="D9" s="310"/>
      <c r="E9" s="296"/>
      <c r="F9" s="48" t="s">
        <v>14</v>
      </c>
      <c r="G9" s="19"/>
      <c r="H9" s="19"/>
      <c r="I9" s="20" t="s">
        <v>93</v>
      </c>
    </row>
    <row r="10" spans="1:9" x14ac:dyDescent="0.2">
      <c r="A10" s="303"/>
      <c r="B10" s="237"/>
      <c r="C10" s="299"/>
      <c r="D10" s="310"/>
      <c r="E10" s="296"/>
      <c r="F10" s="48" t="s">
        <v>15</v>
      </c>
      <c r="G10" s="52">
        <f>'[1]Приложение 2.15'!G10</f>
        <v>1397658.61</v>
      </c>
      <c r="H10" s="52">
        <f>'[1]Приложение 2.15'!H10</f>
        <v>170.61</v>
      </c>
      <c r="I10" s="53">
        <f>'[1]Приложение 2.15'!I10</f>
        <v>2157.7199999999998</v>
      </c>
    </row>
    <row r="11" spans="1:9" x14ac:dyDescent="0.2">
      <c r="A11" s="303"/>
      <c r="B11" s="237"/>
      <c r="C11" s="299"/>
      <c r="D11" s="310"/>
      <c r="E11" s="296"/>
      <c r="F11" s="48" t="s">
        <v>16</v>
      </c>
      <c r="G11" s="52">
        <f>'[1]Приложение 2.15'!G11</f>
        <v>982868.03</v>
      </c>
      <c r="H11" s="52">
        <f>'[1]Приложение 2.15'!H11</f>
        <v>293.57</v>
      </c>
      <c r="I11" s="53">
        <f>'[1]Приложение 2.15'!I11</f>
        <v>1850.5</v>
      </c>
    </row>
    <row r="12" spans="1:9" x14ac:dyDescent="0.2">
      <c r="A12" s="303"/>
      <c r="B12" s="237"/>
      <c r="C12" s="299"/>
      <c r="D12" s="310"/>
      <c r="E12" s="296"/>
      <c r="F12" s="48" t="s">
        <v>17</v>
      </c>
      <c r="G12" s="52">
        <f>'[1]Приложение 2.15'!G12</f>
        <v>1062530.51</v>
      </c>
      <c r="H12" s="52">
        <f>'[1]Приложение 2.15'!H12</f>
        <v>532.63</v>
      </c>
      <c r="I12" s="53">
        <f>'[1]Приложение 2.15'!I12</f>
        <v>2661.31</v>
      </c>
    </row>
    <row r="13" spans="1:9" ht="15" customHeight="1" x14ac:dyDescent="0.2">
      <c r="A13" s="303"/>
      <c r="B13" s="237"/>
      <c r="C13" s="299"/>
      <c r="D13" s="310"/>
      <c r="E13" s="296"/>
      <c r="F13" s="49" t="s">
        <v>38</v>
      </c>
      <c r="G13" s="52"/>
      <c r="H13" s="52"/>
      <c r="I13" s="53"/>
    </row>
    <row r="14" spans="1:9" ht="25.5" x14ac:dyDescent="0.25">
      <c r="A14" s="303"/>
      <c r="B14" s="237"/>
      <c r="C14" s="299"/>
      <c r="D14" s="310"/>
      <c r="E14" s="296"/>
      <c r="F14" s="50" t="s">
        <v>39</v>
      </c>
      <c r="G14" s="52"/>
      <c r="H14" s="52"/>
      <c r="I14" s="144">
        <f>'[1]Приложение 2.15'!$I$14</f>
        <v>1549.2</v>
      </c>
    </row>
    <row r="15" spans="1:9" ht="25.5" x14ac:dyDescent="0.25">
      <c r="A15" s="303"/>
      <c r="B15" s="237"/>
      <c r="C15" s="299"/>
      <c r="D15" s="310"/>
      <c r="E15" s="296"/>
      <c r="F15" s="50" t="s">
        <v>72</v>
      </c>
      <c r="G15" s="52"/>
      <c r="H15" s="52"/>
      <c r="I15" s="144">
        <f>'[1]Приложение 2.15'!$I$15</f>
        <v>636.88</v>
      </c>
    </row>
    <row r="16" spans="1:9" ht="15" x14ac:dyDescent="0.25">
      <c r="A16" s="303"/>
      <c r="B16" s="237"/>
      <c r="C16" s="299"/>
      <c r="D16" s="310"/>
      <c r="E16" s="296"/>
      <c r="F16" s="50" t="s">
        <v>73</v>
      </c>
      <c r="G16" s="52"/>
      <c r="H16" s="52"/>
      <c r="I16" s="144">
        <f>'[1]Приложение 2.15'!$I$16</f>
        <v>636.88</v>
      </c>
    </row>
    <row r="17" spans="1:9" ht="15" x14ac:dyDescent="0.25">
      <c r="A17" s="303"/>
      <c r="B17" s="237"/>
      <c r="C17" s="299"/>
      <c r="D17" s="310"/>
      <c r="E17" s="297"/>
      <c r="F17" s="50" t="s">
        <v>74</v>
      </c>
      <c r="G17" s="54"/>
      <c r="H17" s="54"/>
      <c r="I17" s="144">
        <f>'[1]Приложение 2.15'!$I$17</f>
        <v>636.88</v>
      </c>
    </row>
    <row r="18" spans="1:9" ht="25.5" x14ac:dyDescent="0.25">
      <c r="A18" s="303"/>
      <c r="B18" s="237"/>
      <c r="C18" s="299"/>
      <c r="D18" s="310"/>
      <c r="E18" s="297"/>
      <c r="F18" s="50" t="s">
        <v>75</v>
      </c>
      <c r="G18" s="54"/>
      <c r="H18" s="54"/>
      <c r="I18" s="144">
        <f>'[1]Приложение 2.15'!$I$18</f>
        <v>763.98</v>
      </c>
    </row>
    <row r="19" spans="1:9" ht="18.75" customHeight="1" x14ac:dyDescent="0.25">
      <c r="A19" s="303"/>
      <c r="B19" s="237"/>
      <c r="C19" s="299"/>
      <c r="D19" s="310"/>
      <c r="E19" s="297"/>
      <c r="F19" s="50" t="s">
        <v>77</v>
      </c>
      <c r="G19" s="54"/>
      <c r="H19" s="54"/>
      <c r="I19" s="144">
        <f>'[1]Приложение 2.15'!$I$19</f>
        <v>636.88</v>
      </c>
    </row>
    <row r="20" spans="1:9" ht="26.25" thickBot="1" x14ac:dyDescent="0.3">
      <c r="A20" s="303"/>
      <c r="B20" s="237"/>
      <c r="C20" s="299"/>
      <c r="D20" s="310"/>
      <c r="E20" s="297"/>
      <c r="F20" s="51" t="s">
        <v>76</v>
      </c>
      <c r="G20" s="55"/>
      <c r="H20" s="55"/>
      <c r="I20" s="145">
        <f>'[1]Приложение 2.15'!$I$20</f>
        <v>763.98</v>
      </c>
    </row>
    <row r="21" spans="1:9" x14ac:dyDescent="0.2">
      <c r="A21" s="303"/>
      <c r="B21" s="237"/>
      <c r="C21" s="299"/>
      <c r="D21" s="310"/>
      <c r="E21" s="305" t="s">
        <v>88</v>
      </c>
      <c r="F21" s="206" t="s">
        <v>37</v>
      </c>
      <c r="G21" s="207"/>
      <c r="H21" s="207"/>
      <c r="I21" s="208"/>
    </row>
    <row r="22" spans="1:9" x14ac:dyDescent="0.2">
      <c r="A22" s="303"/>
      <c r="B22" s="237"/>
      <c r="C22" s="299"/>
      <c r="D22" s="310"/>
      <c r="E22" s="306"/>
      <c r="F22" s="209" t="s">
        <v>13</v>
      </c>
      <c r="G22" s="210">
        <f>'[1]Приложение 2.15'!G22</f>
        <v>1223508.9099999999</v>
      </c>
      <c r="H22" s="210">
        <f>'[1]Приложение 2.15'!H22</f>
        <v>77.33</v>
      </c>
      <c r="I22" s="69">
        <f>'[1]Приложение 2.15'!I22</f>
        <v>1795.64</v>
      </c>
    </row>
    <row r="23" spans="1:9" x14ac:dyDescent="0.2">
      <c r="A23" s="303"/>
      <c r="B23" s="237"/>
      <c r="C23" s="299"/>
      <c r="D23" s="310"/>
      <c r="E23" s="306"/>
      <c r="F23" s="209" t="s">
        <v>15</v>
      </c>
      <c r="G23" s="210">
        <f>'[1]Приложение 2.15'!G23</f>
        <v>1467558.06</v>
      </c>
      <c r="H23" s="210">
        <f>'[1]Приложение 2.15'!H23</f>
        <v>181.36</v>
      </c>
      <c r="I23" s="69">
        <f>'[1]Приложение 2.15'!I23</f>
        <v>2240.59</v>
      </c>
    </row>
    <row r="24" spans="1:9" x14ac:dyDescent="0.2">
      <c r="A24" s="303"/>
      <c r="B24" s="237"/>
      <c r="C24" s="299"/>
      <c r="D24" s="310"/>
      <c r="E24" s="306"/>
      <c r="F24" s="209" t="s">
        <v>16</v>
      </c>
      <c r="G24" s="210">
        <f>'[1]Приложение 2.15'!G24</f>
        <v>1032047.19</v>
      </c>
      <c r="H24" s="210">
        <f>'[1]Приложение 2.15'!H24</f>
        <v>312.06</v>
      </c>
      <c r="I24" s="69">
        <f>'[1]Приложение 2.15'!I24</f>
        <v>1863.06</v>
      </c>
    </row>
    <row r="25" spans="1:9" x14ac:dyDescent="0.2">
      <c r="A25" s="303"/>
      <c r="B25" s="237"/>
      <c r="C25" s="299"/>
      <c r="D25" s="310"/>
      <c r="E25" s="306"/>
      <c r="F25" s="209" t="s">
        <v>17</v>
      </c>
      <c r="G25" s="210">
        <f>'[1]Приложение 2.15'!G25</f>
        <v>1115657.03</v>
      </c>
      <c r="H25" s="210">
        <f>'[1]Приложение 2.15'!H25</f>
        <v>566.17999999999995</v>
      </c>
      <c r="I25" s="69">
        <f>'[1]Приложение 2.15'!I25</f>
        <v>2664.89</v>
      </c>
    </row>
    <row r="26" spans="1:9" x14ac:dyDescent="0.2">
      <c r="A26" s="303"/>
      <c r="B26" s="237"/>
      <c r="C26" s="299"/>
      <c r="D26" s="310"/>
      <c r="E26" s="306"/>
      <c r="F26" s="211" t="s">
        <v>38</v>
      </c>
      <c r="G26" s="210"/>
      <c r="H26" s="210"/>
      <c r="I26" s="69"/>
    </row>
    <row r="27" spans="1:9" ht="25.5" x14ac:dyDescent="0.25">
      <c r="A27" s="303"/>
      <c r="B27" s="237"/>
      <c r="C27" s="299"/>
      <c r="D27" s="310"/>
      <c r="E27" s="306"/>
      <c r="F27" s="212" t="s">
        <v>39</v>
      </c>
      <c r="G27" s="210"/>
      <c r="H27" s="210"/>
      <c r="I27" s="213">
        <v>1642.56</v>
      </c>
    </row>
    <row r="28" spans="1:9" ht="25.5" x14ac:dyDescent="0.25">
      <c r="A28" s="303"/>
      <c r="B28" s="237"/>
      <c r="C28" s="299"/>
      <c r="D28" s="310"/>
      <c r="E28" s="306"/>
      <c r="F28" s="212" t="s">
        <v>72</v>
      </c>
      <c r="G28" s="210"/>
      <c r="H28" s="210"/>
      <c r="I28" s="213">
        <v>693.41</v>
      </c>
    </row>
    <row r="29" spans="1:9" ht="15" x14ac:dyDescent="0.25">
      <c r="A29" s="303"/>
      <c r="B29" s="237"/>
      <c r="C29" s="299"/>
      <c r="D29" s="310"/>
      <c r="E29" s="306"/>
      <c r="F29" s="212" t="s">
        <v>73</v>
      </c>
      <c r="G29" s="210"/>
      <c r="H29" s="210"/>
      <c r="I29" s="213">
        <v>693.41</v>
      </c>
    </row>
    <row r="30" spans="1:9" ht="19.5" customHeight="1" x14ac:dyDescent="0.25">
      <c r="A30" s="303"/>
      <c r="B30" s="237"/>
      <c r="C30" s="299"/>
      <c r="D30" s="310"/>
      <c r="E30" s="306"/>
      <c r="F30" s="212" t="s">
        <v>74</v>
      </c>
      <c r="G30" s="210"/>
      <c r="H30" s="210"/>
      <c r="I30" s="213">
        <v>693.41</v>
      </c>
    </row>
    <row r="31" spans="1:9" ht="25.5" x14ac:dyDescent="0.25">
      <c r="A31" s="303"/>
      <c r="B31" s="237"/>
      <c r="C31" s="299"/>
      <c r="D31" s="310"/>
      <c r="E31" s="306"/>
      <c r="F31" s="212" t="s">
        <v>75</v>
      </c>
      <c r="G31" s="210"/>
      <c r="H31" s="210"/>
      <c r="I31" s="213">
        <v>854.43</v>
      </c>
    </row>
    <row r="32" spans="1:9" ht="21" customHeight="1" x14ac:dyDescent="0.25">
      <c r="A32" s="313"/>
      <c r="B32" s="237"/>
      <c r="C32" s="300"/>
      <c r="D32" s="311"/>
      <c r="E32" s="307"/>
      <c r="F32" s="212" t="s">
        <v>77</v>
      </c>
      <c r="G32" s="210"/>
      <c r="H32" s="210"/>
      <c r="I32" s="213">
        <v>693.41</v>
      </c>
    </row>
    <row r="33" spans="1:9" ht="26.25" thickBot="1" x14ac:dyDescent="0.3">
      <c r="A33" s="304"/>
      <c r="B33" s="238"/>
      <c r="C33" s="301"/>
      <c r="D33" s="312"/>
      <c r="E33" s="308"/>
      <c r="F33" s="214" t="s">
        <v>76</v>
      </c>
      <c r="G33" s="215"/>
      <c r="H33" s="215"/>
      <c r="I33" s="216">
        <v>854.43</v>
      </c>
    </row>
    <row r="34" spans="1:9" ht="12.75" customHeight="1" x14ac:dyDescent="0.2">
      <c r="A34" s="257" t="s">
        <v>18</v>
      </c>
      <c r="B34" s="236" t="str">
        <f>'[2]Приложение 2.15'!$B$18</f>
        <v>№ 40/11-э</v>
      </c>
      <c r="C34" s="239">
        <f>'[2]Приложение 2.15'!$C$18</f>
        <v>42731</v>
      </c>
      <c r="D34" s="336" t="s">
        <v>317</v>
      </c>
      <c r="E34" s="358">
        <v>42736</v>
      </c>
      <c r="F34" s="1" t="s">
        <v>37</v>
      </c>
      <c r="G34" s="56"/>
      <c r="H34" s="56"/>
      <c r="I34" s="57"/>
    </row>
    <row r="35" spans="1:9" ht="15" customHeight="1" x14ac:dyDescent="0.2">
      <c r="A35" s="258"/>
      <c r="B35" s="237"/>
      <c r="C35" s="240"/>
      <c r="D35" s="337"/>
      <c r="E35" s="359"/>
      <c r="F35" s="7" t="s">
        <v>13</v>
      </c>
      <c r="G35" s="58">
        <f>'[2]Приложение 2.15'!G8</f>
        <v>1237121.96</v>
      </c>
      <c r="H35" s="58">
        <f>'[2]Приложение 2.15'!H8</f>
        <v>16.940000000000001</v>
      </c>
      <c r="I35" s="59">
        <f>'[2]Приложение 2.15'!I8</f>
        <v>1860.17</v>
      </c>
    </row>
    <row r="36" spans="1:9" ht="15" customHeight="1" x14ac:dyDescent="0.2">
      <c r="A36" s="258"/>
      <c r="B36" s="237"/>
      <c r="C36" s="240"/>
      <c r="D36" s="337"/>
      <c r="E36" s="359"/>
      <c r="F36" s="7" t="s">
        <v>19</v>
      </c>
      <c r="G36" s="58">
        <f>'[2]Приложение 2.15'!G9</f>
        <v>1384586</v>
      </c>
      <c r="H36" s="58">
        <f>'[2]Приложение 2.15'!H9</f>
        <v>128.57</v>
      </c>
      <c r="I36" s="59">
        <f>'[2]Приложение 2.15'!I9</f>
        <v>2191.52</v>
      </c>
    </row>
    <row r="37" spans="1:9" ht="15" customHeight="1" x14ac:dyDescent="0.2">
      <c r="A37" s="258"/>
      <c r="B37" s="237"/>
      <c r="C37" s="240"/>
      <c r="D37" s="337"/>
      <c r="E37" s="359"/>
      <c r="F37" s="7" t="s">
        <v>20</v>
      </c>
      <c r="G37" s="58">
        <f>'[2]Приложение 2.15'!G10</f>
        <v>1479947.67</v>
      </c>
      <c r="H37" s="58">
        <f>'[2]Приложение 2.15'!H10</f>
        <v>210.13</v>
      </c>
      <c r="I37" s="59">
        <f>'[2]Приложение 2.15'!I10</f>
        <v>2830.99</v>
      </c>
    </row>
    <row r="38" spans="1:9" ht="15" customHeight="1" x14ac:dyDescent="0.2">
      <c r="A38" s="258"/>
      <c r="B38" s="237"/>
      <c r="C38" s="240"/>
      <c r="D38" s="337"/>
      <c r="E38" s="359"/>
      <c r="F38" s="7" t="s">
        <v>21</v>
      </c>
      <c r="G38" s="58">
        <f>'[2]Приложение 2.15'!G11</f>
        <v>1784838.67</v>
      </c>
      <c r="H38" s="58">
        <f>'[2]Приложение 2.15'!H11</f>
        <v>846.46</v>
      </c>
      <c r="I38" s="59">
        <f>'[2]Приложение 2.15'!I11</f>
        <v>4177.0600000000004</v>
      </c>
    </row>
    <row r="39" spans="1:9" ht="15.75" customHeight="1" x14ac:dyDescent="0.2">
      <c r="A39" s="258"/>
      <c r="B39" s="237"/>
      <c r="C39" s="240"/>
      <c r="D39" s="337"/>
      <c r="E39" s="359"/>
      <c r="F39" s="2" t="s">
        <v>40</v>
      </c>
      <c r="G39" s="52"/>
      <c r="H39" s="52"/>
      <c r="I39" s="60"/>
    </row>
    <row r="40" spans="1:9" ht="28.5" customHeight="1" x14ac:dyDescent="0.2">
      <c r="A40" s="258"/>
      <c r="B40" s="237"/>
      <c r="C40" s="240"/>
      <c r="D40" s="337"/>
      <c r="E40" s="359"/>
      <c r="F40" s="8" t="s">
        <v>39</v>
      </c>
      <c r="G40" s="52"/>
      <c r="H40" s="52"/>
      <c r="I40" s="60">
        <v>1073.3800000000001</v>
      </c>
    </row>
    <row r="41" spans="1:9" ht="28.5" customHeight="1" x14ac:dyDescent="0.2">
      <c r="A41" s="258"/>
      <c r="B41" s="237"/>
      <c r="C41" s="240"/>
      <c r="D41" s="337"/>
      <c r="E41" s="359"/>
      <c r="F41" s="42" t="s">
        <v>72</v>
      </c>
      <c r="G41" s="54"/>
      <c r="H41" s="54"/>
      <c r="I41" s="61">
        <v>1073.3800000000001</v>
      </c>
    </row>
    <row r="42" spans="1:9" ht="28.5" customHeight="1" x14ac:dyDescent="0.2">
      <c r="A42" s="258"/>
      <c r="B42" s="237"/>
      <c r="C42" s="240"/>
      <c r="D42" s="337"/>
      <c r="E42" s="359"/>
      <c r="F42" s="42" t="s">
        <v>73</v>
      </c>
      <c r="G42" s="54"/>
      <c r="H42" s="54"/>
      <c r="I42" s="61">
        <v>1073.3800000000001</v>
      </c>
    </row>
    <row r="43" spans="1:9" ht="28.5" customHeight="1" x14ac:dyDescent="0.2">
      <c r="A43" s="258"/>
      <c r="B43" s="237"/>
      <c r="C43" s="240"/>
      <c r="D43" s="337"/>
      <c r="E43" s="359"/>
      <c r="F43" s="42" t="s">
        <v>74</v>
      </c>
      <c r="G43" s="54"/>
      <c r="H43" s="54"/>
      <c r="I43" s="61">
        <v>1073.3800000000001</v>
      </c>
    </row>
    <row r="44" spans="1:9" ht="28.5" customHeight="1" x14ac:dyDescent="0.2">
      <c r="A44" s="258"/>
      <c r="B44" s="237"/>
      <c r="C44" s="240"/>
      <c r="D44" s="337"/>
      <c r="E44" s="359"/>
      <c r="F44" s="42" t="s">
        <v>75</v>
      </c>
      <c r="G44" s="54"/>
      <c r="H44" s="54"/>
      <c r="I44" s="61">
        <v>1073.3800000000001</v>
      </c>
    </row>
    <row r="45" spans="1:9" ht="28.5" customHeight="1" x14ac:dyDescent="0.2">
      <c r="A45" s="258"/>
      <c r="B45" s="237"/>
      <c r="C45" s="240"/>
      <c r="D45" s="337"/>
      <c r="E45" s="359"/>
      <c r="F45" s="42" t="s">
        <v>77</v>
      </c>
      <c r="G45" s="54"/>
      <c r="H45" s="54"/>
      <c r="I45" s="61">
        <v>1073.3800000000001</v>
      </c>
    </row>
    <row r="46" spans="1:9" ht="28.5" customHeight="1" thickBot="1" x14ac:dyDescent="0.25">
      <c r="A46" s="258"/>
      <c r="B46" s="237"/>
      <c r="C46" s="240"/>
      <c r="D46" s="337"/>
      <c r="E46" s="360"/>
      <c r="F46" s="9" t="s">
        <v>76</v>
      </c>
      <c r="G46" s="55"/>
      <c r="H46" s="55"/>
      <c r="I46" s="62">
        <v>1073.3800000000001</v>
      </c>
    </row>
    <row r="47" spans="1:9" ht="15.75" customHeight="1" x14ac:dyDescent="0.2">
      <c r="A47" s="258"/>
      <c r="B47" s="237"/>
      <c r="C47" s="240"/>
      <c r="D47" s="337"/>
      <c r="E47" s="37"/>
      <c r="F47" s="44"/>
      <c r="G47" s="63"/>
      <c r="H47" s="63"/>
      <c r="I47" s="64"/>
    </row>
    <row r="48" spans="1:9" ht="13.5" customHeight="1" x14ac:dyDescent="0.2">
      <c r="A48" s="258"/>
      <c r="B48" s="237"/>
      <c r="C48" s="240"/>
      <c r="D48" s="337"/>
      <c r="E48" s="37"/>
      <c r="F48" s="44"/>
      <c r="G48" s="63"/>
      <c r="H48" s="63"/>
      <c r="I48" s="64"/>
    </row>
    <row r="49" spans="1:9" ht="15" customHeight="1" x14ac:dyDescent="0.2">
      <c r="A49" s="258"/>
      <c r="B49" s="237"/>
      <c r="C49" s="240"/>
      <c r="D49" s="337"/>
      <c r="E49" s="359">
        <v>42917</v>
      </c>
      <c r="F49" s="45" t="s">
        <v>37</v>
      </c>
      <c r="G49" s="65"/>
      <c r="H49" s="65"/>
      <c r="I49" s="66"/>
    </row>
    <row r="50" spans="1:9" ht="15" customHeight="1" x14ac:dyDescent="0.2">
      <c r="A50" s="258"/>
      <c r="B50" s="237"/>
      <c r="C50" s="240"/>
      <c r="D50" s="337"/>
      <c r="E50" s="359"/>
      <c r="F50" s="7" t="s">
        <v>13</v>
      </c>
      <c r="G50" s="58">
        <f>'[2]Приложение 2.15'!G13</f>
        <v>1260506.8400000001</v>
      </c>
      <c r="H50" s="58">
        <f>'[2]Приложение 2.15'!H13</f>
        <v>17.45</v>
      </c>
      <c r="I50" s="59">
        <f>'[2]Приложение 2.15'!I13</f>
        <v>1914.74</v>
      </c>
    </row>
    <row r="51" spans="1:9" ht="15" customHeight="1" x14ac:dyDescent="0.2">
      <c r="A51" s="258"/>
      <c r="B51" s="237"/>
      <c r="C51" s="240"/>
      <c r="D51" s="337"/>
      <c r="E51" s="359"/>
      <c r="F51" s="7" t="s">
        <v>19</v>
      </c>
      <c r="G51" s="58">
        <f>'[2]Приложение 2.15'!G14</f>
        <v>1402441.89</v>
      </c>
      <c r="H51" s="58">
        <f>'[2]Приложение 2.15'!H14</f>
        <v>132.43</v>
      </c>
      <c r="I51" s="59">
        <f>'[2]Приложение 2.15'!I14</f>
        <v>2243.39</v>
      </c>
    </row>
    <row r="52" spans="1:9" ht="15" customHeight="1" x14ac:dyDescent="0.2">
      <c r="A52" s="258"/>
      <c r="B52" s="237"/>
      <c r="C52" s="240"/>
      <c r="D52" s="337"/>
      <c r="E52" s="359"/>
      <c r="F52" s="7" t="s">
        <v>20</v>
      </c>
      <c r="G52" s="58">
        <f>'[2]Приложение 2.15'!G15</f>
        <v>1497909.55</v>
      </c>
      <c r="H52" s="58">
        <f>'[2]Приложение 2.15'!H15</f>
        <v>216.43</v>
      </c>
      <c r="I52" s="59">
        <f>'[2]Приложение 2.15'!I15</f>
        <v>2898.66</v>
      </c>
    </row>
    <row r="53" spans="1:9" ht="15" customHeight="1" x14ac:dyDescent="0.2">
      <c r="A53" s="258"/>
      <c r="B53" s="237"/>
      <c r="C53" s="240"/>
      <c r="D53" s="337"/>
      <c r="E53" s="359"/>
      <c r="F53" s="7" t="s">
        <v>21</v>
      </c>
      <c r="G53" s="58">
        <f>'[2]Приложение 2.15'!G16</f>
        <v>1797444.98</v>
      </c>
      <c r="H53" s="58">
        <f>'[2]Приложение 2.15'!H16</f>
        <v>871.85</v>
      </c>
      <c r="I53" s="59">
        <f>'[2]Приложение 2.15'!I16</f>
        <v>4273.17</v>
      </c>
    </row>
    <row r="54" spans="1:9" ht="15" customHeight="1" x14ac:dyDescent="0.2">
      <c r="A54" s="258"/>
      <c r="B54" s="237"/>
      <c r="C54" s="240"/>
      <c r="D54" s="337"/>
      <c r="E54" s="359"/>
      <c r="F54" s="46" t="s">
        <v>40</v>
      </c>
      <c r="G54" s="67"/>
      <c r="H54" s="67"/>
      <c r="I54" s="68"/>
    </row>
    <row r="55" spans="1:9" ht="31.5" customHeight="1" x14ac:dyDescent="0.2">
      <c r="A55" s="258"/>
      <c r="B55" s="237"/>
      <c r="C55" s="240"/>
      <c r="D55" s="337"/>
      <c r="E55" s="359"/>
      <c r="F55" s="42" t="s">
        <v>39</v>
      </c>
      <c r="G55" s="67"/>
      <c r="H55" s="67"/>
      <c r="I55" s="68">
        <v>1567.36</v>
      </c>
    </row>
    <row r="56" spans="1:9" ht="31.5" customHeight="1" x14ac:dyDescent="0.2">
      <c r="A56" s="258"/>
      <c r="B56" s="237"/>
      <c r="C56" s="240"/>
      <c r="D56" s="337"/>
      <c r="E56" s="359"/>
      <c r="F56" s="42" t="s">
        <v>72</v>
      </c>
      <c r="G56" s="67"/>
      <c r="H56" s="67"/>
      <c r="I56" s="68">
        <v>694.48</v>
      </c>
    </row>
    <row r="57" spans="1:9" ht="31.5" customHeight="1" x14ac:dyDescent="0.2">
      <c r="A57" s="258"/>
      <c r="B57" s="237"/>
      <c r="C57" s="240"/>
      <c r="D57" s="337"/>
      <c r="E57" s="359"/>
      <c r="F57" s="42" t="s">
        <v>73</v>
      </c>
      <c r="G57" s="67"/>
      <c r="H57" s="67"/>
      <c r="I57" s="68">
        <v>694.48</v>
      </c>
    </row>
    <row r="58" spans="1:9" ht="31.5" customHeight="1" x14ac:dyDescent="0.2">
      <c r="A58" s="258"/>
      <c r="B58" s="237"/>
      <c r="C58" s="240"/>
      <c r="D58" s="337"/>
      <c r="E58" s="359"/>
      <c r="F58" s="42" t="s">
        <v>74</v>
      </c>
      <c r="G58" s="67"/>
      <c r="H58" s="67"/>
      <c r="I58" s="68">
        <v>1135.1600000000001</v>
      </c>
    </row>
    <row r="59" spans="1:9" ht="31.5" customHeight="1" x14ac:dyDescent="0.2">
      <c r="A59" s="258"/>
      <c r="B59" s="237"/>
      <c r="C59" s="240"/>
      <c r="D59" s="337"/>
      <c r="E59" s="359"/>
      <c r="F59" s="42" t="s">
        <v>75</v>
      </c>
      <c r="G59" s="67"/>
      <c r="H59" s="67"/>
      <c r="I59" s="68">
        <v>1135.1600000000001</v>
      </c>
    </row>
    <row r="60" spans="1:9" ht="31.5" customHeight="1" x14ac:dyDescent="0.2">
      <c r="A60" s="258"/>
      <c r="B60" s="237"/>
      <c r="C60" s="240"/>
      <c r="D60" s="337"/>
      <c r="E60" s="359"/>
      <c r="F60" s="42" t="s">
        <v>77</v>
      </c>
      <c r="G60" s="67"/>
      <c r="H60" s="67"/>
      <c r="I60" s="68">
        <v>1135.1600000000001</v>
      </c>
    </row>
    <row r="61" spans="1:9" ht="31.5" customHeight="1" thickBot="1" x14ac:dyDescent="0.25">
      <c r="A61" s="258"/>
      <c r="B61" s="237"/>
      <c r="C61" s="240"/>
      <c r="D61" s="337"/>
      <c r="E61" s="359"/>
      <c r="F61" s="42" t="s">
        <v>76</v>
      </c>
      <c r="G61" s="67"/>
      <c r="H61" s="67"/>
      <c r="I61" s="68">
        <v>1135.1600000000001</v>
      </c>
    </row>
    <row r="62" spans="1:9" ht="12.75" customHeight="1" x14ac:dyDescent="0.2">
      <c r="A62" s="302" t="s">
        <v>22</v>
      </c>
      <c r="B62" s="236" t="s">
        <v>96</v>
      </c>
      <c r="C62" s="239" t="str">
        <f>'[3]Приложение 2.15'!$C$7</f>
        <v>28.12.2016г.</v>
      </c>
      <c r="D62" s="355" t="str">
        <f>'[3]Приложение 2.15'!$D$7</f>
        <v>http://pravo.govvrn.ru/tariv</v>
      </c>
      <c r="E62" s="374">
        <v>42736</v>
      </c>
      <c r="F62" s="1" t="s">
        <v>37</v>
      </c>
      <c r="G62" s="56"/>
      <c r="H62" s="56"/>
      <c r="I62" s="57"/>
    </row>
    <row r="63" spans="1:9" ht="12.75" customHeight="1" x14ac:dyDescent="0.2">
      <c r="A63" s="303"/>
      <c r="B63" s="237"/>
      <c r="C63" s="240"/>
      <c r="D63" s="356"/>
      <c r="E63" s="375"/>
      <c r="F63" s="7" t="s">
        <v>13</v>
      </c>
      <c r="G63" s="52">
        <f>'[3]Приложение 2.15'!G8</f>
        <v>696806.32</v>
      </c>
      <c r="H63" s="52">
        <f>'[3]Приложение 2.15'!H8</f>
        <v>80.349999999999994</v>
      </c>
      <c r="I63" s="53">
        <f>'[3]Приложение 2.15'!I8</f>
        <v>1329.09</v>
      </c>
    </row>
    <row r="64" spans="1:9" ht="12.75" customHeight="1" x14ac:dyDescent="0.2">
      <c r="A64" s="303"/>
      <c r="B64" s="237"/>
      <c r="C64" s="240"/>
      <c r="D64" s="356"/>
      <c r="E64" s="375"/>
      <c r="F64" s="7" t="s">
        <v>19</v>
      </c>
      <c r="G64" s="52">
        <f>'[3]Приложение 2.15'!G9</f>
        <v>1132751.18</v>
      </c>
      <c r="H64" s="52">
        <f>'[3]Приложение 2.15'!H9</f>
        <v>141.22999999999999</v>
      </c>
      <c r="I64" s="53">
        <f>'[3]Приложение 2.15'!I9</f>
        <v>1999.46</v>
      </c>
    </row>
    <row r="65" spans="1:11" ht="12.75" customHeight="1" x14ac:dyDescent="0.2">
      <c r="A65" s="303"/>
      <c r="B65" s="237"/>
      <c r="C65" s="240"/>
      <c r="D65" s="356"/>
      <c r="E65" s="375"/>
      <c r="F65" s="7" t="s">
        <v>20</v>
      </c>
      <c r="G65" s="52">
        <f>'[3]Приложение 2.15'!G10</f>
        <v>1358197.16</v>
      </c>
      <c r="H65" s="52">
        <f>'[3]Приложение 2.15'!H10</f>
        <v>275.94</v>
      </c>
      <c r="I65" s="53">
        <f>'[3]Приложение 2.15'!I10</f>
        <v>2521.96</v>
      </c>
    </row>
    <row r="66" spans="1:11" ht="12.75" customHeight="1" x14ac:dyDescent="0.2">
      <c r="A66" s="303"/>
      <c r="B66" s="237"/>
      <c r="C66" s="240"/>
      <c r="D66" s="356"/>
      <c r="E66" s="375"/>
      <c r="F66" s="7" t="s">
        <v>21</v>
      </c>
      <c r="G66" s="52">
        <f>'[3]Приложение 2.15'!G11</f>
        <v>1210546.2</v>
      </c>
      <c r="H66" s="52">
        <f>'[3]Приложение 2.15'!H11</f>
        <v>760.19</v>
      </c>
      <c r="I66" s="53">
        <f>'[3]Приложение 2.15'!I11</f>
        <v>3671.65</v>
      </c>
    </row>
    <row r="67" spans="1:11" ht="12.75" customHeight="1" x14ac:dyDescent="0.2">
      <c r="A67" s="303"/>
      <c r="B67" s="237"/>
      <c r="C67" s="240"/>
      <c r="D67" s="356"/>
      <c r="E67" s="375"/>
      <c r="F67" s="2" t="s">
        <v>41</v>
      </c>
      <c r="G67" s="52"/>
      <c r="H67" s="52"/>
      <c r="I67" s="53"/>
      <c r="J67" s="30"/>
    </row>
    <row r="68" spans="1:11" ht="25.5" x14ac:dyDescent="0.2">
      <c r="A68" s="303"/>
      <c r="B68" s="237"/>
      <c r="C68" s="240"/>
      <c r="D68" s="356"/>
      <c r="E68" s="375"/>
      <c r="F68" s="8" t="s">
        <v>39</v>
      </c>
      <c r="G68" s="52"/>
      <c r="H68" s="52"/>
      <c r="I68" s="69">
        <f>'[3]Приложение 2.15'!I13</f>
        <v>1378.36</v>
      </c>
      <c r="J68" s="30"/>
    </row>
    <row r="69" spans="1:11" ht="38.25" x14ac:dyDescent="0.2">
      <c r="A69" s="303"/>
      <c r="B69" s="237"/>
      <c r="C69" s="240"/>
      <c r="D69" s="356"/>
      <c r="E69" s="375"/>
      <c r="F69" s="8" t="s">
        <v>42</v>
      </c>
      <c r="G69" s="52"/>
      <c r="H69" s="52"/>
      <c r="I69" s="69">
        <f>'[3]Приложение 2.15'!I14</f>
        <v>513.95000000000005</v>
      </c>
      <c r="J69" s="30"/>
    </row>
    <row r="70" spans="1:11" ht="12.75" customHeight="1" x14ac:dyDescent="0.2">
      <c r="A70" s="303"/>
      <c r="B70" s="237"/>
      <c r="C70" s="240"/>
      <c r="D70" s="356"/>
      <c r="E70" s="375"/>
      <c r="F70" s="8" t="s">
        <v>43</v>
      </c>
      <c r="G70" s="52"/>
      <c r="H70" s="52"/>
      <c r="I70" s="69">
        <f>'[3]Приложение 2.15'!I15</f>
        <v>513.95000000000005</v>
      </c>
      <c r="J70" s="30"/>
    </row>
    <row r="71" spans="1:11" ht="12.75" customHeight="1" x14ac:dyDescent="0.2">
      <c r="A71" s="303"/>
      <c r="B71" s="237"/>
      <c r="C71" s="240"/>
      <c r="D71" s="356"/>
      <c r="E71" s="375"/>
      <c r="F71" s="8" t="s">
        <v>44</v>
      </c>
      <c r="G71" s="52"/>
      <c r="H71" s="52"/>
      <c r="I71" s="69">
        <f>'[3]Приложение 2.15'!I16</f>
        <v>513.95000000000005</v>
      </c>
    </row>
    <row r="72" spans="1:11" ht="62.25" customHeight="1" thickBot="1" x14ac:dyDescent="0.3">
      <c r="A72" s="303"/>
      <c r="B72" s="237"/>
      <c r="C72" s="240"/>
      <c r="D72" s="356"/>
      <c r="E72" s="376"/>
      <c r="F72" s="9" t="s">
        <v>78</v>
      </c>
      <c r="G72" s="55"/>
      <c r="H72" s="55"/>
      <c r="I72" s="69">
        <f>'[3]Приложение 2.15'!I17</f>
        <v>1378.36</v>
      </c>
      <c r="K72" s="224"/>
    </row>
    <row r="73" spans="1:11" ht="12.75" customHeight="1" x14ac:dyDescent="0.2">
      <c r="A73" s="303"/>
      <c r="B73" s="237"/>
      <c r="C73" s="240"/>
      <c r="D73" s="356"/>
      <c r="E73" s="374">
        <v>42917</v>
      </c>
      <c r="F73" s="1" t="s">
        <v>37</v>
      </c>
      <c r="G73" s="56"/>
      <c r="H73" s="56"/>
      <c r="I73" s="57"/>
    </row>
    <row r="74" spans="1:11" ht="15" customHeight="1" x14ac:dyDescent="0.2">
      <c r="A74" s="303"/>
      <c r="B74" s="237"/>
      <c r="C74" s="240"/>
      <c r="D74" s="356"/>
      <c r="E74" s="375"/>
      <c r="F74" s="7" t="s">
        <v>13</v>
      </c>
      <c r="G74" s="52">
        <f>'[3]Приложение 2.15'!G19</f>
        <v>705864.81</v>
      </c>
      <c r="H74" s="52">
        <f>'[3]Приложение 2.15'!H19</f>
        <v>85.57</v>
      </c>
      <c r="I74" s="53">
        <f>'[3]Приложение 2.15'!I19</f>
        <v>1387.09</v>
      </c>
    </row>
    <row r="75" spans="1:11" ht="15" customHeight="1" x14ac:dyDescent="0.2">
      <c r="A75" s="303"/>
      <c r="B75" s="237"/>
      <c r="C75" s="240"/>
      <c r="D75" s="356"/>
      <c r="E75" s="375"/>
      <c r="F75" s="7" t="s">
        <v>19</v>
      </c>
      <c r="G75" s="52">
        <f>'[3]Приложение 2.15'!G20</f>
        <v>1147476.95</v>
      </c>
      <c r="H75" s="52">
        <f>'[3]Приложение 2.15'!H20</f>
        <v>150.41</v>
      </c>
      <c r="I75" s="53">
        <f>'[3]Приложение 2.15'!I20</f>
        <v>2030.88</v>
      </c>
    </row>
    <row r="76" spans="1:11" ht="15" customHeight="1" x14ac:dyDescent="0.2">
      <c r="A76" s="303"/>
      <c r="B76" s="237"/>
      <c r="C76" s="240"/>
      <c r="D76" s="356"/>
      <c r="E76" s="375"/>
      <c r="F76" s="7" t="s">
        <v>20</v>
      </c>
      <c r="G76" s="52">
        <f>'[3]Приложение 2.15'!G21</f>
        <v>1375853.72</v>
      </c>
      <c r="H76" s="52">
        <f>'[3]Приложение 2.15'!H21</f>
        <v>293.87</v>
      </c>
      <c r="I76" s="53">
        <f>'[3]Приложение 2.15'!I21</f>
        <v>2565.36</v>
      </c>
    </row>
    <row r="77" spans="1:11" ht="15" customHeight="1" x14ac:dyDescent="0.2">
      <c r="A77" s="303"/>
      <c r="B77" s="237"/>
      <c r="C77" s="240"/>
      <c r="D77" s="356"/>
      <c r="E77" s="375"/>
      <c r="F77" s="7" t="s">
        <v>21</v>
      </c>
      <c r="G77" s="52">
        <f>'[3]Приложение 2.15'!G22</f>
        <v>1226283.3</v>
      </c>
      <c r="H77" s="52">
        <f>'[3]Приложение 2.15'!H22</f>
        <v>809.6</v>
      </c>
      <c r="I77" s="53">
        <f>'[3]Приложение 2.15'!I22</f>
        <v>3748.61</v>
      </c>
    </row>
    <row r="78" spans="1:11" ht="15" customHeight="1" x14ac:dyDescent="0.2">
      <c r="A78" s="303"/>
      <c r="B78" s="237"/>
      <c r="C78" s="240"/>
      <c r="D78" s="356"/>
      <c r="E78" s="375"/>
      <c r="F78" s="2" t="s">
        <v>41</v>
      </c>
      <c r="G78" s="52"/>
      <c r="H78" s="52"/>
      <c r="I78" s="53"/>
    </row>
    <row r="79" spans="1:11" ht="25.5" x14ac:dyDescent="0.2">
      <c r="A79" s="303"/>
      <c r="B79" s="237"/>
      <c r="C79" s="240"/>
      <c r="D79" s="356"/>
      <c r="E79" s="375"/>
      <c r="F79" s="8" t="s">
        <v>39</v>
      </c>
      <c r="G79" s="52"/>
      <c r="H79" s="52"/>
      <c r="I79" s="53">
        <f>'[3]Приложение 2.15'!I24</f>
        <v>1488.38</v>
      </c>
    </row>
    <row r="80" spans="1:11" ht="38.25" x14ac:dyDescent="0.2">
      <c r="A80" s="303"/>
      <c r="B80" s="237"/>
      <c r="C80" s="240"/>
      <c r="D80" s="356"/>
      <c r="E80" s="375"/>
      <c r="F80" s="8" t="s">
        <v>42</v>
      </c>
      <c r="G80" s="52"/>
      <c r="H80" s="52"/>
      <c r="I80" s="53">
        <f>'[3]Приложение 2.15'!I25</f>
        <v>590.07000000000005</v>
      </c>
    </row>
    <row r="81" spans="1:9" ht="15" customHeight="1" x14ac:dyDescent="0.2">
      <c r="A81" s="303"/>
      <c r="B81" s="237"/>
      <c r="C81" s="240"/>
      <c r="D81" s="356"/>
      <c r="E81" s="375"/>
      <c r="F81" s="8" t="s">
        <v>43</v>
      </c>
      <c r="G81" s="52"/>
      <c r="H81" s="52"/>
      <c r="I81" s="53">
        <f>'[3]Приложение 2.15'!I26</f>
        <v>590.07000000000005</v>
      </c>
    </row>
    <row r="82" spans="1:9" ht="15" customHeight="1" x14ac:dyDescent="0.2">
      <c r="A82" s="303"/>
      <c r="B82" s="237"/>
      <c r="C82" s="240"/>
      <c r="D82" s="356"/>
      <c r="E82" s="375"/>
      <c r="F82" s="8" t="s">
        <v>44</v>
      </c>
      <c r="G82" s="52"/>
      <c r="H82" s="52"/>
      <c r="I82" s="53">
        <f>'[3]Приложение 2.15'!I27</f>
        <v>590.07000000000005</v>
      </c>
    </row>
    <row r="83" spans="1:9" ht="58.5" customHeight="1" thickBot="1" x14ac:dyDescent="0.25">
      <c r="A83" s="304"/>
      <c r="B83" s="238"/>
      <c r="C83" s="241"/>
      <c r="D83" s="357"/>
      <c r="E83" s="376"/>
      <c r="F83" s="9" t="s">
        <v>78</v>
      </c>
      <c r="G83" s="55"/>
      <c r="H83" s="55"/>
      <c r="I83" s="70">
        <f>'[3]Приложение 2.15'!I28</f>
        <v>1488.38</v>
      </c>
    </row>
    <row r="84" spans="1:9" ht="21" customHeight="1" x14ac:dyDescent="0.2">
      <c r="A84" s="257" t="s">
        <v>63</v>
      </c>
      <c r="B84" s="254" t="s">
        <v>95</v>
      </c>
      <c r="C84" s="239">
        <f>'[4]Приложение 2.15'!$C$8</f>
        <v>42732</v>
      </c>
      <c r="D84" s="38"/>
      <c r="E84" s="370">
        <v>42736</v>
      </c>
      <c r="F84" s="1" t="s">
        <v>46</v>
      </c>
      <c r="G84" s="56"/>
      <c r="H84" s="56"/>
      <c r="I84" s="57"/>
    </row>
    <row r="85" spans="1:9" ht="25.5" x14ac:dyDescent="0.2">
      <c r="A85" s="258"/>
      <c r="B85" s="255"/>
      <c r="C85" s="240"/>
      <c r="D85" s="39"/>
      <c r="E85" s="371"/>
      <c r="F85" s="8" t="s">
        <v>45</v>
      </c>
      <c r="G85" s="52" t="str">
        <f>'[4]Приложение 2.15'!G9</f>
        <v>х</v>
      </c>
      <c r="H85" s="52" t="str">
        <f>'[4]Приложение 2.15'!H9</f>
        <v>х</v>
      </c>
      <c r="I85" s="53">
        <f>'[4]Приложение 2.15'!I9</f>
        <v>1859.7</v>
      </c>
    </row>
    <row r="86" spans="1:9" ht="38.25" customHeight="1" x14ac:dyDescent="0.2">
      <c r="A86" s="258"/>
      <c r="B86" s="255"/>
      <c r="C86" s="240"/>
      <c r="D86" s="351" t="s">
        <v>91</v>
      </c>
      <c r="E86" s="371"/>
      <c r="F86" s="8" t="s">
        <v>25</v>
      </c>
      <c r="G86" s="52" t="str">
        <f>'[4]Приложение 2.15'!G10</f>
        <v>х</v>
      </c>
      <c r="H86" s="52" t="str">
        <f>'[4]Приложение 2.15'!H10</f>
        <v>х</v>
      </c>
      <c r="I86" s="53">
        <f>'[4]Приложение 2.15'!I10</f>
        <v>834.28</v>
      </c>
    </row>
    <row r="87" spans="1:9" x14ac:dyDescent="0.2">
      <c r="A87" s="258"/>
      <c r="B87" s="255"/>
      <c r="C87" s="240"/>
      <c r="D87" s="351"/>
      <c r="E87" s="371"/>
      <c r="F87" s="8" t="s">
        <v>26</v>
      </c>
      <c r="G87" s="52" t="str">
        <f>'[4]Приложение 2.15'!G11</f>
        <v>х</v>
      </c>
      <c r="H87" s="52" t="str">
        <f>'[4]Приложение 2.15'!H11</f>
        <v>х</v>
      </c>
      <c r="I87" s="53">
        <f>'[4]Приложение 2.15'!I11</f>
        <v>834.28</v>
      </c>
    </row>
    <row r="88" spans="1:9" ht="25.5" x14ac:dyDescent="0.2">
      <c r="A88" s="258"/>
      <c r="B88" s="255"/>
      <c r="C88" s="240"/>
      <c r="D88" s="351"/>
      <c r="E88" s="371"/>
      <c r="F88" s="8" t="s">
        <v>27</v>
      </c>
      <c r="G88" s="52" t="str">
        <f>'[4]Приложение 2.15'!G12</f>
        <v>х</v>
      </c>
      <c r="H88" s="52" t="str">
        <f>'[4]Приложение 2.15'!H12</f>
        <v>х</v>
      </c>
      <c r="I88" s="53">
        <f>'[4]Приложение 2.15'!I12</f>
        <v>834.28</v>
      </c>
    </row>
    <row r="89" spans="1:9" ht="63.75" x14ac:dyDescent="0.2">
      <c r="A89" s="258"/>
      <c r="B89" s="255"/>
      <c r="C89" s="240"/>
      <c r="D89" s="351"/>
      <c r="E89" s="371"/>
      <c r="F89" s="8" t="s">
        <v>28</v>
      </c>
      <c r="G89" s="52" t="str">
        <f>'[4]Приложение 2.15'!G13</f>
        <v>х</v>
      </c>
      <c r="H89" s="52" t="str">
        <f>'[4]Приложение 2.15'!H13</f>
        <v>х</v>
      </c>
      <c r="I89" s="53">
        <f>'[4]Приложение 2.15'!I13</f>
        <v>1520.72</v>
      </c>
    </row>
    <row r="90" spans="1:9" x14ac:dyDescent="0.2">
      <c r="A90" s="258"/>
      <c r="B90" s="255"/>
      <c r="C90" s="240"/>
      <c r="D90" s="351"/>
      <c r="E90" s="372"/>
      <c r="F90" s="2" t="s">
        <v>47</v>
      </c>
      <c r="G90" s="52"/>
      <c r="H90" s="52"/>
      <c r="I90" s="53"/>
    </row>
    <row r="91" spans="1:9" x14ac:dyDescent="0.2">
      <c r="A91" s="258"/>
      <c r="B91" s="255"/>
      <c r="C91" s="240"/>
      <c r="D91" s="351"/>
      <c r="E91" s="372"/>
      <c r="F91" s="8" t="s">
        <v>13</v>
      </c>
      <c r="G91" s="52">
        <f>'[4]Приложение 2.15'!G15</f>
        <v>1018823.45</v>
      </c>
      <c r="H91" s="52">
        <f>'[4]Приложение 2.15'!H15</f>
        <v>61.81</v>
      </c>
      <c r="I91" s="53">
        <f>'[4]Приложение 2.15'!I15</f>
        <v>1677.91</v>
      </c>
    </row>
    <row r="92" spans="1:9" x14ac:dyDescent="0.2">
      <c r="A92" s="258"/>
      <c r="B92" s="255"/>
      <c r="C92" s="240"/>
      <c r="D92" s="351"/>
      <c r="E92" s="372"/>
      <c r="F92" s="8" t="s">
        <v>29</v>
      </c>
      <c r="G92" s="52">
        <f>'[4]Приложение 2.15'!G16</f>
        <v>1552032.77</v>
      </c>
      <c r="H92" s="52">
        <f>'[4]Приложение 2.15'!H16</f>
        <v>142.87</v>
      </c>
      <c r="I92" s="53">
        <f>'[4]Приложение 2.15'!I16</f>
        <v>2618.81</v>
      </c>
    </row>
    <row r="93" spans="1:9" x14ac:dyDescent="0.2">
      <c r="A93" s="258"/>
      <c r="B93" s="255"/>
      <c r="C93" s="240"/>
      <c r="D93" s="351"/>
      <c r="E93" s="372"/>
      <c r="F93" s="8" t="s">
        <v>16</v>
      </c>
      <c r="G93" s="52">
        <f>'[4]Приложение 2.15'!G17</f>
        <v>1577043.65</v>
      </c>
      <c r="H93" s="52">
        <f>'[4]Приложение 2.15'!H17</f>
        <v>251.47</v>
      </c>
      <c r="I93" s="53">
        <f>'[4]Приложение 2.15'!I17</f>
        <v>2709.23</v>
      </c>
    </row>
    <row r="94" spans="1:9" ht="13.5" thickBot="1" x14ac:dyDescent="0.25">
      <c r="A94" s="258"/>
      <c r="B94" s="255"/>
      <c r="C94" s="240"/>
      <c r="D94" s="351"/>
      <c r="E94" s="372"/>
      <c r="F94" s="42" t="s">
        <v>21</v>
      </c>
      <c r="G94" s="54">
        <f>'[4]Приложение 2.15'!G18</f>
        <v>1594507.72</v>
      </c>
      <c r="H94" s="54">
        <f>'[4]Приложение 2.15'!H18</f>
        <v>693.08</v>
      </c>
      <c r="I94" s="71">
        <f>'[4]Приложение 2.15'!I18</f>
        <v>3182.65</v>
      </c>
    </row>
    <row r="95" spans="1:9" ht="15" customHeight="1" x14ac:dyDescent="0.2">
      <c r="A95" s="258"/>
      <c r="B95" s="255"/>
      <c r="C95" s="240"/>
      <c r="D95" s="351"/>
      <c r="E95" s="370">
        <v>42917</v>
      </c>
      <c r="F95" s="1" t="s">
        <v>23</v>
      </c>
      <c r="G95" s="56"/>
      <c r="H95" s="56"/>
      <c r="I95" s="72"/>
    </row>
    <row r="96" spans="1:9" ht="25.5" x14ac:dyDescent="0.2">
      <c r="A96" s="258"/>
      <c r="B96" s="255"/>
      <c r="C96" s="240"/>
      <c r="D96" s="351"/>
      <c r="E96" s="371"/>
      <c r="F96" s="8" t="s">
        <v>24</v>
      </c>
      <c r="G96" s="52" t="str">
        <f>'[4]Приложение 2.15'!G26</f>
        <v>х</v>
      </c>
      <c r="H96" s="52" t="str">
        <f>'[4]Приложение 2.15'!H26</f>
        <v>х</v>
      </c>
      <c r="I96" s="53">
        <f>'[4]Приложение 2.15'!I26</f>
        <v>1913.12</v>
      </c>
    </row>
    <row r="97" spans="1:9" ht="38.25" x14ac:dyDescent="0.2">
      <c r="A97" s="258"/>
      <c r="B97" s="255"/>
      <c r="C97" s="240"/>
      <c r="D97" s="351"/>
      <c r="E97" s="371"/>
      <c r="F97" s="8" t="s">
        <v>25</v>
      </c>
      <c r="G97" s="52" t="str">
        <f>'[4]Приложение 2.15'!G27</f>
        <v>х</v>
      </c>
      <c r="H97" s="52" t="str">
        <f>'[4]Приложение 2.15'!H27</f>
        <v>х</v>
      </c>
      <c r="I97" s="53">
        <f>'[4]Приложение 2.15'!I27</f>
        <v>853.79</v>
      </c>
    </row>
    <row r="98" spans="1:9" x14ac:dyDescent="0.2">
      <c r="A98" s="258"/>
      <c r="B98" s="255"/>
      <c r="C98" s="240"/>
      <c r="D98" s="40"/>
      <c r="E98" s="371"/>
      <c r="F98" s="8" t="s">
        <v>26</v>
      </c>
      <c r="G98" s="52" t="str">
        <f>'[4]Приложение 2.15'!G28</f>
        <v>х</v>
      </c>
      <c r="H98" s="52" t="str">
        <f>'[4]Приложение 2.15'!H28</f>
        <v>х</v>
      </c>
      <c r="I98" s="53">
        <f>'[4]Приложение 2.15'!I28</f>
        <v>853.79</v>
      </c>
    </row>
    <row r="99" spans="1:9" ht="25.5" x14ac:dyDescent="0.2">
      <c r="A99" s="258"/>
      <c r="B99" s="255"/>
      <c r="C99" s="240"/>
      <c r="D99" s="40"/>
      <c r="E99" s="371"/>
      <c r="F99" s="8" t="s">
        <v>27</v>
      </c>
      <c r="G99" s="52" t="str">
        <f>'[4]Приложение 2.15'!G29</f>
        <v>х</v>
      </c>
      <c r="H99" s="52" t="str">
        <f>'[4]Приложение 2.15'!H29</f>
        <v>х</v>
      </c>
      <c r="I99" s="53">
        <f>'[4]Приложение 2.15'!I29</f>
        <v>853.79</v>
      </c>
    </row>
    <row r="100" spans="1:9" ht="63.75" x14ac:dyDescent="0.2">
      <c r="A100" s="258"/>
      <c r="B100" s="255"/>
      <c r="C100" s="240"/>
      <c r="D100" s="40"/>
      <c r="E100" s="371"/>
      <c r="F100" s="8" t="s">
        <v>28</v>
      </c>
      <c r="G100" s="52" t="str">
        <f>'[4]Приложение 2.15'!G30</f>
        <v>х</v>
      </c>
      <c r="H100" s="52" t="str">
        <f>'[4]Приложение 2.15'!H30</f>
        <v>х</v>
      </c>
      <c r="I100" s="53">
        <f>'[4]Приложение 2.15'!I30</f>
        <v>1913.12</v>
      </c>
    </row>
    <row r="101" spans="1:9" x14ac:dyDescent="0.2">
      <c r="A101" s="258"/>
      <c r="B101" s="255"/>
      <c r="C101" s="240"/>
      <c r="D101" s="40"/>
      <c r="E101" s="372"/>
      <c r="F101" s="2" t="s">
        <v>47</v>
      </c>
      <c r="G101" s="52"/>
      <c r="H101" s="52"/>
      <c r="I101" s="53"/>
    </row>
    <row r="102" spans="1:9" x14ac:dyDescent="0.2">
      <c r="A102" s="258"/>
      <c r="B102" s="255"/>
      <c r="C102" s="240"/>
      <c r="D102" s="40"/>
      <c r="E102" s="372"/>
      <c r="F102" s="8" t="s">
        <v>13</v>
      </c>
      <c r="G102" s="52">
        <f>'[4]Приложение 2.15'!G32</f>
        <v>1032068.15</v>
      </c>
      <c r="H102" s="52">
        <f>'[4]Приложение 2.15'!H32</f>
        <v>64.94</v>
      </c>
      <c r="I102" s="53">
        <f>'[4]Приложение 2.15'!I32</f>
        <v>1802.93</v>
      </c>
    </row>
    <row r="103" spans="1:9" x14ac:dyDescent="0.2">
      <c r="A103" s="258"/>
      <c r="B103" s="255"/>
      <c r="C103" s="240"/>
      <c r="D103" s="40"/>
      <c r="E103" s="372"/>
      <c r="F103" s="8" t="s">
        <v>29</v>
      </c>
      <c r="G103" s="52">
        <f>'[4]Приложение 2.15'!G33</f>
        <v>1572209.2</v>
      </c>
      <c r="H103" s="52">
        <f>'[4]Приложение 2.15'!H33</f>
        <v>152.32</v>
      </c>
      <c r="I103" s="53">
        <f>'[4]Приложение 2.15'!I33</f>
        <v>2654.43</v>
      </c>
    </row>
    <row r="104" spans="1:9" x14ac:dyDescent="0.2">
      <c r="A104" s="258"/>
      <c r="B104" s="255"/>
      <c r="C104" s="240"/>
      <c r="D104" s="40"/>
      <c r="E104" s="372"/>
      <c r="F104" s="8" t="s">
        <v>16</v>
      </c>
      <c r="G104" s="52">
        <f>'[4]Приложение 2.15'!G34</f>
        <v>1597545.22</v>
      </c>
      <c r="H104" s="52">
        <f>'[4]Приложение 2.15'!H34</f>
        <v>266.89999999999998</v>
      </c>
      <c r="I104" s="53">
        <f>'[4]Приложение 2.15'!I34</f>
        <v>2755.57</v>
      </c>
    </row>
    <row r="105" spans="1:9" ht="13.5" thickBot="1" x14ac:dyDescent="0.25">
      <c r="A105" s="259"/>
      <c r="B105" s="256"/>
      <c r="C105" s="241"/>
      <c r="D105" s="41"/>
      <c r="E105" s="373"/>
      <c r="F105" s="9" t="s">
        <v>21</v>
      </c>
      <c r="G105" s="55">
        <f>'[4]Приложение 2.15'!G35</f>
        <v>1615236.32</v>
      </c>
      <c r="H105" s="55">
        <f>'[4]Приложение 2.15'!H35</f>
        <v>734.54</v>
      </c>
      <c r="I105" s="70">
        <f>'[4]Приложение 2.15'!I35</f>
        <v>3253.56</v>
      </c>
    </row>
    <row r="106" spans="1:9" ht="15" customHeight="1" x14ac:dyDescent="0.2">
      <c r="A106" s="260" t="s">
        <v>64</v>
      </c>
      <c r="B106" s="283" t="str">
        <f>'[5]Приложение 2.15'!$B$8</f>
        <v xml:space="preserve">№114
</v>
      </c>
      <c r="C106" s="286" t="s">
        <v>92</v>
      </c>
      <c r="D106" s="361" t="str">
        <f>'[5]Приложение 2.15'!$D$8</f>
        <v>Газета "Курск" №52 от 28.12.16</v>
      </c>
      <c r="E106" s="367" t="s">
        <v>87</v>
      </c>
      <c r="F106" s="1" t="s">
        <v>37</v>
      </c>
      <c r="G106" s="56"/>
      <c r="H106" s="56"/>
      <c r="I106" s="57"/>
    </row>
    <row r="107" spans="1:9" x14ac:dyDescent="0.2">
      <c r="A107" s="261"/>
      <c r="B107" s="284"/>
      <c r="C107" s="287"/>
      <c r="D107" s="362"/>
      <c r="E107" s="368"/>
      <c r="F107" s="4" t="s">
        <v>13</v>
      </c>
      <c r="G107" s="73">
        <f>'[5]Приложение 2.15'!G9</f>
        <v>792031.32</v>
      </c>
      <c r="H107" s="73">
        <f>'[5]Приложение 2.15'!H9</f>
        <v>74.47</v>
      </c>
      <c r="I107" s="74">
        <f>'[5]Приложение 2.15'!I9</f>
        <v>1227.24</v>
      </c>
    </row>
    <row r="108" spans="1:9" ht="31.5" customHeight="1" x14ac:dyDescent="0.2">
      <c r="A108" s="261"/>
      <c r="B108" s="284"/>
      <c r="C108" s="287"/>
      <c r="D108" s="362"/>
      <c r="E108" s="368"/>
      <c r="F108" s="4" t="s">
        <v>30</v>
      </c>
      <c r="G108" s="73"/>
      <c r="H108" s="73"/>
      <c r="I108" s="74" t="s">
        <v>93</v>
      </c>
    </row>
    <row r="109" spans="1:9" x14ac:dyDescent="0.2">
      <c r="A109" s="261"/>
      <c r="B109" s="284"/>
      <c r="C109" s="287"/>
      <c r="D109" s="362"/>
      <c r="E109" s="368"/>
      <c r="F109" s="4" t="s">
        <v>19</v>
      </c>
      <c r="G109" s="73">
        <f>'[5]Приложение 2.15'!G10</f>
        <v>1586080.28</v>
      </c>
      <c r="H109" s="73">
        <f>'[5]Приложение 2.15'!H10</f>
        <v>192.9</v>
      </c>
      <c r="I109" s="74">
        <f>'[5]Приложение 2.15'!I10</f>
        <v>2392.75</v>
      </c>
    </row>
    <row r="110" spans="1:9" x14ac:dyDescent="0.2">
      <c r="A110" s="261"/>
      <c r="B110" s="284"/>
      <c r="C110" s="287"/>
      <c r="D110" s="362"/>
      <c r="E110" s="368"/>
      <c r="F110" s="4" t="s">
        <v>20</v>
      </c>
      <c r="G110" s="73">
        <f>'[5]Приложение 2.15'!G11</f>
        <v>1704391.2</v>
      </c>
      <c r="H110" s="73">
        <f>'[5]Приложение 2.15'!H11</f>
        <v>327.72</v>
      </c>
      <c r="I110" s="74">
        <f>'[5]Приложение 2.15'!I11</f>
        <v>3064.57</v>
      </c>
    </row>
    <row r="111" spans="1:9" x14ac:dyDescent="0.2">
      <c r="A111" s="261"/>
      <c r="B111" s="284"/>
      <c r="C111" s="287"/>
      <c r="D111" s="362"/>
      <c r="E111" s="368"/>
      <c r="F111" s="3" t="s">
        <v>21</v>
      </c>
      <c r="G111" s="73">
        <f>'[5]Приложение 2.15'!G12</f>
        <v>2188970.23</v>
      </c>
      <c r="H111" s="73">
        <f>'[5]Приложение 2.15'!H12</f>
        <v>872.71</v>
      </c>
      <c r="I111" s="74">
        <f>'[5]Приложение 2.15'!I12</f>
        <v>3926.26</v>
      </c>
    </row>
    <row r="112" spans="1:9" x14ac:dyDescent="0.2">
      <c r="A112" s="261"/>
      <c r="B112" s="284"/>
      <c r="C112" s="287"/>
      <c r="D112" s="362"/>
      <c r="E112" s="368"/>
      <c r="F112" s="2" t="s">
        <v>48</v>
      </c>
      <c r="G112" s="75"/>
      <c r="H112" s="75"/>
      <c r="I112" s="76"/>
    </row>
    <row r="113" spans="1:9" ht="25.5" x14ac:dyDescent="0.2">
      <c r="A113" s="261"/>
      <c r="B113" s="284"/>
      <c r="C113" s="287"/>
      <c r="D113" s="362"/>
      <c r="E113" s="368"/>
      <c r="F113" s="8" t="s">
        <v>52</v>
      </c>
      <c r="G113" s="75"/>
      <c r="H113" s="75"/>
      <c r="I113" s="77">
        <f>'[5]Приложение 2.15'!$I$14</f>
        <v>1691.38</v>
      </c>
    </row>
    <row r="114" spans="1:9" ht="38.25" x14ac:dyDescent="0.2">
      <c r="A114" s="261"/>
      <c r="B114" s="284"/>
      <c r="C114" s="287"/>
      <c r="D114" s="362"/>
      <c r="E114" s="368"/>
      <c r="F114" s="8" t="s">
        <v>49</v>
      </c>
      <c r="G114" s="75"/>
      <c r="H114" s="75"/>
      <c r="I114" s="77">
        <v>804.27</v>
      </c>
    </row>
    <row r="115" spans="1:9" x14ac:dyDescent="0.2">
      <c r="A115" s="261"/>
      <c r="B115" s="284"/>
      <c r="C115" s="287"/>
      <c r="D115" s="362"/>
      <c r="E115" s="368"/>
      <c r="F115" s="8" t="s">
        <v>50</v>
      </c>
      <c r="G115" s="75"/>
      <c r="H115" s="75"/>
      <c r="I115" s="77">
        <f>'[5]Приложение 2.15'!$I$15</f>
        <v>804.27</v>
      </c>
    </row>
    <row r="116" spans="1:9" ht="51" x14ac:dyDescent="0.2">
      <c r="A116" s="261"/>
      <c r="B116" s="284"/>
      <c r="C116" s="287"/>
      <c r="D116" s="362"/>
      <c r="E116" s="368"/>
      <c r="F116" s="8" t="s">
        <v>51</v>
      </c>
      <c r="G116" s="75"/>
      <c r="H116" s="75"/>
      <c r="I116" s="77">
        <v>1691.38</v>
      </c>
    </row>
    <row r="117" spans="1:9" ht="24.75" customHeight="1" thickBot="1" x14ac:dyDescent="0.25">
      <c r="A117" s="261"/>
      <c r="B117" s="284"/>
      <c r="C117" s="287"/>
      <c r="D117" s="362"/>
      <c r="E117" s="369"/>
      <c r="F117" s="23" t="s">
        <v>79</v>
      </c>
      <c r="G117" s="78"/>
      <c r="H117" s="78"/>
      <c r="I117" s="79">
        <v>804.27</v>
      </c>
    </row>
    <row r="118" spans="1:9" ht="15" customHeight="1" x14ac:dyDescent="0.2">
      <c r="A118" s="261"/>
      <c r="B118" s="284"/>
      <c r="C118" s="287"/>
      <c r="D118" s="362"/>
      <c r="E118" s="367" t="s">
        <v>88</v>
      </c>
      <c r="F118" s="1" t="s">
        <v>37</v>
      </c>
      <c r="G118" s="80"/>
      <c r="H118" s="80"/>
      <c r="I118" s="81"/>
    </row>
    <row r="119" spans="1:9" x14ac:dyDescent="0.2">
      <c r="A119" s="261"/>
      <c r="B119" s="284"/>
      <c r="C119" s="287"/>
      <c r="D119" s="362"/>
      <c r="E119" s="368"/>
      <c r="F119" s="24" t="s">
        <v>13</v>
      </c>
      <c r="G119" s="82">
        <f>'[5]Приложение 2.15'!G18</f>
        <v>910898.9</v>
      </c>
      <c r="H119" s="82">
        <f>'[5]Приложение 2.15'!H18</f>
        <v>79.31</v>
      </c>
      <c r="I119" s="83">
        <f>'[5]Приложение 2.15'!I18</f>
        <v>1404.99</v>
      </c>
    </row>
    <row r="120" spans="1:9" x14ac:dyDescent="0.2">
      <c r="A120" s="261"/>
      <c r="B120" s="284"/>
      <c r="C120" s="287"/>
      <c r="D120" s="362"/>
      <c r="E120" s="368"/>
      <c r="F120" s="24" t="s">
        <v>19</v>
      </c>
      <c r="G120" s="82">
        <f>'[5]Приложение 2.15'!G19</f>
        <v>1824606.4</v>
      </c>
      <c r="H120" s="82">
        <f>'[5]Приложение 2.15'!H19</f>
        <v>205.44</v>
      </c>
      <c r="I120" s="83">
        <f>'[5]Приложение 2.15'!I19</f>
        <v>2735.29</v>
      </c>
    </row>
    <row r="121" spans="1:9" x14ac:dyDescent="0.2">
      <c r="A121" s="261"/>
      <c r="B121" s="284"/>
      <c r="C121" s="287"/>
      <c r="D121" s="362"/>
      <c r="E121" s="368"/>
      <c r="F121" s="24" t="s">
        <v>20</v>
      </c>
      <c r="G121" s="82">
        <f>'[5]Приложение 2.15'!G20</f>
        <v>1960067.4</v>
      </c>
      <c r="H121" s="82">
        <f>'[5]Приложение 2.15'!H20</f>
        <v>349.02</v>
      </c>
      <c r="I121" s="83">
        <f>'[5]Приложение 2.15'!I20</f>
        <v>3496.39</v>
      </c>
    </row>
    <row r="122" spans="1:9" x14ac:dyDescent="0.2">
      <c r="A122" s="261"/>
      <c r="B122" s="284"/>
      <c r="C122" s="287"/>
      <c r="D122" s="362"/>
      <c r="E122" s="368"/>
      <c r="F122" s="25" t="s">
        <v>21</v>
      </c>
      <c r="G122" s="82">
        <f>'[5]Приложение 2.15'!G21</f>
        <v>2517430.48</v>
      </c>
      <c r="H122" s="82">
        <f>'[5]Приложение 2.15'!H21</f>
        <v>929.44</v>
      </c>
      <c r="I122" s="83">
        <f>'[5]Приложение 2.15'!I21</f>
        <v>4441.0600000000004</v>
      </c>
    </row>
    <row r="123" spans="1:9" x14ac:dyDescent="0.2">
      <c r="A123" s="261"/>
      <c r="B123" s="284"/>
      <c r="C123" s="287"/>
      <c r="D123" s="362"/>
      <c r="E123" s="368"/>
      <c r="F123" s="2" t="s">
        <v>48</v>
      </c>
      <c r="G123" s="84"/>
      <c r="H123" s="84"/>
      <c r="I123" s="85"/>
    </row>
    <row r="124" spans="1:9" ht="25.5" x14ac:dyDescent="0.2">
      <c r="A124" s="261"/>
      <c r="B124" s="284"/>
      <c r="C124" s="287"/>
      <c r="D124" s="362"/>
      <c r="E124" s="368"/>
      <c r="F124" s="8" t="s">
        <v>52</v>
      </c>
      <c r="G124" s="84"/>
      <c r="H124" s="84"/>
      <c r="I124" s="86">
        <f>'[5]Приложение 2.15'!$I$22</f>
        <v>1724.76</v>
      </c>
    </row>
    <row r="125" spans="1:9" ht="38.25" x14ac:dyDescent="0.2">
      <c r="A125" s="261"/>
      <c r="B125" s="284"/>
      <c r="C125" s="287"/>
      <c r="D125" s="362"/>
      <c r="E125" s="368"/>
      <c r="F125" s="8" t="s">
        <v>49</v>
      </c>
      <c r="G125" s="84"/>
      <c r="H125" s="84"/>
      <c r="I125" s="86">
        <v>807.44</v>
      </c>
    </row>
    <row r="126" spans="1:9" x14ac:dyDescent="0.2">
      <c r="A126" s="261"/>
      <c r="B126" s="284"/>
      <c r="C126" s="287"/>
      <c r="D126" s="362"/>
      <c r="E126" s="368"/>
      <c r="F126" s="8" t="s">
        <v>50</v>
      </c>
      <c r="G126" s="84"/>
      <c r="H126" s="84"/>
      <c r="I126" s="86">
        <f>'[5]Приложение 2.15'!$I$23</f>
        <v>807.44</v>
      </c>
    </row>
    <row r="127" spans="1:9" ht="51" x14ac:dyDescent="0.2">
      <c r="A127" s="261"/>
      <c r="B127" s="284"/>
      <c r="C127" s="287"/>
      <c r="D127" s="362"/>
      <c r="E127" s="368"/>
      <c r="F127" s="8" t="s">
        <v>51</v>
      </c>
      <c r="G127" s="84"/>
      <c r="H127" s="84"/>
      <c r="I127" s="86">
        <v>1724.76</v>
      </c>
    </row>
    <row r="128" spans="1:9" ht="13.5" thickBot="1" x14ac:dyDescent="0.25">
      <c r="A128" s="262"/>
      <c r="B128" s="285"/>
      <c r="C128" s="288"/>
      <c r="D128" s="363"/>
      <c r="E128" s="369"/>
      <c r="F128" s="23" t="s">
        <v>80</v>
      </c>
      <c r="G128" s="87"/>
      <c r="H128" s="87"/>
      <c r="I128" s="88">
        <v>807.44</v>
      </c>
    </row>
    <row r="129" spans="1:10" ht="25.5" customHeight="1" x14ac:dyDescent="0.2">
      <c r="A129" s="233" t="s">
        <v>65</v>
      </c>
      <c r="B129" s="289" t="s">
        <v>320</v>
      </c>
      <c r="C129" s="292" t="s">
        <v>321</v>
      </c>
      <c r="D129" s="336" t="str">
        <f>'[6]Приложение 2.15'!$D$7</f>
        <v xml:space="preserve"> "Липецкая Газета" № 1-2 от 01.01.2017г.</v>
      </c>
      <c r="E129" s="364" t="str">
        <f>E106</f>
        <v>с 01.01.2017</v>
      </c>
      <c r="F129" s="31" t="s">
        <v>37</v>
      </c>
      <c r="G129" s="89"/>
      <c r="H129" s="89"/>
      <c r="I129" s="90"/>
      <c r="J129" s="21"/>
    </row>
    <row r="130" spans="1:10" x14ac:dyDescent="0.2">
      <c r="A130" s="234"/>
      <c r="B130" s="290"/>
      <c r="C130" s="293"/>
      <c r="D130" s="337"/>
      <c r="E130" s="365"/>
      <c r="F130" s="32" t="s">
        <v>13</v>
      </c>
      <c r="G130" s="91">
        <f>'[6]Приложение 2.15'!G8</f>
        <v>853198.62</v>
      </c>
      <c r="H130" s="91">
        <f>'[6]Приложение 2.15'!H8</f>
        <v>75.61</v>
      </c>
      <c r="I130" s="92">
        <f>'[6]Приложение 2.15'!I8</f>
        <v>1397.9299999999998</v>
      </c>
      <c r="J130" s="21"/>
    </row>
    <row r="131" spans="1:10" ht="39.75" customHeight="1" x14ac:dyDescent="0.2">
      <c r="A131" s="234"/>
      <c r="B131" s="290"/>
      <c r="C131" s="293"/>
      <c r="D131" s="337"/>
      <c r="E131" s="365"/>
      <c r="F131" s="33" t="s">
        <v>30</v>
      </c>
      <c r="G131" s="91"/>
      <c r="H131" s="91"/>
      <c r="I131" s="92" t="s">
        <v>93</v>
      </c>
      <c r="J131" s="21"/>
    </row>
    <row r="132" spans="1:10" x14ac:dyDescent="0.2">
      <c r="A132" s="234"/>
      <c r="B132" s="290"/>
      <c r="C132" s="293"/>
      <c r="D132" s="337"/>
      <c r="E132" s="365"/>
      <c r="F132" s="32" t="s">
        <v>31</v>
      </c>
      <c r="G132" s="91">
        <f>'[6]Приложение 2.15'!G10</f>
        <v>1401585.23</v>
      </c>
      <c r="H132" s="91">
        <f>'[6]Приложение 2.15'!H10</f>
        <v>282.45</v>
      </c>
      <c r="I132" s="92">
        <f>'[6]Приложение 2.15'!I10</f>
        <v>2494.67</v>
      </c>
      <c r="J132" s="21"/>
    </row>
    <row r="133" spans="1:10" x14ac:dyDescent="0.2">
      <c r="A133" s="234"/>
      <c r="B133" s="290"/>
      <c r="C133" s="293"/>
      <c r="D133" s="337"/>
      <c r="E133" s="365"/>
      <c r="F133" s="32" t="s">
        <v>32</v>
      </c>
      <c r="G133" s="91">
        <f>'[6]Приложение 2.15'!G11</f>
        <v>1513690.27</v>
      </c>
      <c r="H133" s="91">
        <f>'[6]Приложение 2.15'!H11</f>
        <v>363.65</v>
      </c>
      <c r="I133" s="92">
        <f>'[6]Приложение 2.15'!I11</f>
        <v>2711.97</v>
      </c>
      <c r="J133" s="21"/>
    </row>
    <row r="134" spans="1:10" x14ac:dyDescent="0.2">
      <c r="A134" s="234"/>
      <c r="B134" s="290"/>
      <c r="C134" s="293"/>
      <c r="D134" s="337"/>
      <c r="E134" s="365"/>
      <c r="F134" s="32" t="s">
        <v>21</v>
      </c>
      <c r="G134" s="91">
        <f>'[6]Приложение 2.15'!G12</f>
        <v>1893167.59</v>
      </c>
      <c r="H134" s="91">
        <f>'[6]Приложение 2.15'!H12</f>
        <v>831.63</v>
      </c>
      <c r="I134" s="92">
        <f>'[6]Приложение 2.15'!I12</f>
        <v>3884.35</v>
      </c>
      <c r="J134" s="21"/>
    </row>
    <row r="135" spans="1:10" x14ac:dyDescent="0.2">
      <c r="A135" s="234"/>
      <c r="B135" s="290"/>
      <c r="C135" s="293"/>
      <c r="D135" s="337"/>
      <c r="E135" s="365"/>
      <c r="F135" s="34" t="s">
        <v>48</v>
      </c>
      <c r="G135" s="93"/>
      <c r="H135" s="93"/>
      <c r="I135" s="94"/>
      <c r="J135" s="22"/>
    </row>
    <row r="136" spans="1:10" ht="25.5" x14ac:dyDescent="0.2">
      <c r="A136" s="234"/>
      <c r="B136" s="290"/>
      <c r="C136" s="293"/>
      <c r="D136" s="337"/>
      <c r="E136" s="365"/>
      <c r="F136" s="35" t="s">
        <v>52</v>
      </c>
      <c r="G136" s="93"/>
      <c r="H136" s="93"/>
      <c r="I136" s="92">
        <f>'[6]Приложение 2.15'!$I$14</f>
        <v>1237.1199999999999</v>
      </c>
      <c r="J136" s="22"/>
    </row>
    <row r="137" spans="1:10" ht="38.25" x14ac:dyDescent="0.2">
      <c r="A137" s="234"/>
      <c r="B137" s="290"/>
      <c r="C137" s="293"/>
      <c r="D137" s="337"/>
      <c r="E137" s="365"/>
      <c r="F137" s="35" t="s">
        <v>49</v>
      </c>
      <c r="G137" s="93"/>
      <c r="H137" s="93"/>
      <c r="I137" s="92">
        <f>'[6]Приложение 2.15'!$I$15</f>
        <v>409.46</v>
      </c>
      <c r="J137" s="22"/>
    </row>
    <row r="138" spans="1:10" x14ac:dyDescent="0.2">
      <c r="A138" s="234"/>
      <c r="B138" s="290"/>
      <c r="C138" s="293"/>
      <c r="D138" s="337"/>
      <c r="E138" s="365"/>
      <c r="F138" s="35" t="s">
        <v>50</v>
      </c>
      <c r="G138" s="93"/>
      <c r="H138" s="93"/>
      <c r="I138" s="92">
        <f>'[6]Приложение 2.15'!$I$16</f>
        <v>409.46</v>
      </c>
      <c r="J138" s="22"/>
    </row>
    <row r="139" spans="1:10" ht="64.5" thickBot="1" x14ac:dyDescent="0.25">
      <c r="A139" s="234"/>
      <c r="B139" s="290"/>
      <c r="C139" s="293"/>
      <c r="D139" s="337"/>
      <c r="E139" s="366"/>
      <c r="F139" s="36" t="s">
        <v>81</v>
      </c>
      <c r="G139" s="95"/>
      <c r="H139" s="95"/>
      <c r="I139" s="96">
        <f>'[6]Приложение 2.15'!$I$18</f>
        <v>1237.1199999999999</v>
      </c>
      <c r="J139" s="22"/>
    </row>
    <row r="140" spans="1:10" ht="25.5" customHeight="1" x14ac:dyDescent="0.2">
      <c r="A140" s="234"/>
      <c r="B140" s="290"/>
      <c r="C140" s="293"/>
      <c r="D140" s="337"/>
      <c r="E140" s="364" t="str">
        <f>E118</f>
        <v>с 01.07.2017</v>
      </c>
      <c r="F140" s="31" t="s">
        <v>37</v>
      </c>
      <c r="G140" s="89"/>
      <c r="H140" s="89"/>
      <c r="I140" s="90"/>
      <c r="J140" s="21"/>
    </row>
    <row r="141" spans="1:10" x14ac:dyDescent="0.2">
      <c r="A141" s="234"/>
      <c r="B141" s="290"/>
      <c r="C141" s="293"/>
      <c r="D141" s="337"/>
      <c r="E141" s="365"/>
      <c r="F141" s="32" t="s">
        <v>13</v>
      </c>
      <c r="G141" s="91">
        <f>'[6]Приложение 2.15'!G21</f>
        <v>973983.1</v>
      </c>
      <c r="H141" s="91">
        <f>'[6]Приложение 2.15'!H21</f>
        <v>83.31</v>
      </c>
      <c r="I141" s="92">
        <f>'[6]Приложение 2.15'!I21</f>
        <v>1544.96</v>
      </c>
      <c r="J141" s="21"/>
    </row>
    <row r="142" spans="1:10" x14ac:dyDescent="0.2">
      <c r="A142" s="234"/>
      <c r="B142" s="290"/>
      <c r="C142" s="293"/>
      <c r="D142" s="337"/>
      <c r="E142" s="365"/>
      <c r="F142" s="32" t="s">
        <v>31</v>
      </c>
      <c r="G142" s="91">
        <f>'[6]Приложение 2.15'!G23</f>
        <v>1576690.77</v>
      </c>
      <c r="H142" s="91">
        <f>'[6]Приложение 2.15'!H23</f>
        <v>301.19</v>
      </c>
      <c r="I142" s="92">
        <f>'[6]Приложение 2.15'!I23</f>
        <v>2755.93</v>
      </c>
      <c r="J142" s="21"/>
    </row>
    <row r="143" spans="1:10" x14ac:dyDescent="0.2">
      <c r="A143" s="234"/>
      <c r="B143" s="290"/>
      <c r="C143" s="293"/>
      <c r="D143" s="337"/>
      <c r="E143" s="365"/>
      <c r="F143" s="32" t="s">
        <v>32</v>
      </c>
      <c r="G143" s="91">
        <f>'[6]Приложение 2.15'!G24</f>
        <v>1595793.14</v>
      </c>
      <c r="H143" s="91">
        <f>'[6]Приложение 2.15'!H24</f>
        <v>385.15</v>
      </c>
      <c r="I143" s="92">
        <f>'[6]Приложение 2.15'!I24</f>
        <v>2933.74</v>
      </c>
      <c r="J143" s="21"/>
    </row>
    <row r="144" spans="1:10" x14ac:dyDescent="0.2">
      <c r="A144" s="234"/>
      <c r="B144" s="290"/>
      <c r="C144" s="293"/>
      <c r="D144" s="337"/>
      <c r="E144" s="365"/>
      <c r="F144" s="32" t="s">
        <v>21</v>
      </c>
      <c r="G144" s="91">
        <f>'[6]Приложение 2.15'!G25</f>
        <v>2107531.52</v>
      </c>
      <c r="H144" s="91">
        <f>'[6]Приложение 2.15'!H25</f>
        <v>856.58</v>
      </c>
      <c r="I144" s="92">
        <f>'[6]Приложение 2.15'!I25</f>
        <v>4063.27</v>
      </c>
      <c r="J144" s="21"/>
    </row>
    <row r="145" spans="1:10" x14ac:dyDescent="0.2">
      <c r="A145" s="234"/>
      <c r="B145" s="290"/>
      <c r="C145" s="293"/>
      <c r="D145" s="337"/>
      <c r="E145" s="365"/>
      <c r="F145" s="34" t="s">
        <v>48</v>
      </c>
      <c r="G145" s="97"/>
      <c r="H145" s="97"/>
      <c r="I145" s="98"/>
      <c r="J145" s="21"/>
    </row>
    <row r="146" spans="1:10" ht="25.5" x14ac:dyDescent="0.2">
      <c r="A146" s="234"/>
      <c r="B146" s="290"/>
      <c r="C146" s="293"/>
      <c r="D146" s="337"/>
      <c r="E146" s="365"/>
      <c r="F146" s="35" t="s">
        <v>52</v>
      </c>
      <c r="G146" s="97"/>
      <c r="H146" s="97"/>
      <c r="I146" s="92">
        <f>'[6]Приложение 2.15'!$I$27</f>
        <v>1312.28</v>
      </c>
      <c r="J146" s="21"/>
    </row>
    <row r="147" spans="1:10" ht="38.25" x14ac:dyDescent="0.2">
      <c r="A147" s="234"/>
      <c r="B147" s="290"/>
      <c r="C147" s="293"/>
      <c r="D147" s="337"/>
      <c r="E147" s="365"/>
      <c r="F147" s="35" t="s">
        <v>49</v>
      </c>
      <c r="G147" s="99"/>
      <c r="H147" s="99"/>
      <c r="I147" s="92">
        <f>'[6]Приложение 2.15'!$I$28</f>
        <v>445.74</v>
      </c>
      <c r="J147" s="21"/>
    </row>
    <row r="148" spans="1:10" x14ac:dyDescent="0.2">
      <c r="A148" s="234"/>
      <c r="B148" s="290"/>
      <c r="C148" s="293"/>
      <c r="D148" s="337"/>
      <c r="E148" s="365"/>
      <c r="F148" s="35" t="s">
        <v>50</v>
      </c>
      <c r="G148" s="99"/>
      <c r="H148" s="99"/>
      <c r="I148" s="92">
        <f>'[6]Приложение 2.15'!$I$29</f>
        <v>445.74</v>
      </c>
      <c r="J148" s="21"/>
    </row>
    <row r="149" spans="1:10" x14ac:dyDescent="0.2">
      <c r="A149" s="234"/>
      <c r="B149" s="290"/>
      <c r="C149" s="293"/>
      <c r="D149" s="337"/>
      <c r="E149" s="365"/>
      <c r="F149" s="43" t="s">
        <v>94</v>
      </c>
      <c r="G149" s="100"/>
      <c r="H149" s="100"/>
      <c r="I149" s="101">
        <v>445.74</v>
      </c>
      <c r="J149" s="21"/>
    </row>
    <row r="150" spans="1:10" ht="51.75" thickBot="1" x14ac:dyDescent="0.25">
      <c r="A150" s="235"/>
      <c r="B150" s="291"/>
      <c r="C150" s="294"/>
      <c r="D150" s="338"/>
      <c r="E150" s="366"/>
      <c r="F150" s="36" t="s">
        <v>78</v>
      </c>
      <c r="G150" s="102"/>
      <c r="H150" s="102"/>
      <c r="I150" s="96">
        <f>'[6]Приложение 2.15'!$I$31</f>
        <v>1312.28</v>
      </c>
      <c r="J150" s="26"/>
    </row>
    <row r="151" spans="1:10" ht="15.75" customHeight="1" x14ac:dyDescent="0.2">
      <c r="A151" s="245" t="s">
        <v>66</v>
      </c>
      <c r="B151" s="248" t="str">
        <f>'[7]Приложение 2.15'!$B$8</f>
        <v>№ 1765-т</v>
      </c>
      <c r="C151" s="251">
        <f>'[7]Приложение 2.15'!$C$8</f>
        <v>42733</v>
      </c>
      <c r="D151" s="352" t="str">
        <f>'[7]Приложение 2.15'!$D$8</f>
        <v>Портал Орловской области; 30.12.2016 г.</v>
      </c>
      <c r="E151" s="230" t="s">
        <v>87</v>
      </c>
      <c r="F151" s="1" t="s">
        <v>37</v>
      </c>
      <c r="G151" s="103"/>
      <c r="H151" s="103"/>
      <c r="I151" s="104"/>
      <c r="J151" s="26"/>
    </row>
    <row r="152" spans="1:10" ht="15" customHeight="1" x14ac:dyDescent="0.2">
      <c r="A152" s="246"/>
      <c r="B152" s="249"/>
      <c r="C152" s="252"/>
      <c r="D152" s="353"/>
      <c r="E152" s="231"/>
      <c r="F152" s="6" t="s">
        <v>13</v>
      </c>
      <c r="G152" s="105">
        <f>'[7]Приложение 2.15'!G8</f>
        <v>949011.21</v>
      </c>
      <c r="H152" s="105">
        <f>'[7]Приложение 2.15'!H8</f>
        <v>153.05000000000001</v>
      </c>
      <c r="I152" s="106">
        <f>'[7]Приложение 2.15'!I8</f>
        <v>1823.37</v>
      </c>
    </row>
    <row r="153" spans="1:10" ht="15" customHeight="1" x14ac:dyDescent="0.2">
      <c r="A153" s="246"/>
      <c r="B153" s="249"/>
      <c r="C153" s="252"/>
      <c r="D153" s="353"/>
      <c r="E153" s="231"/>
      <c r="F153" s="6" t="s">
        <v>15</v>
      </c>
      <c r="G153" s="105">
        <f>'[7]Приложение 2.15'!G9</f>
        <v>954468.02</v>
      </c>
      <c r="H153" s="105">
        <f>'[7]Приложение 2.15'!H9</f>
        <v>310.20999999999998</v>
      </c>
      <c r="I153" s="106">
        <f>'[7]Приложение 2.15'!I9</f>
        <v>2153.52</v>
      </c>
    </row>
    <row r="154" spans="1:10" ht="15" customHeight="1" x14ac:dyDescent="0.2">
      <c r="A154" s="246"/>
      <c r="B154" s="249"/>
      <c r="C154" s="252"/>
      <c r="D154" s="353"/>
      <c r="E154" s="231"/>
      <c r="F154" s="6" t="s">
        <v>53</v>
      </c>
      <c r="G154" s="105">
        <f>'[7]Приложение 2.15'!G10</f>
        <v>1153186.23</v>
      </c>
      <c r="H154" s="105">
        <f>'[7]Приложение 2.15'!H10</f>
        <v>473.47</v>
      </c>
      <c r="I154" s="106">
        <f>'[7]Приложение 2.15'!I10</f>
        <v>2895.64</v>
      </c>
    </row>
    <row r="155" spans="1:10" ht="15" customHeight="1" x14ac:dyDescent="0.2">
      <c r="A155" s="246"/>
      <c r="B155" s="249"/>
      <c r="C155" s="252"/>
      <c r="D155" s="353"/>
      <c r="E155" s="231"/>
      <c r="F155" s="6" t="s">
        <v>17</v>
      </c>
      <c r="G155" s="105">
        <f>'[7]Приложение 2.15'!G11</f>
        <v>1327925.1499999999</v>
      </c>
      <c r="H155" s="105">
        <f>'[7]Приложение 2.15'!H11</f>
        <v>547.87</v>
      </c>
      <c r="I155" s="106">
        <f>'[7]Приложение 2.15'!I11</f>
        <v>3532.12</v>
      </c>
    </row>
    <row r="156" spans="1:10" ht="15" customHeight="1" x14ac:dyDescent="0.2">
      <c r="A156" s="246"/>
      <c r="B156" s="249"/>
      <c r="C156" s="252"/>
      <c r="D156" s="353"/>
      <c r="E156" s="231"/>
      <c r="F156" s="2" t="s">
        <v>48</v>
      </c>
      <c r="G156" s="107"/>
      <c r="H156" s="107"/>
      <c r="I156" s="108"/>
    </row>
    <row r="157" spans="1:10" ht="15" customHeight="1" x14ac:dyDescent="0.2">
      <c r="A157" s="246"/>
      <c r="B157" s="249"/>
      <c r="C157" s="252"/>
      <c r="D157" s="353"/>
      <c r="E157" s="231"/>
      <c r="F157" s="5" t="s">
        <v>55</v>
      </c>
      <c r="G157" s="109"/>
      <c r="H157" s="109"/>
      <c r="I157" s="106"/>
    </row>
    <row r="158" spans="1:10" ht="25.5" x14ac:dyDescent="0.2">
      <c r="A158" s="246"/>
      <c r="B158" s="249"/>
      <c r="C158" s="252"/>
      <c r="D158" s="353"/>
      <c r="E158" s="231"/>
      <c r="F158" s="6" t="s">
        <v>56</v>
      </c>
      <c r="G158" s="109"/>
      <c r="H158" s="109"/>
      <c r="I158" s="106">
        <f>'[7]Приложение 2.15'!$I$12</f>
        <v>1618.17</v>
      </c>
    </row>
    <row r="159" spans="1:10" ht="38.25" x14ac:dyDescent="0.2">
      <c r="A159" s="246"/>
      <c r="B159" s="249"/>
      <c r="C159" s="252"/>
      <c r="D159" s="353"/>
      <c r="E159" s="231"/>
      <c r="F159" s="8" t="s">
        <v>57</v>
      </c>
      <c r="G159" s="109"/>
      <c r="H159" s="109"/>
      <c r="I159" s="106">
        <f>'[7]Приложение 2.15'!$I$14</f>
        <v>735.49</v>
      </c>
    </row>
    <row r="160" spans="1:10" ht="15" customHeight="1" x14ac:dyDescent="0.2">
      <c r="A160" s="246"/>
      <c r="B160" s="249"/>
      <c r="C160" s="252"/>
      <c r="D160" s="353"/>
      <c r="E160" s="231"/>
      <c r="F160" s="8" t="s">
        <v>58</v>
      </c>
      <c r="G160" s="109"/>
      <c r="H160" s="109"/>
      <c r="I160" s="106">
        <f>'[7]Приложение 2.15'!$I$16</f>
        <v>734.91</v>
      </c>
    </row>
    <row r="161" spans="1:9" ht="63.75" x14ac:dyDescent="0.2">
      <c r="A161" s="246"/>
      <c r="B161" s="249"/>
      <c r="C161" s="252"/>
      <c r="D161" s="353"/>
      <c r="E161" s="231"/>
      <c r="F161" s="8" t="s">
        <v>82</v>
      </c>
      <c r="G161" s="109"/>
      <c r="H161" s="109"/>
      <c r="I161" s="106">
        <f>'[7]Приложение 2.15'!$I$18</f>
        <v>1625.17</v>
      </c>
    </row>
    <row r="162" spans="1:9" ht="38.25" x14ac:dyDescent="0.2">
      <c r="A162" s="246"/>
      <c r="B162" s="249"/>
      <c r="C162" s="252"/>
      <c r="D162" s="353"/>
      <c r="E162" s="231"/>
      <c r="F162" s="8" t="s">
        <v>83</v>
      </c>
      <c r="G162" s="109"/>
      <c r="H162" s="109"/>
      <c r="I162" s="106">
        <f>'[7]Приложение 2.15'!$I$20</f>
        <v>1031.95</v>
      </c>
    </row>
    <row r="163" spans="1:9" ht="51" x14ac:dyDescent="0.2">
      <c r="A163" s="246"/>
      <c r="B163" s="249"/>
      <c r="C163" s="252"/>
      <c r="D163" s="353"/>
      <c r="E163" s="231"/>
      <c r="F163" s="8" t="s">
        <v>84</v>
      </c>
      <c r="G163" s="109"/>
      <c r="H163" s="109"/>
      <c r="I163" s="110">
        <f>[8]Собираемость!$E$24*1000</f>
        <v>1618.17</v>
      </c>
    </row>
    <row r="164" spans="1:9" ht="15" customHeight="1" x14ac:dyDescent="0.2">
      <c r="A164" s="246"/>
      <c r="B164" s="249"/>
      <c r="C164" s="252"/>
      <c r="D164" s="353"/>
      <c r="E164" s="231"/>
      <c r="F164" s="5" t="s">
        <v>59</v>
      </c>
      <c r="G164" s="109"/>
      <c r="H164" s="109"/>
      <c r="I164" s="106"/>
    </row>
    <row r="165" spans="1:9" ht="25.5" x14ac:dyDescent="0.2">
      <c r="A165" s="246"/>
      <c r="B165" s="249"/>
      <c r="C165" s="252"/>
      <c r="D165" s="353"/>
      <c r="E165" s="231"/>
      <c r="F165" s="6" t="s">
        <v>56</v>
      </c>
      <c r="G165" s="109"/>
      <c r="H165" s="109"/>
      <c r="I165" s="106">
        <f>'[7]Приложение 2.15'!$I$13</f>
        <v>2465.65</v>
      </c>
    </row>
    <row r="166" spans="1:9" ht="38.25" x14ac:dyDescent="0.2">
      <c r="A166" s="246"/>
      <c r="B166" s="249"/>
      <c r="C166" s="252"/>
      <c r="D166" s="353"/>
      <c r="E166" s="231"/>
      <c r="F166" s="8" t="s">
        <v>57</v>
      </c>
      <c r="G166" s="109"/>
      <c r="H166" s="109"/>
      <c r="I166" s="106">
        <f>'[7]Приложение 2.15'!$I$15</f>
        <v>1305.04</v>
      </c>
    </row>
    <row r="167" spans="1:9" ht="15" customHeight="1" x14ac:dyDescent="0.2">
      <c r="A167" s="246"/>
      <c r="B167" s="249"/>
      <c r="C167" s="252"/>
      <c r="D167" s="353"/>
      <c r="E167" s="231"/>
      <c r="F167" s="8" t="s">
        <v>58</v>
      </c>
      <c r="G167" s="109"/>
      <c r="H167" s="109"/>
      <c r="I167" s="106">
        <f>'[7]Приложение 2.15'!$I$17</f>
        <v>1327.39</v>
      </c>
    </row>
    <row r="168" spans="1:9" ht="63.75" x14ac:dyDescent="0.2">
      <c r="A168" s="246"/>
      <c r="B168" s="249"/>
      <c r="C168" s="252"/>
      <c r="D168" s="353"/>
      <c r="E168" s="231"/>
      <c r="F168" s="8" t="s">
        <v>82</v>
      </c>
      <c r="G168" s="109"/>
      <c r="H168" s="109"/>
      <c r="I168" s="106">
        <f>'[7]Приложение 2.15'!$I$19</f>
        <v>2472.63</v>
      </c>
    </row>
    <row r="169" spans="1:9" ht="38.25" x14ac:dyDescent="0.2">
      <c r="A169" s="246"/>
      <c r="B169" s="249"/>
      <c r="C169" s="252"/>
      <c r="D169" s="353"/>
      <c r="E169" s="231"/>
      <c r="F169" s="8" t="s">
        <v>83</v>
      </c>
      <c r="G169" s="109"/>
      <c r="H169" s="109"/>
      <c r="I169" s="106">
        <f>'[7]Приложение 2.15'!$I$21</f>
        <v>1709.92</v>
      </c>
    </row>
    <row r="170" spans="1:9" ht="51.75" thickBot="1" x14ac:dyDescent="0.25">
      <c r="A170" s="246"/>
      <c r="B170" s="249"/>
      <c r="C170" s="252"/>
      <c r="D170" s="353"/>
      <c r="E170" s="232"/>
      <c r="F170" s="9" t="s">
        <v>84</v>
      </c>
      <c r="G170" s="111"/>
      <c r="H170" s="111"/>
      <c r="I170" s="112">
        <f>I168</f>
        <v>2472.63</v>
      </c>
    </row>
    <row r="171" spans="1:9" ht="15" customHeight="1" x14ac:dyDescent="0.2">
      <c r="A171" s="246"/>
      <c r="B171" s="249"/>
      <c r="C171" s="252"/>
      <c r="D171" s="353"/>
      <c r="E171" s="230" t="s">
        <v>88</v>
      </c>
      <c r="F171" s="1" t="str">
        <f>F151</f>
        <v xml:space="preserve">1. Прочие потребители, в т.ч. </v>
      </c>
      <c r="G171" s="113"/>
      <c r="H171" s="113"/>
      <c r="I171" s="114"/>
    </row>
    <row r="172" spans="1:9" ht="15" customHeight="1" x14ac:dyDescent="0.2">
      <c r="A172" s="246"/>
      <c r="B172" s="249"/>
      <c r="C172" s="252"/>
      <c r="D172" s="353"/>
      <c r="E172" s="231"/>
      <c r="F172" s="6" t="s">
        <v>54</v>
      </c>
      <c r="G172" s="105">
        <f>'[7]Приложение 2.15'!G23</f>
        <v>961348.36</v>
      </c>
      <c r="H172" s="105">
        <f>'[7]Приложение 2.15'!H23</f>
        <v>163</v>
      </c>
      <c r="I172" s="106">
        <f>'[7]Приложение 2.15'!I23</f>
        <v>1878.07</v>
      </c>
    </row>
    <row r="173" spans="1:9" ht="15" customHeight="1" x14ac:dyDescent="0.2">
      <c r="A173" s="246"/>
      <c r="B173" s="249"/>
      <c r="C173" s="252"/>
      <c r="D173" s="353"/>
      <c r="E173" s="231"/>
      <c r="F173" s="6" t="s">
        <v>29</v>
      </c>
      <c r="G173" s="105">
        <f>'[7]Приложение 2.15'!G24</f>
        <v>966876.1</v>
      </c>
      <c r="H173" s="105">
        <f>'[7]Приложение 2.15'!H24</f>
        <v>330.37</v>
      </c>
      <c r="I173" s="106">
        <f>'[7]Приложение 2.15'!I24</f>
        <v>2197.65</v>
      </c>
    </row>
    <row r="174" spans="1:9" ht="15" customHeight="1" x14ac:dyDescent="0.2">
      <c r="A174" s="246"/>
      <c r="B174" s="249"/>
      <c r="C174" s="252"/>
      <c r="D174" s="353"/>
      <c r="E174" s="231"/>
      <c r="F174" s="6" t="s">
        <v>53</v>
      </c>
      <c r="G174" s="105">
        <f>'[7]Приложение 2.15'!G25</f>
        <v>1168177.6499999999</v>
      </c>
      <c r="H174" s="105">
        <f>'[7]Приложение 2.15'!H25</f>
        <v>504.25</v>
      </c>
      <c r="I174" s="106">
        <f>'[7]Приложение 2.15'!I25</f>
        <v>2957.9</v>
      </c>
    </row>
    <row r="175" spans="1:9" ht="15" customHeight="1" x14ac:dyDescent="0.2">
      <c r="A175" s="246"/>
      <c r="B175" s="249"/>
      <c r="C175" s="252"/>
      <c r="D175" s="353"/>
      <c r="E175" s="231"/>
      <c r="F175" s="6" t="s">
        <v>17</v>
      </c>
      <c r="G175" s="105">
        <f>'[7]Приложение 2.15'!G26</f>
        <v>1345188.18</v>
      </c>
      <c r="H175" s="105">
        <f>'[7]Приложение 2.15'!H26</f>
        <v>583.48</v>
      </c>
      <c r="I175" s="106">
        <f>'[7]Приложение 2.15'!I26</f>
        <v>3606.53</v>
      </c>
    </row>
    <row r="176" spans="1:9" ht="15" customHeight="1" x14ac:dyDescent="0.2">
      <c r="A176" s="246"/>
      <c r="B176" s="249"/>
      <c r="C176" s="252"/>
      <c r="D176" s="353"/>
      <c r="E176" s="231"/>
      <c r="F176" s="2" t="str">
        <f>F156</f>
        <v>2. Население и приравненные к нему категории потребителей</v>
      </c>
      <c r="G176" s="107"/>
      <c r="H176" s="107"/>
      <c r="I176" s="108"/>
    </row>
    <row r="177" spans="1:9" ht="15" customHeight="1" x14ac:dyDescent="0.2">
      <c r="A177" s="246"/>
      <c r="B177" s="249"/>
      <c r="C177" s="252"/>
      <c r="D177" s="353"/>
      <c r="E177" s="231"/>
      <c r="F177" s="5" t="s">
        <v>55</v>
      </c>
      <c r="G177" s="107"/>
      <c r="H177" s="107"/>
      <c r="I177" s="108"/>
    </row>
    <row r="178" spans="1:9" ht="25.5" x14ac:dyDescent="0.2">
      <c r="A178" s="246"/>
      <c r="B178" s="249"/>
      <c r="C178" s="252"/>
      <c r="D178" s="353"/>
      <c r="E178" s="231"/>
      <c r="F178" s="6" t="s">
        <v>56</v>
      </c>
      <c r="G178" s="107"/>
      <c r="H178" s="107"/>
      <c r="I178" s="110">
        <f>'[7]Приложение 2.15'!$I$27</f>
        <v>1684.87</v>
      </c>
    </row>
    <row r="179" spans="1:9" ht="38.25" x14ac:dyDescent="0.2">
      <c r="A179" s="246"/>
      <c r="B179" s="249"/>
      <c r="C179" s="252"/>
      <c r="D179" s="353"/>
      <c r="E179" s="231"/>
      <c r="F179" s="8" t="s">
        <v>57</v>
      </c>
      <c r="G179" s="107"/>
      <c r="H179" s="107"/>
      <c r="I179" s="110">
        <f>'[7]Приложение 2.15'!$I$29</f>
        <v>767.64</v>
      </c>
    </row>
    <row r="180" spans="1:9" ht="15" customHeight="1" x14ac:dyDescent="0.2">
      <c r="A180" s="246"/>
      <c r="B180" s="249"/>
      <c r="C180" s="252"/>
      <c r="D180" s="353"/>
      <c r="E180" s="231"/>
      <c r="F180" s="8" t="s">
        <v>58</v>
      </c>
      <c r="G180" s="107"/>
      <c r="H180" s="107"/>
      <c r="I180" s="110">
        <f>'[7]Приложение 2.15'!$I$31</f>
        <v>746.5</v>
      </c>
    </row>
    <row r="181" spans="1:9" ht="84" customHeight="1" x14ac:dyDescent="0.2">
      <c r="A181" s="246"/>
      <c r="B181" s="249"/>
      <c r="C181" s="252"/>
      <c r="D181" s="353"/>
      <c r="E181" s="231"/>
      <c r="F181" s="8" t="s">
        <v>82</v>
      </c>
      <c r="G181" s="107"/>
      <c r="H181" s="107"/>
      <c r="I181" s="110">
        <f>'[7]Приложение 2.15'!$I$33</f>
        <v>1669.82</v>
      </c>
    </row>
    <row r="182" spans="1:9" ht="38.25" x14ac:dyDescent="0.2">
      <c r="A182" s="246"/>
      <c r="B182" s="249"/>
      <c r="C182" s="252"/>
      <c r="D182" s="353"/>
      <c r="E182" s="231"/>
      <c r="F182" s="8" t="s">
        <v>83</v>
      </c>
      <c r="G182" s="107"/>
      <c r="H182" s="107"/>
      <c r="I182" s="110">
        <f>'[7]Приложение 2.15'!$I$35</f>
        <v>1669.82</v>
      </c>
    </row>
    <row r="183" spans="1:9" ht="51" x14ac:dyDescent="0.2">
      <c r="A183" s="246"/>
      <c r="B183" s="249"/>
      <c r="C183" s="252"/>
      <c r="D183" s="353"/>
      <c r="E183" s="231"/>
      <c r="F183" s="8" t="s">
        <v>84</v>
      </c>
      <c r="G183" s="107"/>
      <c r="H183" s="107"/>
      <c r="I183" s="110">
        <f>I181</f>
        <v>1669.82</v>
      </c>
    </row>
    <row r="184" spans="1:9" ht="15" customHeight="1" x14ac:dyDescent="0.2">
      <c r="A184" s="246"/>
      <c r="B184" s="249"/>
      <c r="C184" s="252"/>
      <c r="D184" s="353"/>
      <c r="E184" s="231"/>
      <c r="F184" s="5" t="s">
        <v>59</v>
      </c>
      <c r="G184" s="107"/>
      <c r="H184" s="107"/>
      <c r="I184" s="115"/>
    </row>
    <row r="185" spans="1:9" ht="25.5" x14ac:dyDescent="0.2">
      <c r="A185" s="246"/>
      <c r="B185" s="249"/>
      <c r="C185" s="252"/>
      <c r="D185" s="353"/>
      <c r="E185" s="231"/>
      <c r="F185" s="6" t="s">
        <v>56</v>
      </c>
      <c r="G185" s="107"/>
      <c r="H185" s="107"/>
      <c r="I185" s="110">
        <f>'[7]Приложение 2.15'!$I$28</f>
        <v>2633.78</v>
      </c>
    </row>
    <row r="186" spans="1:9" ht="38.25" x14ac:dyDescent="0.2">
      <c r="A186" s="246"/>
      <c r="B186" s="249"/>
      <c r="C186" s="252"/>
      <c r="D186" s="353"/>
      <c r="E186" s="231"/>
      <c r="F186" s="8" t="s">
        <v>57</v>
      </c>
      <c r="G186" s="107"/>
      <c r="H186" s="107"/>
      <c r="I186" s="110">
        <f>'[7]Приложение 2.15'!$I$30</f>
        <v>1384.73</v>
      </c>
    </row>
    <row r="187" spans="1:9" ht="15" customHeight="1" x14ac:dyDescent="0.2">
      <c r="A187" s="246"/>
      <c r="B187" s="249"/>
      <c r="C187" s="252"/>
      <c r="D187" s="353"/>
      <c r="E187" s="231"/>
      <c r="F187" s="8" t="s">
        <v>58</v>
      </c>
      <c r="G187" s="107"/>
      <c r="H187" s="107"/>
      <c r="I187" s="110">
        <f>'[7]Приложение 2.15'!$I$32</f>
        <v>1398.3</v>
      </c>
    </row>
    <row r="188" spans="1:9" ht="63.75" x14ac:dyDescent="0.2">
      <c r="A188" s="246"/>
      <c r="B188" s="249"/>
      <c r="C188" s="252"/>
      <c r="D188" s="353"/>
      <c r="E188" s="231"/>
      <c r="F188" s="8" t="s">
        <v>82</v>
      </c>
      <c r="G188" s="107"/>
      <c r="H188" s="107"/>
      <c r="I188" s="110">
        <f>'[7]Приложение 2.15'!$I$34</f>
        <v>2602.02</v>
      </c>
    </row>
    <row r="189" spans="1:9" ht="38.25" x14ac:dyDescent="0.2">
      <c r="A189" s="246"/>
      <c r="B189" s="249"/>
      <c r="C189" s="252"/>
      <c r="D189" s="353"/>
      <c r="E189" s="231"/>
      <c r="F189" s="8" t="s">
        <v>83</v>
      </c>
      <c r="G189" s="107"/>
      <c r="H189" s="107"/>
      <c r="I189" s="110">
        <f>'[7]Приложение 2.15'!$I$36</f>
        <v>2602.02</v>
      </c>
    </row>
    <row r="190" spans="1:9" ht="51.75" thickBot="1" x14ac:dyDescent="0.25">
      <c r="A190" s="247"/>
      <c r="B190" s="250"/>
      <c r="C190" s="253"/>
      <c r="D190" s="354"/>
      <c r="E190" s="232"/>
      <c r="F190" s="9" t="s">
        <v>84</v>
      </c>
      <c r="G190" s="116"/>
      <c r="H190" s="116"/>
      <c r="I190" s="112">
        <f>I188</f>
        <v>2602.02</v>
      </c>
    </row>
    <row r="191" spans="1:9" ht="30" customHeight="1" x14ac:dyDescent="0.2">
      <c r="A191" s="233" t="s">
        <v>67</v>
      </c>
      <c r="B191" s="236" t="s">
        <v>323</v>
      </c>
      <c r="C191" s="239" t="str">
        <f>'[9]Приложение 2.15'!$C$7</f>
        <v>30.12.2016г.</v>
      </c>
      <c r="D191" s="242" t="str">
        <f>'[9]Приложение 2.15'!$D$7</f>
        <v>Информационный бюллетень  "Вестник Смоленской областной Думы и Администрации Смоленской области" №12</v>
      </c>
      <c r="E191" s="227" t="s">
        <v>89</v>
      </c>
      <c r="F191" s="1" t="str">
        <f>F171</f>
        <v xml:space="preserve">1. Прочие потребители, в т.ч. </v>
      </c>
      <c r="G191" s="56"/>
      <c r="H191" s="56"/>
      <c r="I191" s="57"/>
    </row>
    <row r="192" spans="1:9" ht="15.75" x14ac:dyDescent="0.25">
      <c r="A192" s="234"/>
      <c r="B192" s="237"/>
      <c r="C192" s="240"/>
      <c r="D192" s="243"/>
      <c r="E192" s="228"/>
      <c r="F192" s="4" t="s">
        <v>13</v>
      </c>
      <c r="G192" s="117">
        <v>928234.66</v>
      </c>
      <c r="H192" s="117">
        <v>100.19</v>
      </c>
      <c r="I192" s="147">
        <f>1.68604*1000</f>
        <v>1686.04</v>
      </c>
    </row>
    <row r="193" spans="1:9" x14ac:dyDescent="0.2">
      <c r="A193" s="234"/>
      <c r="B193" s="237"/>
      <c r="C193" s="240"/>
      <c r="D193" s="243"/>
      <c r="E193" s="228"/>
      <c r="F193" s="4" t="s">
        <v>29</v>
      </c>
      <c r="G193" s="117">
        <v>1789503.11</v>
      </c>
      <c r="H193" s="117">
        <v>227.73</v>
      </c>
      <c r="I193" s="118">
        <f>3.14577*1000</f>
        <v>3145.77</v>
      </c>
    </row>
    <row r="194" spans="1:9" ht="15.75" x14ac:dyDescent="0.25">
      <c r="A194" s="234"/>
      <c r="B194" s="237"/>
      <c r="C194" s="240"/>
      <c r="D194" s="243"/>
      <c r="E194" s="228"/>
      <c r="F194" s="4" t="s">
        <v>16</v>
      </c>
      <c r="G194" s="117">
        <v>1681441.1</v>
      </c>
      <c r="H194" s="146">
        <v>292.52999999999997</v>
      </c>
      <c r="I194" s="147">
        <f>3.19412*1000</f>
        <v>3194.12</v>
      </c>
    </row>
    <row r="195" spans="1:9" ht="15.75" x14ac:dyDescent="0.25">
      <c r="A195" s="234"/>
      <c r="B195" s="237"/>
      <c r="C195" s="240"/>
      <c r="D195" s="243"/>
      <c r="E195" s="228"/>
      <c r="F195" s="4" t="s">
        <v>21</v>
      </c>
      <c r="G195" s="117">
        <v>1675377.72</v>
      </c>
      <c r="H195" s="148">
        <v>645.80999999999995</v>
      </c>
      <c r="I195" s="118">
        <f>3.95911*1000</f>
        <v>3959.11</v>
      </c>
    </row>
    <row r="196" spans="1:9" x14ac:dyDescent="0.2">
      <c r="A196" s="234"/>
      <c r="B196" s="237"/>
      <c r="C196" s="240"/>
      <c r="D196" s="243"/>
      <c r="E196" s="228"/>
      <c r="F196" s="2" t="s">
        <v>48</v>
      </c>
      <c r="G196" s="52"/>
      <c r="H196" s="52"/>
      <c r="I196" s="119"/>
    </row>
    <row r="197" spans="1:9" ht="25.5" x14ac:dyDescent="0.2">
      <c r="A197" s="234"/>
      <c r="B197" s="237"/>
      <c r="C197" s="240"/>
      <c r="D197" s="243"/>
      <c r="E197" s="228"/>
      <c r="F197" s="8" t="s">
        <v>52</v>
      </c>
      <c r="G197" s="52"/>
      <c r="H197" s="52"/>
      <c r="I197" s="118">
        <f>1.40919*1000</f>
        <v>1409.19</v>
      </c>
    </row>
    <row r="198" spans="1:9" ht="38.25" x14ac:dyDescent="0.2">
      <c r="A198" s="234"/>
      <c r="B198" s="237"/>
      <c r="C198" s="240"/>
      <c r="D198" s="243"/>
      <c r="E198" s="228"/>
      <c r="F198" s="8" t="s">
        <v>49</v>
      </c>
      <c r="G198" s="52"/>
      <c r="H198" s="52"/>
      <c r="I198" s="118">
        <f>0.52951*1000</f>
        <v>529.51</v>
      </c>
    </row>
    <row r="199" spans="1:9" x14ac:dyDescent="0.2">
      <c r="A199" s="234"/>
      <c r="B199" s="237"/>
      <c r="C199" s="240"/>
      <c r="D199" s="243"/>
      <c r="E199" s="228"/>
      <c r="F199" s="8" t="s">
        <v>50</v>
      </c>
      <c r="G199" s="52"/>
      <c r="H199" s="52"/>
      <c r="I199" s="118">
        <f>0.537*1000</f>
        <v>537</v>
      </c>
    </row>
    <row r="200" spans="1:9" x14ac:dyDescent="0.2">
      <c r="A200" s="234"/>
      <c r="B200" s="237"/>
      <c r="C200" s="240"/>
      <c r="D200" s="243"/>
      <c r="E200" s="228"/>
      <c r="F200" s="8" t="s">
        <v>34</v>
      </c>
      <c r="G200" s="52"/>
      <c r="H200" s="52"/>
      <c r="I200" s="118">
        <f>1.40477*1000</f>
        <v>1404.77</v>
      </c>
    </row>
    <row r="201" spans="1:9" ht="25.5" x14ac:dyDescent="0.2">
      <c r="A201" s="234"/>
      <c r="B201" s="237"/>
      <c r="C201" s="240"/>
      <c r="D201" s="243"/>
      <c r="E201" s="228"/>
      <c r="F201" s="8" t="s">
        <v>60</v>
      </c>
      <c r="G201" s="52"/>
      <c r="H201" s="52"/>
      <c r="I201" s="118">
        <f>1.35729*1000</f>
        <v>1357.2900000000002</v>
      </c>
    </row>
    <row r="202" spans="1:9" x14ac:dyDescent="0.2">
      <c r="A202" s="234"/>
      <c r="B202" s="237"/>
      <c r="C202" s="240"/>
      <c r="D202" s="243"/>
      <c r="E202" s="228"/>
      <c r="F202" s="8" t="s">
        <v>85</v>
      </c>
      <c r="G202" s="52"/>
      <c r="H202" s="52"/>
      <c r="I202" s="118">
        <f>1.41399*1000</f>
        <v>1413.99</v>
      </c>
    </row>
    <row r="203" spans="1:9" ht="26.25" thickBot="1" x14ac:dyDescent="0.25">
      <c r="A203" s="234"/>
      <c r="B203" s="237"/>
      <c r="C203" s="240"/>
      <c r="D203" s="243"/>
      <c r="E203" s="229"/>
      <c r="F203" s="9" t="s">
        <v>61</v>
      </c>
      <c r="G203" s="55"/>
      <c r="H203" s="55"/>
      <c r="I203" s="118">
        <f>1.41215*1000</f>
        <v>1412.15</v>
      </c>
    </row>
    <row r="204" spans="1:9" ht="30" customHeight="1" x14ac:dyDescent="0.2">
      <c r="A204" s="234"/>
      <c r="B204" s="237"/>
      <c r="C204" s="240"/>
      <c r="D204" s="243"/>
      <c r="E204" s="227" t="s">
        <v>90</v>
      </c>
      <c r="F204" s="1" t="s">
        <v>37</v>
      </c>
      <c r="G204" s="56"/>
      <c r="H204" s="56"/>
      <c r="I204" s="57"/>
    </row>
    <row r="205" spans="1:9" ht="15.75" x14ac:dyDescent="0.25">
      <c r="A205" s="234"/>
      <c r="B205" s="237"/>
      <c r="C205" s="240"/>
      <c r="D205" s="243"/>
      <c r="E205" s="228"/>
      <c r="F205" s="4" t="s">
        <v>13</v>
      </c>
      <c r="G205" s="117">
        <v>1002035.21</v>
      </c>
      <c r="H205" s="117">
        <v>106.7</v>
      </c>
      <c r="I205" s="147">
        <f>1.73662*1000</f>
        <v>1736.6200000000001</v>
      </c>
    </row>
    <row r="206" spans="1:9" x14ac:dyDescent="0.2">
      <c r="A206" s="234"/>
      <c r="B206" s="237"/>
      <c r="C206" s="240"/>
      <c r="D206" s="243"/>
      <c r="E206" s="228"/>
      <c r="F206" s="4" t="s">
        <v>29</v>
      </c>
      <c r="G206" s="117">
        <v>1906062.3</v>
      </c>
      <c r="H206" s="117">
        <v>242.53</v>
      </c>
      <c r="I206" s="118">
        <f>3.24014*1000</f>
        <v>3240.14</v>
      </c>
    </row>
    <row r="207" spans="1:9" x14ac:dyDescent="0.2">
      <c r="A207" s="234"/>
      <c r="B207" s="237"/>
      <c r="C207" s="240"/>
      <c r="D207" s="243"/>
      <c r="E207" s="228"/>
      <c r="F207" s="4" t="s">
        <v>16</v>
      </c>
      <c r="G207" s="117">
        <v>1812582.02</v>
      </c>
      <c r="H207" s="117">
        <v>311.54000000000002</v>
      </c>
      <c r="I207" s="118">
        <f>3.28994*1000</f>
        <v>3289.94</v>
      </c>
    </row>
    <row r="208" spans="1:9" x14ac:dyDescent="0.2">
      <c r="A208" s="234"/>
      <c r="B208" s="237"/>
      <c r="C208" s="240"/>
      <c r="D208" s="243"/>
      <c r="E208" s="228"/>
      <c r="F208" s="4" t="s">
        <v>21</v>
      </c>
      <c r="G208" s="117">
        <v>1818138.05</v>
      </c>
      <c r="H208" s="117">
        <v>687.79</v>
      </c>
      <c r="I208" s="118">
        <f>4.07788*1000</f>
        <v>4077.8800000000006</v>
      </c>
    </row>
    <row r="209" spans="1:9" x14ac:dyDescent="0.2">
      <c r="A209" s="234"/>
      <c r="B209" s="237"/>
      <c r="C209" s="240"/>
      <c r="D209" s="243"/>
      <c r="E209" s="228"/>
      <c r="F209" s="2" t="str">
        <f t="shared" ref="F209:F216" si="0">F196</f>
        <v>2. Население и приравненные к нему категории потребителей</v>
      </c>
      <c r="G209" s="117"/>
      <c r="H209" s="117"/>
      <c r="I209" s="118"/>
    </row>
    <row r="210" spans="1:9" ht="31.5" customHeight="1" x14ac:dyDescent="0.25">
      <c r="A210" s="234"/>
      <c r="B210" s="237"/>
      <c r="C210" s="240"/>
      <c r="D210" s="243"/>
      <c r="E210" s="228"/>
      <c r="F210" s="8" t="str">
        <f t="shared" si="0"/>
        <v>2.1. население и приравненные к нему категории потребителей, за исключением указанного в пунктах 2.2 и 2.3:</v>
      </c>
      <c r="G210" s="120"/>
      <c r="H210" s="52"/>
      <c r="I210" s="147">
        <f>1.47137*1000</f>
        <v>1471.3700000000001</v>
      </c>
    </row>
    <row r="211" spans="1:9" ht="38.25" x14ac:dyDescent="0.2">
      <c r="A211" s="234"/>
      <c r="B211" s="237"/>
      <c r="C211" s="240"/>
      <c r="D211" s="243"/>
      <c r="E211" s="228"/>
      <c r="F211" s="8" t="str">
        <f t="shared" si="0"/>
        <v>2.2. население, проживающее в городских населенных пунктах в домах, оборудованных в установленном порядке стационарными электроплитами и (или) электроотопительными установками и приравненные к ним</v>
      </c>
      <c r="G211" s="120"/>
      <c r="H211" s="52"/>
      <c r="I211" s="118">
        <f>0.44353*1000</f>
        <v>443.53</v>
      </c>
    </row>
    <row r="212" spans="1:9" x14ac:dyDescent="0.2">
      <c r="A212" s="234"/>
      <c r="B212" s="237"/>
      <c r="C212" s="240"/>
      <c r="D212" s="243"/>
      <c r="E212" s="228"/>
      <c r="F212" s="8" t="str">
        <f t="shared" si="0"/>
        <v>2.3. население, проживающее в сельских населенных пунктах и приравненные к ним</v>
      </c>
      <c r="G212" s="120"/>
      <c r="H212" s="52"/>
      <c r="I212" s="118">
        <f>0.57385*1000</f>
        <v>573.85</v>
      </c>
    </row>
    <row r="213" spans="1:9" x14ac:dyDescent="0.2">
      <c r="A213" s="234"/>
      <c r="B213" s="237"/>
      <c r="C213" s="240"/>
      <c r="D213" s="243"/>
      <c r="E213" s="228"/>
      <c r="F213" s="8" t="str">
        <f t="shared" si="0"/>
        <v>2.4. Садоводческие, огороднические или дачные некоммерческие объединения граждан</v>
      </c>
      <c r="G213" s="120"/>
      <c r="H213" s="52"/>
      <c r="I213" s="118">
        <f>1.51653*1000</f>
        <v>1516.53</v>
      </c>
    </row>
    <row r="214" spans="1:9" ht="25.5" x14ac:dyDescent="0.2">
      <c r="A214" s="234"/>
      <c r="B214" s="237"/>
      <c r="C214" s="240"/>
      <c r="D214" s="243"/>
      <c r="E214" s="228"/>
      <c r="F214" s="8" t="str">
        <f t="shared" si="0"/>
        <v>2.5.  Юр. лица, приобретающие электрическую энергию (мощность) в целях потребления осужденными в помещениях для их содержания;</v>
      </c>
      <c r="G214" s="120"/>
      <c r="H214" s="52"/>
      <c r="I214" s="118">
        <f>1.47973*1000</f>
        <v>1479.73</v>
      </c>
    </row>
    <row r="215" spans="1:9" ht="21.75" customHeight="1" x14ac:dyDescent="0.25">
      <c r="A215" s="234"/>
      <c r="B215" s="237"/>
      <c r="C215" s="240"/>
      <c r="D215" s="243"/>
      <c r="E215" s="228"/>
      <c r="F215" s="8" t="str">
        <f t="shared" si="0"/>
        <v xml:space="preserve">2.6. Содержащиеся за счет прихожан религиозные организации; </v>
      </c>
      <c r="G215" s="120"/>
      <c r="H215" s="52"/>
      <c r="I215" s="147">
        <f>1.5082*1000</f>
        <v>1508.2</v>
      </c>
    </row>
    <row r="216" spans="1:9" ht="26.25" thickBot="1" x14ac:dyDescent="0.25">
      <c r="A216" s="235"/>
      <c r="B216" s="238"/>
      <c r="C216" s="241"/>
      <c r="D216" s="244"/>
      <c r="E216" s="229"/>
      <c r="F216" s="9" t="str">
        <f t="shared" si="0"/>
        <v>2.7. Приобретающие электрическую энергию (мощность) для использования в принадлежащих им хозяйственных постройках (погреба, сараи, гаражи)</v>
      </c>
      <c r="G216" s="121"/>
      <c r="H216" s="55"/>
      <c r="I216" s="149">
        <f>1.52058*1000</f>
        <v>1520.5800000000002</v>
      </c>
    </row>
    <row r="217" spans="1:9" ht="12.75" customHeight="1" x14ac:dyDescent="0.2">
      <c r="A217" s="266" t="s">
        <v>70</v>
      </c>
      <c r="B217" s="269" t="s">
        <v>327</v>
      </c>
      <c r="C217" s="272" t="s">
        <v>328</v>
      </c>
      <c r="D217" s="276" t="str">
        <f>'[10]Приложение 2.15 (Тамбов)'!$D$6</f>
        <v>газета "Тамбовская жизнь" спец.выпуск от 30.12.2016 № 141(26648), от 30.12.16 №98(1748)</v>
      </c>
      <c r="E217" s="263" t="s">
        <v>87</v>
      </c>
      <c r="F217" s="1" t="s">
        <v>33</v>
      </c>
      <c r="G217" s="137"/>
      <c r="H217" s="137"/>
      <c r="I217" s="138"/>
    </row>
    <row r="218" spans="1:9" ht="34.5" customHeight="1" x14ac:dyDescent="0.2">
      <c r="A218" s="267"/>
      <c r="B218" s="270"/>
      <c r="C218" s="273"/>
      <c r="D218" s="277"/>
      <c r="E218" s="264"/>
      <c r="F218" s="4" t="s">
        <v>30</v>
      </c>
      <c r="G218" s="133"/>
      <c r="H218" s="133"/>
      <c r="I218" s="139" t="s">
        <v>93</v>
      </c>
    </row>
    <row r="219" spans="1:9" x14ac:dyDescent="0.2">
      <c r="A219" s="267"/>
      <c r="B219" s="270"/>
      <c r="C219" s="274"/>
      <c r="D219" s="278"/>
      <c r="E219" s="264"/>
      <c r="F219" s="4" t="s">
        <v>13</v>
      </c>
      <c r="G219" s="140">
        <v>1372719.2</v>
      </c>
      <c r="H219" s="140">
        <v>70.59</v>
      </c>
      <c r="I219" s="141">
        <v>2284.65</v>
      </c>
    </row>
    <row r="220" spans="1:9" x14ac:dyDescent="0.2">
      <c r="A220" s="267"/>
      <c r="B220" s="270"/>
      <c r="C220" s="274"/>
      <c r="D220" s="278"/>
      <c r="E220" s="264"/>
      <c r="F220" s="4" t="s">
        <v>29</v>
      </c>
      <c r="G220" s="140">
        <v>1388551.14</v>
      </c>
      <c r="H220" s="140">
        <v>192.6</v>
      </c>
      <c r="I220" s="141">
        <v>2432.1999999999998</v>
      </c>
    </row>
    <row r="221" spans="1:9" x14ac:dyDescent="0.2">
      <c r="A221" s="267"/>
      <c r="B221" s="270"/>
      <c r="C221" s="274"/>
      <c r="D221" s="278"/>
      <c r="E221" s="264"/>
      <c r="F221" s="4" t="s">
        <v>16</v>
      </c>
      <c r="G221" s="140">
        <v>1421509.88</v>
      </c>
      <c r="H221" s="140">
        <v>273.3</v>
      </c>
      <c r="I221" s="141">
        <v>2566.06</v>
      </c>
    </row>
    <row r="222" spans="1:9" x14ac:dyDescent="0.2">
      <c r="A222" s="267"/>
      <c r="B222" s="270"/>
      <c r="C222" s="274"/>
      <c r="D222" s="278"/>
      <c r="E222" s="264"/>
      <c r="F222" s="3" t="s">
        <v>21</v>
      </c>
      <c r="G222" s="140">
        <v>1446004.17</v>
      </c>
      <c r="H222" s="140">
        <v>610.83000000000004</v>
      </c>
      <c r="I222" s="141">
        <v>3054.36</v>
      </c>
    </row>
    <row r="223" spans="1:9" x14ac:dyDescent="0.2">
      <c r="A223" s="267"/>
      <c r="B223" s="270"/>
      <c r="C223" s="274"/>
      <c r="D223" s="278"/>
      <c r="E223" s="264"/>
      <c r="F223" s="2" t="s">
        <v>48</v>
      </c>
      <c r="G223" s="133"/>
      <c r="H223" s="133"/>
      <c r="I223" s="139"/>
    </row>
    <row r="224" spans="1:9" ht="25.5" x14ac:dyDescent="0.2">
      <c r="A224" s="267"/>
      <c r="B224" s="270"/>
      <c r="C224" s="274"/>
      <c r="D224" s="278"/>
      <c r="E224" s="264"/>
      <c r="F224" s="8" t="s">
        <v>52</v>
      </c>
      <c r="G224" s="133"/>
      <c r="H224" s="133"/>
      <c r="I224" s="141">
        <f>'[10]Приложение 2.15 (Тамбов)'!$I$23</f>
        <v>1565.42</v>
      </c>
    </row>
    <row r="225" spans="1:9" ht="38.25" x14ac:dyDescent="0.2">
      <c r="A225" s="267"/>
      <c r="B225" s="270"/>
      <c r="C225" s="274"/>
      <c r="D225" s="278"/>
      <c r="E225" s="264"/>
      <c r="F225" s="8" t="s">
        <v>49</v>
      </c>
      <c r="G225" s="133"/>
      <c r="H225" s="133"/>
      <c r="I225" s="141">
        <f>'[10]Приложение 2.15 (Тамбов)'!$I$30</f>
        <v>835.09999999999991</v>
      </c>
    </row>
    <row r="226" spans="1:9" ht="26.25" customHeight="1" x14ac:dyDescent="0.2">
      <c r="A226" s="267"/>
      <c r="B226" s="270"/>
      <c r="C226" s="274"/>
      <c r="D226" s="278"/>
      <c r="E226" s="264"/>
      <c r="F226" s="8" t="s">
        <v>50</v>
      </c>
      <c r="G226" s="133"/>
      <c r="H226" s="133"/>
      <c r="I226" s="141">
        <f>'[10]Приложение 2.15 (Тамбов)'!$I$37</f>
        <v>541.27</v>
      </c>
    </row>
    <row r="227" spans="1:9" ht="70.5" customHeight="1" thickBot="1" x14ac:dyDescent="0.25">
      <c r="A227" s="267"/>
      <c r="B227" s="270"/>
      <c r="C227" s="274"/>
      <c r="D227" s="278"/>
      <c r="E227" s="265"/>
      <c r="F227" s="9" t="s">
        <v>81</v>
      </c>
      <c r="G227" s="135"/>
      <c r="H227" s="135"/>
      <c r="I227" s="142">
        <f>'[10]Приложение 2.15 (Тамбов)'!$I$44</f>
        <v>1565.42</v>
      </c>
    </row>
    <row r="228" spans="1:9" x14ac:dyDescent="0.2">
      <c r="A228" s="267"/>
      <c r="B228" s="270"/>
      <c r="C228" s="274"/>
      <c r="D228" s="278"/>
      <c r="E228" s="280" t="s">
        <v>90</v>
      </c>
      <c r="F228" s="1" t="s">
        <v>33</v>
      </c>
      <c r="G228" s="137"/>
      <c r="H228" s="137"/>
      <c r="I228" s="138"/>
    </row>
    <row r="229" spans="1:9" x14ac:dyDescent="0.2">
      <c r="A229" s="267"/>
      <c r="B229" s="270"/>
      <c r="C229" s="274"/>
      <c r="D229" s="278"/>
      <c r="E229" s="281"/>
      <c r="F229" s="4" t="s">
        <v>13</v>
      </c>
      <c r="G229" s="140">
        <v>1390564.55</v>
      </c>
      <c r="H229" s="140">
        <v>73.77</v>
      </c>
      <c r="I229" s="141">
        <v>2318.02</v>
      </c>
    </row>
    <row r="230" spans="1:9" x14ac:dyDescent="0.2">
      <c r="A230" s="267"/>
      <c r="B230" s="270"/>
      <c r="C230" s="274"/>
      <c r="D230" s="278"/>
      <c r="E230" s="281"/>
      <c r="F230" s="4" t="s">
        <v>29</v>
      </c>
      <c r="G230" s="140">
        <v>1406602.31</v>
      </c>
      <c r="H230" s="140">
        <v>201.27</v>
      </c>
      <c r="I230" s="141">
        <v>2473.83</v>
      </c>
    </row>
    <row r="231" spans="1:9" x14ac:dyDescent="0.2">
      <c r="A231" s="267"/>
      <c r="B231" s="270"/>
      <c r="C231" s="274"/>
      <c r="D231" s="278"/>
      <c r="E231" s="281"/>
      <c r="F231" s="4" t="s">
        <v>16</v>
      </c>
      <c r="G231" s="140">
        <v>1439989.51</v>
      </c>
      <c r="H231" s="140">
        <v>291.06</v>
      </c>
      <c r="I231" s="141">
        <v>2613.63</v>
      </c>
    </row>
    <row r="232" spans="1:9" x14ac:dyDescent="0.2">
      <c r="A232" s="267"/>
      <c r="B232" s="270"/>
      <c r="C232" s="274"/>
      <c r="D232" s="278"/>
      <c r="E232" s="281"/>
      <c r="F232" s="3" t="s">
        <v>21</v>
      </c>
      <c r="G232" s="140">
        <v>1464802.23</v>
      </c>
      <c r="H232" s="140">
        <v>650.53</v>
      </c>
      <c r="I232" s="141">
        <v>3125.84</v>
      </c>
    </row>
    <row r="233" spans="1:9" x14ac:dyDescent="0.2">
      <c r="A233" s="267"/>
      <c r="B233" s="270"/>
      <c r="C233" s="274"/>
      <c r="D233" s="278"/>
      <c r="E233" s="281"/>
      <c r="F233" s="2" t="s">
        <v>48</v>
      </c>
      <c r="G233" s="133"/>
      <c r="H233" s="133"/>
      <c r="I233" s="139"/>
    </row>
    <row r="234" spans="1:9" ht="25.5" x14ac:dyDescent="0.2">
      <c r="A234" s="267"/>
      <c r="B234" s="270"/>
      <c r="C234" s="274"/>
      <c r="D234" s="278"/>
      <c r="E234" s="281"/>
      <c r="F234" s="8" t="s">
        <v>52</v>
      </c>
      <c r="G234" s="133"/>
      <c r="H234" s="133"/>
      <c r="I234" s="141">
        <f>'[10]Приложение 2.15 (Тамбов)'!$L$23</f>
        <v>1610.31</v>
      </c>
    </row>
    <row r="235" spans="1:9" ht="38.25" x14ac:dyDescent="0.2">
      <c r="A235" s="267"/>
      <c r="B235" s="270"/>
      <c r="C235" s="274"/>
      <c r="D235" s="278"/>
      <c r="E235" s="281"/>
      <c r="F235" s="8" t="s">
        <v>49</v>
      </c>
      <c r="G235" s="133"/>
      <c r="H235" s="133"/>
      <c r="I235" s="141">
        <f>'[10]Приложение 2.15 (Тамбов)'!$L$30</f>
        <v>922.52</v>
      </c>
    </row>
    <row r="236" spans="1:9" ht="24.75" customHeight="1" x14ac:dyDescent="0.2">
      <c r="A236" s="267"/>
      <c r="B236" s="270"/>
      <c r="C236" s="274"/>
      <c r="D236" s="278"/>
      <c r="E236" s="281"/>
      <c r="F236" s="8" t="s">
        <v>50</v>
      </c>
      <c r="G236" s="133"/>
      <c r="H236" s="133"/>
      <c r="I236" s="141">
        <f>'[10]Приложение 2.15 (Тамбов)'!$L$37</f>
        <v>707.14</v>
      </c>
    </row>
    <row r="237" spans="1:9" ht="64.5" thickBot="1" x14ac:dyDescent="0.25">
      <c r="A237" s="268"/>
      <c r="B237" s="271"/>
      <c r="C237" s="275"/>
      <c r="D237" s="279"/>
      <c r="E237" s="282"/>
      <c r="F237" s="9" t="s">
        <v>81</v>
      </c>
      <c r="G237" s="135"/>
      <c r="H237" s="135"/>
      <c r="I237" s="143">
        <f>'[10]Приложение 2.15 (Тамбов)'!$L$44</f>
        <v>1610.31</v>
      </c>
    </row>
    <row r="238" spans="1:9" x14ac:dyDescent="0.2">
      <c r="A238" s="329" t="s">
        <v>68</v>
      </c>
      <c r="B238" s="332" t="str">
        <f>'[11]Приложение 2.15'!$B$30</f>
        <v xml:space="preserve">   № 386-нп</v>
      </c>
      <c r="C238" s="272">
        <f>'[11]Приложение 2.15'!$C$30</f>
        <v>42733</v>
      </c>
      <c r="D238" s="336" t="str">
        <f>'[11]Приложение 2.15'!$D$8</f>
        <v>Газета "Тверская жизнь"                         № 154 (28.349) от 30.12.16</v>
      </c>
      <c r="E238" s="339" t="s">
        <v>87</v>
      </c>
      <c r="F238" s="1" t="s">
        <v>37</v>
      </c>
      <c r="G238" s="122"/>
      <c r="H238" s="122"/>
      <c r="I238" s="123"/>
    </row>
    <row r="239" spans="1:9" x14ac:dyDescent="0.2">
      <c r="A239" s="330"/>
      <c r="B239" s="333"/>
      <c r="C239" s="273"/>
      <c r="D239" s="337"/>
      <c r="E239" s="340"/>
      <c r="F239" s="4" t="s">
        <v>13</v>
      </c>
      <c r="G239" s="109">
        <f>'[11]Приложение 2.15'!H8</f>
        <v>1093865.98</v>
      </c>
      <c r="H239" s="109">
        <f>'[11]Приложение 2.15'!I8</f>
        <v>205.5</v>
      </c>
      <c r="I239" s="124">
        <f>'[11]Приложение 2.15'!J8</f>
        <v>2047.93</v>
      </c>
    </row>
    <row r="240" spans="1:9" x14ac:dyDescent="0.2">
      <c r="A240" s="330"/>
      <c r="B240" s="333"/>
      <c r="C240" s="273"/>
      <c r="D240" s="337"/>
      <c r="E240" s="340"/>
      <c r="F240" s="4" t="s">
        <v>29</v>
      </c>
      <c r="G240" s="109">
        <f>'[11]Приложение 2.15'!H9</f>
        <v>1207880.5</v>
      </c>
      <c r="H240" s="109">
        <f>'[11]Приложение 2.15'!I9</f>
        <v>353.83</v>
      </c>
      <c r="I240" s="124">
        <f>'[11]Приложение 2.15'!J9</f>
        <v>2459.14</v>
      </c>
    </row>
    <row r="241" spans="1:9" x14ac:dyDescent="0.2">
      <c r="A241" s="330"/>
      <c r="B241" s="333"/>
      <c r="C241" s="273"/>
      <c r="D241" s="337"/>
      <c r="E241" s="340"/>
      <c r="F241" s="4" t="s">
        <v>16</v>
      </c>
      <c r="G241" s="109">
        <f>'[11]Приложение 2.15'!H10</f>
        <v>1286973.3500000001</v>
      </c>
      <c r="H241" s="109">
        <f>'[11]Приложение 2.15'!I10</f>
        <v>560.15</v>
      </c>
      <c r="I241" s="124">
        <f>'[11]Приложение 2.15'!J10</f>
        <v>2976.43</v>
      </c>
    </row>
    <row r="242" spans="1:9" x14ac:dyDescent="0.2">
      <c r="A242" s="330"/>
      <c r="B242" s="333"/>
      <c r="C242" s="273"/>
      <c r="D242" s="337"/>
      <c r="E242" s="340"/>
      <c r="F242" s="3" t="s">
        <v>21</v>
      </c>
      <c r="G242" s="109">
        <f>'[11]Приложение 2.15'!H11</f>
        <v>1682518.48</v>
      </c>
      <c r="H242" s="109">
        <f>'[11]Приложение 2.15'!I11</f>
        <v>1069.68</v>
      </c>
      <c r="I242" s="124">
        <f>'[11]Приложение 2.15'!J11</f>
        <v>4241.74</v>
      </c>
    </row>
    <row r="243" spans="1:9" ht="33" customHeight="1" x14ac:dyDescent="0.2">
      <c r="A243" s="330"/>
      <c r="B243" s="333"/>
      <c r="C243" s="273"/>
      <c r="D243" s="337"/>
      <c r="E243" s="340"/>
      <c r="F243" s="2" t="str">
        <f>F209</f>
        <v>2. Население и приравненные к нему категории потребителей</v>
      </c>
      <c r="G243" s="109"/>
      <c r="H243" s="109"/>
      <c r="I243" s="124"/>
    </row>
    <row r="244" spans="1:9" ht="25.5" x14ac:dyDescent="0.2">
      <c r="A244" s="330"/>
      <c r="B244" s="333"/>
      <c r="C244" s="273"/>
      <c r="D244" s="337"/>
      <c r="E244" s="340"/>
      <c r="F244" s="8" t="str">
        <f>F210</f>
        <v>2.1. население и приравненные к нему категории потребителей, за исключением указанного в пунктах 2.2 и 2.3:</v>
      </c>
      <c r="G244" s="109"/>
      <c r="H244" s="109"/>
      <c r="I244" s="125">
        <f>'[11]Приложение 2.15'!$J$12</f>
        <v>2030.53</v>
      </c>
    </row>
    <row r="245" spans="1:9" ht="38.25" x14ac:dyDescent="0.2">
      <c r="A245" s="330"/>
      <c r="B245" s="333"/>
      <c r="C245" s="273"/>
      <c r="D245" s="337"/>
      <c r="E245" s="340"/>
      <c r="F245" s="8" t="str">
        <f>F211</f>
        <v>2.2. население, проживающее в городских населенных пунктах в домах, оборудованных в установленном порядке стационарными электроплитами и (или) электроотопительными установками и приравненные к ним</v>
      </c>
      <c r="G245" s="109"/>
      <c r="H245" s="109"/>
      <c r="I245" s="124">
        <f>'[11]Приложение 2.15'!$J$13</f>
        <v>1022.06</v>
      </c>
    </row>
    <row r="246" spans="1:9" x14ac:dyDescent="0.2">
      <c r="A246" s="330"/>
      <c r="B246" s="333"/>
      <c r="C246" s="273"/>
      <c r="D246" s="337"/>
      <c r="E246" s="340"/>
      <c r="F246" s="8" t="str">
        <f>F212</f>
        <v>2.3. население, проживающее в сельских населенных пунктах и приравненные к ним</v>
      </c>
      <c r="G246" s="109"/>
      <c r="H246" s="109"/>
      <c r="I246" s="124">
        <f>'[11]Приложение 2.15'!$J$14</f>
        <v>1022.06</v>
      </c>
    </row>
    <row r="247" spans="1:9" ht="51" customHeight="1" thickBot="1" x14ac:dyDescent="0.25">
      <c r="A247" s="330"/>
      <c r="B247" s="333"/>
      <c r="C247" s="273"/>
      <c r="D247" s="337"/>
      <c r="E247" s="341"/>
      <c r="F247" s="8" t="s">
        <v>81</v>
      </c>
      <c r="G247" s="109"/>
      <c r="H247" s="109"/>
      <c r="I247" s="124">
        <f>'[11]Приложение 2.15'!$J$15</f>
        <v>2030.53</v>
      </c>
    </row>
    <row r="248" spans="1:9" ht="29.25" customHeight="1" x14ac:dyDescent="0.2">
      <c r="A248" s="330"/>
      <c r="B248" s="333"/>
      <c r="C248" s="273"/>
      <c r="D248" s="337"/>
      <c r="E248" s="227" t="s">
        <v>90</v>
      </c>
      <c r="F248" s="1" t="str">
        <f>F238</f>
        <v xml:space="preserve">1. Прочие потребители, в т.ч. </v>
      </c>
      <c r="G248" s="126"/>
      <c r="H248" s="126"/>
      <c r="I248" s="127"/>
    </row>
    <row r="249" spans="1:9" ht="31.5" customHeight="1" x14ac:dyDescent="0.2">
      <c r="A249" s="330"/>
      <c r="B249" s="333"/>
      <c r="C249" s="273"/>
      <c r="D249" s="337"/>
      <c r="E249" s="342"/>
      <c r="F249" s="4" t="s">
        <v>13</v>
      </c>
      <c r="G249" s="109">
        <f>'[11]Приложение 2.15'!H30</f>
        <v>1097147.57</v>
      </c>
      <c r="H249" s="109">
        <f>'[11]Приложение 2.15'!I30</f>
        <v>206.52</v>
      </c>
      <c r="I249" s="124">
        <f>'[11]Приложение 2.15'!J30</f>
        <v>2068.41</v>
      </c>
    </row>
    <row r="250" spans="1:9" x14ac:dyDescent="0.2">
      <c r="A250" s="330"/>
      <c r="B250" s="333"/>
      <c r="C250" s="273"/>
      <c r="D250" s="337"/>
      <c r="E250" s="342"/>
      <c r="F250" s="4" t="s">
        <v>29</v>
      </c>
      <c r="G250" s="109">
        <f>'[11]Приложение 2.15'!H31</f>
        <v>1211504.1399999999</v>
      </c>
      <c r="H250" s="109">
        <f>'[11]Приложение 2.15'!I31</f>
        <v>355.59</v>
      </c>
      <c r="I250" s="124">
        <f>'[11]Приложение 2.15'!J31</f>
        <v>2467.2199999999998</v>
      </c>
    </row>
    <row r="251" spans="1:9" x14ac:dyDescent="0.2">
      <c r="A251" s="330"/>
      <c r="B251" s="333"/>
      <c r="C251" s="273"/>
      <c r="D251" s="337"/>
      <c r="E251" s="342"/>
      <c r="F251" s="4" t="s">
        <v>16</v>
      </c>
      <c r="G251" s="109">
        <f>'[11]Приложение 2.15'!H32</f>
        <v>1290834.27</v>
      </c>
      <c r="H251" s="109">
        <f>'[11]Приложение 2.15'!I32</f>
        <v>562.95000000000005</v>
      </c>
      <c r="I251" s="124">
        <f>'[11]Приложение 2.15'!J32</f>
        <v>2986.48</v>
      </c>
    </row>
    <row r="252" spans="1:9" x14ac:dyDescent="0.2">
      <c r="A252" s="330"/>
      <c r="B252" s="333"/>
      <c r="C252" s="273"/>
      <c r="D252" s="337"/>
      <c r="E252" s="342"/>
      <c r="F252" s="3" t="s">
        <v>21</v>
      </c>
      <c r="G252" s="109">
        <f>'[11]Приложение 2.15'!H33</f>
        <v>1687566.03</v>
      </c>
      <c r="H252" s="109">
        <f>'[11]Приложение 2.15'!I33</f>
        <v>1075.03</v>
      </c>
      <c r="I252" s="124">
        <f>'[11]Приложение 2.15'!J33</f>
        <v>4256.6000000000004</v>
      </c>
    </row>
    <row r="253" spans="1:9" x14ac:dyDescent="0.2">
      <c r="A253" s="330"/>
      <c r="B253" s="333"/>
      <c r="C253" s="273"/>
      <c r="D253" s="337"/>
      <c r="E253" s="342"/>
      <c r="F253" s="2" t="str">
        <f>F243</f>
        <v>2. Население и приравненные к нему категории потребителей</v>
      </c>
      <c r="G253" s="109"/>
      <c r="H253" s="109"/>
      <c r="I253" s="124"/>
    </row>
    <row r="254" spans="1:9" ht="25.5" x14ac:dyDescent="0.2">
      <c r="A254" s="330"/>
      <c r="B254" s="333"/>
      <c r="C254" s="273"/>
      <c r="D254" s="337"/>
      <c r="E254" s="342"/>
      <c r="F254" s="8" t="str">
        <f>F244</f>
        <v>2.1. население и приравненные к нему категории потребителей, за исключением указанного в пунктах 2.2 и 2.3:</v>
      </c>
      <c r="G254" s="109"/>
      <c r="H254" s="109"/>
      <c r="I254" s="125">
        <f>'[11]Приложение 2.15'!$J$34</f>
        <v>2063.2600000000002</v>
      </c>
    </row>
    <row r="255" spans="1:9" ht="38.25" x14ac:dyDescent="0.2">
      <c r="A255" s="330"/>
      <c r="B255" s="333"/>
      <c r="C255" s="273"/>
      <c r="D255" s="337"/>
      <c r="E255" s="342"/>
      <c r="F255" s="8" t="str">
        <f>F245</f>
        <v>2.2. население, проживающее в городских населенных пунктах в домах, оборудованных в установленном порядке стационарными электроплитами и (или) электроотопительными установками и приравненные к ним</v>
      </c>
      <c r="G255" s="128"/>
      <c r="H255" s="128"/>
      <c r="I255" s="129">
        <f>'[11]Приложение 2.15'!$J$35</f>
        <v>1037.83</v>
      </c>
    </row>
    <row r="256" spans="1:9" x14ac:dyDescent="0.2">
      <c r="A256" s="330"/>
      <c r="B256" s="333"/>
      <c r="C256" s="273"/>
      <c r="D256" s="337"/>
      <c r="E256" s="342"/>
      <c r="F256" s="8" t="str">
        <f>F246</f>
        <v>2.3. население, проживающее в сельских населенных пунктах и приравненные к ним</v>
      </c>
      <c r="G256" s="128"/>
      <c r="H256" s="128"/>
      <c r="I256" s="129">
        <f>'[11]Приложение 2.15'!$J$36</f>
        <v>1037.83</v>
      </c>
    </row>
    <row r="257" spans="1:9" ht="64.5" thickBot="1" x14ac:dyDescent="0.25">
      <c r="A257" s="331"/>
      <c r="B257" s="334"/>
      <c r="C257" s="335"/>
      <c r="D257" s="338"/>
      <c r="E257" s="343"/>
      <c r="F257" s="9" t="s">
        <v>81</v>
      </c>
      <c r="G257" s="130"/>
      <c r="H257" s="130"/>
      <c r="I257" s="131">
        <f>'[11]Приложение 2.15'!$J$38</f>
        <v>2063.2600000000002</v>
      </c>
    </row>
    <row r="258" spans="1:9" x14ac:dyDescent="0.2">
      <c r="A258" s="266" t="s">
        <v>69</v>
      </c>
      <c r="B258" s="344" t="s">
        <v>97</v>
      </c>
      <c r="C258" s="347">
        <v>42734</v>
      </c>
      <c r="D258" s="350" t="s">
        <v>294</v>
      </c>
      <c r="E258" s="263" t="s">
        <v>87</v>
      </c>
      <c r="F258" s="1" t="s">
        <v>37</v>
      </c>
      <c r="G258" s="122"/>
      <c r="H258" s="122"/>
      <c r="I258" s="123"/>
    </row>
    <row r="259" spans="1:9" x14ac:dyDescent="0.2">
      <c r="A259" s="267"/>
      <c r="B259" s="345"/>
      <c r="C259" s="348"/>
      <c r="D259" s="310"/>
      <c r="E259" s="264"/>
      <c r="F259" s="4" t="s">
        <v>13</v>
      </c>
      <c r="G259" s="109">
        <f>'[12]Приложение 2.15'!F10</f>
        <v>761031.16</v>
      </c>
      <c r="H259" s="109">
        <f>'[12]Приложение 2.15'!G10</f>
        <v>67.86</v>
      </c>
      <c r="I259" s="124">
        <f>'[12]Приложение 2.15'!H10</f>
        <v>1690.26</v>
      </c>
    </row>
    <row r="260" spans="1:9" x14ac:dyDescent="0.2">
      <c r="A260" s="267"/>
      <c r="B260" s="345"/>
      <c r="C260" s="348"/>
      <c r="D260" s="310"/>
      <c r="E260" s="264"/>
      <c r="F260" s="4" t="s">
        <v>29</v>
      </c>
      <c r="G260" s="109">
        <f>'[12]Приложение 2.15'!F11</f>
        <v>1028991.65</v>
      </c>
      <c r="H260" s="109">
        <f>'[12]Приложение 2.15'!G11</f>
        <v>270.76</v>
      </c>
      <c r="I260" s="124">
        <f>'[12]Приложение 2.15'!H11</f>
        <v>1794.03</v>
      </c>
    </row>
    <row r="261" spans="1:9" x14ac:dyDescent="0.2">
      <c r="A261" s="267"/>
      <c r="B261" s="345"/>
      <c r="C261" s="348"/>
      <c r="D261" s="310"/>
      <c r="E261" s="264"/>
      <c r="F261" s="4" t="s">
        <v>16</v>
      </c>
      <c r="G261" s="109">
        <f>'[12]Приложение 2.15'!F12</f>
        <v>1149701.56</v>
      </c>
      <c r="H261" s="109">
        <f>'[12]Приложение 2.15'!G12</f>
        <v>307.88</v>
      </c>
      <c r="I261" s="124">
        <f>'[12]Приложение 2.15'!H12</f>
        <v>2119.84</v>
      </c>
    </row>
    <row r="262" spans="1:9" ht="30" customHeight="1" x14ac:dyDescent="0.2">
      <c r="A262" s="267"/>
      <c r="B262" s="345"/>
      <c r="C262" s="348"/>
      <c r="D262" s="310"/>
      <c r="E262" s="264"/>
      <c r="F262" s="3" t="s">
        <v>21</v>
      </c>
      <c r="G262" s="109">
        <f>'[12]Приложение 2.15'!F13</f>
        <v>1784511.57</v>
      </c>
      <c r="H262" s="109">
        <f>'[12]Приложение 2.15'!G13</f>
        <v>822.6</v>
      </c>
      <c r="I262" s="124">
        <f>'[12]Приложение 2.15'!H13</f>
        <v>3740.98</v>
      </c>
    </row>
    <row r="263" spans="1:9" x14ac:dyDescent="0.2">
      <c r="A263" s="267"/>
      <c r="B263" s="345"/>
      <c r="C263" s="348"/>
      <c r="D263" s="310"/>
      <c r="E263" s="264"/>
      <c r="F263" s="2" t="s">
        <v>48</v>
      </c>
      <c r="G263" s="109"/>
      <c r="H263" s="109"/>
      <c r="I263" s="124"/>
    </row>
    <row r="264" spans="1:9" ht="39.75" customHeight="1" x14ac:dyDescent="0.2">
      <c r="A264" s="267"/>
      <c r="B264" s="345"/>
      <c r="C264" s="348"/>
      <c r="D264" s="310"/>
      <c r="E264" s="264"/>
      <c r="F264" s="8" t="s">
        <v>52</v>
      </c>
      <c r="G264" s="109"/>
      <c r="H264" s="109"/>
      <c r="I264" s="124">
        <f>'[12]Приложение 2.15'!$H$16</f>
        <v>1101.24</v>
      </c>
    </row>
    <row r="265" spans="1:9" ht="38.25" x14ac:dyDescent="0.2">
      <c r="A265" s="267"/>
      <c r="B265" s="345"/>
      <c r="C265" s="348"/>
      <c r="D265" s="310"/>
      <c r="E265" s="264"/>
      <c r="F265" s="8" t="s">
        <v>49</v>
      </c>
      <c r="G265" s="109"/>
      <c r="H265" s="109"/>
      <c r="I265" s="124">
        <f>'[12]Приложение 2.15'!$H$21</f>
        <v>262.26</v>
      </c>
    </row>
    <row r="266" spans="1:9" x14ac:dyDescent="0.2">
      <c r="A266" s="267"/>
      <c r="B266" s="345"/>
      <c r="C266" s="348"/>
      <c r="D266" s="310"/>
      <c r="E266" s="264"/>
      <c r="F266" s="8" t="s">
        <v>50</v>
      </c>
      <c r="G266" s="109"/>
      <c r="H266" s="109"/>
      <c r="I266" s="124">
        <f>'[12]Приложение 2.15'!$H$26</f>
        <v>262.26</v>
      </c>
    </row>
    <row r="267" spans="1:9" x14ac:dyDescent="0.2">
      <c r="A267" s="267"/>
      <c r="B267" s="345"/>
      <c r="C267" s="348"/>
      <c r="D267" s="310"/>
      <c r="E267" s="264"/>
      <c r="F267" s="8" t="s">
        <v>34</v>
      </c>
      <c r="G267" s="109"/>
      <c r="H267" s="109"/>
      <c r="I267" s="124">
        <f>'[12]Приложение 2.15'!$H$32</f>
        <v>262.26</v>
      </c>
    </row>
    <row r="268" spans="1:9" ht="38.25" x14ac:dyDescent="0.2">
      <c r="A268" s="267"/>
      <c r="B268" s="345"/>
      <c r="C268" s="348"/>
      <c r="D268" s="310"/>
      <c r="E268" s="264"/>
      <c r="F268" s="8" t="s">
        <v>35</v>
      </c>
      <c r="G268" s="109"/>
      <c r="H268" s="109"/>
      <c r="I268" s="124">
        <f>'[12]Приложение 2.15'!$H$37</f>
        <v>1101.24</v>
      </c>
    </row>
    <row r="269" spans="1:9" x14ac:dyDescent="0.2">
      <c r="A269" s="267"/>
      <c r="B269" s="345"/>
      <c r="C269" s="348"/>
      <c r="D269" s="310"/>
      <c r="E269" s="264"/>
      <c r="F269" s="8" t="s">
        <v>36</v>
      </c>
      <c r="G269" s="109"/>
      <c r="H269" s="109"/>
      <c r="I269" s="124">
        <f>'[12]Приложение 2.15'!$H$42</f>
        <v>262.26</v>
      </c>
    </row>
    <row r="270" spans="1:9" ht="26.25" thickBot="1" x14ac:dyDescent="0.25">
      <c r="A270" s="267"/>
      <c r="B270" s="345"/>
      <c r="C270" s="348"/>
      <c r="D270" s="310"/>
      <c r="E270" s="265"/>
      <c r="F270" s="9" t="s">
        <v>62</v>
      </c>
      <c r="G270" s="111"/>
      <c r="H270" s="111"/>
      <c r="I270" s="132">
        <f>'[12]Приложение 2.15'!$H$47</f>
        <v>1101.24</v>
      </c>
    </row>
    <row r="271" spans="1:9" x14ac:dyDescent="0.2">
      <c r="A271" s="267"/>
      <c r="B271" s="345"/>
      <c r="C271" s="348"/>
      <c r="D271" s="310"/>
      <c r="E271" s="280" t="s">
        <v>90</v>
      </c>
      <c r="F271" s="1" t="s">
        <v>33</v>
      </c>
      <c r="G271" s="126"/>
      <c r="H271" s="126"/>
      <c r="I271" s="127"/>
    </row>
    <row r="272" spans="1:9" x14ac:dyDescent="0.2">
      <c r="A272" s="267"/>
      <c r="B272" s="345"/>
      <c r="C272" s="348"/>
      <c r="D272" s="310"/>
      <c r="E272" s="281"/>
      <c r="F272" s="4" t="s">
        <v>13</v>
      </c>
      <c r="G272" s="109">
        <f>'[12]Приложение 2.15'!F53</f>
        <v>770924.56</v>
      </c>
      <c r="H272" s="109">
        <f>'[12]Приложение 2.15'!G53</f>
        <v>72.27</v>
      </c>
      <c r="I272" s="124">
        <f>'[12]Приложение 2.15'!H53</f>
        <v>1725.49</v>
      </c>
    </row>
    <row r="273" spans="1:9" x14ac:dyDescent="0.2">
      <c r="A273" s="267"/>
      <c r="B273" s="345"/>
      <c r="C273" s="348"/>
      <c r="D273" s="310"/>
      <c r="E273" s="281"/>
      <c r="F273" s="4" t="s">
        <v>29</v>
      </c>
      <c r="G273" s="109">
        <f>'[12]Приложение 2.15'!F54</f>
        <v>1042368.54</v>
      </c>
      <c r="H273" s="109">
        <f>'[12]Приложение 2.15'!G54</f>
        <v>288.35000000000002</v>
      </c>
      <c r="I273" s="124">
        <f>'[12]Приложение 2.15'!H54</f>
        <v>1831.43</v>
      </c>
    </row>
    <row r="274" spans="1:9" x14ac:dyDescent="0.2">
      <c r="A274" s="267"/>
      <c r="B274" s="345"/>
      <c r="C274" s="348"/>
      <c r="D274" s="310"/>
      <c r="E274" s="281"/>
      <c r="F274" s="4" t="s">
        <v>16</v>
      </c>
      <c r="G274" s="109">
        <f>'[12]Приложение 2.15'!F55</f>
        <v>1164647.68</v>
      </c>
      <c r="H274" s="109">
        <f>'[12]Приложение 2.15'!G55</f>
        <v>327.89</v>
      </c>
      <c r="I274" s="124">
        <f>'[12]Приложение 2.15'!H55</f>
        <v>2163.4</v>
      </c>
    </row>
    <row r="275" spans="1:9" x14ac:dyDescent="0.2">
      <c r="A275" s="267"/>
      <c r="B275" s="345"/>
      <c r="C275" s="348"/>
      <c r="D275" s="310"/>
      <c r="E275" s="281"/>
      <c r="F275" s="3" t="s">
        <v>21</v>
      </c>
      <c r="G275" s="109">
        <f>'[12]Приложение 2.15'!F56</f>
        <v>1807710.22</v>
      </c>
      <c r="H275" s="109">
        <f>'[12]Приложение 2.15'!G56</f>
        <v>876.07</v>
      </c>
      <c r="I275" s="124">
        <f>'[12]Приложение 2.15'!H56</f>
        <v>3832.39</v>
      </c>
    </row>
    <row r="276" spans="1:9" x14ac:dyDescent="0.2">
      <c r="A276" s="267"/>
      <c r="B276" s="345"/>
      <c r="C276" s="348"/>
      <c r="D276" s="310"/>
      <c r="E276" s="281"/>
      <c r="F276" s="2" t="s">
        <v>48</v>
      </c>
      <c r="G276" s="109"/>
      <c r="H276" s="109"/>
      <c r="I276" s="124"/>
    </row>
    <row r="277" spans="1:9" ht="25.5" x14ac:dyDescent="0.2">
      <c r="A277" s="267"/>
      <c r="B277" s="345"/>
      <c r="C277" s="348"/>
      <c r="D277" s="310"/>
      <c r="E277" s="281"/>
      <c r="F277" s="8" t="s">
        <v>52</v>
      </c>
      <c r="G277" s="109"/>
      <c r="H277" s="109"/>
      <c r="I277" s="124">
        <f>'[12]Приложение 2.15'!$H$59</f>
        <v>1423.9</v>
      </c>
    </row>
    <row r="278" spans="1:9" ht="38.25" x14ac:dyDescent="0.2">
      <c r="A278" s="267"/>
      <c r="B278" s="345"/>
      <c r="C278" s="348"/>
      <c r="D278" s="310"/>
      <c r="E278" s="281"/>
      <c r="F278" s="8" t="s">
        <v>49</v>
      </c>
      <c r="G278" s="128"/>
      <c r="H278" s="128"/>
      <c r="I278" s="129">
        <f>'[12]Приложение 2.15'!$H$64</f>
        <v>551.02</v>
      </c>
    </row>
    <row r="279" spans="1:9" x14ac:dyDescent="0.2">
      <c r="A279" s="267"/>
      <c r="B279" s="345"/>
      <c r="C279" s="348"/>
      <c r="D279" s="310"/>
      <c r="E279" s="281"/>
      <c r="F279" s="8" t="s">
        <v>50</v>
      </c>
      <c r="G279" s="128"/>
      <c r="H279" s="128"/>
      <c r="I279" s="129">
        <f>'[12]Приложение 2.15'!$H$69</f>
        <v>551.02</v>
      </c>
    </row>
    <row r="280" spans="1:9" x14ac:dyDescent="0.2">
      <c r="A280" s="267"/>
      <c r="B280" s="345"/>
      <c r="C280" s="348"/>
      <c r="D280" s="310"/>
      <c r="E280" s="281"/>
      <c r="F280" s="8" t="s">
        <v>34</v>
      </c>
      <c r="G280" s="128"/>
      <c r="H280" s="128"/>
      <c r="I280" s="129">
        <f>'[12]Приложение 2.15'!$H$75</f>
        <v>551.02</v>
      </c>
    </row>
    <row r="281" spans="1:9" ht="38.25" x14ac:dyDescent="0.2">
      <c r="A281" s="267"/>
      <c r="B281" s="345"/>
      <c r="C281" s="348"/>
      <c r="D281" s="310"/>
      <c r="E281" s="281"/>
      <c r="F281" s="8" t="s">
        <v>35</v>
      </c>
      <c r="G281" s="128"/>
      <c r="H281" s="128"/>
      <c r="I281" s="129">
        <f>'[12]Приложение 2.15'!$H$80</f>
        <v>1423.9</v>
      </c>
    </row>
    <row r="282" spans="1:9" x14ac:dyDescent="0.2">
      <c r="A282" s="267"/>
      <c r="B282" s="345"/>
      <c r="C282" s="348"/>
      <c r="D282" s="310"/>
      <c r="E282" s="281"/>
      <c r="F282" s="8" t="s">
        <v>36</v>
      </c>
      <c r="G282" s="133"/>
      <c r="H282" s="133"/>
      <c r="I282" s="134">
        <f>'[12]Приложение 2.15'!$H$85</f>
        <v>551.02</v>
      </c>
    </row>
    <row r="283" spans="1:9" ht="73.5" customHeight="1" thickBot="1" x14ac:dyDescent="0.25">
      <c r="A283" s="268"/>
      <c r="B283" s="346"/>
      <c r="C283" s="349"/>
      <c r="D283" s="312"/>
      <c r="E283" s="282"/>
      <c r="F283" s="9" t="s">
        <v>62</v>
      </c>
      <c r="G283" s="135"/>
      <c r="H283" s="135"/>
      <c r="I283" s="136">
        <f>'[12]Приложение 2.15'!$H$90</f>
        <v>1423.9</v>
      </c>
    </row>
  </sheetData>
  <mergeCells count="76">
    <mergeCell ref="D86:D97"/>
    <mergeCell ref="D151:D190"/>
    <mergeCell ref="D62:D83"/>
    <mergeCell ref="E34:E46"/>
    <mergeCell ref="D34:D61"/>
    <mergeCell ref="D106:D128"/>
    <mergeCell ref="D129:D150"/>
    <mergeCell ref="E129:E139"/>
    <mergeCell ref="E140:E150"/>
    <mergeCell ref="E118:E128"/>
    <mergeCell ref="E106:E117"/>
    <mergeCell ref="E84:E94"/>
    <mergeCell ref="E95:E105"/>
    <mergeCell ref="E49:E61"/>
    <mergeCell ref="E62:E72"/>
    <mergeCell ref="E73:E83"/>
    <mergeCell ref="E258:E270"/>
    <mergeCell ref="A258:A283"/>
    <mergeCell ref="B258:B283"/>
    <mergeCell ref="C258:C283"/>
    <mergeCell ref="D258:D283"/>
    <mergeCell ref="E271:E283"/>
    <mergeCell ref="A238:A257"/>
    <mergeCell ref="B238:B257"/>
    <mergeCell ref="C238:C257"/>
    <mergeCell ref="D238:D257"/>
    <mergeCell ref="E238:E247"/>
    <mergeCell ref="E248:E257"/>
    <mergeCell ref="A3:I3"/>
    <mergeCell ref="G4:H4"/>
    <mergeCell ref="I4:I5"/>
    <mergeCell ref="A6:I6"/>
    <mergeCell ref="A4:A5"/>
    <mergeCell ref="B4:B5"/>
    <mergeCell ref="C4:C5"/>
    <mergeCell ref="F4:F5"/>
    <mergeCell ref="E4:E5"/>
    <mergeCell ref="D4:D5"/>
    <mergeCell ref="E7:E20"/>
    <mergeCell ref="C7:C33"/>
    <mergeCell ref="C62:C83"/>
    <mergeCell ref="A34:A61"/>
    <mergeCell ref="B34:B61"/>
    <mergeCell ref="C34:C61"/>
    <mergeCell ref="A62:A83"/>
    <mergeCell ref="B62:B83"/>
    <mergeCell ref="E21:E33"/>
    <mergeCell ref="D7:D33"/>
    <mergeCell ref="A7:A33"/>
    <mergeCell ref="B7:B33"/>
    <mergeCell ref="C84:C105"/>
    <mergeCell ref="B84:B105"/>
    <mergeCell ref="A84:A105"/>
    <mergeCell ref="A106:A128"/>
    <mergeCell ref="E217:E227"/>
    <mergeCell ref="A217:A237"/>
    <mergeCell ref="B217:B237"/>
    <mergeCell ref="C217:C237"/>
    <mergeCell ref="D217:D237"/>
    <mergeCell ref="E228:E237"/>
    <mergeCell ref="B106:B128"/>
    <mergeCell ref="C106:C128"/>
    <mergeCell ref="B129:B150"/>
    <mergeCell ref="C129:C150"/>
    <mergeCell ref="E171:E190"/>
    <mergeCell ref="E204:E216"/>
    <mergeCell ref="E191:E203"/>
    <mergeCell ref="E151:E170"/>
    <mergeCell ref="A129:A150"/>
    <mergeCell ref="A191:A216"/>
    <mergeCell ref="B191:B216"/>
    <mergeCell ref="C191:C216"/>
    <mergeCell ref="D191:D216"/>
    <mergeCell ref="A151:A190"/>
    <mergeCell ref="B151:B190"/>
    <mergeCell ref="C151:C190"/>
  </mergeCells>
  <pageMargins left="0.7" right="0.7" top="0.75" bottom="0.75" header="0.3" footer="0.3"/>
  <pageSetup paperSize="9" scale="50" orientation="landscape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1026" r:id="rId4">
          <objectPr defaultSize="0" autoPict="0" r:id="rId5">
            <anchor moveWithCells="1" sizeWithCells="1">
              <from>
                <xdr:col>6</xdr:col>
                <xdr:colOff>95250</xdr:colOff>
                <xdr:row>6</xdr:row>
                <xdr:rowOff>0</xdr:rowOff>
              </from>
              <to>
                <xdr:col>7</xdr:col>
                <xdr:colOff>38100</xdr:colOff>
                <xdr:row>6</xdr:row>
                <xdr:rowOff>0</xdr:rowOff>
              </to>
            </anchor>
          </objectPr>
        </oleObject>
      </mc:Choice>
      <mc:Fallback>
        <oleObject progId="Equation.3" shapeId="1026" r:id="rId4"/>
      </mc:Fallback>
    </mc:AlternateContent>
    <mc:AlternateContent xmlns:mc="http://schemas.openxmlformats.org/markup-compatibility/2006">
      <mc:Choice Requires="x14">
        <oleObject progId="Word.Document.8" shapeId="1030" r:id="rId6">
          <objectPr defaultSize="0" autoPict="0" r:id="rId7">
            <anchor moveWithCells="1">
              <from>
                <xdr:col>7</xdr:col>
                <xdr:colOff>123825</xdr:colOff>
                <xdr:row>217</xdr:row>
                <xdr:rowOff>85725</xdr:rowOff>
              </from>
              <to>
                <xdr:col>7</xdr:col>
                <xdr:colOff>1838325</xdr:colOff>
                <xdr:row>217</xdr:row>
                <xdr:rowOff>419100</xdr:rowOff>
              </to>
            </anchor>
          </objectPr>
        </oleObject>
      </mc:Choice>
      <mc:Fallback>
        <oleObject progId="Word.Document.8" shapeId="1030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9"/>
  <sheetViews>
    <sheetView tabSelected="1" view="pageBreakPreview" zoomScale="80" zoomScaleNormal="100" zoomScaleSheetLayoutView="80" workbookViewId="0">
      <pane xSplit="5" ySplit="3" topLeftCell="F121" activePane="bottomRight" state="frozen"/>
      <selection pane="topRight" activeCell="E1" sqref="E1"/>
      <selection pane="bottomLeft" activeCell="A5" sqref="A5"/>
      <selection pane="bottomRight" activeCell="E73" sqref="E73:E74"/>
    </sheetView>
  </sheetViews>
  <sheetFormatPr defaultRowHeight="15" x14ac:dyDescent="0.25"/>
  <cols>
    <col min="1" max="1" width="5" style="158" customWidth="1"/>
    <col min="2" max="2" width="27.7109375" style="176" customWidth="1"/>
    <col min="3" max="3" width="17.28515625" style="158" customWidth="1"/>
    <col min="4" max="4" width="31.5703125" style="175" customWidth="1"/>
    <col min="5" max="5" width="55" style="177" customWidth="1"/>
    <col min="6" max="6" width="29" style="178" bestFit="1" customWidth="1"/>
    <col min="7" max="7" width="28" style="157" customWidth="1"/>
    <col min="8" max="8" width="26.42578125" style="157" customWidth="1"/>
    <col min="9" max="9" width="20.5703125" style="157" customWidth="1"/>
    <col min="10" max="16384" width="9.140625" style="158"/>
  </cols>
  <sheetData>
    <row r="1" spans="1:9" ht="20.25" x14ac:dyDescent="0.3">
      <c r="A1" s="150" t="s">
        <v>98</v>
      </c>
      <c r="B1" s="151"/>
      <c r="C1" s="152"/>
      <c r="D1" s="153"/>
      <c r="E1" s="154"/>
      <c r="F1" s="155"/>
      <c r="G1" s="156"/>
      <c r="H1" s="156"/>
    </row>
    <row r="2" spans="1:9" ht="15.75" x14ac:dyDescent="0.25">
      <c r="A2" s="159" t="s">
        <v>99</v>
      </c>
      <c r="B2" s="151"/>
      <c r="C2" s="152"/>
      <c r="D2" s="153"/>
      <c r="E2" s="154"/>
      <c r="F2" s="155"/>
      <c r="G2" s="156"/>
      <c r="H2" s="156"/>
      <c r="I2" s="156" t="s">
        <v>100</v>
      </c>
    </row>
    <row r="3" spans="1:9" ht="57" x14ac:dyDescent="0.25">
      <c r="A3" s="160" t="s">
        <v>101</v>
      </c>
      <c r="B3" s="161" t="s">
        <v>4</v>
      </c>
      <c r="C3" s="162" t="s">
        <v>102</v>
      </c>
      <c r="D3" s="161" t="s">
        <v>103</v>
      </c>
      <c r="E3" s="163" t="s">
        <v>104</v>
      </c>
      <c r="F3" s="164" t="s">
        <v>105</v>
      </c>
      <c r="G3" s="165" t="s">
        <v>106</v>
      </c>
      <c r="H3" s="165" t="s">
        <v>3</v>
      </c>
      <c r="I3" s="165" t="s">
        <v>1</v>
      </c>
    </row>
    <row r="4" spans="1:9" ht="15.75" thickBot="1" x14ac:dyDescent="0.3">
      <c r="A4" s="456" t="s">
        <v>107</v>
      </c>
      <c r="B4" s="457"/>
      <c r="C4" s="457"/>
      <c r="D4" s="457"/>
      <c r="E4" s="457"/>
      <c r="F4" s="457"/>
      <c r="G4" s="457"/>
      <c r="H4" s="457"/>
      <c r="I4" s="457"/>
    </row>
    <row r="5" spans="1:9" ht="21.75" customHeight="1" x14ac:dyDescent="0.25">
      <c r="A5" s="398">
        <v>1</v>
      </c>
      <c r="B5" s="458" t="str">
        <f>'[13]Приложение 2.14'!B5</f>
        <v xml:space="preserve"> 25/1</v>
      </c>
      <c r="C5" s="459" t="str">
        <f>'[13]Приложение 2.14'!C5</f>
        <v xml:space="preserve">15.12.2016 г. </v>
      </c>
      <c r="D5" s="460" t="str">
        <f>'[13]Приложение 2.14'!D5</f>
        <v>Вестник нормативных правовых актов Белгородской области, 16.12.2016</v>
      </c>
      <c r="E5" s="403" t="s">
        <v>108</v>
      </c>
      <c r="F5" s="179" t="s">
        <v>109</v>
      </c>
      <c r="G5" s="166">
        <f>'[13]Приложение 2.14'!G5</f>
        <v>13522.7</v>
      </c>
      <c r="H5" s="166">
        <f>'[13]Приложение 2.14'!H5</f>
        <v>4.5990000000000002</v>
      </c>
      <c r="I5" s="167">
        <f>'[13]Приложение 2.14'!I5</f>
        <v>24.8</v>
      </c>
    </row>
    <row r="6" spans="1:9" ht="21.75" customHeight="1" x14ac:dyDescent="0.25">
      <c r="A6" s="382"/>
      <c r="B6" s="381"/>
      <c r="C6" s="380"/>
      <c r="D6" s="453"/>
      <c r="E6" s="378"/>
      <c r="F6" s="180" t="s">
        <v>110</v>
      </c>
      <c r="G6" s="168">
        <f>'[13]Приложение 2.14'!G6</f>
        <v>13928.4</v>
      </c>
      <c r="H6" s="168">
        <f>'[13]Приложение 2.14'!H6</f>
        <v>4.7370000000000001</v>
      </c>
      <c r="I6" s="169">
        <f>'[13]Приложение 2.14'!I6</f>
        <v>25.5</v>
      </c>
    </row>
    <row r="7" spans="1:9" ht="21.75" customHeight="1" x14ac:dyDescent="0.25">
      <c r="A7" s="382">
        <f>A5+1</f>
        <v>2</v>
      </c>
      <c r="B7" s="381" t="str">
        <f>'[13]Приложение 2.14'!B7</f>
        <v xml:space="preserve"> 25/1</v>
      </c>
      <c r="C7" s="380" t="str">
        <f>'[13]Приложение 2.14'!C7</f>
        <v xml:space="preserve">15.12.2016 г. </v>
      </c>
      <c r="D7" s="453" t="str">
        <f>'[13]Приложение 2.14'!D7</f>
        <v>Вестник нормативных правовых актов Белгородской области, 16.12.2016</v>
      </c>
      <c r="E7" s="378" t="s">
        <v>111</v>
      </c>
      <c r="F7" s="180" t="s">
        <v>109</v>
      </c>
      <c r="G7" s="168">
        <f>'[13]Приложение 2.14'!G7</f>
        <v>140227.875</v>
      </c>
      <c r="H7" s="168">
        <f>'[13]Приложение 2.14'!H7</f>
        <v>78.251999999999995</v>
      </c>
      <c r="I7" s="169">
        <f>'[13]Приложение 2.14'!I7</f>
        <v>353.2</v>
      </c>
    </row>
    <row r="8" spans="1:9" ht="21.75" customHeight="1" x14ac:dyDescent="0.25">
      <c r="A8" s="382"/>
      <c r="B8" s="381"/>
      <c r="C8" s="380"/>
      <c r="D8" s="453"/>
      <c r="E8" s="378"/>
      <c r="F8" s="180" t="s">
        <v>110</v>
      </c>
      <c r="G8" s="168">
        <f>'[13]Приложение 2.14'!G8</f>
        <v>140227.875</v>
      </c>
      <c r="H8" s="168">
        <f>'[13]Приложение 2.14'!H8</f>
        <v>81.742999999999995</v>
      </c>
      <c r="I8" s="169">
        <f>'[13]Приложение 2.14'!I8</f>
        <v>356.7</v>
      </c>
    </row>
    <row r="9" spans="1:9" ht="21.75" customHeight="1" x14ac:dyDescent="0.25">
      <c r="A9" s="382">
        <f>A7+1</f>
        <v>3</v>
      </c>
      <c r="B9" s="381" t="str">
        <f>'[13]Приложение 2.14'!B9</f>
        <v xml:space="preserve"> 25/1</v>
      </c>
      <c r="C9" s="380" t="str">
        <f>'[13]Приложение 2.14'!C9</f>
        <v xml:space="preserve">15.12.2016 г. </v>
      </c>
      <c r="D9" s="453" t="str">
        <f>'[13]Приложение 2.14'!D9</f>
        <v>Вестник нормативных правовых актов Белгородской области, 16.12.2016</v>
      </c>
      <c r="E9" s="378" t="s">
        <v>112</v>
      </c>
      <c r="F9" s="180" t="s">
        <v>109</v>
      </c>
      <c r="G9" s="168">
        <f>'[13]Приложение 2.14'!G9</f>
        <v>226044.92600000001</v>
      </c>
      <c r="H9" s="168">
        <f>'[13]Приложение 2.14'!H9</f>
        <v>140.03</v>
      </c>
      <c r="I9" s="169">
        <f>'[13]Приложение 2.14'!I9</f>
        <v>1034.3</v>
      </c>
    </row>
    <row r="10" spans="1:9" ht="21.75" customHeight="1" x14ac:dyDescent="0.25">
      <c r="A10" s="382"/>
      <c r="B10" s="381"/>
      <c r="C10" s="380"/>
      <c r="D10" s="453"/>
      <c r="E10" s="378"/>
      <c r="F10" s="180" t="s">
        <v>110</v>
      </c>
      <c r="G10" s="168">
        <f>'[13]Приложение 2.14'!G10</f>
        <v>232826.3</v>
      </c>
      <c r="H10" s="168">
        <f>'[13]Приложение 2.14'!H10</f>
        <v>144.23099999999999</v>
      </c>
      <c r="I10" s="169">
        <f>'[13]Приложение 2.14'!I10</f>
        <v>1065.7</v>
      </c>
    </row>
    <row r="11" spans="1:9" ht="21.75" customHeight="1" x14ac:dyDescent="0.25">
      <c r="A11" s="382">
        <f>A9+1</f>
        <v>4</v>
      </c>
      <c r="B11" s="381" t="str">
        <f>'[13]Приложение 2.14'!B11</f>
        <v xml:space="preserve"> 25/1</v>
      </c>
      <c r="C11" s="380" t="str">
        <f>'[13]Приложение 2.14'!C11</f>
        <v xml:space="preserve">15.12.2016 г. </v>
      </c>
      <c r="D11" s="453" t="str">
        <f>'[13]Приложение 2.14'!D11</f>
        <v>Вестник нормативных правовых актов Белгородской области, 16.12.2016</v>
      </c>
      <c r="E11" s="378" t="s">
        <v>113</v>
      </c>
      <c r="F11" s="180" t="s">
        <v>109</v>
      </c>
      <c r="G11" s="168">
        <f>'[13]Приложение 2.14'!G11</f>
        <v>64470.764999999999</v>
      </c>
      <c r="H11" s="168">
        <f>'[13]Приложение 2.14'!H11</f>
        <v>29.321000000000002</v>
      </c>
      <c r="I11" s="169">
        <f>'[13]Приложение 2.14'!I11</f>
        <v>125.6</v>
      </c>
    </row>
    <row r="12" spans="1:9" ht="21.75" customHeight="1" x14ac:dyDescent="0.25">
      <c r="A12" s="382"/>
      <c r="B12" s="381"/>
      <c r="C12" s="380"/>
      <c r="D12" s="453"/>
      <c r="E12" s="378"/>
      <c r="F12" s="180" t="s">
        <v>110</v>
      </c>
      <c r="G12" s="168">
        <f>'[13]Приложение 2.14'!G12</f>
        <v>66404.899999999994</v>
      </c>
      <c r="H12" s="168">
        <f>'[13]Приложение 2.14'!H12</f>
        <v>30.201000000000001</v>
      </c>
      <c r="I12" s="169">
        <f>'[13]Приложение 2.14'!I12</f>
        <v>126.1</v>
      </c>
    </row>
    <row r="13" spans="1:9" ht="21.75" customHeight="1" x14ac:dyDescent="0.25">
      <c r="A13" s="382">
        <f t="shared" ref="A13" si="0">A11+1</f>
        <v>5</v>
      </c>
      <c r="B13" s="381" t="str">
        <f>'[13]Приложение 2.14'!B13</f>
        <v xml:space="preserve"> 25/1</v>
      </c>
      <c r="C13" s="380" t="str">
        <f>'[13]Приложение 2.14'!C13</f>
        <v xml:space="preserve">15.12.2016 г. </v>
      </c>
      <c r="D13" s="453" t="str">
        <f>'[13]Приложение 2.14'!D13</f>
        <v>Вестник нормативных правовых актов Белгородской области, 16.12.2016</v>
      </c>
      <c r="E13" s="378" t="s">
        <v>114</v>
      </c>
      <c r="F13" s="180" t="s">
        <v>109</v>
      </c>
      <c r="G13" s="168">
        <f>'[13]Приложение 2.14'!G13</f>
        <v>28219.1</v>
      </c>
      <c r="H13" s="168">
        <f>'[13]Приложение 2.14'!H13</f>
        <v>1.22</v>
      </c>
      <c r="I13" s="169">
        <f>'[13]Приложение 2.14'!I13</f>
        <v>52.4</v>
      </c>
    </row>
    <row r="14" spans="1:9" ht="21.75" customHeight="1" x14ac:dyDescent="0.25">
      <c r="A14" s="382"/>
      <c r="B14" s="381"/>
      <c r="C14" s="380"/>
      <c r="D14" s="453"/>
      <c r="E14" s="378"/>
      <c r="F14" s="180" t="s">
        <v>110</v>
      </c>
      <c r="G14" s="168">
        <f>'[13]Приложение 2.14'!G14</f>
        <v>24209.1</v>
      </c>
      <c r="H14" s="168">
        <f>'[13]Приложение 2.14'!H14</f>
        <v>1.256</v>
      </c>
      <c r="I14" s="169">
        <f>'[13]Приложение 2.14'!I14</f>
        <v>45.1</v>
      </c>
    </row>
    <row r="15" spans="1:9" ht="21.75" customHeight="1" x14ac:dyDescent="0.25">
      <c r="A15" s="382">
        <f t="shared" ref="A15" si="1">A13+1</f>
        <v>6</v>
      </c>
      <c r="B15" s="381" t="str">
        <f>'[13]Приложение 2.14'!B15</f>
        <v xml:space="preserve"> 25/3</v>
      </c>
      <c r="C15" s="380" t="str">
        <f>'[13]Приложение 2.14'!C15</f>
        <v xml:space="preserve">27.12.2016 г. </v>
      </c>
      <c r="D15" s="453" t="str">
        <f>'[13]Приложение 2.14'!D15</f>
        <v>Вестник нормативных правовых актов Белгородской области, 27.12.2016</v>
      </c>
      <c r="E15" s="378" t="s">
        <v>115</v>
      </c>
      <c r="F15" s="180" t="s">
        <v>109</v>
      </c>
      <c r="G15" s="168">
        <f>'[13]Приложение 2.14'!G15</f>
        <v>108214</v>
      </c>
      <c r="H15" s="168">
        <f>'[13]Приложение 2.14'!H15</f>
        <v>39.125999999999998</v>
      </c>
      <c r="I15" s="169">
        <f>'[13]Приложение 2.14'!I15</f>
        <v>388.8</v>
      </c>
    </row>
    <row r="16" spans="1:9" ht="21.75" customHeight="1" x14ac:dyDescent="0.25">
      <c r="A16" s="382"/>
      <c r="B16" s="381"/>
      <c r="C16" s="380"/>
      <c r="D16" s="453"/>
      <c r="E16" s="378"/>
      <c r="F16" s="180" t="s">
        <v>110</v>
      </c>
      <c r="G16" s="168">
        <f>'[13]Приложение 2.14'!G16</f>
        <v>239640.1</v>
      </c>
      <c r="H16" s="168">
        <f>'[13]Приложение 2.14'!H16</f>
        <v>38.130000000000003</v>
      </c>
      <c r="I16" s="169">
        <f>'[13]Приложение 2.14'!I16</f>
        <v>800.5</v>
      </c>
    </row>
    <row r="17" spans="1:9" ht="21.75" customHeight="1" x14ac:dyDescent="0.25">
      <c r="A17" s="382">
        <f t="shared" ref="A17" si="2">A15+1</f>
        <v>7</v>
      </c>
      <c r="B17" s="381" t="str">
        <f>'[13]Приложение 2.14'!B17</f>
        <v xml:space="preserve"> 25/1</v>
      </c>
      <c r="C17" s="380" t="str">
        <f>'[13]Приложение 2.14'!C17</f>
        <v xml:space="preserve">15.12.2016 г. </v>
      </c>
      <c r="D17" s="453" t="str">
        <f>'[13]Приложение 2.14'!D17</f>
        <v>Вестник нормативных правовых актов Белгородской области, 16.12.2016</v>
      </c>
      <c r="E17" s="378" t="s">
        <v>116</v>
      </c>
      <c r="F17" s="180" t="s">
        <v>109</v>
      </c>
      <c r="G17" s="168">
        <f>'[13]Приложение 2.14'!G17</f>
        <v>79700</v>
      </c>
      <c r="H17" s="168">
        <f>'[13]Приложение 2.14'!H17</f>
        <v>18.257999999999999</v>
      </c>
      <c r="I17" s="169">
        <f>'[13]Приложение 2.14'!I17</f>
        <v>169.4</v>
      </c>
    </row>
    <row r="18" spans="1:9" ht="21.75" customHeight="1" x14ac:dyDescent="0.25">
      <c r="A18" s="382"/>
      <c r="B18" s="381"/>
      <c r="C18" s="380"/>
      <c r="D18" s="453"/>
      <c r="E18" s="378"/>
      <c r="F18" s="180" t="s">
        <v>110</v>
      </c>
      <c r="G18" s="168">
        <f>'[13]Приложение 2.14'!G18</f>
        <v>79700</v>
      </c>
      <c r="H18" s="168">
        <f>'[13]Приложение 2.14'!H18</f>
        <v>18.806000000000001</v>
      </c>
      <c r="I18" s="169">
        <f>'[13]Приложение 2.14'!I18</f>
        <v>169.9</v>
      </c>
    </row>
    <row r="19" spans="1:9" ht="21.75" customHeight="1" x14ac:dyDescent="0.25">
      <c r="A19" s="382">
        <f t="shared" ref="A19" si="3">A17+1</f>
        <v>8</v>
      </c>
      <c r="B19" s="381" t="str">
        <f>'[13]Приложение 2.14'!B19</f>
        <v xml:space="preserve"> 25/1</v>
      </c>
      <c r="C19" s="380" t="str">
        <f>'[13]Приложение 2.14'!C19</f>
        <v xml:space="preserve">15.12.2016 г. </v>
      </c>
      <c r="D19" s="453" t="str">
        <f>'[13]Приложение 2.14'!D19</f>
        <v>Вестник нормативных правовых актов Белгородской области, 16.12.2016</v>
      </c>
      <c r="E19" s="378" t="s">
        <v>117</v>
      </c>
      <c r="F19" s="180" t="s">
        <v>109</v>
      </c>
      <c r="G19" s="168">
        <f>'[13]Приложение 2.14'!G19</f>
        <v>96504.7</v>
      </c>
      <c r="H19" s="168">
        <f>'[13]Приложение 2.14'!H19</f>
        <v>1.7070000000000001</v>
      </c>
      <c r="I19" s="169">
        <f>'[13]Приложение 2.14'!I19</f>
        <v>286.10000000000002</v>
      </c>
    </row>
    <row r="20" spans="1:9" ht="21.75" customHeight="1" x14ac:dyDescent="0.25">
      <c r="A20" s="382"/>
      <c r="B20" s="381"/>
      <c r="C20" s="380"/>
      <c r="D20" s="453"/>
      <c r="E20" s="378"/>
      <c r="F20" s="180" t="s">
        <v>110</v>
      </c>
      <c r="G20" s="168">
        <f>'[13]Приложение 2.14'!G20</f>
        <v>96504.7</v>
      </c>
      <c r="H20" s="168">
        <f>'[13]Приложение 2.14'!H20</f>
        <v>1.758</v>
      </c>
      <c r="I20" s="169">
        <f>'[13]Приложение 2.14'!I20</f>
        <v>286.10000000000002</v>
      </c>
    </row>
    <row r="21" spans="1:9" ht="21.75" customHeight="1" x14ac:dyDescent="0.25">
      <c r="A21" s="382">
        <f t="shared" ref="A21" si="4">A19+1</f>
        <v>9</v>
      </c>
      <c r="B21" s="381" t="str">
        <f>'[13]Приложение 2.14'!B21</f>
        <v xml:space="preserve"> 25/1</v>
      </c>
      <c r="C21" s="380" t="str">
        <f>'[13]Приложение 2.14'!C21</f>
        <v xml:space="preserve">15.12.2016 г. </v>
      </c>
      <c r="D21" s="453" t="str">
        <f>'[13]Приложение 2.14'!D21</f>
        <v>Вестник нормативных правовых актов Белгородской области, 16.12.2016</v>
      </c>
      <c r="E21" s="378" t="s">
        <v>118</v>
      </c>
      <c r="F21" s="180" t="s">
        <v>109</v>
      </c>
      <c r="G21" s="168">
        <f>'[13]Приложение 2.14'!G21</f>
        <v>157300.20000000001</v>
      </c>
      <c r="H21" s="168">
        <f>'[13]Приложение 2.14'!H21</f>
        <v>72.599999999999994</v>
      </c>
      <c r="I21" s="169">
        <f>'[13]Приложение 2.14'!I21</f>
        <v>406.4</v>
      </c>
    </row>
    <row r="22" spans="1:9" ht="21.75" customHeight="1" x14ac:dyDescent="0.25">
      <c r="A22" s="382"/>
      <c r="B22" s="381"/>
      <c r="C22" s="380"/>
      <c r="D22" s="453"/>
      <c r="E22" s="378"/>
      <c r="F22" s="180" t="s">
        <v>110</v>
      </c>
      <c r="G22" s="168">
        <f>'[13]Приложение 2.14'!G22</f>
        <v>162019.20000000001</v>
      </c>
      <c r="H22" s="168">
        <f>'[13]Приложение 2.14'!H22</f>
        <v>74.778000000000006</v>
      </c>
      <c r="I22" s="169">
        <f>'[13]Приложение 2.14'!I22</f>
        <v>418.6</v>
      </c>
    </row>
    <row r="23" spans="1:9" ht="21.75" customHeight="1" x14ac:dyDescent="0.25">
      <c r="A23" s="382">
        <f t="shared" ref="A23" si="5">A21+1</f>
        <v>10</v>
      </c>
      <c r="B23" s="381" t="str">
        <f>'[13]Приложение 2.14'!B23</f>
        <v xml:space="preserve"> 25/1</v>
      </c>
      <c r="C23" s="380" t="str">
        <f>'[13]Приложение 2.14'!C23</f>
        <v xml:space="preserve">15.12.2016 г. </v>
      </c>
      <c r="D23" s="453" t="str">
        <f>'[13]Приложение 2.14'!D23</f>
        <v>Вестник нормативных правовых актов Белгородской области, 16.12.2016</v>
      </c>
      <c r="E23" s="378" t="s">
        <v>119</v>
      </c>
      <c r="F23" s="180" t="s">
        <v>109</v>
      </c>
      <c r="G23" s="168">
        <f>'[13]Приложение 2.14'!G23</f>
        <v>74046.600000000006</v>
      </c>
      <c r="H23" s="168">
        <f>'[13]Приложение 2.14'!H23</f>
        <v>37.732999999999997</v>
      </c>
      <c r="I23" s="169">
        <f>'[13]Приложение 2.14'!I23</f>
        <v>167.6</v>
      </c>
    </row>
    <row r="24" spans="1:9" ht="21.75" customHeight="1" x14ac:dyDescent="0.25">
      <c r="A24" s="382"/>
      <c r="B24" s="381"/>
      <c r="C24" s="380"/>
      <c r="D24" s="453"/>
      <c r="E24" s="378"/>
      <c r="F24" s="180" t="s">
        <v>110</v>
      </c>
      <c r="G24" s="168">
        <f>'[13]Приложение 2.14'!G24</f>
        <v>76268</v>
      </c>
      <c r="H24" s="168">
        <f>'[13]Приложение 2.14'!H24</f>
        <v>38.865000000000002</v>
      </c>
      <c r="I24" s="169">
        <f>'[13]Приложение 2.14'!I24</f>
        <v>172.6</v>
      </c>
    </row>
    <row r="25" spans="1:9" ht="21.75" customHeight="1" x14ac:dyDescent="0.25">
      <c r="A25" s="382">
        <f t="shared" ref="A25" si="6">A23+1</f>
        <v>11</v>
      </c>
      <c r="B25" s="381" t="str">
        <f>'[13]Приложение 2.14'!B25</f>
        <v xml:space="preserve"> 25/1</v>
      </c>
      <c r="C25" s="380" t="str">
        <f>'[13]Приложение 2.14'!C25</f>
        <v xml:space="preserve">15.12.2016 г. </v>
      </c>
      <c r="D25" s="453" t="str">
        <f>'[13]Приложение 2.14'!D25</f>
        <v>Вестник нормативных правовых актов Белгородской области, 16.12.2016</v>
      </c>
      <c r="E25" s="378" t="s">
        <v>120</v>
      </c>
      <c r="F25" s="180" t="s">
        <v>109</v>
      </c>
      <c r="G25" s="168">
        <f>'[13]Приложение 2.14'!G25</f>
        <v>38338.5</v>
      </c>
      <c r="H25" s="168">
        <f>'[13]Приложение 2.14'!H25</f>
        <v>39.851999999999997</v>
      </c>
      <c r="I25" s="169">
        <f>'[13]Приложение 2.14'!I25</f>
        <v>289.8</v>
      </c>
    </row>
    <row r="26" spans="1:9" ht="21.75" customHeight="1" x14ac:dyDescent="0.25">
      <c r="A26" s="382"/>
      <c r="B26" s="381"/>
      <c r="C26" s="380"/>
      <c r="D26" s="453"/>
      <c r="E26" s="378"/>
      <c r="F26" s="180" t="s">
        <v>110</v>
      </c>
      <c r="G26" s="168">
        <f>'[13]Приложение 2.14'!G26</f>
        <v>39296.959999999999</v>
      </c>
      <c r="H26" s="168">
        <f>'[13]Приложение 2.14'!H26</f>
        <v>41.048000000000002</v>
      </c>
      <c r="I26" s="169">
        <f>'[13]Приложение 2.14'!I26</f>
        <v>297.2</v>
      </c>
    </row>
    <row r="27" spans="1:9" ht="21.75" customHeight="1" x14ac:dyDescent="0.25">
      <c r="A27" s="382">
        <f t="shared" ref="A27" si="7">A25+1</f>
        <v>12</v>
      </c>
      <c r="B27" s="381" t="str">
        <f>'[13]Приложение 2.14'!B27</f>
        <v xml:space="preserve"> 25/1</v>
      </c>
      <c r="C27" s="380" t="str">
        <f>'[13]Приложение 2.14'!C27</f>
        <v xml:space="preserve">15.12.2016 г. </v>
      </c>
      <c r="D27" s="453" t="str">
        <f>'[13]Приложение 2.14'!D27</f>
        <v>Вестник нормативных правовых актов Белгородской области, 16.12.2016</v>
      </c>
      <c r="E27" s="378" t="s">
        <v>121</v>
      </c>
      <c r="F27" s="180" t="s">
        <v>109</v>
      </c>
      <c r="G27" s="168">
        <f>'[13]Приложение 2.14'!G27</f>
        <v>44617.3</v>
      </c>
      <c r="H27" s="168">
        <f>'[13]Приложение 2.14'!H27</f>
        <v>18.61</v>
      </c>
      <c r="I27" s="169">
        <f>'[13]Приложение 2.14'!I27</f>
        <v>175.2</v>
      </c>
    </row>
    <row r="28" spans="1:9" ht="21.75" customHeight="1" x14ac:dyDescent="0.25">
      <c r="A28" s="382"/>
      <c r="B28" s="381"/>
      <c r="C28" s="380"/>
      <c r="D28" s="453"/>
      <c r="E28" s="378"/>
      <c r="F28" s="180" t="s">
        <v>110</v>
      </c>
      <c r="G28" s="168">
        <f>'[13]Приложение 2.14'!G28</f>
        <v>44617.3</v>
      </c>
      <c r="H28" s="168">
        <f>'[13]Приложение 2.14'!H28</f>
        <v>19.158000000000001</v>
      </c>
      <c r="I28" s="169">
        <f>'[13]Приложение 2.14'!I28</f>
        <v>175.8</v>
      </c>
    </row>
    <row r="29" spans="1:9" ht="21.75" customHeight="1" x14ac:dyDescent="0.25">
      <c r="A29" s="382">
        <f t="shared" ref="A29" si="8">A27+1</f>
        <v>13</v>
      </c>
      <c r="B29" s="381" t="str">
        <f>'[13]Приложение 2.14'!B29</f>
        <v xml:space="preserve"> 25/1</v>
      </c>
      <c r="C29" s="380" t="str">
        <f>'[13]Приложение 2.14'!C29</f>
        <v xml:space="preserve">15.12.2016 г. </v>
      </c>
      <c r="D29" s="453" t="str">
        <f>'[13]Приложение 2.14'!D29</f>
        <v>Вестник нормативных правовых актов Белгородской области, 16.12.2016</v>
      </c>
      <c r="E29" s="378" t="s">
        <v>122</v>
      </c>
      <c r="F29" s="180" t="s">
        <v>109</v>
      </c>
      <c r="G29" s="168">
        <f>'[13]Приложение 2.14'!G29</f>
        <v>55757</v>
      </c>
      <c r="H29" s="168">
        <f>'[13]Приложение 2.14'!H29</f>
        <v>24.984999999999999</v>
      </c>
      <c r="I29" s="169">
        <f>'[13]Приложение 2.14'!I29</f>
        <v>104.8</v>
      </c>
    </row>
    <row r="30" spans="1:9" ht="21.75" customHeight="1" x14ac:dyDescent="0.25">
      <c r="A30" s="382"/>
      <c r="B30" s="381"/>
      <c r="C30" s="380"/>
      <c r="D30" s="453"/>
      <c r="E30" s="378"/>
      <c r="F30" s="180" t="s">
        <v>110</v>
      </c>
      <c r="G30" s="168">
        <f>'[13]Приложение 2.14'!G30</f>
        <v>55757</v>
      </c>
      <c r="H30" s="168">
        <f>'[13]Приложение 2.14'!H30</f>
        <v>25.734999999999999</v>
      </c>
      <c r="I30" s="169">
        <f>'[13]Приложение 2.14'!I30</f>
        <v>105.6</v>
      </c>
    </row>
    <row r="31" spans="1:9" ht="21.75" customHeight="1" x14ac:dyDescent="0.25">
      <c r="A31" s="382">
        <f t="shared" ref="A31" si="9">A29+1</f>
        <v>14</v>
      </c>
      <c r="B31" s="381" t="str">
        <f>'[13]Приложение 2.14'!B31</f>
        <v xml:space="preserve"> 25/1</v>
      </c>
      <c r="C31" s="380" t="str">
        <f>'[13]Приложение 2.14'!C31</f>
        <v xml:space="preserve">15.12.2016 г. </v>
      </c>
      <c r="D31" s="453" t="str">
        <f>'[13]Приложение 2.14'!D31</f>
        <v>Вестник нормативных правовых актов Белгородской области, 16.12.2016</v>
      </c>
      <c r="E31" s="378" t="s">
        <v>123</v>
      </c>
      <c r="F31" s="180" t="s">
        <v>109</v>
      </c>
      <c r="G31" s="168">
        <f>'[13]Приложение 2.14'!G31</f>
        <v>105069.3</v>
      </c>
      <c r="H31" s="168">
        <f>'[13]Приложение 2.14'!H31</f>
        <v>20.149999999999999</v>
      </c>
      <c r="I31" s="169">
        <f>'[13]Приложение 2.14'!I31</f>
        <v>269.10000000000002</v>
      </c>
    </row>
    <row r="32" spans="1:9" ht="21.75" customHeight="1" thickBot="1" x14ac:dyDescent="0.3">
      <c r="A32" s="408"/>
      <c r="B32" s="454"/>
      <c r="C32" s="393"/>
      <c r="D32" s="455"/>
      <c r="E32" s="411"/>
      <c r="F32" s="181" t="s">
        <v>110</v>
      </c>
      <c r="G32" s="170">
        <f>'[13]Приложение 2.14'!G32</f>
        <v>109272.08199999999</v>
      </c>
      <c r="H32" s="170">
        <f>'[13]Приложение 2.14'!H32</f>
        <v>20.754999999999999</v>
      </c>
      <c r="I32" s="171">
        <f>'[13]Приложение 2.14'!I32</f>
        <v>276.89999999999998</v>
      </c>
    </row>
    <row r="33" spans="1:9" ht="21.75" customHeight="1" x14ac:dyDescent="0.25">
      <c r="A33" s="452" t="s">
        <v>124</v>
      </c>
      <c r="B33" s="452"/>
      <c r="C33" s="452"/>
      <c r="D33" s="452"/>
      <c r="E33" s="452"/>
      <c r="F33" s="182"/>
      <c r="G33" s="172"/>
      <c r="H33" s="172"/>
      <c r="I33" s="172"/>
    </row>
    <row r="34" spans="1:9" x14ac:dyDescent="0.25">
      <c r="A34" s="416" t="s">
        <v>18</v>
      </c>
      <c r="B34" s="416"/>
      <c r="C34" s="416"/>
      <c r="D34" s="416"/>
      <c r="E34" s="416"/>
      <c r="F34" s="416"/>
      <c r="G34" s="416"/>
      <c r="H34" s="416"/>
      <c r="I34" s="416"/>
    </row>
    <row r="35" spans="1:9" ht="24.75" customHeight="1" x14ac:dyDescent="0.25">
      <c r="A35" s="205" t="s">
        <v>125</v>
      </c>
      <c r="B35" s="223" t="str">
        <f>'[14]Приложение 2.14'!$B$5</f>
        <v>40/8-э</v>
      </c>
      <c r="C35" s="203">
        <f>'[14]Приложение 2.14'!$C$5</f>
        <v>42731</v>
      </c>
      <c r="D35" s="406" t="str">
        <f>'[14]Приложение 2.14'!$D$5</f>
        <v>Официальный интернет-портал правовой информации Государственная система правовой информации http://publication.pravo.gov.ru/SignatoryAuthority/region32/iogv</v>
      </c>
      <c r="E35" s="204" t="s">
        <v>126</v>
      </c>
      <c r="F35" s="205">
        <v>2017</v>
      </c>
      <c r="G35" s="168">
        <f>'[14]Приложение 2.14'!G5</f>
        <v>470818.81</v>
      </c>
      <c r="H35" s="168">
        <f>'[14]Приложение 2.14'!H5</f>
        <v>136.28</v>
      </c>
      <c r="I35" s="168">
        <f>'[14]Приложение 2.14'!I5</f>
        <v>770.22</v>
      </c>
    </row>
    <row r="36" spans="1:9" ht="30" x14ac:dyDescent="0.25">
      <c r="A36" s="205" t="s">
        <v>127</v>
      </c>
      <c r="B36" s="223" t="str">
        <f>'[14]Приложение 2.14'!$B$6</f>
        <v>40/4-э</v>
      </c>
      <c r="C36" s="203">
        <f>'[14]Приложение 2.14'!$C$6</f>
        <v>42731</v>
      </c>
      <c r="D36" s="406"/>
      <c r="E36" s="204" t="s">
        <v>128</v>
      </c>
      <c r="F36" s="205">
        <v>2017</v>
      </c>
      <c r="G36" s="168">
        <f>'[14]Приложение 2.14'!G6</f>
        <v>135756.23000000001</v>
      </c>
      <c r="H36" s="168">
        <f>'[14]Приложение 2.14'!H6</f>
        <v>112.39</v>
      </c>
      <c r="I36" s="168">
        <f>'[14]Приложение 2.14'!I6</f>
        <v>408.60999999999996</v>
      </c>
    </row>
    <row r="37" spans="1:9" ht="21.75" customHeight="1" x14ac:dyDescent="0.25">
      <c r="A37" s="205" t="s">
        <v>129</v>
      </c>
      <c r="B37" s="223" t="str">
        <f>'[14]Приложение 2.14'!$B$7</f>
        <v>40/4-э</v>
      </c>
      <c r="C37" s="203">
        <f>'[14]Приложение 2.14'!$C$7</f>
        <v>42731</v>
      </c>
      <c r="D37" s="406"/>
      <c r="E37" s="204" t="s">
        <v>130</v>
      </c>
      <c r="F37" s="205">
        <v>2017</v>
      </c>
      <c r="G37" s="168">
        <f>'[14]Приложение 2.14'!G7</f>
        <v>708358.68</v>
      </c>
      <c r="H37" s="168">
        <f>'[14]Приложение 2.14'!H7</f>
        <v>550.6</v>
      </c>
      <c r="I37" s="168">
        <f>'[14]Приложение 2.14'!I7</f>
        <v>2102.9699999999998</v>
      </c>
    </row>
    <row r="38" spans="1:9" ht="32.25" customHeight="1" x14ac:dyDescent="0.25">
      <c r="A38" s="205" t="s">
        <v>131</v>
      </c>
      <c r="B38" s="223" t="str">
        <f>'[14]Приложение 2.14'!$B$8</f>
        <v>40/4-э</v>
      </c>
      <c r="C38" s="203">
        <f>'[14]Приложение 2.14'!$C$8</f>
        <v>42731</v>
      </c>
      <c r="D38" s="406"/>
      <c r="E38" s="204" t="s">
        <v>132</v>
      </c>
      <c r="F38" s="205">
        <v>2017</v>
      </c>
      <c r="G38" s="168">
        <f>'[14]Приложение 2.14'!G8</f>
        <v>49708.04</v>
      </c>
      <c r="H38" s="168">
        <f>'[14]Приложение 2.14'!H8</f>
        <v>120.63</v>
      </c>
      <c r="I38" s="168">
        <f>'[14]Приложение 2.14'!I8</f>
        <v>228.7</v>
      </c>
    </row>
    <row r="39" spans="1:9" ht="21.75" customHeight="1" x14ac:dyDescent="0.25">
      <c r="A39" s="205" t="s">
        <v>133</v>
      </c>
      <c r="B39" s="223" t="str">
        <f>'[14]Приложение 2.14'!$B$9</f>
        <v>40/4-э</v>
      </c>
      <c r="C39" s="203">
        <f>'[14]Приложение 2.14'!$C$9</f>
        <v>42731</v>
      </c>
      <c r="D39" s="406"/>
      <c r="E39" s="204" t="s">
        <v>134</v>
      </c>
      <c r="F39" s="205">
        <v>2017</v>
      </c>
      <c r="G39" s="168">
        <f>'[14]Приложение 2.14'!G9</f>
        <v>53347.360000000001</v>
      </c>
      <c r="H39" s="168">
        <f>'[14]Приложение 2.14'!H9</f>
        <v>137.37</v>
      </c>
      <c r="I39" s="168">
        <f>'[14]Приложение 2.14'!I9</f>
        <v>507.96</v>
      </c>
    </row>
    <row r="40" spans="1:9" ht="21.75" customHeight="1" x14ac:dyDescent="0.25">
      <c r="A40" s="205" t="s">
        <v>135</v>
      </c>
      <c r="B40" s="223" t="str">
        <f>'[14]Приложение 2.14'!$B$10</f>
        <v>40/4-э</v>
      </c>
      <c r="C40" s="203">
        <f>'[14]Приложение 2.14'!$C$10</f>
        <v>42731</v>
      </c>
      <c r="D40" s="406"/>
      <c r="E40" s="204" t="s">
        <v>136</v>
      </c>
      <c r="F40" s="205">
        <v>2017</v>
      </c>
      <c r="G40" s="168">
        <f>'[14]Приложение 2.14'!G10</f>
        <v>65603.77</v>
      </c>
      <c r="H40" s="168">
        <f>'[14]Приложение 2.14'!H10</f>
        <v>119.88</v>
      </c>
      <c r="I40" s="168">
        <f>'[14]Приложение 2.14'!I10</f>
        <v>256.58</v>
      </c>
    </row>
    <row r="41" spans="1:9" ht="21.75" customHeight="1" x14ac:dyDescent="0.25">
      <c r="A41" s="205" t="s">
        <v>137</v>
      </c>
      <c r="B41" s="223" t="str">
        <f>'[14]Приложение 2.14'!$B$11</f>
        <v>40/4-э</v>
      </c>
      <c r="C41" s="203">
        <f>'[14]Приложение 2.14'!$C$11</f>
        <v>42731</v>
      </c>
      <c r="D41" s="406"/>
      <c r="E41" s="204" t="s">
        <v>138</v>
      </c>
      <c r="F41" s="205">
        <v>2017</v>
      </c>
      <c r="G41" s="168">
        <f>'[14]Приложение 2.14'!G11</f>
        <v>24183.119999999999</v>
      </c>
      <c r="H41" s="168">
        <f>'[14]Приложение 2.14'!H11</f>
        <v>87.27</v>
      </c>
      <c r="I41" s="168">
        <f>'[14]Приложение 2.14'!I11</f>
        <v>371.55</v>
      </c>
    </row>
    <row r="42" spans="1:9" ht="21.75" customHeight="1" x14ac:dyDescent="0.25">
      <c r="A42" s="205" t="s">
        <v>139</v>
      </c>
      <c r="B42" s="223" t="str">
        <f>'[14]Приложение 2.14'!$B$12</f>
        <v>40/4-э</v>
      </c>
      <c r="C42" s="203">
        <f>'[14]Приложение 2.14'!$C$12</f>
        <v>42731</v>
      </c>
      <c r="D42" s="406"/>
      <c r="E42" s="204" t="s">
        <v>140</v>
      </c>
      <c r="F42" s="205">
        <v>2017</v>
      </c>
      <c r="G42" s="168">
        <f>'[14]Приложение 2.14'!G12</f>
        <v>27733.65</v>
      </c>
      <c r="H42" s="168">
        <f>'[14]Приложение 2.14'!H12</f>
        <v>106.43</v>
      </c>
      <c r="I42" s="168">
        <f>'[14]Приложение 2.14'!I12</f>
        <v>500.46000000000004</v>
      </c>
    </row>
    <row r="43" spans="1:9" ht="21.75" customHeight="1" x14ac:dyDescent="0.25">
      <c r="A43" s="205" t="s">
        <v>141</v>
      </c>
      <c r="B43" s="223" t="str">
        <f>'[14]Приложение 2.14'!$B$13</f>
        <v>40/4-э</v>
      </c>
      <c r="C43" s="203">
        <f>'[14]Приложение 2.14'!$C$13</f>
        <v>42731</v>
      </c>
      <c r="D43" s="406"/>
      <c r="E43" s="204" t="s">
        <v>142</v>
      </c>
      <c r="F43" s="205">
        <v>2017</v>
      </c>
      <c r="G43" s="168">
        <f>'[14]Приложение 2.14'!G13</f>
        <v>386010.18</v>
      </c>
      <c r="H43" s="168">
        <f>'[14]Приложение 2.14'!H13</f>
        <v>301.08</v>
      </c>
      <c r="I43" s="168">
        <f>'[14]Приложение 2.14'!I13</f>
        <v>1242.9399999999998</v>
      </c>
    </row>
    <row r="44" spans="1:9" ht="21.75" customHeight="1" x14ac:dyDescent="0.25">
      <c r="A44" s="205" t="s">
        <v>143</v>
      </c>
      <c r="B44" s="223" t="str">
        <f>'[14]Приложение 2.14'!$B$14</f>
        <v>40/4-э</v>
      </c>
      <c r="C44" s="203">
        <f>'[14]Приложение 2.14'!$C$14</f>
        <v>42731</v>
      </c>
      <c r="D44" s="406"/>
      <c r="E44" s="204" t="s">
        <v>144</v>
      </c>
      <c r="F44" s="205">
        <v>2017</v>
      </c>
      <c r="G44" s="168">
        <f>'[14]Приложение 2.14'!G14</f>
        <v>123083.05</v>
      </c>
      <c r="H44" s="168">
        <f>'[14]Приложение 2.14'!H14</f>
        <v>106.43</v>
      </c>
      <c r="I44" s="168">
        <f>'[14]Приложение 2.14'!I14</f>
        <v>609.58000000000004</v>
      </c>
    </row>
    <row r="45" spans="1:9" ht="21.75" customHeight="1" x14ac:dyDescent="0.25">
      <c r="A45" s="205" t="s">
        <v>145</v>
      </c>
      <c r="B45" s="223" t="str">
        <f>'[14]Приложение 2.14'!$B$15</f>
        <v>40/4-э</v>
      </c>
      <c r="C45" s="203">
        <f>'[14]Приложение 2.14'!$C$15</f>
        <v>42731</v>
      </c>
      <c r="D45" s="406"/>
      <c r="E45" s="204" t="s">
        <v>146</v>
      </c>
      <c r="F45" s="205">
        <v>2017</v>
      </c>
      <c r="G45" s="168">
        <f>'[14]Приложение 2.14'!G15</f>
        <v>3287.12</v>
      </c>
      <c r="H45" s="168">
        <f>'[14]Приложение 2.14'!H15</f>
        <v>306.83999999999997</v>
      </c>
      <c r="I45" s="168">
        <f>'[14]Приложение 2.14'!I15</f>
        <v>2279.11</v>
      </c>
    </row>
    <row r="46" spans="1:9" ht="21.75" customHeight="1" x14ac:dyDescent="0.25">
      <c r="A46" s="205" t="s">
        <v>147</v>
      </c>
      <c r="B46" s="223" t="str">
        <f>'[14]Приложение 2.14'!$B$16</f>
        <v>40/3-э</v>
      </c>
      <c r="C46" s="203" t="str">
        <f>'[14]Приложение 2.14'!$C$16</f>
        <v>27.12.2016г</v>
      </c>
      <c r="D46" s="406"/>
      <c r="E46" s="204" t="s">
        <v>148</v>
      </c>
      <c r="F46" s="205">
        <v>2017</v>
      </c>
      <c r="G46" s="168">
        <f>'[14]Приложение 2.14'!G16</f>
        <v>93234.93</v>
      </c>
      <c r="H46" s="168">
        <f>'[14]Приложение 2.14'!H16</f>
        <v>144.18</v>
      </c>
      <c r="I46" s="168">
        <f>'[14]Приложение 2.14'!I16</f>
        <v>1024.57</v>
      </c>
    </row>
    <row r="47" spans="1:9" ht="21.75" customHeight="1" x14ac:dyDescent="0.25">
      <c r="A47" s="205" t="s">
        <v>149</v>
      </c>
      <c r="B47" s="223" t="str">
        <f>'[14]Приложение 2.14'!$B$17</f>
        <v>40/3-э</v>
      </c>
      <c r="C47" s="203" t="str">
        <f>'[14]Приложение 2.14'!$C$17</f>
        <v>27.12.2016г</v>
      </c>
      <c r="D47" s="406"/>
      <c r="E47" s="204" t="s">
        <v>150</v>
      </c>
      <c r="F47" s="205">
        <v>2017</v>
      </c>
      <c r="G47" s="168">
        <f>'[14]Приложение 2.14'!G17</f>
        <v>66061.33</v>
      </c>
      <c r="H47" s="168">
        <f>'[14]Приложение 2.14'!H17</f>
        <v>146.68</v>
      </c>
      <c r="I47" s="168">
        <f>'[14]Приложение 2.14'!I17</f>
        <v>1053.8800000000001</v>
      </c>
    </row>
    <row r="48" spans="1:9" ht="21.75" customHeight="1" x14ac:dyDescent="0.25">
      <c r="A48" s="205" t="s">
        <v>151</v>
      </c>
      <c r="B48" s="223" t="str">
        <f>'[14]Приложение 2.14'!$B$18</f>
        <v>40/3-э</v>
      </c>
      <c r="C48" s="203" t="str">
        <f>'[14]Приложение 2.14'!$C$18</f>
        <v>27.12.2016г</v>
      </c>
      <c r="D48" s="406"/>
      <c r="E48" s="204" t="s">
        <v>152</v>
      </c>
      <c r="F48" s="205">
        <v>2017</v>
      </c>
      <c r="G48" s="168">
        <f>'[14]Приложение 2.14'!G18</f>
        <v>216765.09</v>
      </c>
      <c r="H48" s="168">
        <f>'[14]Приложение 2.14'!H18</f>
        <v>66.12</v>
      </c>
      <c r="I48" s="168">
        <f>'[14]Приложение 2.14'!I18</f>
        <v>445.17</v>
      </c>
    </row>
    <row r="49" spans="1:11" ht="21.75" customHeight="1" x14ac:dyDescent="0.25">
      <c r="A49" s="205" t="s">
        <v>153</v>
      </c>
      <c r="B49" s="223" t="str">
        <f>'[14]Приложение 2.14'!$B$19</f>
        <v>40/5-э</v>
      </c>
      <c r="C49" s="203" t="str">
        <f>'[14]Приложение 2.14'!$C$20</f>
        <v>27.12.2016г</v>
      </c>
      <c r="D49" s="406"/>
      <c r="E49" s="204" t="s">
        <v>154</v>
      </c>
      <c r="F49" s="205">
        <v>2017</v>
      </c>
      <c r="G49" s="168">
        <f>'[14]Приложение 2.14'!G19</f>
        <v>47644.46</v>
      </c>
      <c r="H49" s="168">
        <f>'[14]Приложение 2.14'!H19</f>
        <v>219.43</v>
      </c>
      <c r="I49" s="168">
        <f>'[14]Приложение 2.14'!I19</f>
        <v>537.62</v>
      </c>
    </row>
    <row r="50" spans="1:11" ht="21.75" customHeight="1" x14ac:dyDescent="0.25">
      <c r="A50" s="377">
        <v>16</v>
      </c>
      <c r="B50" s="381" t="s">
        <v>307</v>
      </c>
      <c r="C50" s="379" t="s">
        <v>308</v>
      </c>
      <c r="D50" s="406"/>
      <c r="E50" s="378" t="s">
        <v>155</v>
      </c>
      <c r="F50" s="205" t="s">
        <v>109</v>
      </c>
      <c r="G50" s="168">
        <f>'[14]Приложение 2.14'!G20</f>
        <v>61794.85</v>
      </c>
      <c r="H50" s="168">
        <f>'[14]Приложение 2.14'!H20</f>
        <v>209.72</v>
      </c>
      <c r="I50" s="168">
        <f>'[14]Приложение 2.14'!I20</f>
        <v>906.13</v>
      </c>
      <c r="J50" s="173"/>
      <c r="K50" s="173"/>
    </row>
    <row r="51" spans="1:11" ht="21.75" customHeight="1" x14ac:dyDescent="0.25">
      <c r="A51" s="377"/>
      <c r="B51" s="381"/>
      <c r="C51" s="380"/>
      <c r="D51" s="406"/>
      <c r="E51" s="378"/>
      <c r="F51" s="205" t="s">
        <v>309</v>
      </c>
      <c r="G51" s="168">
        <v>70760.31</v>
      </c>
      <c r="H51" s="168">
        <f>H50</f>
        <v>209.72</v>
      </c>
      <c r="I51" s="168">
        <v>1007.17</v>
      </c>
      <c r="J51" s="173"/>
      <c r="K51" s="173"/>
    </row>
    <row r="52" spans="1:11" ht="21.75" customHeight="1" x14ac:dyDescent="0.25">
      <c r="A52" s="205">
        <v>17</v>
      </c>
      <c r="B52" s="223" t="str">
        <f>'[14]Приложение 2.14'!$B$20</f>
        <v>40/5-э</v>
      </c>
      <c r="C52" s="203" t="str">
        <f>'[14]Приложение 2.14'!$C$20</f>
        <v>27.12.2016г</v>
      </c>
      <c r="D52" s="406"/>
      <c r="E52" s="204" t="s">
        <v>156</v>
      </c>
      <c r="F52" s="205">
        <v>2017</v>
      </c>
      <c r="G52" s="168">
        <f>'[14]Приложение 2.14'!G21</f>
        <v>67166.55</v>
      </c>
      <c r="H52" s="168">
        <f>'[14]Приложение 2.14'!H21</f>
        <v>112.39</v>
      </c>
      <c r="I52" s="168">
        <f>'[14]Приложение 2.14'!I21</f>
        <v>687.99</v>
      </c>
    </row>
    <row r="53" spans="1:11" ht="21.75" customHeight="1" x14ac:dyDescent="0.25">
      <c r="A53" s="221" t="s">
        <v>310</v>
      </c>
      <c r="B53" s="217"/>
      <c r="C53" s="218"/>
      <c r="D53" s="219"/>
      <c r="E53" s="220"/>
      <c r="F53" s="182"/>
      <c r="G53" s="172"/>
      <c r="H53" s="172"/>
      <c r="I53" s="172"/>
    </row>
    <row r="54" spans="1:11" x14ac:dyDescent="0.25">
      <c r="A54" s="416" t="s">
        <v>22</v>
      </c>
      <c r="B54" s="416"/>
      <c r="C54" s="416"/>
      <c r="D54" s="416"/>
      <c r="E54" s="416"/>
      <c r="F54" s="416"/>
      <c r="G54" s="416"/>
      <c r="H54" s="416"/>
      <c r="I54" s="416"/>
    </row>
    <row r="55" spans="1:11" ht="21.75" customHeight="1" x14ac:dyDescent="0.25">
      <c r="A55" s="446">
        <v>1</v>
      </c>
      <c r="B55" s="448" t="str">
        <f>'[15]Приложение 2.14'!B6</f>
        <v>62/6</v>
      </c>
      <c r="C55" s="450" t="str">
        <f>'[15]Приложение 2.14'!C6</f>
        <v>28.12.2016г.</v>
      </c>
      <c r="D55" s="451" t="str">
        <f>'[15]Приложение 2.14'!$D$6</f>
        <v>http://pravo.govvrn.ru/tariv?page=1</v>
      </c>
      <c r="E55" s="389" t="s">
        <v>157</v>
      </c>
      <c r="F55" s="180" t="s">
        <v>109</v>
      </c>
      <c r="G55" s="168" t="str">
        <f>'[15]Приложение 2.14'!G6</f>
        <v>204183,62</v>
      </c>
      <c r="H55" s="168" t="str">
        <f>'[15]Приложение 2.14'!H6</f>
        <v>414</v>
      </c>
      <c r="I55" s="168" t="str">
        <f>'[15]Приложение 2.14'!I6</f>
        <v>842,6</v>
      </c>
    </row>
    <row r="56" spans="1:11" ht="21.75" customHeight="1" x14ac:dyDescent="0.25">
      <c r="A56" s="447"/>
      <c r="B56" s="449"/>
      <c r="C56" s="447"/>
      <c r="D56" s="440"/>
      <c r="E56" s="396"/>
      <c r="F56" s="180" t="s">
        <v>110</v>
      </c>
      <c r="G56" s="168">
        <f>'[15]Приложение 2.14'!G7</f>
        <v>201343.07</v>
      </c>
      <c r="H56" s="168">
        <f>'[15]Приложение 2.14'!H7</f>
        <v>435.17</v>
      </c>
      <c r="I56" s="168">
        <f>'[15]Приложение 2.14'!I7</f>
        <v>864.62</v>
      </c>
    </row>
    <row r="57" spans="1:11" ht="21.75" customHeight="1" x14ac:dyDescent="0.25">
      <c r="A57" s="446">
        <v>2</v>
      </c>
      <c r="B57" s="448" t="str">
        <f>'[15]Приложение 2.14'!B8</f>
        <v>62/6</v>
      </c>
      <c r="C57" s="450" t="str">
        <f>'[15]Приложение 2.14'!C8</f>
        <v>28.12.2016г.</v>
      </c>
      <c r="D57" s="440"/>
      <c r="E57" s="389" t="s">
        <v>158</v>
      </c>
      <c r="F57" s="180" t="s">
        <v>109</v>
      </c>
      <c r="G57" s="168" t="str">
        <f>'[15]Приложение 2.14'!G8</f>
        <v>87028,58</v>
      </c>
      <c r="H57" s="168" t="str">
        <f>'[15]Приложение 2.14'!H8</f>
        <v>82,97</v>
      </c>
      <c r="I57" s="168" t="str">
        <f>'[15]Приложение 2.14'!I8</f>
        <v>224,92</v>
      </c>
    </row>
    <row r="58" spans="1:11" ht="21.75" customHeight="1" x14ac:dyDescent="0.25">
      <c r="A58" s="447"/>
      <c r="B58" s="449"/>
      <c r="C58" s="447"/>
      <c r="D58" s="440"/>
      <c r="E58" s="396"/>
      <c r="F58" s="180" t="s">
        <v>110</v>
      </c>
      <c r="G58" s="174">
        <f>'[15]Приложение 2.14'!G9</f>
        <v>85305.23</v>
      </c>
      <c r="H58" s="174">
        <f>'[15]Приложение 2.14'!H9</f>
        <v>87.21</v>
      </c>
      <c r="I58" s="174">
        <f>'[15]Приложение 2.14'!I9</f>
        <v>229.16</v>
      </c>
    </row>
    <row r="59" spans="1:11" ht="21.75" customHeight="1" x14ac:dyDescent="0.25">
      <c r="A59" s="446">
        <v>3</v>
      </c>
      <c r="B59" s="448" t="str">
        <f>'[15]Приложение 2.14'!B10</f>
        <v>62/6</v>
      </c>
      <c r="C59" s="450" t="str">
        <f>'[15]Приложение 2.14'!C10</f>
        <v>28.12.2016г.</v>
      </c>
      <c r="D59" s="440"/>
      <c r="E59" s="389" t="s">
        <v>159</v>
      </c>
      <c r="F59" s="180" t="s">
        <v>109</v>
      </c>
      <c r="G59" s="174" t="str">
        <f>'[15]Приложение 2.14'!G10</f>
        <v>314855,21</v>
      </c>
      <c r="H59" s="174" t="str">
        <f>'[15]Приложение 2.14'!H10</f>
        <v>378,95</v>
      </c>
      <c r="I59" s="174" t="str">
        <f>'[15]Приложение 2.14'!I10</f>
        <v>1020,73</v>
      </c>
    </row>
    <row r="60" spans="1:11" ht="21.75" customHeight="1" x14ac:dyDescent="0.25">
      <c r="A60" s="447"/>
      <c r="B60" s="449"/>
      <c r="C60" s="447"/>
      <c r="D60" s="440"/>
      <c r="E60" s="396"/>
      <c r="F60" s="180" t="s">
        <v>110</v>
      </c>
      <c r="G60" s="174">
        <f>'[15]Приложение 2.14'!G11</f>
        <v>314854.46999999997</v>
      </c>
      <c r="H60" s="174">
        <f>'[15]Приложение 2.14'!H11</f>
        <v>398.32</v>
      </c>
      <c r="I60" s="174">
        <f>'[15]Приложение 2.14'!I11</f>
        <v>1040.0999999999999</v>
      </c>
    </row>
    <row r="61" spans="1:11" ht="21.75" customHeight="1" x14ac:dyDescent="0.25">
      <c r="A61" s="446">
        <v>4</v>
      </c>
      <c r="B61" s="448" t="str">
        <f>'[15]Приложение 2.14'!B12</f>
        <v>62/6</v>
      </c>
      <c r="C61" s="450" t="str">
        <f>'[15]Приложение 2.14'!C12</f>
        <v>28.12.2016г.</v>
      </c>
      <c r="D61" s="440"/>
      <c r="E61" s="389" t="s">
        <v>160</v>
      </c>
      <c r="F61" s="180" t="s">
        <v>109</v>
      </c>
      <c r="G61" s="174" t="str">
        <f>'[15]Приложение 2.14'!G12</f>
        <v>309610,37</v>
      </c>
      <c r="H61" s="174" t="str">
        <f>'[15]Приложение 2.14'!H12</f>
        <v>425,47</v>
      </c>
      <c r="I61" s="174" t="str">
        <f>'[15]Приложение 2.14'!I12</f>
        <v>1082,75</v>
      </c>
    </row>
    <row r="62" spans="1:11" ht="21.75" customHeight="1" x14ac:dyDescent="0.25">
      <c r="A62" s="447"/>
      <c r="B62" s="449"/>
      <c r="C62" s="447"/>
      <c r="D62" s="440"/>
      <c r="E62" s="396"/>
      <c r="F62" s="180" t="s">
        <v>110</v>
      </c>
      <c r="G62" s="174">
        <f>'[15]Приложение 2.14'!G13</f>
        <v>300595.33</v>
      </c>
      <c r="H62" s="174">
        <f>'[15]Приложение 2.14'!H13</f>
        <v>447.22</v>
      </c>
      <c r="I62" s="174">
        <f>'[15]Приложение 2.14'!I13</f>
        <v>1096.53</v>
      </c>
    </row>
    <row r="63" spans="1:11" ht="21.75" customHeight="1" x14ac:dyDescent="0.25">
      <c r="A63" s="446">
        <v>5</v>
      </c>
      <c r="B63" s="448" t="str">
        <f>'[15]Приложение 2.14'!B14</f>
        <v>62/6</v>
      </c>
      <c r="C63" s="450" t="str">
        <f>'[15]Приложение 2.14'!C14</f>
        <v>28.12.2016г.</v>
      </c>
      <c r="D63" s="440"/>
      <c r="E63" s="389" t="s">
        <v>161</v>
      </c>
      <c r="F63" s="180" t="s">
        <v>109</v>
      </c>
      <c r="G63" s="174" t="str">
        <f>'[15]Приложение 2.14'!G14</f>
        <v>357794,85</v>
      </c>
      <c r="H63" s="174" t="str">
        <f>'[15]Приложение 2.14'!H14</f>
        <v>332,82</v>
      </c>
      <c r="I63" s="174" t="str">
        <f>'[15]Приложение 2.14'!I14</f>
        <v>946,07</v>
      </c>
    </row>
    <row r="64" spans="1:11" ht="21.75" customHeight="1" x14ac:dyDescent="0.25">
      <c r="A64" s="447"/>
      <c r="B64" s="449"/>
      <c r="C64" s="447"/>
      <c r="D64" s="440"/>
      <c r="E64" s="396"/>
      <c r="F64" s="180" t="s">
        <v>110</v>
      </c>
      <c r="G64" s="174">
        <f>'[15]Приложение 2.14'!G15</f>
        <v>357776.16</v>
      </c>
      <c r="H64" s="174">
        <f>'[15]Приложение 2.14'!H15</f>
        <v>349.84</v>
      </c>
      <c r="I64" s="174">
        <f>'[15]Приложение 2.14'!I15</f>
        <v>947.01</v>
      </c>
    </row>
    <row r="65" spans="1:9" ht="21.75" customHeight="1" x14ac:dyDescent="0.25">
      <c r="A65" s="446">
        <v>6</v>
      </c>
      <c r="B65" s="448" t="str">
        <f>'[15]Приложение 2.14'!B16</f>
        <v>62/6</v>
      </c>
      <c r="C65" s="450" t="str">
        <f>'[15]Приложение 2.14'!C16</f>
        <v>28.12.2016г.</v>
      </c>
      <c r="D65" s="440"/>
      <c r="E65" s="389" t="s">
        <v>162</v>
      </c>
      <c r="F65" s="180" t="s">
        <v>109</v>
      </c>
      <c r="G65" s="174" t="str">
        <f>'[15]Приложение 2.14'!G16</f>
        <v>531534,77</v>
      </c>
      <c r="H65" s="174" t="str">
        <f>'[15]Приложение 2.14'!H16</f>
        <v>483,96</v>
      </c>
      <c r="I65" s="174" t="str">
        <f>'[15]Приложение 2.14'!I16</f>
        <v>1589,67</v>
      </c>
    </row>
    <row r="66" spans="1:9" ht="21.75" customHeight="1" x14ac:dyDescent="0.25">
      <c r="A66" s="447"/>
      <c r="B66" s="449"/>
      <c r="C66" s="447"/>
      <c r="D66" s="440"/>
      <c r="E66" s="396"/>
      <c r="F66" s="180" t="s">
        <v>110</v>
      </c>
      <c r="G66" s="174">
        <f>'[15]Приложение 2.14'!G17</f>
        <v>529492.92000000004</v>
      </c>
      <c r="H66" s="174">
        <f>'[15]Приложение 2.14'!H17</f>
        <v>508.7</v>
      </c>
      <c r="I66" s="174">
        <f>'[15]Приложение 2.14'!I17</f>
        <v>1644.53</v>
      </c>
    </row>
    <row r="67" spans="1:9" ht="21.75" customHeight="1" x14ac:dyDescent="0.25">
      <c r="A67" s="446">
        <v>7</v>
      </c>
      <c r="B67" s="448" t="str">
        <f>'[15]Приложение 2.14'!B18</f>
        <v>62/6</v>
      </c>
      <c r="C67" s="450" t="str">
        <f>'[15]Приложение 2.14'!C18</f>
        <v>28.12.2016г.</v>
      </c>
      <c r="D67" s="440"/>
      <c r="E67" s="389" t="s">
        <v>163</v>
      </c>
      <c r="F67" s="180" t="s">
        <v>109</v>
      </c>
      <c r="G67" s="174" t="str">
        <f>'[15]Приложение 2.14'!G18</f>
        <v>330311,71</v>
      </c>
      <c r="H67" s="174" t="str">
        <f>'[15]Приложение 2.14'!H18</f>
        <v>292,31</v>
      </c>
      <c r="I67" s="174" t="str">
        <f>'[15]Приложение 2.14'!I18</f>
        <v>1014,02</v>
      </c>
    </row>
    <row r="68" spans="1:9" ht="21.75" customHeight="1" x14ac:dyDescent="0.25">
      <c r="A68" s="447"/>
      <c r="B68" s="449"/>
      <c r="C68" s="447"/>
      <c r="D68" s="440"/>
      <c r="E68" s="396"/>
      <c r="F68" s="180" t="s">
        <v>110</v>
      </c>
      <c r="G68" s="174">
        <f>'[15]Приложение 2.14'!G19</f>
        <v>328125.71000000002</v>
      </c>
      <c r="H68" s="174">
        <f>'[15]Приложение 2.14'!H19</f>
        <v>307.26</v>
      </c>
      <c r="I68" s="174">
        <f>'[15]Приложение 2.14'!I19</f>
        <v>1024.19</v>
      </c>
    </row>
    <row r="69" spans="1:9" ht="21.75" customHeight="1" x14ac:dyDescent="0.25">
      <c r="A69" s="446">
        <v>8</v>
      </c>
      <c r="B69" s="448" t="str">
        <f>'[15]Приложение 2.14'!B20</f>
        <v>62/6</v>
      </c>
      <c r="C69" s="450" t="str">
        <f>'[15]Приложение 2.14'!C20</f>
        <v>28.12.2016г.</v>
      </c>
      <c r="D69" s="440"/>
      <c r="E69" s="389" t="s">
        <v>164</v>
      </c>
      <c r="F69" s="180" t="s">
        <v>109</v>
      </c>
      <c r="G69" s="174" t="str">
        <f>'[15]Приложение 2.14'!G20</f>
        <v>849407,21</v>
      </c>
      <c r="H69" s="174" t="str">
        <f>'[15]Приложение 2.14'!H20</f>
        <v>417,49</v>
      </c>
      <c r="I69" s="174" t="str">
        <f>'[15]Приложение 2.14'!I20</f>
        <v>1896,6</v>
      </c>
    </row>
    <row r="70" spans="1:9" ht="21.75" customHeight="1" x14ac:dyDescent="0.25">
      <c r="A70" s="447"/>
      <c r="B70" s="449"/>
      <c r="C70" s="447"/>
      <c r="D70" s="440"/>
      <c r="E70" s="396"/>
      <c r="F70" s="180" t="s">
        <v>110</v>
      </c>
      <c r="G70" s="174">
        <f>'[15]Приложение 2.14'!G21</f>
        <v>914979.21</v>
      </c>
      <c r="H70" s="174">
        <f>'[15]Приложение 2.14'!H21</f>
        <v>438.84</v>
      </c>
      <c r="I70" s="174">
        <f>'[15]Приложение 2.14'!I21</f>
        <v>2036.18</v>
      </c>
    </row>
    <row r="71" spans="1:9" ht="21.75" customHeight="1" x14ac:dyDescent="0.25">
      <c r="A71" s="446">
        <v>9</v>
      </c>
      <c r="B71" s="448" t="str">
        <f>'[15]Приложение 2.14'!B22</f>
        <v>62/6</v>
      </c>
      <c r="C71" s="450" t="str">
        <f>'[15]Приложение 2.14'!C22</f>
        <v>28.12.2016г.</v>
      </c>
      <c r="D71" s="440"/>
      <c r="E71" s="389" t="s">
        <v>165</v>
      </c>
      <c r="F71" s="180" t="s">
        <v>109</v>
      </c>
      <c r="G71" s="174" t="str">
        <f>'[15]Приложение 2.14'!G22</f>
        <v>2373700,7</v>
      </c>
      <c r="H71" s="174" t="str">
        <f>'[15]Приложение 2.14'!H22</f>
        <v>298,4</v>
      </c>
      <c r="I71" s="174" t="str">
        <f>'[15]Приложение 2.14'!I22</f>
        <v>1201,27</v>
      </c>
    </row>
    <row r="72" spans="1:9" ht="21.75" customHeight="1" x14ac:dyDescent="0.25">
      <c r="A72" s="447"/>
      <c r="B72" s="449"/>
      <c r="C72" s="447"/>
      <c r="D72" s="440"/>
      <c r="E72" s="396"/>
      <c r="F72" s="180" t="s">
        <v>110</v>
      </c>
      <c r="G72" s="174">
        <f>'[15]Приложение 2.14'!G23</f>
        <v>2113442.2799999998</v>
      </c>
      <c r="H72" s="174">
        <f>'[15]Приложение 2.14'!H23</f>
        <v>313.64999999999998</v>
      </c>
      <c r="I72" s="174">
        <f>'[15]Приложение 2.14'!I23</f>
        <v>1216.53</v>
      </c>
    </row>
    <row r="73" spans="1:9" ht="21.75" customHeight="1" x14ac:dyDescent="0.25">
      <c r="A73" s="446">
        <v>10</v>
      </c>
      <c r="B73" s="448" t="str">
        <f>'[15]Приложение 2.14'!B24</f>
        <v>62/6</v>
      </c>
      <c r="C73" s="450" t="str">
        <f>'[15]Приложение 2.14'!C24</f>
        <v>28.12.2016г.</v>
      </c>
      <c r="D73" s="440"/>
      <c r="E73" s="389" t="s">
        <v>166</v>
      </c>
      <c r="F73" s="180" t="s">
        <v>109</v>
      </c>
      <c r="G73" s="174" t="str">
        <f>'[15]Приложение 2.14'!G24</f>
        <v>401117,98</v>
      </c>
      <c r="H73" s="174" t="str">
        <f>'[15]Приложение 2.14'!H24</f>
        <v>482,29</v>
      </c>
      <c r="I73" s="174">
        <v>1466.54</v>
      </c>
    </row>
    <row r="74" spans="1:9" ht="21.75" customHeight="1" x14ac:dyDescent="0.25">
      <c r="A74" s="447"/>
      <c r="B74" s="449"/>
      <c r="C74" s="447"/>
      <c r="D74" s="440"/>
      <c r="E74" s="396"/>
      <c r="F74" s="180" t="s">
        <v>110</v>
      </c>
      <c r="G74" s="174">
        <f>'[15]Приложение 2.14'!G25</f>
        <v>409531.86</v>
      </c>
      <c r="H74" s="174">
        <f>'[15]Приложение 2.14'!H25</f>
        <v>506.94</v>
      </c>
      <c r="I74" s="174">
        <f>'[15]Приложение 2.14'!I25</f>
        <v>1511.83</v>
      </c>
    </row>
    <row r="75" spans="1:9" ht="21.75" customHeight="1" x14ac:dyDescent="0.25">
      <c r="A75" s="446">
        <v>11</v>
      </c>
      <c r="B75" s="448" t="str">
        <f>'[15]Приложение 2.14'!B26</f>
        <v>62/6</v>
      </c>
      <c r="C75" s="450" t="str">
        <f>'[15]Приложение 2.14'!C26</f>
        <v>28.12.2016г.</v>
      </c>
      <c r="D75" s="440"/>
      <c r="E75" s="389" t="s">
        <v>167</v>
      </c>
      <c r="F75" s="180" t="s">
        <v>109</v>
      </c>
      <c r="G75" s="174" t="str">
        <f>'[15]Приложение 2.14'!G26</f>
        <v>405950,46</v>
      </c>
      <c r="H75" s="174" t="str">
        <f>'[15]Приложение 2.14'!H26</f>
        <v>340</v>
      </c>
      <c r="I75" s="174" t="str">
        <f>'[15]Приложение 2.14'!I26</f>
        <v>969,63</v>
      </c>
    </row>
    <row r="76" spans="1:9" ht="21.75" customHeight="1" x14ac:dyDescent="0.25">
      <c r="A76" s="447"/>
      <c r="B76" s="449"/>
      <c r="C76" s="447"/>
      <c r="D76" s="440"/>
      <c r="E76" s="396"/>
      <c r="F76" s="180" t="s">
        <v>110</v>
      </c>
      <c r="G76" s="174">
        <f>'[15]Приложение 2.14'!G27</f>
        <v>405979.29</v>
      </c>
      <c r="H76" s="174">
        <f>'[15]Приложение 2.14'!H27</f>
        <v>357.38</v>
      </c>
      <c r="I76" s="174">
        <f>'[15]Приложение 2.14'!I27</f>
        <v>987.01</v>
      </c>
    </row>
    <row r="77" spans="1:9" ht="21.75" customHeight="1" x14ac:dyDescent="0.25">
      <c r="A77" s="446">
        <v>12</v>
      </c>
      <c r="B77" s="448" t="str">
        <f>'[15]Приложение 2.14'!B28</f>
        <v>62/6</v>
      </c>
      <c r="C77" s="450" t="str">
        <f>'[15]Приложение 2.14'!C28</f>
        <v>28.12.2016г.</v>
      </c>
      <c r="D77" s="440"/>
      <c r="E77" s="389" t="s">
        <v>168</v>
      </c>
      <c r="F77" s="180" t="s">
        <v>109</v>
      </c>
      <c r="G77" s="174" t="str">
        <f>'[15]Приложение 2.14'!G28</f>
        <v>270283,66</v>
      </c>
      <c r="H77" s="174" t="str">
        <f>'[15]Приложение 2.14'!H28</f>
        <v>158,14</v>
      </c>
      <c r="I77" s="174" t="str">
        <f>'[15]Приложение 2.14'!I28</f>
        <v>495,69</v>
      </c>
    </row>
    <row r="78" spans="1:9" ht="21.75" customHeight="1" x14ac:dyDescent="0.25">
      <c r="A78" s="447"/>
      <c r="B78" s="449"/>
      <c r="C78" s="447"/>
      <c r="D78" s="440"/>
      <c r="E78" s="396"/>
      <c r="F78" s="180" t="s">
        <v>110</v>
      </c>
      <c r="G78" s="174">
        <f>'[15]Приложение 2.14'!G29</f>
        <v>274763.89</v>
      </c>
      <c r="H78" s="174">
        <f>'[15]Приложение 2.14'!H29</f>
        <v>166.23</v>
      </c>
      <c r="I78" s="174">
        <f>'[15]Приложение 2.14'!I29</f>
        <v>503.77</v>
      </c>
    </row>
    <row r="79" spans="1:9" ht="21.75" customHeight="1" x14ac:dyDescent="0.25">
      <c r="A79" s="446">
        <v>13</v>
      </c>
      <c r="B79" s="448" t="str">
        <f>'[15]Приложение 2.14'!B30</f>
        <v>62/6</v>
      </c>
      <c r="C79" s="450" t="str">
        <f>'[15]Приложение 2.14'!C30</f>
        <v>28.12.2016г.</v>
      </c>
      <c r="D79" s="440"/>
      <c r="E79" s="389" t="s">
        <v>169</v>
      </c>
      <c r="F79" s="180" t="s">
        <v>109</v>
      </c>
      <c r="G79" s="174" t="str">
        <f>'[15]Приложение 2.14'!G30</f>
        <v>309548,93</v>
      </c>
      <c r="H79" s="174" t="str">
        <f>'[15]Приложение 2.14'!H30</f>
        <v>610,54</v>
      </c>
      <c r="I79" s="174" t="str">
        <f>'[15]Приложение 2.14'!I30</f>
        <v>1449,86</v>
      </c>
    </row>
    <row r="80" spans="1:9" ht="21.75" customHeight="1" x14ac:dyDescent="0.25">
      <c r="A80" s="447"/>
      <c r="B80" s="449"/>
      <c r="C80" s="447"/>
      <c r="D80" s="440"/>
      <c r="E80" s="396"/>
      <c r="F80" s="180" t="s">
        <v>110</v>
      </c>
      <c r="G80" s="174">
        <f>'[15]Приложение 2.14'!G31</f>
        <v>309547.36</v>
      </c>
      <c r="H80" s="174">
        <f>'[15]Приложение 2.14'!H31</f>
        <v>641.76</v>
      </c>
      <c r="I80" s="174">
        <f>'[15]Приложение 2.14'!I31</f>
        <v>1481.07</v>
      </c>
    </row>
    <row r="81" spans="1:9" ht="21.75" customHeight="1" x14ac:dyDescent="0.25">
      <c r="A81" s="446">
        <v>14</v>
      </c>
      <c r="B81" s="448" t="str">
        <f>'[15]Приложение 2.14'!B32</f>
        <v>62/6</v>
      </c>
      <c r="C81" s="450" t="str">
        <f>'[15]Приложение 2.14'!C32</f>
        <v>28.12.2016г.</v>
      </c>
      <c r="D81" s="440"/>
      <c r="E81" s="389" t="s">
        <v>170</v>
      </c>
      <c r="F81" s="180" t="s">
        <v>109</v>
      </c>
      <c r="G81" s="174" t="str">
        <f>'[15]Приложение 2.14'!G32</f>
        <v>83239,89</v>
      </c>
      <c r="H81" s="174" t="str">
        <f>'[15]Приложение 2.14'!H32</f>
        <v>38,98</v>
      </c>
      <c r="I81" s="174" t="str">
        <f>'[15]Приложение 2.14'!I32</f>
        <v>287,67</v>
      </c>
    </row>
    <row r="82" spans="1:9" ht="21.75" customHeight="1" x14ac:dyDescent="0.25">
      <c r="A82" s="447"/>
      <c r="B82" s="449"/>
      <c r="C82" s="447"/>
      <c r="D82" s="440"/>
      <c r="E82" s="396"/>
      <c r="F82" s="180" t="s">
        <v>110</v>
      </c>
      <c r="G82" s="174">
        <f>'[15]Приложение 2.14'!G33</f>
        <v>89978.91</v>
      </c>
      <c r="H82" s="174">
        <f>'[15]Приложение 2.14'!H33</f>
        <v>40.97</v>
      </c>
      <c r="I82" s="174">
        <f>'[15]Приложение 2.14'!I33</f>
        <v>289.67</v>
      </c>
    </row>
    <row r="83" spans="1:9" ht="21.75" customHeight="1" x14ac:dyDescent="0.25">
      <c r="A83" s="446">
        <v>15</v>
      </c>
      <c r="B83" s="448" t="str">
        <f>'[15]Приложение 2.14'!B34</f>
        <v>62/6</v>
      </c>
      <c r="C83" s="450" t="str">
        <f>'[15]Приложение 2.14'!C34</f>
        <v>28.12.2016г.</v>
      </c>
      <c r="D83" s="440"/>
      <c r="E83" s="389" t="s">
        <v>171</v>
      </c>
      <c r="F83" s="180" t="s">
        <v>109</v>
      </c>
      <c r="G83" s="174" t="str">
        <f>'[15]Приложение 2.14'!G34</f>
        <v>104037,09</v>
      </c>
      <c r="H83" s="174" t="str">
        <f>'[15]Приложение 2.14'!H34</f>
        <v>58,38</v>
      </c>
      <c r="I83" s="174" t="str">
        <f>'[15]Приложение 2.14'!I34</f>
        <v>271,53</v>
      </c>
    </row>
    <row r="84" spans="1:9" ht="21.75" customHeight="1" x14ac:dyDescent="0.25">
      <c r="A84" s="447"/>
      <c r="B84" s="449"/>
      <c r="C84" s="447"/>
      <c r="D84" s="440"/>
      <c r="E84" s="396"/>
      <c r="F84" s="180" t="s">
        <v>110</v>
      </c>
      <c r="G84" s="174">
        <f>'[15]Приложение 2.14'!G35</f>
        <v>104977.64</v>
      </c>
      <c r="H84" s="174">
        <f>'[15]Приложение 2.14'!H35</f>
        <v>61.36</v>
      </c>
      <c r="I84" s="174">
        <f>'[15]Приложение 2.14'!I35</f>
        <v>274.51</v>
      </c>
    </row>
    <row r="85" spans="1:9" ht="21.75" customHeight="1" x14ac:dyDescent="0.25">
      <c r="A85" s="446">
        <v>16</v>
      </c>
      <c r="B85" s="448" t="str">
        <f>'[15]Приложение 2.14'!B36</f>
        <v>62/6</v>
      </c>
      <c r="C85" s="450" t="str">
        <f>'[15]Приложение 2.14'!C36</f>
        <v>28.12.2016г.</v>
      </c>
      <c r="D85" s="440"/>
      <c r="E85" s="389" t="s">
        <v>172</v>
      </c>
      <c r="F85" s="180" t="s">
        <v>109</v>
      </c>
      <c r="G85" s="174" t="str">
        <f>'[15]Приложение 2.14'!G36</f>
        <v>241147,42</v>
      </c>
      <c r="H85" s="174" t="str">
        <f>'[15]Приложение 2.14'!H36</f>
        <v>105,69</v>
      </c>
      <c r="I85" s="174" t="str">
        <f>'[15]Приложение 2.14'!I36</f>
        <v>513,28</v>
      </c>
    </row>
    <row r="86" spans="1:9" ht="21.75" customHeight="1" x14ac:dyDescent="0.25">
      <c r="A86" s="447"/>
      <c r="B86" s="449"/>
      <c r="C86" s="447"/>
      <c r="D86" s="440"/>
      <c r="E86" s="396"/>
      <c r="F86" s="180" t="s">
        <v>110</v>
      </c>
      <c r="G86" s="174">
        <f>'[15]Приложение 2.14'!G37</f>
        <v>250077.51</v>
      </c>
      <c r="H86" s="174">
        <f>'[15]Приложение 2.14'!H37</f>
        <v>111.09</v>
      </c>
      <c r="I86" s="174">
        <f>'[15]Приложение 2.14'!I37</f>
        <v>518.67999999999995</v>
      </c>
    </row>
    <row r="87" spans="1:9" ht="21.75" customHeight="1" x14ac:dyDescent="0.25">
      <c r="A87" s="446">
        <v>17</v>
      </c>
      <c r="B87" s="448" t="str">
        <f>'[15]Приложение 2.14'!B38</f>
        <v>62/6</v>
      </c>
      <c r="C87" s="450" t="str">
        <f>'[15]Приложение 2.14'!C38</f>
        <v>28.12.2016г.</v>
      </c>
      <c r="D87" s="440"/>
      <c r="E87" s="389" t="s">
        <v>173</v>
      </c>
      <c r="F87" s="180" t="s">
        <v>109</v>
      </c>
      <c r="G87" s="174" t="str">
        <f>'[15]Приложение 2.14'!G38</f>
        <v>71299,18</v>
      </c>
      <c r="H87" s="174" t="str">
        <f>'[15]Приложение 2.14'!H38</f>
        <v>50,77</v>
      </c>
      <c r="I87" s="174" t="str">
        <f>'[15]Приложение 2.14'!I38</f>
        <v>222,5</v>
      </c>
    </row>
    <row r="88" spans="1:9" ht="21.75" customHeight="1" x14ac:dyDescent="0.25">
      <c r="A88" s="447"/>
      <c r="B88" s="449"/>
      <c r="C88" s="447"/>
      <c r="D88" s="440"/>
      <c r="E88" s="396"/>
      <c r="F88" s="180" t="s">
        <v>110</v>
      </c>
      <c r="G88" s="174">
        <f>'[15]Приложение 2.14'!G39</f>
        <v>79439.679999999993</v>
      </c>
      <c r="H88" s="174">
        <f>'[15]Приложение 2.14'!H39</f>
        <v>53.36</v>
      </c>
      <c r="I88" s="174">
        <f>'[15]Приложение 2.14'!I39</f>
        <v>225.09</v>
      </c>
    </row>
    <row r="89" spans="1:9" ht="21.75" customHeight="1" x14ac:dyDescent="0.25">
      <c r="A89" s="446">
        <v>18</v>
      </c>
      <c r="B89" s="448" t="str">
        <f>'[15]Приложение 2.14'!B40</f>
        <v>62/6</v>
      </c>
      <c r="C89" s="450" t="str">
        <f>'[15]Приложение 2.14'!C40</f>
        <v>28.12.2016г.</v>
      </c>
      <c r="D89" s="440"/>
      <c r="E89" s="389" t="s">
        <v>174</v>
      </c>
      <c r="F89" s="180" t="s">
        <v>109</v>
      </c>
      <c r="G89" s="174" t="str">
        <f>'[15]Приложение 2.14'!G40</f>
        <v>663875,62</v>
      </c>
      <c r="H89" s="174" t="str">
        <f>'[15]Приложение 2.14'!H40</f>
        <v>173,55</v>
      </c>
      <c r="I89" s="174" t="str">
        <f>'[15]Приложение 2.14'!I40</f>
        <v>682,49</v>
      </c>
    </row>
    <row r="90" spans="1:9" ht="21.75" customHeight="1" x14ac:dyDescent="0.25">
      <c r="A90" s="447"/>
      <c r="B90" s="449"/>
      <c r="C90" s="447"/>
      <c r="D90" s="440"/>
      <c r="E90" s="396"/>
      <c r="F90" s="180" t="s">
        <v>110</v>
      </c>
      <c r="G90" s="174">
        <f>'[15]Приложение 2.14'!G41</f>
        <v>656614.43000000005</v>
      </c>
      <c r="H90" s="174">
        <f>'[15]Приложение 2.14'!H41</f>
        <v>182.42</v>
      </c>
      <c r="I90" s="174">
        <f>'[15]Приложение 2.14'!I41</f>
        <v>685.79</v>
      </c>
    </row>
    <row r="91" spans="1:9" ht="21.75" customHeight="1" x14ac:dyDescent="0.25">
      <c r="A91" s="446">
        <v>19</v>
      </c>
      <c r="B91" s="448" t="str">
        <f>'[15]Приложение 2.14'!B42</f>
        <v>62/6</v>
      </c>
      <c r="C91" s="450" t="str">
        <f>'[15]Приложение 2.14'!C42</f>
        <v>28.12.2016г.</v>
      </c>
      <c r="D91" s="440"/>
      <c r="E91" s="389" t="s">
        <v>175</v>
      </c>
      <c r="F91" s="180" t="s">
        <v>109</v>
      </c>
      <c r="G91" s="174" t="str">
        <f>'[15]Приложение 2.14'!G42</f>
        <v>162001,05</v>
      </c>
      <c r="H91" s="174">
        <v>186.76</v>
      </c>
      <c r="I91" s="174" t="str">
        <f>'[15]Приложение 2.14'!I42</f>
        <v>636,83</v>
      </c>
    </row>
    <row r="92" spans="1:9" ht="21.75" customHeight="1" x14ac:dyDescent="0.25">
      <c r="A92" s="447"/>
      <c r="B92" s="449"/>
      <c r="C92" s="447"/>
      <c r="D92" s="440"/>
      <c r="E92" s="396"/>
      <c r="F92" s="180" t="s">
        <v>110</v>
      </c>
      <c r="G92" s="174">
        <f>'[15]Приложение 2.14'!G43</f>
        <v>184608.31</v>
      </c>
      <c r="H92" s="174">
        <f>'[15]Приложение 2.14'!H43</f>
        <v>196.3</v>
      </c>
      <c r="I92" s="174">
        <f>'[15]Приложение 2.14'!I43</f>
        <v>709.18</v>
      </c>
    </row>
    <row r="93" spans="1:9" ht="21.75" customHeight="1" x14ac:dyDescent="0.25">
      <c r="A93" s="446">
        <v>20</v>
      </c>
      <c r="B93" s="448" t="str">
        <f>'[15]Приложение 2.14'!B44</f>
        <v>62/6</v>
      </c>
      <c r="C93" s="450" t="str">
        <f>'[15]Приложение 2.14'!C44</f>
        <v>28.12.2016г.</v>
      </c>
      <c r="D93" s="440"/>
      <c r="E93" s="389" t="s">
        <v>176</v>
      </c>
      <c r="F93" s="180" t="s">
        <v>109</v>
      </c>
      <c r="G93" s="174" t="str">
        <f>'[15]Приложение 2.14'!G44</f>
        <v>620056,8</v>
      </c>
      <c r="H93" s="174" t="str">
        <f>'[15]Приложение 2.14'!H44</f>
        <v>135,52</v>
      </c>
      <c r="I93" s="174" t="str">
        <f>'[15]Приложение 2.14'!I44</f>
        <v>696,55</v>
      </c>
    </row>
    <row r="94" spans="1:9" ht="21.75" customHeight="1" x14ac:dyDescent="0.25">
      <c r="A94" s="447"/>
      <c r="B94" s="449"/>
      <c r="C94" s="447"/>
      <c r="D94" s="440"/>
      <c r="E94" s="396"/>
      <c r="F94" s="180" t="s">
        <v>110</v>
      </c>
      <c r="G94" s="174">
        <f>'[15]Приложение 2.14'!G45</f>
        <v>620052.14</v>
      </c>
      <c r="H94" s="174">
        <f>'[15]Приложение 2.14'!H45</f>
        <v>142.44999999999999</v>
      </c>
      <c r="I94" s="174">
        <f>'[15]Приложение 2.14'!I45</f>
        <v>703.47</v>
      </c>
    </row>
    <row r="95" spans="1:9" ht="21.75" customHeight="1" x14ac:dyDescent="0.25">
      <c r="A95" s="446">
        <v>21</v>
      </c>
      <c r="B95" s="448" t="str">
        <f>'[15]Приложение 2.14'!B46</f>
        <v>62/6</v>
      </c>
      <c r="C95" s="450" t="str">
        <f>'[15]Приложение 2.14'!C46</f>
        <v>28.12.2016г.</v>
      </c>
      <c r="D95" s="440"/>
      <c r="E95" s="389" t="s">
        <v>177</v>
      </c>
      <c r="F95" s="180" t="s">
        <v>109</v>
      </c>
      <c r="G95" s="174" t="str">
        <f>'[15]Приложение 2.14'!G46</f>
        <v>249132,88</v>
      </c>
      <c r="H95" s="174" t="str">
        <f>'[15]Приложение 2.14'!H46</f>
        <v>163,09</v>
      </c>
      <c r="I95" s="174" t="str">
        <f>'[15]Приложение 2.14'!I46</f>
        <v>1025,44</v>
      </c>
    </row>
    <row r="96" spans="1:9" ht="21.75" customHeight="1" x14ac:dyDescent="0.25">
      <c r="A96" s="447"/>
      <c r="B96" s="449"/>
      <c r="C96" s="447"/>
      <c r="D96" s="440"/>
      <c r="E96" s="396"/>
      <c r="F96" s="180" t="s">
        <v>110</v>
      </c>
      <c r="G96" s="174">
        <f>'[15]Приложение 2.14'!G47</f>
        <v>249126.13</v>
      </c>
      <c r="H96" s="174">
        <f>'[15]Приложение 2.14'!H47</f>
        <v>171.42</v>
      </c>
      <c r="I96" s="174">
        <f>'[15]Приложение 2.14'!I47</f>
        <v>1033.75</v>
      </c>
    </row>
    <row r="97" spans="1:9" ht="21.75" customHeight="1" x14ac:dyDescent="0.25">
      <c r="A97" s="446">
        <v>22</v>
      </c>
      <c r="B97" s="448" t="str">
        <f>'[15]Приложение 2.14'!B48</f>
        <v>62/6</v>
      </c>
      <c r="C97" s="450" t="str">
        <f>'[15]Приложение 2.14'!C48</f>
        <v>28.12.2016г.</v>
      </c>
      <c r="D97" s="440"/>
      <c r="E97" s="389" t="s">
        <v>178</v>
      </c>
      <c r="F97" s="180" t="s">
        <v>109</v>
      </c>
      <c r="G97" s="174" t="str">
        <f>'[15]Приложение 2.14'!G48</f>
        <v>25893,42</v>
      </c>
      <c r="H97" s="174" t="str">
        <f>'[15]Приложение 2.14'!H48</f>
        <v>115,32</v>
      </c>
      <c r="I97" s="174" t="str">
        <f>'[15]Приложение 2.14'!I48</f>
        <v>165,83</v>
      </c>
    </row>
    <row r="98" spans="1:9" ht="21.75" customHeight="1" x14ac:dyDescent="0.25">
      <c r="A98" s="447"/>
      <c r="B98" s="449"/>
      <c r="C98" s="447"/>
      <c r="D98" s="440"/>
      <c r="E98" s="396"/>
      <c r="F98" s="180" t="s">
        <v>110</v>
      </c>
      <c r="G98" s="174">
        <f>'[15]Приложение 2.14'!G49</f>
        <v>23835.599999999999</v>
      </c>
      <c r="H98" s="174">
        <f>'[15]Приложение 2.14'!H49</f>
        <v>121.22</v>
      </c>
      <c r="I98" s="174">
        <f>'[15]Приложение 2.14'!I49</f>
        <v>167.71</v>
      </c>
    </row>
    <row r="99" spans="1:9" ht="21.75" customHeight="1" x14ac:dyDescent="0.25">
      <c r="A99" s="446">
        <v>23</v>
      </c>
      <c r="B99" s="448" t="str">
        <f>'[15]Приложение 2.14'!B50</f>
        <v>62/4</v>
      </c>
      <c r="C99" s="450" t="str">
        <f>'[15]Приложение 2.14'!C50</f>
        <v>28.12.2016г.</v>
      </c>
      <c r="D99" s="440"/>
      <c r="E99" s="389" t="s">
        <v>179</v>
      </c>
      <c r="F99" s="180" t="s">
        <v>109</v>
      </c>
      <c r="G99" s="174">
        <f>'[15]Приложение 2.14'!G50</f>
        <v>87110</v>
      </c>
      <c r="H99" s="174">
        <f>'[15]Приложение 2.14'!H50</f>
        <v>93</v>
      </c>
      <c r="I99" s="174">
        <f>'[15]Приложение 2.14'!I50</f>
        <v>432.67</v>
      </c>
    </row>
    <row r="100" spans="1:9" ht="21.75" customHeight="1" x14ac:dyDescent="0.25">
      <c r="A100" s="447"/>
      <c r="B100" s="449"/>
      <c r="C100" s="447"/>
      <c r="D100" s="440"/>
      <c r="E100" s="396"/>
      <c r="F100" s="180" t="s">
        <v>110</v>
      </c>
      <c r="G100" s="174">
        <f>'[15]Приложение 2.14'!G51</f>
        <v>87110</v>
      </c>
      <c r="H100" s="174">
        <f>'[15]Приложение 2.14'!H51</f>
        <v>97.75</v>
      </c>
      <c r="I100" s="174">
        <f>'[15]Приложение 2.14'!I51</f>
        <v>437.42</v>
      </c>
    </row>
    <row r="101" spans="1:9" ht="21.75" customHeight="1" x14ac:dyDescent="0.25">
      <c r="A101" s="446">
        <v>24</v>
      </c>
      <c r="B101" s="448" t="str">
        <f>'[15]Приложение 2.14'!B52</f>
        <v>62/6</v>
      </c>
      <c r="C101" s="450" t="str">
        <f>'[15]Приложение 2.14'!C52</f>
        <v>28.12.2016г.</v>
      </c>
      <c r="D101" s="440"/>
      <c r="E101" s="389" t="s">
        <v>180</v>
      </c>
      <c r="F101" s="180" t="s">
        <v>109</v>
      </c>
      <c r="G101" s="174" t="str">
        <f>'[15]Приложение 2.14'!G52</f>
        <v>89423,15</v>
      </c>
      <c r="H101" s="174" t="str">
        <f>'[15]Приложение 2.14'!H52</f>
        <v>114,38</v>
      </c>
      <c r="I101" s="174" t="str">
        <f>'[15]Приложение 2.14'!I52</f>
        <v>666,33</v>
      </c>
    </row>
    <row r="102" spans="1:9" ht="21.75" customHeight="1" x14ac:dyDescent="0.25">
      <c r="A102" s="447"/>
      <c r="B102" s="449"/>
      <c r="C102" s="447"/>
      <c r="D102" s="440"/>
      <c r="E102" s="396"/>
      <c r="F102" s="180" t="s">
        <v>110</v>
      </c>
      <c r="G102" s="174">
        <f>'[15]Приложение 2.14'!G53</f>
        <v>89420.75</v>
      </c>
      <c r="H102" s="174">
        <f>'[15]Приложение 2.14'!H53</f>
        <v>120.23</v>
      </c>
      <c r="I102" s="174">
        <f>'[15]Приложение 2.14'!I53</f>
        <v>672.16</v>
      </c>
    </row>
    <row r="103" spans="1:9" ht="21.75" customHeight="1" x14ac:dyDescent="0.25">
      <c r="A103" s="446">
        <v>25</v>
      </c>
      <c r="B103" s="448" t="str">
        <f>'[15]Приложение 2.14'!B54</f>
        <v>62/6</v>
      </c>
      <c r="C103" s="450" t="str">
        <f>'[15]Приложение 2.14'!C54</f>
        <v>28.12.2016г.</v>
      </c>
      <c r="D103" s="440"/>
      <c r="E103" s="389" t="s">
        <v>181</v>
      </c>
      <c r="F103" s="180" t="s">
        <v>109</v>
      </c>
      <c r="G103" s="174" t="str">
        <f>'[15]Приложение 2.14'!G54</f>
        <v>130324,94</v>
      </c>
      <c r="H103" s="174" t="str">
        <f>'[15]Приложение 2.14'!H54</f>
        <v>116,13</v>
      </c>
      <c r="I103" s="174" t="str">
        <f>'[15]Приложение 2.14'!I54</f>
        <v>1078</v>
      </c>
    </row>
    <row r="104" spans="1:9" ht="21.75" customHeight="1" x14ac:dyDescent="0.25">
      <c r="A104" s="447"/>
      <c r="B104" s="449"/>
      <c r="C104" s="447"/>
      <c r="D104" s="440"/>
      <c r="E104" s="396"/>
      <c r="F104" s="180" t="s">
        <v>110</v>
      </c>
      <c r="G104" s="174">
        <f>'[15]Приложение 2.14'!G55</f>
        <v>130321.34</v>
      </c>
      <c r="H104" s="174">
        <f>'[15]Приложение 2.14'!H55</f>
        <v>122.07</v>
      </c>
      <c r="I104" s="174">
        <f>'[15]Приложение 2.14'!I55</f>
        <v>1083.9100000000001</v>
      </c>
    </row>
    <row r="105" spans="1:9" ht="21.75" customHeight="1" x14ac:dyDescent="0.25">
      <c r="A105" s="446">
        <v>26</v>
      </c>
      <c r="B105" s="448" t="str">
        <f>'[15]Приложение 2.14'!B56</f>
        <v>62/6</v>
      </c>
      <c r="C105" s="450" t="str">
        <f>'[15]Приложение 2.14'!C56</f>
        <v>28.12.2016г.</v>
      </c>
      <c r="D105" s="440"/>
      <c r="E105" s="389" t="s">
        <v>182</v>
      </c>
      <c r="F105" s="180" t="s">
        <v>109</v>
      </c>
      <c r="G105" s="174">
        <f>'[15]Приложение 2.14'!G56</f>
        <v>39099.230000000003</v>
      </c>
      <c r="H105" s="174">
        <f>'[15]Приложение 2.14'!H56</f>
        <v>39.21</v>
      </c>
      <c r="I105" s="174">
        <f>'[15]Приложение 2.14'!I56</f>
        <v>296.52</v>
      </c>
    </row>
    <row r="106" spans="1:9" ht="21.75" customHeight="1" x14ac:dyDescent="0.25">
      <c r="A106" s="447"/>
      <c r="B106" s="449"/>
      <c r="C106" s="447"/>
      <c r="D106" s="440"/>
      <c r="E106" s="396"/>
      <c r="F106" s="180" t="s">
        <v>110</v>
      </c>
      <c r="G106" s="174">
        <f>'[15]Приложение 2.14'!G57</f>
        <v>39098.800000000003</v>
      </c>
      <c r="H106" s="174">
        <f>'[15]Приложение 2.14'!H57</f>
        <v>41.22</v>
      </c>
      <c r="I106" s="174">
        <f>'[15]Приложение 2.14'!I57</f>
        <v>298.52</v>
      </c>
    </row>
    <row r="107" spans="1:9" ht="21.75" customHeight="1" x14ac:dyDescent="0.25">
      <c r="A107" s="446">
        <v>27</v>
      </c>
      <c r="B107" s="448" t="str">
        <f>'[15]Приложение 2.14'!B58</f>
        <v>62/3</v>
      </c>
      <c r="C107" s="450" t="str">
        <f>'[15]Приложение 2.14'!C58</f>
        <v>28.12.2016г.</v>
      </c>
      <c r="D107" s="440"/>
      <c r="E107" s="389" t="s">
        <v>183</v>
      </c>
      <c r="F107" s="180" t="s">
        <v>109</v>
      </c>
      <c r="G107" s="174">
        <f>'[15]Приложение 2.14'!G58</f>
        <v>214880.9</v>
      </c>
      <c r="H107" s="174">
        <f>'[15]Приложение 2.14'!H58</f>
        <v>232.02</v>
      </c>
      <c r="I107" s="174">
        <v>686.51</v>
      </c>
    </row>
    <row r="108" spans="1:9" ht="21.75" customHeight="1" x14ac:dyDescent="0.25">
      <c r="A108" s="447"/>
      <c r="B108" s="449"/>
      <c r="C108" s="447"/>
      <c r="D108" s="440"/>
      <c r="E108" s="396"/>
      <c r="F108" s="180" t="s">
        <v>110</v>
      </c>
      <c r="G108" s="174">
        <f>'[15]Приложение 2.14'!G59</f>
        <v>214881.1</v>
      </c>
      <c r="H108" s="174">
        <f>'[15]Приложение 2.14'!H59</f>
        <v>243.87</v>
      </c>
      <c r="I108" s="174">
        <f>'[15]Приложение 2.14'!I59</f>
        <v>698.37</v>
      </c>
    </row>
    <row r="109" spans="1:9" ht="21.75" customHeight="1" x14ac:dyDescent="0.25">
      <c r="A109" s="446">
        <v>28</v>
      </c>
      <c r="B109" s="448" t="str">
        <f>'[15]Приложение 2.14'!B60</f>
        <v>62/6</v>
      </c>
      <c r="C109" s="450" t="str">
        <f>'[15]Приложение 2.14'!C60</f>
        <v>28.12.2016г.</v>
      </c>
      <c r="D109" s="440"/>
      <c r="E109" s="389" t="s">
        <v>184</v>
      </c>
      <c r="F109" s="180" t="s">
        <v>109</v>
      </c>
      <c r="G109" s="174">
        <f>'[15]Приложение 2.14'!G60</f>
        <v>41377.25</v>
      </c>
      <c r="H109" s="174">
        <f>'[15]Приложение 2.14'!H60</f>
        <v>52.67</v>
      </c>
      <c r="I109" s="174">
        <f>'[15]Приложение 2.14'!I60</f>
        <v>120.08</v>
      </c>
    </row>
    <row r="110" spans="1:9" ht="21.75" customHeight="1" x14ac:dyDescent="0.25">
      <c r="A110" s="447"/>
      <c r="B110" s="449"/>
      <c r="C110" s="447"/>
      <c r="D110" s="440"/>
      <c r="E110" s="396"/>
      <c r="F110" s="180" t="s">
        <v>110</v>
      </c>
      <c r="G110" s="174">
        <f>'[15]Приложение 2.14'!G61</f>
        <v>40326.269999999997</v>
      </c>
      <c r="H110" s="174">
        <f>'[15]Приложение 2.14'!H61</f>
        <v>55.36</v>
      </c>
      <c r="I110" s="174">
        <f>'[15]Приложение 2.14'!I61</f>
        <v>120.24</v>
      </c>
    </row>
    <row r="111" spans="1:9" ht="21.75" customHeight="1" x14ac:dyDescent="0.25">
      <c r="A111" s="446">
        <v>29</v>
      </c>
      <c r="B111" s="448" t="str">
        <f>'[15]Приложение 2.14'!B62</f>
        <v>62/6</v>
      </c>
      <c r="C111" s="450" t="str">
        <f>'[15]Приложение 2.14'!C62</f>
        <v>28.12.2016г.</v>
      </c>
      <c r="D111" s="440"/>
      <c r="E111" s="389" t="s">
        <v>185</v>
      </c>
      <c r="F111" s="180" t="s">
        <v>109</v>
      </c>
      <c r="G111" s="174">
        <f>'[15]Приложение 2.14'!G62</f>
        <v>52027.88</v>
      </c>
      <c r="H111" s="174">
        <f>'[15]Приложение 2.14'!H62</f>
        <v>166.21</v>
      </c>
      <c r="I111" s="174">
        <f>'[15]Приложение 2.14'!I62</f>
        <v>481.3</v>
      </c>
    </row>
    <row r="112" spans="1:9" ht="21.75" customHeight="1" x14ac:dyDescent="0.25">
      <c r="A112" s="447"/>
      <c r="B112" s="449"/>
      <c r="C112" s="447"/>
      <c r="D112" s="440"/>
      <c r="E112" s="396"/>
      <c r="F112" s="180" t="s">
        <v>110</v>
      </c>
      <c r="G112" s="174">
        <f>'[15]Приложение 2.14'!G63</f>
        <v>52025.69</v>
      </c>
      <c r="H112" s="174">
        <f>'[15]Приложение 2.14'!H63</f>
        <v>174.71</v>
      </c>
      <c r="I112" s="174">
        <f>'[15]Приложение 2.14'!I63</f>
        <v>489.78</v>
      </c>
    </row>
    <row r="113" spans="1:9" ht="21.75" customHeight="1" x14ac:dyDescent="0.25">
      <c r="A113" s="446">
        <v>30</v>
      </c>
      <c r="B113" s="448" t="str">
        <f>'[15]Приложение 2.14'!B64</f>
        <v>62/6</v>
      </c>
      <c r="C113" s="450" t="str">
        <f>'[15]Приложение 2.14'!C64</f>
        <v>28.12.2016г.</v>
      </c>
      <c r="D113" s="440"/>
      <c r="E113" s="389" t="s">
        <v>186</v>
      </c>
      <c r="F113" s="180" t="s">
        <v>109</v>
      </c>
      <c r="G113" s="174">
        <f>'[15]Приложение 2.14'!G64</f>
        <v>99276.6</v>
      </c>
      <c r="H113" s="174">
        <f>'[15]Приложение 2.14'!H64</f>
        <v>131.19999999999999</v>
      </c>
      <c r="I113" s="174">
        <f>'[15]Приложение 2.14'!I64</f>
        <v>280.75</v>
      </c>
    </row>
    <row r="114" spans="1:9" ht="21.75" customHeight="1" x14ac:dyDescent="0.25">
      <c r="A114" s="447"/>
      <c r="B114" s="449"/>
      <c r="C114" s="447"/>
      <c r="D114" s="440"/>
      <c r="E114" s="396"/>
      <c r="F114" s="180" t="s">
        <v>110</v>
      </c>
      <c r="G114" s="174">
        <f>'[15]Приложение 2.14'!G65</f>
        <v>107319.15</v>
      </c>
      <c r="H114" s="174">
        <f>'[15]Приложение 2.14'!H65</f>
        <v>137.91</v>
      </c>
      <c r="I114" s="174">
        <f>'[15]Приложение 2.14'!I65</f>
        <v>280.64999999999998</v>
      </c>
    </row>
    <row r="115" spans="1:9" ht="21.75" customHeight="1" x14ac:dyDescent="0.25">
      <c r="A115" s="446">
        <v>31</v>
      </c>
      <c r="B115" s="448" t="str">
        <f>'[15]Приложение 2.14'!B66</f>
        <v>62/6</v>
      </c>
      <c r="C115" s="450" t="str">
        <f>'[15]Приложение 2.14'!C66</f>
        <v>28.12.2016г.</v>
      </c>
      <c r="D115" s="440"/>
      <c r="E115" s="389" t="s">
        <v>187</v>
      </c>
      <c r="F115" s="180" t="s">
        <v>109</v>
      </c>
      <c r="G115" s="174">
        <f>'[15]Приложение 2.14'!G66</f>
        <v>31178.6</v>
      </c>
      <c r="H115" s="174">
        <f>'[15]Приложение 2.14'!H66</f>
        <v>188.09</v>
      </c>
      <c r="I115" s="174">
        <f>'[15]Приложение 2.14'!I66</f>
        <v>400.24</v>
      </c>
    </row>
    <row r="116" spans="1:9" ht="21.75" customHeight="1" x14ac:dyDescent="0.25">
      <c r="A116" s="447"/>
      <c r="B116" s="449"/>
      <c r="C116" s="447"/>
      <c r="D116" s="440"/>
      <c r="E116" s="396"/>
      <c r="F116" s="180" t="s">
        <v>110</v>
      </c>
      <c r="G116" s="174">
        <f>'[15]Приложение 2.14'!G67</f>
        <v>31177.279999999999</v>
      </c>
      <c r="H116" s="174">
        <f>'[15]Приложение 2.14'!H67</f>
        <v>197.7</v>
      </c>
      <c r="I116" s="174">
        <f>'[15]Приложение 2.14'!I67</f>
        <v>409.85</v>
      </c>
    </row>
    <row r="117" spans="1:9" ht="21.75" customHeight="1" x14ac:dyDescent="0.25">
      <c r="A117" s="446">
        <v>32</v>
      </c>
      <c r="B117" s="448" t="str">
        <f>'[15]Приложение 2.14'!B68</f>
        <v>62/6</v>
      </c>
      <c r="C117" s="450" t="str">
        <f>'[15]Приложение 2.14'!C68</f>
        <v>28.12.2016г.</v>
      </c>
      <c r="D117" s="440"/>
      <c r="E117" s="389" t="s">
        <v>188</v>
      </c>
      <c r="F117" s="180" t="s">
        <v>109</v>
      </c>
      <c r="G117" s="174">
        <f>'[15]Приложение 2.14'!G68</f>
        <v>30060.799999999999</v>
      </c>
      <c r="H117" s="174">
        <f>'[15]Приложение 2.14'!H68</f>
        <v>51.48</v>
      </c>
      <c r="I117" s="174">
        <f>'[15]Приложение 2.14'!I68</f>
        <v>84.83</v>
      </c>
    </row>
    <row r="118" spans="1:9" ht="21.75" customHeight="1" x14ac:dyDescent="0.25">
      <c r="A118" s="447"/>
      <c r="B118" s="449"/>
      <c r="C118" s="447"/>
      <c r="D118" s="440"/>
      <c r="E118" s="396"/>
      <c r="F118" s="180" t="s">
        <v>110</v>
      </c>
      <c r="G118" s="174">
        <f>'[15]Приложение 2.14'!G69</f>
        <v>29154.09</v>
      </c>
      <c r="H118" s="174">
        <f>'[15]Приложение 2.14'!H69</f>
        <v>54.11</v>
      </c>
      <c r="I118" s="174">
        <f>'[15]Приложение 2.14'!I69</f>
        <v>84.96</v>
      </c>
    </row>
    <row r="119" spans="1:9" ht="21.75" customHeight="1" x14ac:dyDescent="0.25">
      <c r="A119" s="446">
        <v>33</v>
      </c>
      <c r="B119" s="448" t="str">
        <f>'[15]Приложение 2.14'!B70</f>
        <v>62/6</v>
      </c>
      <c r="C119" s="450" t="str">
        <f>'[15]Приложение 2.14'!C70</f>
        <v>28.12.2016г.</v>
      </c>
      <c r="D119" s="440"/>
      <c r="E119" s="389" t="s">
        <v>189</v>
      </c>
      <c r="F119" s="180" t="s">
        <v>109</v>
      </c>
      <c r="G119" s="174">
        <f>'[15]Приложение 2.14'!G70</f>
        <v>84750</v>
      </c>
      <c r="H119" s="174">
        <f>'[15]Приложение 2.14'!H70</f>
        <v>151.16</v>
      </c>
      <c r="I119" s="174">
        <f>'[15]Приложение 2.14'!I70</f>
        <v>353.18</v>
      </c>
    </row>
    <row r="120" spans="1:9" ht="21.75" customHeight="1" x14ac:dyDescent="0.25">
      <c r="A120" s="447"/>
      <c r="B120" s="449"/>
      <c r="C120" s="447"/>
      <c r="D120" s="440"/>
      <c r="E120" s="396"/>
      <c r="F120" s="180" t="s">
        <v>110</v>
      </c>
      <c r="G120" s="174">
        <f>'[15]Приложение 2.14'!G71</f>
        <v>84746.91</v>
      </c>
      <c r="H120" s="174">
        <f>'[15]Приложение 2.14'!H71</f>
        <v>158.88</v>
      </c>
      <c r="I120" s="174">
        <f>'[15]Приложение 2.14'!I71</f>
        <v>360.89</v>
      </c>
    </row>
    <row r="121" spans="1:9" ht="21.75" customHeight="1" x14ac:dyDescent="0.25">
      <c r="A121" s="446">
        <v>34</v>
      </c>
      <c r="B121" s="448" t="str">
        <f>'[15]Приложение 2.14'!B72</f>
        <v>62/6</v>
      </c>
      <c r="C121" s="450" t="str">
        <f>'[15]Приложение 2.14'!C72</f>
        <v>28.12.2016г.</v>
      </c>
      <c r="D121" s="440"/>
      <c r="E121" s="389" t="s">
        <v>190</v>
      </c>
      <c r="F121" s="180" t="s">
        <v>109</v>
      </c>
      <c r="G121" s="174">
        <f>'[15]Приложение 2.14'!G72</f>
        <v>136441.18</v>
      </c>
      <c r="H121" s="174">
        <f>'[15]Приложение 2.14'!H72</f>
        <v>18.75</v>
      </c>
      <c r="I121" s="174">
        <f>'[15]Приложение 2.14'!I72</f>
        <v>114.04</v>
      </c>
    </row>
    <row r="122" spans="1:9" ht="21.75" customHeight="1" x14ac:dyDescent="0.25">
      <c r="A122" s="447"/>
      <c r="B122" s="449"/>
      <c r="C122" s="447"/>
      <c r="D122" s="440"/>
      <c r="E122" s="396"/>
      <c r="F122" s="180" t="s">
        <v>110</v>
      </c>
      <c r="G122" s="174">
        <f>'[15]Приложение 2.14'!G73</f>
        <v>140352.94</v>
      </c>
      <c r="H122" s="174">
        <f>'[15]Приложение 2.14'!H73</f>
        <v>19.7</v>
      </c>
      <c r="I122" s="174">
        <f>'[15]Приложение 2.14'!I73</f>
        <v>117.71</v>
      </c>
    </row>
    <row r="123" spans="1:9" ht="21.75" customHeight="1" x14ac:dyDescent="0.25">
      <c r="A123" s="446">
        <v>35</v>
      </c>
      <c r="B123" s="448" t="str">
        <f>'[15]Приложение 2.14'!B74</f>
        <v>62/6</v>
      </c>
      <c r="C123" s="450" t="str">
        <f>'[15]Приложение 2.14'!C74</f>
        <v>28.12.2016г.</v>
      </c>
      <c r="D123" s="440"/>
      <c r="E123" s="389" t="s">
        <v>191</v>
      </c>
      <c r="F123" s="180" t="s">
        <v>109</v>
      </c>
      <c r="G123" s="174">
        <f>'[15]Приложение 2.14'!G74</f>
        <v>23280.73</v>
      </c>
      <c r="H123" s="174">
        <f>'[15]Приложение 2.14'!H74</f>
        <v>161</v>
      </c>
      <c r="I123" s="174">
        <f>'[15]Приложение 2.14'!I74</f>
        <v>573.33000000000004</v>
      </c>
    </row>
    <row r="124" spans="1:9" ht="21.75" customHeight="1" x14ac:dyDescent="0.25">
      <c r="A124" s="447"/>
      <c r="B124" s="449"/>
      <c r="C124" s="447"/>
      <c r="D124" s="440"/>
      <c r="E124" s="396"/>
      <c r="F124" s="180" t="s">
        <v>110</v>
      </c>
      <c r="G124" s="174">
        <f>'[15]Приложение 2.14'!G75</f>
        <v>23280.73</v>
      </c>
      <c r="H124" s="174">
        <f>'[15]Приложение 2.14'!H75</f>
        <v>169.24</v>
      </c>
      <c r="I124" s="174">
        <f>'[15]Приложение 2.14'!I75</f>
        <v>581.57000000000005</v>
      </c>
    </row>
    <row r="125" spans="1:9" ht="21.75" customHeight="1" x14ac:dyDescent="0.25">
      <c r="A125" s="446">
        <v>36</v>
      </c>
      <c r="B125" s="448" t="str">
        <f>'[15]Приложение 2.14'!B76</f>
        <v>62/2</v>
      </c>
      <c r="C125" s="450" t="str">
        <f>'[15]Приложение 2.14'!C76</f>
        <v>28.12.2016г.</v>
      </c>
      <c r="D125" s="440"/>
      <c r="E125" s="389" t="s">
        <v>318</v>
      </c>
      <c r="F125" s="180" t="s">
        <v>109</v>
      </c>
      <c r="G125" s="174">
        <f>'[15]Приложение 2.14'!G76</f>
        <v>74151.48</v>
      </c>
      <c r="H125" s="174">
        <f>'[15]Приложение 2.14'!H76</f>
        <v>44.39</v>
      </c>
      <c r="I125" s="174">
        <f>'[15]Приложение 2.14'!I76</f>
        <v>804.61</v>
      </c>
    </row>
    <row r="126" spans="1:9" ht="21.75" customHeight="1" x14ac:dyDescent="0.25">
      <c r="A126" s="447"/>
      <c r="B126" s="449"/>
      <c r="C126" s="447"/>
      <c r="D126" s="440"/>
      <c r="E126" s="396"/>
      <c r="F126" s="180" t="s">
        <v>110</v>
      </c>
      <c r="G126" s="174">
        <f>'[15]Приложение 2.14'!G77</f>
        <v>74151.31</v>
      </c>
      <c r="H126" s="174">
        <f>'[15]Приложение 2.14'!H77</f>
        <v>46.65</v>
      </c>
      <c r="I126" s="174">
        <f>'[15]Приложение 2.14'!I77</f>
        <v>806.88</v>
      </c>
    </row>
    <row r="127" spans="1:9" ht="21.75" customHeight="1" x14ac:dyDescent="0.25">
      <c r="A127" s="446">
        <v>37</v>
      </c>
      <c r="B127" s="448" t="str">
        <f>'[15]Приложение 2.14'!B78</f>
        <v>62/2</v>
      </c>
      <c r="C127" s="450" t="s">
        <v>319</v>
      </c>
      <c r="D127" s="440"/>
      <c r="E127" s="389" t="s">
        <v>192</v>
      </c>
      <c r="F127" s="180" t="s">
        <v>109</v>
      </c>
      <c r="G127" s="174">
        <f>'[15]Приложение 2.14'!G78</f>
        <v>63622.19</v>
      </c>
      <c r="H127" s="174">
        <f>'[15]Приложение 2.14'!H78</f>
        <v>102.51</v>
      </c>
      <c r="I127" s="174">
        <f>'[15]Приложение 2.14'!I78</f>
        <v>249.56</v>
      </c>
    </row>
    <row r="128" spans="1:9" ht="21.75" customHeight="1" x14ac:dyDescent="0.25">
      <c r="A128" s="447"/>
      <c r="B128" s="449"/>
      <c r="C128" s="447"/>
      <c r="D128" s="440"/>
      <c r="E128" s="396"/>
      <c r="F128" s="180" t="s">
        <v>110</v>
      </c>
      <c r="G128" s="174">
        <f>'[15]Приложение 2.14'!G79</f>
        <v>65306.38</v>
      </c>
      <c r="H128" s="174">
        <f>'[15]Приложение 2.14'!H79</f>
        <v>107.75</v>
      </c>
      <c r="I128" s="174">
        <f>'[15]Приложение 2.14'!I79</f>
        <v>258.69</v>
      </c>
    </row>
    <row r="129" spans="1:9" ht="21.75" customHeight="1" x14ac:dyDescent="0.25">
      <c r="A129" s="446">
        <v>38</v>
      </c>
      <c r="B129" s="448" t="str">
        <f>'[15]Приложение 2.14'!B80</f>
        <v>62/5</v>
      </c>
      <c r="C129" s="450" t="str">
        <f>'[15]Приложение 2.14'!C80</f>
        <v>28.12.2016г.</v>
      </c>
      <c r="D129" s="440"/>
      <c r="E129" s="389" t="s">
        <v>193</v>
      </c>
      <c r="F129" s="180" t="s">
        <v>109</v>
      </c>
      <c r="G129" s="174">
        <f>'[15]Приложение 2.14'!G80</f>
        <v>53131.51</v>
      </c>
      <c r="H129" s="174">
        <f>'[15]Приложение 2.14'!H80</f>
        <v>25.22</v>
      </c>
      <c r="I129" s="174">
        <f>'[15]Приложение 2.14'!I80</f>
        <v>98.04</v>
      </c>
    </row>
    <row r="130" spans="1:9" ht="21.75" customHeight="1" x14ac:dyDescent="0.25">
      <c r="A130" s="447"/>
      <c r="B130" s="449"/>
      <c r="C130" s="447"/>
      <c r="D130" s="440"/>
      <c r="E130" s="396"/>
      <c r="F130" s="180" t="s">
        <v>110</v>
      </c>
      <c r="G130" s="174">
        <f>'[15]Приложение 2.14'!G81</f>
        <v>53131.88</v>
      </c>
      <c r="H130" s="174">
        <f>'[15]Приложение 2.14'!H81</f>
        <v>26.51</v>
      </c>
      <c r="I130" s="174">
        <f>'[15]Приложение 2.14'!I81</f>
        <v>99.33</v>
      </c>
    </row>
    <row r="131" spans="1:9" ht="21.75" customHeight="1" x14ac:dyDescent="0.25">
      <c r="A131" s="446">
        <v>39</v>
      </c>
      <c r="B131" s="448" t="str">
        <f>'[15]Приложение 2.14'!B82</f>
        <v>62/5</v>
      </c>
      <c r="C131" s="450" t="str">
        <f>'[15]Приложение 2.14'!C82</f>
        <v>28.12.2016г.</v>
      </c>
      <c r="D131" s="440"/>
      <c r="E131" s="389" t="s">
        <v>194</v>
      </c>
      <c r="F131" s="180" t="s">
        <v>109</v>
      </c>
      <c r="G131" s="174">
        <f>'[15]Приложение 2.14'!G82</f>
        <v>45492.22</v>
      </c>
      <c r="H131" s="174">
        <f>'[15]Приложение 2.14'!H82</f>
        <v>187.22</v>
      </c>
      <c r="I131" s="174">
        <f>'[15]Приложение 2.14'!I82</f>
        <v>432.36</v>
      </c>
    </row>
    <row r="132" spans="1:9" ht="21.75" customHeight="1" x14ac:dyDescent="0.25">
      <c r="A132" s="447"/>
      <c r="B132" s="449"/>
      <c r="C132" s="447"/>
      <c r="D132" s="440"/>
      <c r="E132" s="396"/>
      <c r="F132" s="180" t="s">
        <v>110</v>
      </c>
      <c r="G132" s="174">
        <f>'[15]Приложение 2.14'!G83</f>
        <v>44009.96</v>
      </c>
      <c r="H132" s="174">
        <f>'[15]Приложение 2.14'!H83</f>
        <v>196.79</v>
      </c>
      <c r="I132" s="174">
        <f>'[15]Приложение 2.14'!I83</f>
        <v>433.94</v>
      </c>
    </row>
    <row r="133" spans="1:9" ht="21.75" customHeight="1" x14ac:dyDescent="0.25">
      <c r="A133" s="446">
        <v>40</v>
      </c>
      <c r="B133" s="448" t="str">
        <f>'[15]Приложение 2.14'!B84</f>
        <v>62/5</v>
      </c>
      <c r="C133" s="450" t="str">
        <f>'[15]Приложение 2.14'!C84</f>
        <v>28.12.2016г.</v>
      </c>
      <c r="D133" s="440"/>
      <c r="E133" s="389" t="s">
        <v>195</v>
      </c>
      <c r="F133" s="180" t="s">
        <v>109</v>
      </c>
      <c r="G133" s="174">
        <f>'[15]Приложение 2.14'!G84</f>
        <v>165425</v>
      </c>
      <c r="H133" s="174">
        <f>'[15]Приложение 2.14'!H84</f>
        <v>77.86</v>
      </c>
      <c r="I133" s="174">
        <f>'[15]Приложение 2.14'!I84</f>
        <v>270.76</v>
      </c>
    </row>
    <row r="134" spans="1:9" ht="21.75" customHeight="1" x14ac:dyDescent="0.25">
      <c r="A134" s="447"/>
      <c r="B134" s="449"/>
      <c r="C134" s="447"/>
      <c r="D134" s="440"/>
      <c r="E134" s="396"/>
      <c r="F134" s="180" t="s">
        <v>110</v>
      </c>
      <c r="G134" s="174">
        <f>'[15]Приложение 2.14'!G85</f>
        <v>170867.42</v>
      </c>
      <c r="H134" s="174">
        <f>'[15]Приложение 2.14'!H85</f>
        <v>81.84</v>
      </c>
      <c r="I134" s="174">
        <f>'[15]Приложение 2.14'!I85</f>
        <v>286.62</v>
      </c>
    </row>
    <row r="135" spans="1:9" ht="21.75" customHeight="1" x14ac:dyDescent="0.25">
      <c r="A135" s="446">
        <v>41</v>
      </c>
      <c r="B135" s="448" t="s">
        <v>311</v>
      </c>
      <c r="C135" s="446" t="s">
        <v>312</v>
      </c>
      <c r="D135" s="440"/>
      <c r="E135" s="389" t="s">
        <v>313</v>
      </c>
      <c r="F135" s="222" t="s">
        <v>314</v>
      </c>
      <c r="G135" s="174">
        <v>68157.710000000006</v>
      </c>
      <c r="H135" s="174">
        <v>162.38</v>
      </c>
      <c r="I135" s="174">
        <v>703.31</v>
      </c>
    </row>
    <row r="136" spans="1:9" ht="18" customHeight="1" x14ac:dyDescent="0.25">
      <c r="A136" s="447"/>
      <c r="B136" s="449"/>
      <c r="C136" s="447"/>
      <c r="D136" s="440"/>
      <c r="E136" s="396"/>
      <c r="F136" s="180" t="s">
        <v>110</v>
      </c>
      <c r="G136" s="168">
        <v>68157.78</v>
      </c>
      <c r="H136" s="168">
        <v>170.68</v>
      </c>
      <c r="I136" s="168">
        <v>711.61</v>
      </c>
    </row>
    <row r="137" spans="1:9" ht="18" customHeight="1" x14ac:dyDescent="0.25">
      <c r="A137" s="474">
        <v>42</v>
      </c>
      <c r="B137" s="226" t="s">
        <v>329</v>
      </c>
      <c r="C137" s="225" t="s">
        <v>330</v>
      </c>
      <c r="D137" s="219"/>
      <c r="E137" s="473" t="s">
        <v>331</v>
      </c>
      <c r="F137" s="471" t="s">
        <v>332</v>
      </c>
      <c r="G137" s="472">
        <v>860955.36</v>
      </c>
      <c r="H137" s="472">
        <v>70.41</v>
      </c>
      <c r="I137" s="472">
        <v>1605.1</v>
      </c>
    </row>
    <row r="138" spans="1:9" ht="15.75" thickBot="1" x14ac:dyDescent="0.3">
      <c r="A138" s="412" t="s">
        <v>196</v>
      </c>
      <c r="B138" s="412"/>
      <c r="C138" s="412"/>
      <c r="D138" s="412"/>
      <c r="E138" s="412"/>
      <c r="F138" s="412"/>
      <c r="G138" s="412"/>
      <c r="H138" s="412"/>
      <c r="I138" s="412"/>
    </row>
    <row r="139" spans="1:9" ht="48.75" customHeight="1" x14ac:dyDescent="0.25">
      <c r="A139" s="183">
        <v>1</v>
      </c>
      <c r="B139" s="184" t="str">
        <f>'[16]Приложение 2.14'!B5</f>
        <v>14/511
(в ред. пост.ДГРЦиТ КО от 28.12.2016 №16/517)</v>
      </c>
      <c r="C139" s="185" t="str">
        <f>'[16]Приложение 2.14'!C5</f>
        <v>28.12.2016</v>
      </c>
      <c r="D139" s="439" t="str">
        <f>'[16]Приложение 2.14'!$D$5</f>
        <v>официальное опубликование 30.12.2015 на официальном сайте Администрации Костромской области http://pravo.adm44.ru/kind.aspx?id=18</v>
      </c>
      <c r="E139" s="186" t="s">
        <v>197</v>
      </c>
      <c r="F139" s="187">
        <v>2017</v>
      </c>
      <c r="G139" s="166">
        <f>'[16]Приложение 2.14'!G5</f>
        <v>455802.48</v>
      </c>
      <c r="H139" s="166">
        <f>'[16]Приложение 2.14'!H5</f>
        <v>197.27</v>
      </c>
      <c r="I139" s="167">
        <f>'[16]Приложение 2.14'!I5</f>
        <v>1748.2</v>
      </c>
    </row>
    <row r="140" spans="1:9" ht="48.75" customHeight="1" x14ac:dyDescent="0.25">
      <c r="A140" s="188">
        <v>2</v>
      </c>
      <c r="B140" s="189" t="str">
        <f>'[16]Приложение 2.14'!B6</f>
        <v>14/511
(в ред. пост.ДГРЦиТ КО от 28.12.2016 №16/517)</v>
      </c>
      <c r="C140" s="190" t="str">
        <f>'[16]Приложение 2.14'!C6</f>
        <v>28.12.2016</v>
      </c>
      <c r="D140" s="440"/>
      <c r="E140" s="191" t="s">
        <v>198</v>
      </c>
      <c r="F140" s="192">
        <v>2017</v>
      </c>
      <c r="G140" s="168">
        <f>'[16]Приложение 2.14'!G6</f>
        <v>254119.91</v>
      </c>
      <c r="H140" s="168">
        <f>'[16]Приложение 2.14'!H6</f>
        <v>217.12</v>
      </c>
      <c r="I140" s="169">
        <f>'[16]Приложение 2.14'!I6</f>
        <v>678.94</v>
      </c>
    </row>
    <row r="141" spans="1:9" ht="48.75" customHeight="1" x14ac:dyDescent="0.25">
      <c r="A141" s="188">
        <v>3</v>
      </c>
      <c r="B141" s="189" t="str">
        <f>'[16]Приложение 2.14'!B7</f>
        <v>14/511
(в ред. пост.ДГРЦиТ КО от 28.12.2016 №16/517)</v>
      </c>
      <c r="C141" s="190" t="str">
        <f>'[16]Приложение 2.14'!C7</f>
        <v>28.12.2016</v>
      </c>
      <c r="D141" s="440"/>
      <c r="E141" s="191" t="s">
        <v>199</v>
      </c>
      <c r="F141" s="192">
        <v>2017</v>
      </c>
      <c r="G141" s="168">
        <f>'[16]Приложение 2.14'!G7</f>
        <v>38865.96</v>
      </c>
      <c r="H141" s="168">
        <f>'[16]Приложение 2.14'!H7</f>
        <v>41.26</v>
      </c>
      <c r="I141" s="169">
        <f>'[16]Приложение 2.14'!I7</f>
        <v>115.65</v>
      </c>
    </row>
    <row r="142" spans="1:9" ht="48.75" customHeight="1" x14ac:dyDescent="0.25">
      <c r="A142" s="188">
        <v>4</v>
      </c>
      <c r="B142" s="189" t="str">
        <f>'[16]Приложение 2.14'!B8</f>
        <v>14/511
(в ред. пост.ДГРЦиТ КО от 28.12.2016 №16/517)</v>
      </c>
      <c r="C142" s="190" t="str">
        <f>'[16]Приложение 2.14'!C8</f>
        <v>28.12.2016</v>
      </c>
      <c r="D142" s="440"/>
      <c r="E142" s="191" t="s">
        <v>200</v>
      </c>
      <c r="F142" s="192">
        <v>2017</v>
      </c>
      <c r="G142" s="168">
        <f>'[16]Приложение 2.14'!G8</f>
        <v>389860.4</v>
      </c>
      <c r="H142" s="168">
        <f>'[16]Приложение 2.14'!H8</f>
        <v>137.82</v>
      </c>
      <c r="I142" s="169">
        <f>'[16]Приложение 2.14'!I8</f>
        <v>936.65</v>
      </c>
    </row>
    <row r="143" spans="1:9" ht="48.75" customHeight="1" x14ac:dyDescent="0.25">
      <c r="A143" s="188">
        <v>5</v>
      </c>
      <c r="B143" s="189" t="str">
        <f>'[16]Приложение 2.14'!B9</f>
        <v>14/511
(в ред. пост.ДГРЦиТ КО от 28.12.2016 №16/517)</v>
      </c>
      <c r="C143" s="190" t="str">
        <f>'[16]Приложение 2.14'!C9</f>
        <v>28.12.2016</v>
      </c>
      <c r="D143" s="440"/>
      <c r="E143" s="191" t="s">
        <v>201</v>
      </c>
      <c r="F143" s="192">
        <v>2017</v>
      </c>
      <c r="G143" s="168">
        <f>'[16]Приложение 2.14'!G9</f>
        <v>368662.97</v>
      </c>
      <c r="H143" s="168">
        <f>'[16]Приложение 2.14'!H9</f>
        <v>91.43</v>
      </c>
      <c r="I143" s="169">
        <f>'[16]Приложение 2.14'!I9</f>
        <v>873.18</v>
      </c>
    </row>
    <row r="144" spans="1:9" ht="48.75" customHeight="1" thickBot="1" x14ac:dyDescent="0.3">
      <c r="A144" s="193">
        <v>6</v>
      </c>
      <c r="B144" s="194" t="str">
        <f>'[16]Приложение 2.14'!B10</f>
        <v>14/511
(в ред. пост.ДГРЦиТ КО от 28.12.2016 №16/517)</v>
      </c>
      <c r="C144" s="195" t="str">
        <f>'[16]Приложение 2.14'!C10</f>
        <v>28.12.2016</v>
      </c>
      <c r="D144" s="429"/>
      <c r="E144" s="196" t="s">
        <v>202</v>
      </c>
      <c r="F144" s="197">
        <v>2017</v>
      </c>
      <c r="G144" s="170">
        <f>'[16]Приложение 2.14'!G10</f>
        <v>425814.54</v>
      </c>
      <c r="H144" s="170">
        <f>'[16]Приложение 2.14'!H10</f>
        <v>81.650000000000006</v>
      </c>
      <c r="I144" s="171">
        <f>'[16]Приложение 2.14'!I10</f>
        <v>962.64</v>
      </c>
    </row>
    <row r="145" spans="1:9" ht="15.75" thickBot="1" x14ac:dyDescent="0.3">
      <c r="A145" s="397" t="s">
        <v>203</v>
      </c>
      <c r="B145" s="397"/>
      <c r="C145" s="397"/>
      <c r="D145" s="397"/>
      <c r="E145" s="397"/>
      <c r="F145" s="397"/>
      <c r="G145" s="397"/>
      <c r="H145" s="397"/>
      <c r="I145" s="397"/>
    </row>
    <row r="146" spans="1:9" ht="21.75" customHeight="1" x14ac:dyDescent="0.25">
      <c r="A146" s="438">
        <v>1</v>
      </c>
      <c r="B146" s="439" t="str">
        <f>'[17]Форма 2.14_ТМ пер'!B5</f>
        <v>№102</v>
      </c>
      <c r="C146" s="441" t="str">
        <f>'[17]Форма 2.14_ТМ пер'!C5</f>
        <v>23.12.2016г.</v>
      </c>
      <c r="D146" s="442" t="str">
        <f>'[17]Форма 2.14_ТМ пер'!$D$5</f>
        <v>Газета "Курск" №52 от 28.12.2016г.</v>
      </c>
      <c r="E146" s="445" t="s">
        <v>204</v>
      </c>
      <c r="F146" s="187" t="s">
        <v>109</v>
      </c>
      <c r="G146" s="166">
        <f>'[17]Форма 2.14_ТМ пер'!G5</f>
        <v>159712.63399999999</v>
      </c>
      <c r="H146" s="166">
        <f>'[17]Форма 2.14_ТМ пер'!H5</f>
        <v>92.718999999999994</v>
      </c>
      <c r="I146" s="167">
        <f>'[17]Форма 2.14_ТМ пер'!I5</f>
        <v>420.49599999999998</v>
      </c>
    </row>
    <row r="147" spans="1:9" ht="21.75" customHeight="1" x14ac:dyDescent="0.25">
      <c r="A147" s="395"/>
      <c r="B147" s="440"/>
      <c r="C147" s="430"/>
      <c r="D147" s="443"/>
      <c r="E147" s="396"/>
      <c r="F147" s="192" t="s">
        <v>110</v>
      </c>
      <c r="G147" s="168">
        <f>'[17]Форма 2.14_ТМ пер'!G6</f>
        <v>510254.26500000001</v>
      </c>
      <c r="H147" s="168">
        <f>'[17]Форма 2.14_ТМ пер'!H6</f>
        <v>80.984999999999999</v>
      </c>
      <c r="I147" s="169">
        <f>'[17]Форма 2.14_ТМ пер'!I6</f>
        <v>1122.443</v>
      </c>
    </row>
    <row r="148" spans="1:9" ht="21.75" customHeight="1" x14ac:dyDescent="0.25">
      <c r="A148" s="386">
        <v>2</v>
      </c>
      <c r="B148" s="405" t="str">
        <f>'[17]Форма 2.14_ТМ пер'!B7</f>
        <v>№103</v>
      </c>
      <c r="C148" s="437" t="str">
        <f>'[17]Форма 2.14_ТМ пер'!C7</f>
        <v>23.12.2016г.</v>
      </c>
      <c r="D148" s="443"/>
      <c r="E148" s="389" t="s">
        <v>205</v>
      </c>
      <c r="F148" s="192" t="s">
        <v>109</v>
      </c>
      <c r="G148" s="168">
        <f>'[17]Форма 2.14_ТМ пер'!G7</f>
        <v>372123.66899999999</v>
      </c>
      <c r="H148" s="168">
        <f>'[17]Форма 2.14_ТМ пер'!H7</f>
        <v>153.238</v>
      </c>
      <c r="I148" s="169">
        <f>'[17]Форма 2.14_ТМ пер'!I7</f>
        <v>808.49599999999998</v>
      </c>
    </row>
    <row r="149" spans="1:9" ht="21.75" customHeight="1" x14ac:dyDescent="0.25">
      <c r="A149" s="395"/>
      <c r="B149" s="406"/>
      <c r="C149" s="437"/>
      <c r="D149" s="443"/>
      <c r="E149" s="396"/>
      <c r="F149" s="192" t="s">
        <v>110</v>
      </c>
      <c r="G149" s="168">
        <f>'[17]Форма 2.14_ТМ пер'!G8</f>
        <v>372123.66899999999</v>
      </c>
      <c r="H149" s="168">
        <f>'[17]Форма 2.14_ТМ пер'!H8</f>
        <v>137.839</v>
      </c>
      <c r="I149" s="169">
        <f>'[17]Форма 2.14_ТМ пер'!I8</f>
        <v>793.07799999999997</v>
      </c>
    </row>
    <row r="150" spans="1:9" ht="21.75" customHeight="1" x14ac:dyDescent="0.25">
      <c r="A150" s="386">
        <v>3</v>
      </c>
      <c r="B150" s="405" t="str">
        <f>'[17]Форма 2.14_ТМ пер'!B9</f>
        <v>№104</v>
      </c>
      <c r="C150" s="437" t="str">
        <f>'[17]Форма 2.14_ТМ пер'!C9</f>
        <v>23.12.2016г.</v>
      </c>
      <c r="D150" s="443"/>
      <c r="E150" s="389" t="s">
        <v>206</v>
      </c>
      <c r="F150" s="192" t="s">
        <v>109</v>
      </c>
      <c r="G150" s="168">
        <f>'[17]Форма 2.14_ТМ пер'!G9</f>
        <v>163739.766</v>
      </c>
      <c r="H150" s="168">
        <f>'[17]Форма 2.14_ТМ пер'!H9</f>
        <v>169.55199999999999</v>
      </c>
      <c r="I150" s="169">
        <f>'[17]Форма 2.14_ТМ пер'!I9</f>
        <v>472.41500000000002</v>
      </c>
    </row>
    <row r="151" spans="1:9" ht="21.75" customHeight="1" x14ac:dyDescent="0.25">
      <c r="A151" s="395"/>
      <c r="B151" s="406"/>
      <c r="C151" s="437"/>
      <c r="D151" s="443"/>
      <c r="E151" s="396"/>
      <c r="F151" s="192" t="s">
        <v>110</v>
      </c>
      <c r="G151" s="168">
        <f>'[17]Форма 2.14_ТМ пер'!G10</f>
        <v>168365.45600000001</v>
      </c>
      <c r="H151" s="168">
        <f>'[17]Форма 2.14_ТМ пер'!H10</f>
        <v>151.631</v>
      </c>
      <c r="I151" s="169">
        <f>'[17]Форма 2.14_ТМ пер'!I10</f>
        <v>462.73099999999999</v>
      </c>
    </row>
    <row r="152" spans="1:9" ht="21.75" customHeight="1" x14ac:dyDescent="0.25">
      <c r="A152" s="386">
        <v>4</v>
      </c>
      <c r="B152" s="405" t="str">
        <f>'[17]Форма 2.14_ТМ пер'!B11</f>
        <v>№105</v>
      </c>
      <c r="C152" s="437" t="str">
        <f>'[17]Форма 2.14_ТМ пер'!C11</f>
        <v>23.12.2016г.</v>
      </c>
      <c r="D152" s="443"/>
      <c r="E152" s="389" t="s">
        <v>207</v>
      </c>
      <c r="F152" s="192" t="s">
        <v>109</v>
      </c>
      <c r="G152" s="168">
        <f>'[17]Форма 2.14_ТМ пер'!G11</f>
        <v>60758.542999999998</v>
      </c>
      <c r="H152" s="168">
        <f>'[17]Форма 2.14_ТМ пер'!H11</f>
        <v>37.494999999999997</v>
      </c>
      <c r="I152" s="169">
        <f>'[17]Форма 2.14_ТМ пер'!I11</f>
        <v>202.32599999999999</v>
      </c>
    </row>
    <row r="153" spans="1:9" ht="21.75" customHeight="1" x14ac:dyDescent="0.25">
      <c r="A153" s="395"/>
      <c r="B153" s="406"/>
      <c r="C153" s="437"/>
      <c r="D153" s="443"/>
      <c r="E153" s="396"/>
      <c r="F153" s="192" t="s">
        <v>110</v>
      </c>
      <c r="G153" s="168">
        <f>'[17]Форма 2.14_ТМ пер'!G12</f>
        <v>57026.061999999998</v>
      </c>
      <c r="H153" s="168">
        <f>'[17]Форма 2.14_ТМ пер'!H12</f>
        <v>33.42</v>
      </c>
      <c r="I153" s="169">
        <f>'[17]Форма 2.14_ТМ пер'!I12</f>
        <v>182.36099999999999</v>
      </c>
    </row>
    <row r="154" spans="1:9" ht="21.75" customHeight="1" x14ac:dyDescent="0.25">
      <c r="A154" s="386">
        <v>5</v>
      </c>
      <c r="B154" s="405" t="str">
        <f>'[17]Форма 2.14_ТМ пер'!B13</f>
        <v>№106</v>
      </c>
      <c r="C154" s="437" t="str">
        <f>'[17]Форма 2.14_ТМ пер'!C13</f>
        <v>23.12.2016г.</v>
      </c>
      <c r="D154" s="443"/>
      <c r="E154" s="389" t="s">
        <v>208</v>
      </c>
      <c r="F154" s="192" t="s">
        <v>109</v>
      </c>
      <c r="G154" s="168">
        <f>'[17]Форма 2.14_ТМ пер'!G13</f>
        <v>504620.712</v>
      </c>
      <c r="H154" s="168">
        <f>'[17]Форма 2.14_ТМ пер'!H13</f>
        <v>200.24</v>
      </c>
      <c r="I154" s="169">
        <f>'[17]Форма 2.14_ТМ пер'!I13</f>
        <v>1461.7919999999999</v>
      </c>
    </row>
    <row r="155" spans="1:9" ht="21.75" customHeight="1" x14ac:dyDescent="0.25">
      <c r="A155" s="395"/>
      <c r="B155" s="406"/>
      <c r="C155" s="437"/>
      <c r="D155" s="443"/>
      <c r="E155" s="396"/>
      <c r="F155" s="192" t="s">
        <v>110</v>
      </c>
      <c r="G155" s="168">
        <f>'[17]Форма 2.14_ТМ пер'!G14</f>
        <v>508564.701</v>
      </c>
      <c r="H155" s="168">
        <f>'[17]Форма 2.14_ТМ пер'!H14</f>
        <v>178.37899999999999</v>
      </c>
      <c r="I155" s="169">
        <f>'[17]Форма 2.14_ТМ пер'!I14</f>
        <v>1449.809</v>
      </c>
    </row>
    <row r="156" spans="1:9" ht="21.75" customHeight="1" x14ac:dyDescent="0.25">
      <c r="A156" s="386">
        <v>6</v>
      </c>
      <c r="B156" s="405" t="str">
        <f>'[17]Форма 2.14_ТМ пер'!B15</f>
        <v>№107</v>
      </c>
      <c r="C156" s="437" t="str">
        <f>'[17]Форма 2.14_ТМ пер'!C15</f>
        <v>23.12.2016г.</v>
      </c>
      <c r="D156" s="443"/>
      <c r="E156" s="389" t="s">
        <v>209</v>
      </c>
      <c r="F156" s="192" t="s">
        <v>109</v>
      </c>
      <c r="G156" s="168">
        <f>'[17]Форма 2.14_ТМ пер'!G15</f>
        <v>107956.572</v>
      </c>
      <c r="H156" s="168">
        <f>'[17]Форма 2.14_ТМ пер'!H15</f>
        <v>98.837999999999994</v>
      </c>
      <c r="I156" s="169">
        <f>'[17]Форма 2.14_ТМ пер'!I15</f>
        <v>689.05200000000002</v>
      </c>
    </row>
    <row r="157" spans="1:9" ht="21.75" customHeight="1" x14ac:dyDescent="0.25">
      <c r="A157" s="395"/>
      <c r="B157" s="406"/>
      <c r="C157" s="437"/>
      <c r="D157" s="443"/>
      <c r="E157" s="396"/>
      <c r="F157" s="192" t="s">
        <v>110</v>
      </c>
      <c r="G157" s="168">
        <f>'[17]Форма 2.14_ТМ пер'!G16</f>
        <v>148474.595</v>
      </c>
      <c r="H157" s="168">
        <f>'[17]Форма 2.14_ТМ пер'!H16</f>
        <v>82.409000000000006</v>
      </c>
      <c r="I157" s="169">
        <f>'[17]Форма 2.14_ТМ пер'!I16</f>
        <v>830.18799999999999</v>
      </c>
    </row>
    <row r="158" spans="1:9" ht="21.75" customHeight="1" x14ac:dyDescent="0.25">
      <c r="A158" s="386">
        <v>7</v>
      </c>
      <c r="B158" s="405" t="str">
        <f>'[17]Форма 2.14_ТМ пер'!B17</f>
        <v>№108</v>
      </c>
      <c r="C158" s="437" t="str">
        <f>'[17]Форма 2.14_ТМ пер'!C17</f>
        <v>23.12.2016г.</v>
      </c>
      <c r="D158" s="443"/>
      <c r="E158" s="389" t="s">
        <v>210</v>
      </c>
      <c r="F158" s="192" t="s">
        <v>109</v>
      </c>
      <c r="G158" s="168">
        <f>'[17]Форма 2.14_ТМ пер'!G17</f>
        <v>162077.93299999999</v>
      </c>
      <c r="H158" s="168">
        <f>'[17]Форма 2.14_ТМ пер'!H17</f>
        <v>63.795000000000002</v>
      </c>
      <c r="I158" s="169">
        <f>'[17]Форма 2.14_ТМ пер'!I17</f>
        <v>287.22199999999998</v>
      </c>
    </row>
    <row r="159" spans="1:9" ht="21.75" customHeight="1" x14ac:dyDescent="0.25">
      <c r="A159" s="395"/>
      <c r="B159" s="406"/>
      <c r="C159" s="437"/>
      <c r="D159" s="443"/>
      <c r="E159" s="396"/>
      <c r="F159" s="192" t="s">
        <v>110</v>
      </c>
      <c r="G159" s="168">
        <f>'[17]Форма 2.14_ТМ пер'!G18</f>
        <v>275828.23</v>
      </c>
      <c r="H159" s="168">
        <f>'[17]Форма 2.14_ТМ пер'!H18</f>
        <v>56.64</v>
      </c>
      <c r="I159" s="169">
        <f>'[17]Форма 2.14_ТМ пер'!I18</f>
        <v>432.47300000000001</v>
      </c>
    </row>
    <row r="160" spans="1:9" ht="21.75" customHeight="1" x14ac:dyDescent="0.25">
      <c r="A160" s="386">
        <v>8</v>
      </c>
      <c r="B160" s="405" t="str">
        <f>'[17]Форма 2.14_ТМ пер'!B19</f>
        <v>№109</v>
      </c>
      <c r="C160" s="437" t="str">
        <f>'[17]Форма 2.14_ТМ пер'!C19</f>
        <v>23.12.2016г.</v>
      </c>
      <c r="D160" s="443"/>
      <c r="E160" s="389" t="s">
        <v>211</v>
      </c>
      <c r="F160" s="192" t="s">
        <v>109</v>
      </c>
      <c r="G160" s="168">
        <f>'[17]Форма 2.14_ТМ пер'!G19</f>
        <v>23599.498</v>
      </c>
      <c r="H160" s="168">
        <f>'[17]Форма 2.14_ТМ пер'!H19</f>
        <v>53.29</v>
      </c>
      <c r="I160" s="169">
        <f>'[17]Форма 2.14_ТМ пер'!I19</f>
        <v>185.08199999999999</v>
      </c>
    </row>
    <row r="161" spans="1:9" ht="21.75" customHeight="1" x14ac:dyDescent="0.25">
      <c r="A161" s="395"/>
      <c r="B161" s="406"/>
      <c r="C161" s="437"/>
      <c r="D161" s="443"/>
      <c r="E161" s="396"/>
      <c r="F161" s="192" t="s">
        <v>110</v>
      </c>
      <c r="G161" s="168">
        <f>'[17]Форма 2.14_ТМ пер'!G20</f>
        <v>23262.600999999999</v>
      </c>
      <c r="H161" s="168">
        <f>'[17]Форма 2.14_ТМ пер'!H20</f>
        <v>45.363999999999997</v>
      </c>
      <c r="I161" s="169">
        <f>'[17]Форма 2.14_ТМ пер'!I20</f>
        <v>167.643</v>
      </c>
    </row>
    <row r="162" spans="1:9" ht="21.75" customHeight="1" x14ac:dyDescent="0.25">
      <c r="A162" s="386">
        <v>9</v>
      </c>
      <c r="B162" s="405" t="str">
        <f>'[17]Форма 2.14_ТМ пер'!B21</f>
        <v>№110</v>
      </c>
      <c r="C162" s="437" t="str">
        <f>'[17]Форма 2.14_ТМ пер'!C21</f>
        <v>23.12.2016г.</v>
      </c>
      <c r="D162" s="443"/>
      <c r="E162" s="389" t="s">
        <v>212</v>
      </c>
      <c r="F162" s="192" t="s">
        <v>109</v>
      </c>
      <c r="G162" s="168">
        <f>'[17]Форма 2.14_ТМ пер'!G21</f>
        <v>9609.5409999999993</v>
      </c>
      <c r="H162" s="168">
        <f>'[17]Форма 2.14_ТМ пер'!H21</f>
        <v>104.42400000000001</v>
      </c>
      <c r="I162" s="169">
        <f>'[17]Форма 2.14_ТМ пер'!I21</f>
        <v>136.441</v>
      </c>
    </row>
    <row r="163" spans="1:9" ht="21.75" customHeight="1" x14ac:dyDescent="0.25">
      <c r="A163" s="395"/>
      <c r="B163" s="406"/>
      <c r="C163" s="437"/>
      <c r="D163" s="443"/>
      <c r="E163" s="396"/>
      <c r="F163" s="192" t="s">
        <v>110</v>
      </c>
      <c r="G163" s="168">
        <f>'[17]Форма 2.14_ТМ пер'!G22</f>
        <v>9609.5409999999993</v>
      </c>
      <c r="H163" s="168">
        <f>'[17]Форма 2.14_ТМ пер'!H22</f>
        <v>93.125</v>
      </c>
      <c r="I163" s="169">
        <f>'[17]Форма 2.14_ТМ пер'!I22</f>
        <v>125.14400000000001</v>
      </c>
    </row>
    <row r="164" spans="1:9" ht="21" customHeight="1" x14ac:dyDescent="0.25">
      <c r="A164" s="382">
        <v>10</v>
      </c>
      <c r="B164" s="405" t="str">
        <f>'[17]Форма 2.14_ТМ пер'!B23</f>
        <v>№111</v>
      </c>
      <c r="C164" s="437" t="str">
        <f>'[17]Форма 2.14_ТМ пер'!C23</f>
        <v>23.12.2016г.</v>
      </c>
      <c r="D164" s="443"/>
      <c r="E164" s="378" t="s">
        <v>213</v>
      </c>
      <c r="F164" s="192" t="s">
        <v>109</v>
      </c>
      <c r="G164" s="168">
        <f>'[17]Форма 2.14_ТМ пер'!G23</f>
        <v>272744.54200000002</v>
      </c>
      <c r="H164" s="168">
        <f>'[17]Форма 2.14_ТМ пер'!H23</f>
        <v>289.30799999999999</v>
      </c>
      <c r="I164" s="169">
        <f>'[17]Форма 2.14_ТМ пер'!I23</f>
        <v>734.70299999999997</v>
      </c>
    </row>
    <row r="165" spans="1:9" ht="21.75" customHeight="1" x14ac:dyDescent="0.25">
      <c r="A165" s="382"/>
      <c r="B165" s="406"/>
      <c r="C165" s="437"/>
      <c r="D165" s="443"/>
      <c r="E165" s="378"/>
      <c r="F165" s="192" t="s">
        <v>110</v>
      </c>
      <c r="G165" s="168">
        <f>'[17]Форма 2.14_ТМ пер'!G24</f>
        <v>273562.21000000002</v>
      </c>
      <c r="H165" s="168">
        <f>'[17]Форма 2.14_ТМ пер'!H24</f>
        <v>259.18</v>
      </c>
      <c r="I165" s="169">
        <f>'[17]Форма 2.14_ТМ пер'!I24</f>
        <v>713.09699999999998</v>
      </c>
    </row>
    <row r="166" spans="1:9" ht="21.75" customHeight="1" x14ac:dyDescent="0.25">
      <c r="A166" s="427">
        <v>11</v>
      </c>
      <c r="B166" s="428" t="str">
        <f>'[17]Форма 2.14_ТМ пер'!B25</f>
        <v>№112</v>
      </c>
      <c r="C166" s="430" t="str">
        <f>'[17]Форма 2.14_ТМ пер'!C25</f>
        <v>23.12.2016г.</v>
      </c>
      <c r="D166" s="443"/>
      <c r="E166" s="389" t="s">
        <v>214</v>
      </c>
      <c r="F166" s="198" t="s">
        <v>109</v>
      </c>
      <c r="G166" s="168">
        <f>'[17]Форма 2.14_ТМ пер'!G25</f>
        <v>362509.03399999999</v>
      </c>
      <c r="H166" s="168">
        <f>'[17]Форма 2.14_ТМ пер'!H25</f>
        <v>433.00299999999999</v>
      </c>
      <c r="I166" s="169">
        <f>'[17]Форма 2.14_ТМ пер'!I25</f>
        <v>1205.894</v>
      </c>
    </row>
    <row r="167" spans="1:9" ht="21.75" customHeight="1" thickBot="1" x14ac:dyDescent="0.3">
      <c r="A167" s="390"/>
      <c r="B167" s="429"/>
      <c r="C167" s="431"/>
      <c r="D167" s="444"/>
      <c r="E167" s="394"/>
      <c r="F167" s="197" t="s">
        <v>110</v>
      </c>
      <c r="G167" s="170">
        <f>'[17]Форма 2.14_ТМ пер'!G26</f>
        <v>351034.04300000001</v>
      </c>
      <c r="H167" s="170">
        <f>'[17]Форма 2.14_ТМ пер'!H26</f>
        <v>400.76900000000001</v>
      </c>
      <c r="I167" s="171">
        <f>'[17]Форма 2.14_ТМ пер'!I26</f>
        <v>1162.5219999999999</v>
      </c>
    </row>
    <row r="168" spans="1:9" ht="15.75" thickBot="1" x14ac:dyDescent="0.3">
      <c r="A168" s="432" t="s">
        <v>215</v>
      </c>
      <c r="B168" s="432"/>
      <c r="C168" s="432"/>
      <c r="D168" s="432"/>
      <c r="E168" s="432"/>
      <c r="F168" s="432"/>
      <c r="G168" s="432"/>
      <c r="H168" s="432"/>
      <c r="I168" s="432"/>
    </row>
    <row r="169" spans="1:9" s="175" customFormat="1" ht="21.75" customHeight="1" x14ac:dyDescent="0.25">
      <c r="A169" s="433" t="s">
        <v>125</v>
      </c>
      <c r="B169" s="414" t="s">
        <v>295</v>
      </c>
      <c r="C169" s="400" t="str">
        <f>'[18]Приложение 2.14'!C5</f>
        <v>30.12.2016г.</v>
      </c>
      <c r="D169" s="434" t="str">
        <f>'[18]Приложение 2.14'!D5</f>
        <v xml:space="preserve"> "Липецкая Газета" № 1-2 от 01.01.2017г.</v>
      </c>
      <c r="E169" s="415" t="s">
        <v>216</v>
      </c>
      <c r="F169" s="185" t="s">
        <v>109</v>
      </c>
      <c r="G169" s="166">
        <f>'[18]Приложение 2.14'!G5</f>
        <v>539495.84</v>
      </c>
      <c r="H169" s="166">
        <v>340.76</v>
      </c>
      <c r="I169" s="167">
        <f>'[18]Приложение 2.14'!I5</f>
        <v>1449.81</v>
      </c>
    </row>
    <row r="170" spans="1:9" s="175" customFormat="1" ht="21.75" customHeight="1" x14ac:dyDescent="0.25">
      <c r="A170" s="421"/>
      <c r="B170" s="406"/>
      <c r="C170" s="377"/>
      <c r="D170" s="435"/>
      <c r="E170" s="407"/>
      <c r="F170" s="190" t="s">
        <v>110</v>
      </c>
      <c r="G170" s="168">
        <f>'[18]Приложение 2.14'!G6</f>
        <v>585842.55000000005</v>
      </c>
      <c r="H170" s="168">
        <f>'[18]Приложение 2.14'!H6</f>
        <v>382.57</v>
      </c>
      <c r="I170" s="169">
        <f>'[18]Приложение 2.14'!I6</f>
        <v>1594.6100000000001</v>
      </c>
    </row>
    <row r="171" spans="1:9" s="175" customFormat="1" ht="21.75" customHeight="1" x14ac:dyDescent="0.25">
      <c r="A171" s="421" t="s">
        <v>127</v>
      </c>
      <c r="B171" s="405" t="str">
        <f>'[18]Приложение 2.14'!B7</f>
        <v>№49</v>
      </c>
      <c r="C171" s="404" t="str">
        <f>'[18]Приложение 2.14'!C7</f>
        <v>30.12.2016г.</v>
      </c>
      <c r="D171" s="435"/>
      <c r="E171" s="407" t="s">
        <v>217</v>
      </c>
      <c r="F171" s="190" t="s">
        <v>109</v>
      </c>
      <c r="G171" s="168">
        <f>'[18]Приложение 2.14'!G7</f>
        <v>38751.9</v>
      </c>
      <c r="H171" s="168">
        <f>'[18]Приложение 2.14'!H7</f>
        <v>30.184999999999999</v>
      </c>
      <c r="I171" s="169">
        <f>'[18]Приложение 2.14'!I7</f>
        <v>116.85</v>
      </c>
    </row>
    <row r="172" spans="1:9" s="175" customFormat="1" ht="21.75" customHeight="1" x14ac:dyDescent="0.25">
      <c r="A172" s="421"/>
      <c r="B172" s="406"/>
      <c r="C172" s="377"/>
      <c r="D172" s="435"/>
      <c r="E172" s="407"/>
      <c r="F172" s="190" t="s">
        <v>110</v>
      </c>
      <c r="G172" s="168">
        <f>'[18]Приложение 2.14'!G8</f>
        <v>42340.9</v>
      </c>
      <c r="H172" s="168">
        <f>'[18]Приложение 2.14'!H8</f>
        <v>31.945</v>
      </c>
      <c r="I172" s="169">
        <f>'[18]Приложение 2.14'!I8</f>
        <v>126.63</v>
      </c>
    </row>
    <row r="173" spans="1:9" s="175" customFormat="1" ht="21.75" customHeight="1" x14ac:dyDescent="0.25">
      <c r="A173" s="421" t="s">
        <v>129</v>
      </c>
      <c r="B173" s="405" t="str">
        <f>'[18]Приложение 2.14'!B9</f>
        <v>№49</v>
      </c>
      <c r="C173" s="404" t="str">
        <f>'[18]Приложение 2.14'!C9</f>
        <v>30.12.2016г.</v>
      </c>
      <c r="D173" s="435"/>
      <c r="E173" s="407" t="s">
        <v>218</v>
      </c>
      <c r="F173" s="190" t="s">
        <v>109</v>
      </c>
      <c r="G173" s="168">
        <f>'[18]Приложение 2.14'!G9</f>
        <v>115320.98</v>
      </c>
      <c r="H173" s="168">
        <f>'[18]Приложение 2.14'!H9</f>
        <v>139.28</v>
      </c>
      <c r="I173" s="169">
        <f>'[18]Приложение 2.14'!I9</f>
        <v>615.82000000000005</v>
      </c>
    </row>
    <row r="174" spans="1:9" s="175" customFormat="1" ht="21.75" customHeight="1" x14ac:dyDescent="0.25">
      <c r="A174" s="421"/>
      <c r="B174" s="406"/>
      <c r="C174" s="377"/>
      <c r="D174" s="435"/>
      <c r="E174" s="407"/>
      <c r="F174" s="190" t="s">
        <v>110</v>
      </c>
      <c r="G174" s="168">
        <f>'[18]Приложение 2.14'!G10</f>
        <v>171969</v>
      </c>
      <c r="H174" s="168">
        <f>'[18]Приложение 2.14'!H10</f>
        <v>116.78</v>
      </c>
      <c r="I174" s="169">
        <f>'[18]Приложение 2.14'!I10</f>
        <v>827.39</v>
      </c>
    </row>
    <row r="175" spans="1:9" s="175" customFormat="1" ht="21.75" customHeight="1" x14ac:dyDescent="0.25">
      <c r="A175" s="421" t="s">
        <v>131</v>
      </c>
      <c r="B175" s="405" t="str">
        <f>'[18]Приложение 2.14'!B11</f>
        <v>№49</v>
      </c>
      <c r="C175" s="404" t="str">
        <f>'[18]Приложение 2.14'!C11</f>
        <v>30.12.2016г.</v>
      </c>
      <c r="D175" s="435"/>
      <c r="E175" s="407" t="s">
        <v>219</v>
      </c>
      <c r="F175" s="190" t="s">
        <v>109</v>
      </c>
      <c r="G175" s="168">
        <f>'[18]Приложение 2.14'!G11</f>
        <v>74571.069000000003</v>
      </c>
      <c r="H175" s="168">
        <f>'[18]Приложение 2.14'!H11</f>
        <v>52.497</v>
      </c>
      <c r="I175" s="169">
        <f>'[18]Приложение 2.14'!I11</f>
        <v>229.35</v>
      </c>
    </row>
    <row r="176" spans="1:9" s="175" customFormat="1" ht="21.75" customHeight="1" x14ac:dyDescent="0.25">
      <c r="A176" s="421"/>
      <c r="B176" s="406"/>
      <c r="C176" s="377"/>
      <c r="D176" s="435"/>
      <c r="E176" s="407"/>
      <c r="F176" s="190" t="s">
        <v>110</v>
      </c>
      <c r="G176" s="168">
        <f>'[18]Приложение 2.14'!G12</f>
        <v>88046.67</v>
      </c>
      <c r="H176" s="168">
        <f>'[18]Приложение 2.14'!H12</f>
        <v>35.21</v>
      </c>
      <c r="I176" s="169">
        <f>'[18]Приложение 2.14'!I12</f>
        <v>244.01999999999998</v>
      </c>
    </row>
    <row r="177" spans="1:9" s="175" customFormat="1" ht="21.75" customHeight="1" x14ac:dyDescent="0.25">
      <c r="A177" s="421" t="s">
        <v>133</v>
      </c>
      <c r="B177" s="405" t="str">
        <f>'[18]Приложение 2.14'!B13</f>
        <v>№49</v>
      </c>
      <c r="C177" s="404" t="str">
        <f>'[18]Приложение 2.14'!C13</f>
        <v>30.12.2016г.</v>
      </c>
      <c r="D177" s="435"/>
      <c r="E177" s="407" t="s">
        <v>220</v>
      </c>
      <c r="F177" s="190" t="s">
        <v>109</v>
      </c>
      <c r="G177" s="168">
        <f>'[18]Приложение 2.14'!G13</f>
        <v>63247.75</v>
      </c>
      <c r="H177" s="168">
        <f>'[18]Приложение 2.14'!H13</f>
        <v>86.111999999999995</v>
      </c>
      <c r="I177" s="169">
        <f>'[18]Приложение 2.14'!I13</f>
        <v>237.91</v>
      </c>
    </row>
    <row r="178" spans="1:9" s="175" customFormat="1" ht="21.75" customHeight="1" x14ac:dyDescent="0.25">
      <c r="A178" s="421"/>
      <c r="B178" s="406"/>
      <c r="C178" s="377"/>
      <c r="D178" s="435"/>
      <c r="E178" s="407"/>
      <c r="F178" s="190" t="s">
        <v>110</v>
      </c>
      <c r="G178" s="168">
        <f>'[18]Приложение 2.14'!G14</f>
        <v>109565.78</v>
      </c>
      <c r="H178" s="168">
        <f>'[18]Приложение 2.14'!H14</f>
        <v>181.16</v>
      </c>
      <c r="I178" s="169">
        <f>'[18]Приложение 2.14'!I14</f>
        <v>444.12</v>
      </c>
    </row>
    <row r="179" spans="1:9" s="175" customFormat="1" ht="21.75" customHeight="1" x14ac:dyDescent="0.25">
      <c r="A179" s="421" t="s">
        <v>135</v>
      </c>
      <c r="B179" s="405" t="str">
        <f>'[18]Приложение 2.14'!B15</f>
        <v>№49</v>
      </c>
      <c r="C179" s="404" t="str">
        <f>'[18]Приложение 2.14'!C15</f>
        <v>30.12.2016г.</v>
      </c>
      <c r="D179" s="435"/>
      <c r="E179" s="407" t="s">
        <v>221</v>
      </c>
      <c r="F179" s="190" t="s">
        <v>109</v>
      </c>
      <c r="G179" s="168">
        <f>'[18]Приложение 2.14'!G15</f>
        <v>22020.742999999999</v>
      </c>
      <c r="H179" s="168">
        <f>'[18]Приложение 2.14'!H15</f>
        <v>38.082000000000001</v>
      </c>
      <c r="I179" s="169">
        <f>'[18]Приложение 2.14'!I15</f>
        <v>87</v>
      </c>
    </row>
    <row r="180" spans="1:9" s="175" customFormat="1" ht="21.75" customHeight="1" x14ac:dyDescent="0.25">
      <c r="A180" s="421"/>
      <c r="B180" s="406"/>
      <c r="C180" s="377"/>
      <c r="D180" s="435"/>
      <c r="E180" s="407"/>
      <c r="F180" s="190" t="s">
        <v>110</v>
      </c>
      <c r="G180" s="168">
        <f>'[18]Приложение 2.14'!G16</f>
        <v>36102.839999999997</v>
      </c>
      <c r="H180" s="168">
        <f>'[18]Приложение 2.14'!H16</f>
        <v>40.74</v>
      </c>
      <c r="I180" s="169">
        <f>'[18]Приложение 2.14'!I16</f>
        <v>120.94000000000001</v>
      </c>
    </row>
    <row r="181" spans="1:9" s="175" customFormat="1" ht="21.75" customHeight="1" x14ac:dyDescent="0.25">
      <c r="A181" s="421" t="s">
        <v>137</v>
      </c>
      <c r="B181" s="405" t="str">
        <f>'[18]Приложение 2.14'!B17</f>
        <v>№49</v>
      </c>
      <c r="C181" s="404" t="str">
        <f>'[18]Приложение 2.14'!C17</f>
        <v>30.12.2016г.</v>
      </c>
      <c r="D181" s="435"/>
      <c r="E181" s="407" t="s">
        <v>222</v>
      </c>
      <c r="F181" s="190" t="s">
        <v>109</v>
      </c>
      <c r="G181" s="168">
        <f>'[18]Приложение 2.14'!G17</f>
        <v>52144.81</v>
      </c>
      <c r="H181" s="168">
        <f>'[18]Приложение 2.14'!H17</f>
        <v>104.74</v>
      </c>
      <c r="I181" s="169">
        <f>'[18]Приложение 2.14'!I17</f>
        <v>296.15000000000003</v>
      </c>
    </row>
    <row r="182" spans="1:9" s="175" customFormat="1" ht="21.75" customHeight="1" x14ac:dyDescent="0.25">
      <c r="A182" s="421"/>
      <c r="B182" s="406"/>
      <c r="C182" s="377"/>
      <c r="D182" s="435"/>
      <c r="E182" s="407"/>
      <c r="F182" s="190" t="s">
        <v>110</v>
      </c>
      <c r="G182" s="168">
        <f>'[18]Приложение 2.14'!G18</f>
        <v>47742.33</v>
      </c>
      <c r="H182" s="168">
        <f>'[18]Приложение 2.14'!H18</f>
        <v>123.75</v>
      </c>
      <c r="I182" s="169">
        <f>'[18]Приложение 2.14'!I18</f>
        <v>299</v>
      </c>
    </row>
    <row r="183" spans="1:9" s="175" customFormat="1" ht="21.75" customHeight="1" x14ac:dyDescent="0.25">
      <c r="A183" s="421" t="s">
        <v>139</v>
      </c>
      <c r="B183" s="405" t="str">
        <f>'[18]Приложение 2.14'!B19</f>
        <v>№49</v>
      </c>
      <c r="C183" s="404" t="str">
        <f>'[18]Приложение 2.14'!C19</f>
        <v>30.12.2016г.</v>
      </c>
      <c r="D183" s="435"/>
      <c r="E183" s="407" t="s">
        <v>223</v>
      </c>
      <c r="F183" s="190" t="s">
        <v>109</v>
      </c>
      <c r="G183" s="168">
        <f>'[18]Приложение 2.14'!G19</f>
        <v>54609.81</v>
      </c>
      <c r="H183" s="168">
        <f>'[18]Приложение 2.14'!H19</f>
        <v>130.32</v>
      </c>
      <c r="I183" s="169">
        <f>'[18]Приложение 2.14'!I19</f>
        <v>255.42999999999998</v>
      </c>
    </row>
    <row r="184" spans="1:9" s="175" customFormat="1" ht="21.75" customHeight="1" x14ac:dyDescent="0.25">
      <c r="A184" s="421"/>
      <c r="B184" s="406"/>
      <c r="C184" s="377"/>
      <c r="D184" s="435"/>
      <c r="E184" s="407"/>
      <c r="F184" s="190" t="s">
        <v>110</v>
      </c>
      <c r="G184" s="168">
        <f>'[18]Приложение 2.14'!G20</f>
        <v>68123.259999999995</v>
      </c>
      <c r="H184" s="168">
        <f>'[18]Приложение 2.14'!H20</f>
        <v>138.80000000000001</v>
      </c>
      <c r="I184" s="169">
        <f>'[18]Приложение 2.14'!I20</f>
        <v>289.2</v>
      </c>
    </row>
    <row r="185" spans="1:9" s="175" customFormat="1" ht="21.75" customHeight="1" x14ac:dyDescent="0.25">
      <c r="A185" s="421" t="s">
        <v>141</v>
      </c>
      <c r="B185" s="405" t="str">
        <f>'[18]Приложение 2.14'!B21</f>
        <v>№49</v>
      </c>
      <c r="C185" s="404" t="str">
        <f>'[18]Приложение 2.14'!C21</f>
        <v>30.12.2016г.</v>
      </c>
      <c r="D185" s="435"/>
      <c r="E185" s="407" t="s">
        <v>224</v>
      </c>
      <c r="F185" s="190" t="s">
        <v>109</v>
      </c>
      <c r="G185" s="168">
        <f>'[18]Приложение 2.14'!G21</f>
        <v>484424.54</v>
      </c>
      <c r="H185" s="168">
        <f>'[18]Приложение 2.14'!H21</f>
        <v>215.86</v>
      </c>
      <c r="I185" s="169">
        <f>'[18]Приложение 2.14'!I21</f>
        <v>1723.97</v>
      </c>
    </row>
    <row r="186" spans="1:9" s="175" customFormat="1" ht="21.75" customHeight="1" x14ac:dyDescent="0.25">
      <c r="A186" s="421"/>
      <c r="B186" s="406"/>
      <c r="C186" s="377"/>
      <c r="D186" s="435"/>
      <c r="E186" s="407"/>
      <c r="F186" s="190" t="s">
        <v>110</v>
      </c>
      <c r="G186" s="168">
        <f>'[18]Приложение 2.14'!G22</f>
        <v>498192.9</v>
      </c>
      <c r="H186" s="168">
        <f>'[18]Приложение 2.14'!H22</f>
        <v>349.37</v>
      </c>
      <c r="I186" s="169">
        <f>'[18]Приложение 2.14'!I22</f>
        <v>2052.81</v>
      </c>
    </row>
    <row r="187" spans="1:9" s="175" customFormat="1" ht="21.75" customHeight="1" x14ac:dyDescent="0.25">
      <c r="A187" s="421" t="s">
        <v>143</v>
      </c>
      <c r="B187" s="405" t="str">
        <f>'[18]Приложение 2.14'!B23</f>
        <v>№49</v>
      </c>
      <c r="C187" s="404" t="str">
        <f>'[18]Приложение 2.14'!C23</f>
        <v>30.12.2016г.</v>
      </c>
      <c r="D187" s="435"/>
      <c r="E187" s="407" t="s">
        <v>225</v>
      </c>
      <c r="F187" s="190" t="s">
        <v>109</v>
      </c>
      <c r="G187" s="168">
        <f>'[18]Приложение 2.14'!G23</f>
        <v>27231.43</v>
      </c>
      <c r="H187" s="168">
        <f>'[18]Приложение 2.14'!H23</f>
        <v>73.558999999999997</v>
      </c>
      <c r="I187" s="169">
        <f>'[18]Приложение 2.14'!I23</f>
        <v>146.94</v>
      </c>
    </row>
    <row r="188" spans="1:9" s="175" customFormat="1" ht="21.75" customHeight="1" x14ac:dyDescent="0.25">
      <c r="A188" s="421"/>
      <c r="B188" s="406"/>
      <c r="C188" s="377"/>
      <c r="D188" s="435"/>
      <c r="E188" s="407"/>
      <c r="F188" s="190" t="s">
        <v>110</v>
      </c>
      <c r="G188" s="168">
        <f>'[18]Приложение 2.14'!G24</f>
        <v>29904.48</v>
      </c>
      <c r="H188" s="168">
        <f>'[18]Приложение 2.14'!H24</f>
        <v>50.48</v>
      </c>
      <c r="I188" s="169">
        <f>'[18]Приложение 2.14'!I24</f>
        <v>131.06</v>
      </c>
    </row>
    <row r="189" spans="1:9" s="175" customFormat="1" ht="21.75" customHeight="1" x14ac:dyDescent="0.25">
      <c r="A189" s="421" t="s">
        <v>145</v>
      </c>
      <c r="B189" s="405" t="str">
        <f>'[18]Приложение 2.14'!B25</f>
        <v>№49</v>
      </c>
      <c r="C189" s="404" t="str">
        <f>'[18]Приложение 2.14'!C25</f>
        <v>30.12.2016г.</v>
      </c>
      <c r="D189" s="435"/>
      <c r="E189" s="407" t="s">
        <v>226</v>
      </c>
      <c r="F189" s="190" t="s">
        <v>109</v>
      </c>
      <c r="G189" s="168">
        <f>'[18]Приложение 2.14'!G25</f>
        <v>120930.02</v>
      </c>
      <c r="H189" s="168">
        <f>'[18]Приложение 2.14'!H25</f>
        <v>94.98</v>
      </c>
      <c r="I189" s="169">
        <f>'[18]Приложение 2.14'!I25</f>
        <v>358.01</v>
      </c>
    </row>
    <row r="190" spans="1:9" s="175" customFormat="1" ht="21.75" customHeight="1" x14ac:dyDescent="0.25">
      <c r="A190" s="421"/>
      <c r="B190" s="406"/>
      <c r="C190" s="377"/>
      <c r="D190" s="435"/>
      <c r="E190" s="407"/>
      <c r="F190" s="190" t="s">
        <v>110</v>
      </c>
      <c r="G190" s="168">
        <f>'[18]Приложение 2.14'!G26</f>
        <v>135642.6</v>
      </c>
      <c r="H190" s="168">
        <f>'[18]Приложение 2.14'!H26</f>
        <v>64.62</v>
      </c>
      <c r="I190" s="169">
        <f>'[18]Приложение 2.14'!I26</f>
        <v>359.65</v>
      </c>
    </row>
    <row r="191" spans="1:9" s="175" customFormat="1" ht="21.75" customHeight="1" x14ac:dyDescent="0.25">
      <c r="A191" s="421" t="s">
        <v>147</v>
      </c>
      <c r="B191" s="405" t="str">
        <f>'[18]Приложение 2.14'!B27</f>
        <v>№49</v>
      </c>
      <c r="C191" s="404" t="str">
        <f>'[18]Приложение 2.14'!C27</f>
        <v>30.12.2016г.</v>
      </c>
      <c r="D191" s="435"/>
      <c r="E191" s="407" t="s">
        <v>227</v>
      </c>
      <c r="F191" s="190" t="s">
        <v>109</v>
      </c>
      <c r="G191" s="168">
        <f>'[18]Приложение 2.14'!G27</f>
        <v>691698.73</v>
      </c>
      <c r="H191" s="168">
        <f>'[18]Приложение 2.14'!H27</f>
        <v>40.61</v>
      </c>
      <c r="I191" s="169">
        <f>'[18]Приложение 2.14'!I27</f>
        <v>1085.2</v>
      </c>
    </row>
    <row r="192" spans="1:9" s="175" customFormat="1" ht="21.75" customHeight="1" x14ac:dyDescent="0.25">
      <c r="A192" s="421"/>
      <c r="B192" s="406"/>
      <c r="C192" s="377"/>
      <c r="D192" s="435"/>
      <c r="E192" s="407"/>
      <c r="F192" s="190" t="s">
        <v>110</v>
      </c>
      <c r="G192" s="168">
        <f>'[18]Приложение 2.14'!G28</f>
        <v>681625.15</v>
      </c>
      <c r="H192" s="168">
        <f>'[18]Приложение 2.14'!H28</f>
        <v>45.08</v>
      </c>
      <c r="I192" s="169">
        <f>'[18]Приложение 2.14'!I28</f>
        <v>1074.23</v>
      </c>
    </row>
    <row r="193" spans="1:9" s="175" customFormat="1" ht="21.75" customHeight="1" x14ac:dyDescent="0.25">
      <c r="A193" s="421" t="s">
        <v>149</v>
      </c>
      <c r="B193" s="405" t="str">
        <f>'[18]Приложение 2.14'!B29</f>
        <v>№49</v>
      </c>
      <c r="C193" s="404" t="str">
        <f>'[18]Приложение 2.14'!C29</f>
        <v>30.12.2016г.</v>
      </c>
      <c r="D193" s="435"/>
      <c r="E193" s="407" t="s">
        <v>228</v>
      </c>
      <c r="F193" s="190" t="s">
        <v>109</v>
      </c>
      <c r="G193" s="168">
        <f>'[18]Приложение 2.14'!G29</f>
        <v>41709.1</v>
      </c>
      <c r="H193" s="168">
        <f>'[18]Приложение 2.14'!H29</f>
        <v>38.78</v>
      </c>
      <c r="I193" s="169">
        <f>'[18]Приложение 2.14'!I29</f>
        <v>144.52000000000001</v>
      </c>
    </row>
    <row r="194" spans="1:9" s="175" customFormat="1" ht="21.75" customHeight="1" x14ac:dyDescent="0.25">
      <c r="A194" s="421"/>
      <c r="B194" s="406"/>
      <c r="C194" s="377"/>
      <c r="D194" s="435"/>
      <c r="E194" s="407"/>
      <c r="F194" s="190" t="s">
        <v>110</v>
      </c>
      <c r="G194" s="168">
        <f>'[18]Приложение 2.14'!G30</f>
        <v>43816.3</v>
      </c>
      <c r="H194" s="168">
        <f>'[18]Приложение 2.14'!H30</f>
        <v>41.3</v>
      </c>
      <c r="I194" s="169">
        <f>'[18]Приложение 2.14'!I30</f>
        <v>152.38</v>
      </c>
    </row>
    <row r="195" spans="1:9" s="175" customFormat="1" ht="21.75" customHeight="1" x14ac:dyDescent="0.25">
      <c r="A195" s="421" t="s">
        <v>151</v>
      </c>
      <c r="B195" s="405" t="str">
        <f>'[18]Приложение 2.14'!B31</f>
        <v>№49</v>
      </c>
      <c r="C195" s="404" t="str">
        <f>'[18]Приложение 2.14'!C31</f>
        <v>30.12.2016г.</v>
      </c>
      <c r="D195" s="435"/>
      <c r="E195" s="407" t="s">
        <v>229</v>
      </c>
      <c r="F195" s="190" t="s">
        <v>109</v>
      </c>
      <c r="G195" s="168">
        <f>'[18]Приложение 2.14'!G31</f>
        <v>210698.45</v>
      </c>
      <c r="H195" s="168">
        <f>'[18]Приложение 2.14'!H31</f>
        <v>134.80000000000001</v>
      </c>
      <c r="I195" s="169">
        <f>'[18]Приложение 2.14'!I31</f>
        <v>1180.4399999999998</v>
      </c>
    </row>
    <row r="196" spans="1:9" s="175" customFormat="1" ht="21.75" customHeight="1" x14ac:dyDescent="0.25">
      <c r="A196" s="421"/>
      <c r="B196" s="406"/>
      <c r="C196" s="377"/>
      <c r="D196" s="435"/>
      <c r="E196" s="407"/>
      <c r="F196" s="190" t="s">
        <v>110</v>
      </c>
      <c r="G196" s="168">
        <f>'[18]Приложение 2.14'!G32</f>
        <v>150880.85999999999</v>
      </c>
      <c r="H196" s="168">
        <f>'[18]Приложение 2.14'!H32</f>
        <v>144.37</v>
      </c>
      <c r="I196" s="169">
        <f>'[18]Приложение 2.14'!I32</f>
        <v>893.16</v>
      </c>
    </row>
    <row r="197" spans="1:9" s="175" customFormat="1" ht="21.75" customHeight="1" x14ac:dyDescent="0.25">
      <c r="A197" s="421" t="s">
        <v>153</v>
      </c>
      <c r="B197" s="405" t="str">
        <f>'[18]Приложение 2.14'!B33</f>
        <v>№49</v>
      </c>
      <c r="C197" s="404" t="str">
        <f>'[18]Приложение 2.14'!C33</f>
        <v>30.12.2016г.</v>
      </c>
      <c r="D197" s="435"/>
      <c r="E197" s="407" t="s">
        <v>230</v>
      </c>
      <c r="F197" s="190" t="s">
        <v>109</v>
      </c>
      <c r="G197" s="168">
        <f>'[18]Приложение 2.14'!G33</f>
        <v>233603.81</v>
      </c>
      <c r="H197" s="168">
        <f>'[18]Приложение 2.14'!H33</f>
        <v>175.39</v>
      </c>
      <c r="I197" s="169">
        <f>'[18]Приложение 2.14'!I33</f>
        <v>766.16</v>
      </c>
    </row>
    <row r="198" spans="1:9" s="175" customFormat="1" ht="21.75" customHeight="1" x14ac:dyDescent="0.25">
      <c r="A198" s="421"/>
      <c r="B198" s="406"/>
      <c r="C198" s="377"/>
      <c r="D198" s="435"/>
      <c r="E198" s="407"/>
      <c r="F198" s="190" t="s">
        <v>110</v>
      </c>
      <c r="G198" s="168">
        <f>'[18]Приложение 2.14'!G34</f>
        <v>328807.59000000003</v>
      </c>
      <c r="H198" s="168">
        <f>'[18]Приложение 2.14'!H34</f>
        <v>172.95</v>
      </c>
      <c r="I198" s="169">
        <f>'[18]Приложение 2.14'!I34</f>
        <v>1004.55</v>
      </c>
    </row>
    <row r="199" spans="1:9" s="175" customFormat="1" ht="21.75" customHeight="1" x14ac:dyDescent="0.25">
      <c r="A199" s="421" t="s">
        <v>231</v>
      </c>
      <c r="B199" s="405" t="str">
        <f>'[18]Приложение 2.14'!B35</f>
        <v>№49</v>
      </c>
      <c r="C199" s="404" t="str">
        <f>'[18]Приложение 2.14'!C35</f>
        <v>30.12.2016г.</v>
      </c>
      <c r="D199" s="435"/>
      <c r="E199" s="407" t="s">
        <v>232</v>
      </c>
      <c r="F199" s="190" t="s">
        <v>109</v>
      </c>
      <c r="G199" s="168">
        <f>'[18]Приложение 2.14'!G35</f>
        <v>31810.54</v>
      </c>
      <c r="H199" s="168">
        <f>'[18]Приложение 2.14'!H35</f>
        <v>43.1</v>
      </c>
      <c r="I199" s="169">
        <f>'[18]Приложение 2.14'!I35</f>
        <v>93.01</v>
      </c>
    </row>
    <row r="200" spans="1:9" s="175" customFormat="1" ht="21.75" customHeight="1" thickBot="1" x14ac:dyDescent="0.3">
      <c r="A200" s="422"/>
      <c r="B200" s="410"/>
      <c r="C200" s="420"/>
      <c r="D200" s="436"/>
      <c r="E200" s="423"/>
      <c r="F200" s="195" t="s">
        <v>110</v>
      </c>
      <c r="G200" s="170">
        <f>'[18]Приложение 2.14'!G36</f>
        <v>42442.01</v>
      </c>
      <c r="H200" s="170">
        <f>'[18]Приложение 2.14'!H36</f>
        <v>35.229999999999997</v>
      </c>
      <c r="I200" s="171">
        <f>'[18]Приложение 2.14'!I36</f>
        <v>101.82</v>
      </c>
    </row>
    <row r="201" spans="1:9" ht="15.75" thickBot="1" x14ac:dyDescent="0.3">
      <c r="A201" s="397" t="s">
        <v>233</v>
      </c>
      <c r="B201" s="397"/>
      <c r="C201" s="397"/>
      <c r="D201" s="397"/>
      <c r="E201" s="397"/>
      <c r="F201" s="397"/>
      <c r="G201" s="397"/>
      <c r="H201" s="397"/>
      <c r="I201" s="397"/>
    </row>
    <row r="202" spans="1:9" ht="21.75" customHeight="1" x14ac:dyDescent="0.25">
      <c r="A202" s="398" t="s">
        <v>125</v>
      </c>
      <c r="B202" s="414" t="str">
        <f>'[19]Приложение 2.14'!B5</f>
        <v>1744-т</v>
      </c>
      <c r="C202" s="400" t="str">
        <f>'[19]Приложение 2.14'!C5</f>
        <v>26.12.2016 г.</v>
      </c>
      <c r="D202" s="424" t="str">
        <f>'[19]Приложение 2.14'!$D$5</f>
        <v>Портал Орловской области; 30.12.2016</v>
      </c>
      <c r="E202" s="403" t="s">
        <v>234</v>
      </c>
      <c r="F202" s="187" t="s">
        <v>109</v>
      </c>
      <c r="G202" s="166">
        <f>'[19]Приложение 2.14'!G5</f>
        <v>379961.79800000001</v>
      </c>
      <c r="H202" s="166">
        <f>'[19]Приложение 2.14'!H5</f>
        <v>297.464</v>
      </c>
      <c r="I202" s="167">
        <f>'[19]Приложение 2.14'!I5</f>
        <v>1034.9000000000001</v>
      </c>
    </row>
    <row r="203" spans="1:9" ht="21.75" customHeight="1" x14ac:dyDescent="0.25">
      <c r="A203" s="382"/>
      <c r="B203" s="406"/>
      <c r="C203" s="377"/>
      <c r="D203" s="425"/>
      <c r="E203" s="378"/>
      <c r="F203" s="192" t="s">
        <v>110</v>
      </c>
      <c r="G203" s="168">
        <f>'[19]Приложение 2.14'!G6</f>
        <v>382340.516</v>
      </c>
      <c r="H203" s="168">
        <f>'[19]Приложение 2.14'!H6</f>
        <v>297.464</v>
      </c>
      <c r="I203" s="169">
        <f>'[19]Приложение 2.14'!I6</f>
        <v>1039.05</v>
      </c>
    </row>
    <row r="204" spans="1:9" ht="21.75" customHeight="1" x14ac:dyDescent="0.25">
      <c r="A204" s="382">
        <f>A202+1</f>
        <v>2</v>
      </c>
      <c r="B204" s="405" t="str">
        <f>'[19]Приложение 2.14'!B7</f>
        <v>1744-т</v>
      </c>
      <c r="C204" s="404" t="str">
        <f>'[19]Приложение 2.14'!C7</f>
        <v>26.12.2016 г.</v>
      </c>
      <c r="D204" s="425"/>
      <c r="E204" s="378" t="s">
        <v>235</v>
      </c>
      <c r="F204" s="192" t="s">
        <v>109</v>
      </c>
      <c r="G204" s="168">
        <f>'[19]Приложение 2.14'!G7</f>
        <v>41169.942000000003</v>
      </c>
      <c r="H204" s="168">
        <f>'[19]Приложение 2.14'!H7</f>
        <v>47.698999999999998</v>
      </c>
      <c r="I204" s="169">
        <f>'[19]Приложение 2.14'!I7</f>
        <v>130.91</v>
      </c>
    </row>
    <row r="205" spans="1:9" ht="21.75" customHeight="1" x14ac:dyDescent="0.25">
      <c r="A205" s="382"/>
      <c r="B205" s="406"/>
      <c r="C205" s="377"/>
      <c r="D205" s="425"/>
      <c r="E205" s="378"/>
      <c r="F205" s="192" t="s">
        <v>110</v>
      </c>
      <c r="G205" s="168">
        <f>'[19]Приложение 2.14'!G8</f>
        <v>41239.21</v>
      </c>
      <c r="H205" s="168">
        <f>'[19]Приложение 2.14'!H8</f>
        <v>47.899000000000001</v>
      </c>
      <c r="I205" s="169">
        <f>'[19]Приложение 2.14'!I8</f>
        <v>131.81</v>
      </c>
    </row>
    <row r="206" spans="1:9" ht="21.75" customHeight="1" x14ac:dyDescent="0.25">
      <c r="A206" s="382">
        <f>A204+1</f>
        <v>3</v>
      </c>
      <c r="B206" s="405" t="str">
        <f>'[19]Приложение 2.14'!B9</f>
        <v>1744-т</v>
      </c>
      <c r="C206" s="404" t="str">
        <f>'[19]Приложение 2.14'!C9</f>
        <v>26.12.2016 г.</v>
      </c>
      <c r="D206" s="425"/>
      <c r="E206" s="378" t="s">
        <v>236</v>
      </c>
      <c r="F206" s="192" t="s">
        <v>109</v>
      </c>
      <c r="G206" s="168">
        <f>'[19]Приложение 2.14'!G9</f>
        <v>101966.89599999999</v>
      </c>
      <c r="H206" s="168">
        <f>'[19]Приложение 2.14'!H9</f>
        <v>77.299000000000007</v>
      </c>
      <c r="I206" s="169">
        <f>'[19]Приложение 2.14'!I9</f>
        <v>263.56</v>
      </c>
    </row>
    <row r="207" spans="1:9" ht="21.75" customHeight="1" x14ac:dyDescent="0.25">
      <c r="A207" s="382"/>
      <c r="B207" s="406"/>
      <c r="C207" s="377"/>
      <c r="D207" s="425"/>
      <c r="E207" s="378"/>
      <c r="F207" s="192" t="s">
        <v>110</v>
      </c>
      <c r="G207" s="168">
        <f>'[19]Приложение 2.14'!G10</f>
        <v>101499.216</v>
      </c>
      <c r="H207" s="168">
        <f>'[19]Приложение 2.14'!H10</f>
        <v>77.319000000000003</v>
      </c>
      <c r="I207" s="169">
        <f>'[19]Приложение 2.14'!I10</f>
        <v>262.74</v>
      </c>
    </row>
    <row r="208" spans="1:9" ht="21.75" customHeight="1" x14ac:dyDescent="0.25">
      <c r="A208" s="382">
        <f t="shared" ref="A208" si="10">A206+1</f>
        <v>4</v>
      </c>
      <c r="B208" s="405" t="str">
        <f>'[19]Приложение 2.14'!B11</f>
        <v>1744-т</v>
      </c>
      <c r="C208" s="404" t="str">
        <f>'[19]Приложение 2.14'!C11</f>
        <v>26.12.2016 г.</v>
      </c>
      <c r="D208" s="425"/>
      <c r="E208" s="378" t="s">
        <v>237</v>
      </c>
      <c r="F208" s="192" t="s">
        <v>109</v>
      </c>
      <c r="G208" s="168">
        <f>'[19]Приложение 2.14'!G11</f>
        <v>22021</v>
      </c>
      <c r="H208" s="168">
        <f>'[19]Приложение 2.14'!H11</f>
        <v>49.95</v>
      </c>
      <c r="I208" s="169">
        <f>'[19]Приложение 2.14'!I11</f>
        <v>119.12</v>
      </c>
    </row>
    <row r="209" spans="1:12" ht="21.75" customHeight="1" x14ac:dyDescent="0.25">
      <c r="A209" s="382"/>
      <c r="B209" s="406"/>
      <c r="C209" s="377"/>
      <c r="D209" s="425"/>
      <c r="E209" s="378"/>
      <c r="F209" s="192" t="s">
        <v>110</v>
      </c>
      <c r="G209" s="168">
        <f>'[19]Приложение 2.14'!G12</f>
        <v>22021</v>
      </c>
      <c r="H209" s="168">
        <f>'[19]Приложение 2.14'!H12</f>
        <v>49.969000000000001</v>
      </c>
      <c r="I209" s="169">
        <f>'[19]Приложение 2.14'!I12</f>
        <v>118.9</v>
      </c>
    </row>
    <row r="210" spans="1:12" ht="21.75" customHeight="1" x14ac:dyDescent="0.25">
      <c r="A210" s="382">
        <f t="shared" ref="A210" si="11">A208+1</f>
        <v>5</v>
      </c>
      <c r="B210" s="405" t="str">
        <f>'[19]Приложение 2.14'!B13</f>
        <v>1744-т</v>
      </c>
      <c r="C210" s="404" t="str">
        <f>'[19]Приложение 2.14'!C13</f>
        <v>26.12.2016 г.</v>
      </c>
      <c r="D210" s="425"/>
      <c r="E210" s="378" t="s">
        <v>238</v>
      </c>
      <c r="F210" s="192" t="s">
        <v>109</v>
      </c>
      <c r="G210" s="168">
        <f>'[19]Приложение 2.14'!G13</f>
        <v>18849.82</v>
      </c>
      <c r="H210" s="168">
        <f>'[19]Приложение 2.14'!H13</f>
        <v>35.456000000000003</v>
      </c>
      <c r="I210" s="169">
        <f>'[19]Приложение 2.14'!I13</f>
        <v>91.37</v>
      </c>
    </row>
    <row r="211" spans="1:12" ht="21.75" customHeight="1" x14ac:dyDescent="0.25">
      <c r="A211" s="382"/>
      <c r="B211" s="406"/>
      <c r="C211" s="377"/>
      <c r="D211" s="425"/>
      <c r="E211" s="378"/>
      <c r="F211" s="192" t="s">
        <v>110</v>
      </c>
      <c r="G211" s="168">
        <f>'[19]Приложение 2.14'!G14</f>
        <v>18849.82</v>
      </c>
      <c r="H211" s="168">
        <f>'[19]Приложение 2.14'!H14</f>
        <v>34.887</v>
      </c>
      <c r="I211" s="169">
        <f>'[19]Приложение 2.14'!I14</f>
        <v>89.59</v>
      </c>
    </row>
    <row r="212" spans="1:12" ht="21.75" customHeight="1" x14ac:dyDescent="0.25">
      <c r="A212" s="382">
        <f t="shared" ref="A212" si="12">A210+1</f>
        <v>6</v>
      </c>
      <c r="B212" s="405" t="str">
        <f>'[19]Приложение 2.14'!B15</f>
        <v>1744-т</v>
      </c>
      <c r="C212" s="404" t="str">
        <f>'[19]Приложение 2.14'!C15</f>
        <v>26.12.2016 г.</v>
      </c>
      <c r="D212" s="425"/>
      <c r="E212" s="378" t="s">
        <v>239</v>
      </c>
      <c r="F212" s="192" t="s">
        <v>109</v>
      </c>
      <c r="G212" s="168">
        <f>'[19]Приложение 2.14'!G15</f>
        <v>91142.490999999995</v>
      </c>
      <c r="H212" s="168">
        <f>'[19]Приложение 2.14'!H15</f>
        <v>101.304</v>
      </c>
      <c r="I212" s="169">
        <f>'[19]Приложение 2.14'!I15</f>
        <v>377.43</v>
      </c>
    </row>
    <row r="213" spans="1:12" ht="21.75" customHeight="1" x14ac:dyDescent="0.25">
      <c r="A213" s="382"/>
      <c r="B213" s="406"/>
      <c r="C213" s="377"/>
      <c r="D213" s="425"/>
      <c r="E213" s="378"/>
      <c r="F213" s="192" t="s">
        <v>110</v>
      </c>
      <c r="G213" s="168">
        <f>'[19]Приложение 2.14'!G16</f>
        <v>92016.353000000003</v>
      </c>
      <c r="H213" s="168">
        <f>'[19]Приложение 2.14'!H16</f>
        <v>78.534999999999997</v>
      </c>
      <c r="I213" s="169">
        <f>'[19]Приложение 2.14'!I16</f>
        <v>354.21</v>
      </c>
    </row>
    <row r="214" spans="1:12" ht="21.75" customHeight="1" x14ac:dyDescent="0.25">
      <c r="A214" s="382">
        <f t="shared" ref="A214" si="13">A212+1</f>
        <v>7</v>
      </c>
      <c r="B214" s="405" t="str">
        <f>'[19]Приложение 2.14'!B17</f>
        <v>1744-т</v>
      </c>
      <c r="C214" s="404" t="str">
        <f>'[19]Приложение 2.14'!C17</f>
        <v>26.12.2016 г.</v>
      </c>
      <c r="D214" s="425"/>
      <c r="E214" s="378" t="s">
        <v>240</v>
      </c>
      <c r="F214" s="192" t="s">
        <v>109</v>
      </c>
      <c r="G214" s="168">
        <f>'[19]Приложение 2.14'!G17</f>
        <v>217553.709</v>
      </c>
      <c r="H214" s="168">
        <f>'[19]Приложение 2.14'!H17</f>
        <v>177.43799999999999</v>
      </c>
      <c r="I214" s="169">
        <f>'[19]Приложение 2.14'!I17</f>
        <v>721.35</v>
      </c>
    </row>
    <row r="215" spans="1:12" ht="21.75" customHeight="1" thickBot="1" x14ac:dyDescent="0.3">
      <c r="A215" s="408"/>
      <c r="B215" s="410"/>
      <c r="C215" s="420"/>
      <c r="D215" s="426"/>
      <c r="E215" s="411"/>
      <c r="F215" s="197" t="s">
        <v>110</v>
      </c>
      <c r="G215" s="170">
        <f>'[19]Приложение 2.14'!G18</f>
        <v>244438.41800000001</v>
      </c>
      <c r="H215" s="170">
        <f>'[19]Приложение 2.14'!H18</f>
        <v>177.50200000000001</v>
      </c>
      <c r="I215" s="171">
        <f>'[19]Приложение 2.14'!I18</f>
        <v>788.61</v>
      </c>
    </row>
    <row r="216" spans="1:12" x14ac:dyDescent="0.25">
      <c r="A216" s="416" t="s">
        <v>241</v>
      </c>
      <c r="B216" s="416"/>
      <c r="C216" s="416"/>
      <c r="D216" s="416"/>
      <c r="E216" s="416"/>
      <c r="F216" s="416"/>
      <c r="G216" s="416"/>
      <c r="H216" s="416"/>
      <c r="I216" s="416"/>
    </row>
    <row r="217" spans="1:12" ht="21.75" customHeight="1" x14ac:dyDescent="0.25">
      <c r="A217" s="377">
        <v>1</v>
      </c>
      <c r="B217" s="383">
        <f>'[20]Приложение 2.14'!$B$7</f>
        <v>3</v>
      </c>
      <c r="C217" s="380" t="str">
        <f>'[20]Приложение 2.14'!$C$5</f>
        <v>19.01.2017г.</v>
      </c>
      <c r="D217" s="417" t="str">
        <f>'[20]Приложение 2.14'!$D$5</f>
        <v xml:space="preserve"> "Смоленская газета" планируемая дата публикации 25.01.2017г.             № 2</v>
      </c>
      <c r="E217" s="378" t="s">
        <v>242</v>
      </c>
      <c r="F217" s="192" t="s">
        <v>109</v>
      </c>
      <c r="G217" s="168">
        <f>'[20]Приложение 2.14'!G5</f>
        <v>384068.505</v>
      </c>
      <c r="H217" s="168">
        <f>'[20]Приложение 2.14'!H5</f>
        <v>53.92071</v>
      </c>
      <c r="I217" s="168">
        <f>'[20]Приложение 2.14'!I5</f>
        <v>916.17000000000007</v>
      </c>
      <c r="J217" s="200"/>
      <c r="K217" s="200"/>
      <c r="L217" s="200"/>
    </row>
    <row r="218" spans="1:12" ht="21.75" customHeight="1" x14ac:dyDescent="0.25">
      <c r="A218" s="377"/>
      <c r="B218" s="383"/>
      <c r="C218" s="380"/>
      <c r="D218" s="418"/>
      <c r="E218" s="378"/>
      <c r="F218" s="192" t="s">
        <v>110</v>
      </c>
      <c r="G218" s="168">
        <f>'[20]Приложение 2.14'!G6</f>
        <v>375518.92335</v>
      </c>
      <c r="H218" s="168">
        <f>'[20]Приложение 2.14'!H6</f>
        <v>53.900350000000003</v>
      </c>
      <c r="I218" s="168">
        <f>'[20]Приложение 2.14'!I6</f>
        <v>975.46999999999991</v>
      </c>
      <c r="J218" s="200"/>
      <c r="K218" s="200"/>
      <c r="L218" s="200"/>
    </row>
    <row r="219" spans="1:12" ht="21.75" customHeight="1" x14ac:dyDescent="0.25">
      <c r="A219" s="377">
        <v>2</v>
      </c>
      <c r="B219" s="383">
        <f>B217</f>
        <v>3</v>
      </c>
      <c r="C219" s="380" t="str">
        <f>C217</f>
        <v>19.01.2017г.</v>
      </c>
      <c r="D219" s="418"/>
      <c r="E219" s="378" t="s">
        <v>243</v>
      </c>
      <c r="F219" s="192" t="s">
        <v>109</v>
      </c>
      <c r="G219" s="168">
        <f>'[20]Приложение 2.14'!G7</f>
        <v>445885.53706</v>
      </c>
      <c r="H219" s="168">
        <f>'[20]Приложение 2.14'!H7</f>
        <v>147.15181999999999</v>
      </c>
      <c r="I219" s="168">
        <f>'[20]Приложение 2.14'!I7</f>
        <v>1031.77</v>
      </c>
      <c r="J219" s="200"/>
      <c r="K219" s="200"/>
      <c r="L219" s="200"/>
    </row>
    <row r="220" spans="1:12" ht="21.75" customHeight="1" x14ac:dyDescent="0.25">
      <c r="A220" s="377"/>
      <c r="B220" s="383"/>
      <c r="C220" s="380"/>
      <c r="D220" s="418"/>
      <c r="E220" s="378"/>
      <c r="F220" s="192" t="s">
        <v>110</v>
      </c>
      <c r="G220" s="168">
        <f>'[20]Приложение 2.14'!G8</f>
        <v>408996.47733999998</v>
      </c>
      <c r="H220" s="168">
        <f>'[20]Приложение 2.14'!H8</f>
        <v>147.08363</v>
      </c>
      <c r="I220" s="168">
        <f>'[20]Приложение 2.14'!I8</f>
        <v>1031.7</v>
      </c>
      <c r="J220" s="200"/>
      <c r="K220" s="200"/>
      <c r="L220" s="200"/>
    </row>
    <row r="221" spans="1:12" ht="21.75" customHeight="1" x14ac:dyDescent="0.25">
      <c r="A221" s="377">
        <v>3</v>
      </c>
      <c r="B221" s="383">
        <f>B219</f>
        <v>3</v>
      </c>
      <c r="C221" s="380" t="str">
        <f>C219</f>
        <v>19.01.2017г.</v>
      </c>
      <c r="D221" s="418"/>
      <c r="E221" s="378" t="s">
        <v>244</v>
      </c>
      <c r="F221" s="192" t="s">
        <v>109</v>
      </c>
      <c r="G221" s="168">
        <f>'[20]Приложение 2.14'!G9</f>
        <v>270836.68342000002</v>
      </c>
      <c r="H221" s="168">
        <f>'[20]Приложение 2.14'!H9</f>
        <v>195.76978</v>
      </c>
      <c r="I221" s="168">
        <f>'[20]Приложение 2.14'!I9</f>
        <v>853.45</v>
      </c>
      <c r="J221" s="200"/>
      <c r="K221" s="200"/>
      <c r="L221" s="200"/>
    </row>
    <row r="222" spans="1:12" ht="21.75" customHeight="1" x14ac:dyDescent="0.25">
      <c r="A222" s="377"/>
      <c r="B222" s="383"/>
      <c r="C222" s="380"/>
      <c r="D222" s="418"/>
      <c r="E222" s="378"/>
      <c r="F222" s="192" t="s">
        <v>110</v>
      </c>
      <c r="G222" s="168">
        <f>'[20]Приложение 2.14'!G10</f>
        <v>269074.53936</v>
      </c>
      <c r="H222" s="168">
        <f>'[20]Приложение 2.14'!H10</f>
        <v>196.15</v>
      </c>
      <c r="I222" s="168">
        <f>'[20]Приложение 2.14'!I10</f>
        <v>853.82999999999993</v>
      </c>
      <c r="J222" s="200"/>
      <c r="K222" s="200"/>
      <c r="L222" s="200"/>
    </row>
    <row r="223" spans="1:12" ht="21.75" customHeight="1" x14ac:dyDescent="0.25">
      <c r="A223" s="377">
        <v>4</v>
      </c>
      <c r="B223" s="383">
        <f>B221</f>
        <v>3</v>
      </c>
      <c r="C223" s="380" t="str">
        <f>C221</f>
        <v>19.01.2017г.</v>
      </c>
      <c r="D223" s="418"/>
      <c r="E223" s="378" t="s">
        <v>245</v>
      </c>
      <c r="F223" s="192" t="s">
        <v>109</v>
      </c>
      <c r="G223" s="168">
        <f>'[20]Приложение 2.14'!G11</f>
        <v>163781.60605999999</v>
      </c>
      <c r="H223" s="168">
        <f>'[20]Приложение 2.14'!H11</f>
        <v>61.588090000000001</v>
      </c>
      <c r="I223" s="168">
        <f>'[20]Приложение 2.14'!I11</f>
        <v>454.23999999999995</v>
      </c>
      <c r="J223" s="200"/>
      <c r="K223" s="200"/>
      <c r="L223" s="200"/>
    </row>
    <row r="224" spans="1:12" ht="21.75" customHeight="1" x14ac:dyDescent="0.25">
      <c r="A224" s="377"/>
      <c r="B224" s="383"/>
      <c r="C224" s="380"/>
      <c r="D224" s="418"/>
      <c r="E224" s="378"/>
      <c r="F224" s="192" t="s">
        <v>110</v>
      </c>
      <c r="G224" s="168">
        <f>'[20]Приложение 2.14'!G12</f>
        <v>149451.15152000001</v>
      </c>
      <c r="H224" s="168">
        <f>'[20]Приложение 2.14'!H12</f>
        <v>61.574289999999998</v>
      </c>
      <c r="I224" s="168">
        <f>'[20]Приложение 2.14'!I12</f>
        <v>454.22</v>
      </c>
      <c r="J224" s="200"/>
      <c r="K224" s="200"/>
      <c r="L224" s="200"/>
    </row>
    <row r="225" spans="1:12" ht="21.75" customHeight="1" x14ac:dyDescent="0.25">
      <c r="A225" s="377">
        <v>5</v>
      </c>
      <c r="B225" s="383">
        <f>B223</f>
        <v>3</v>
      </c>
      <c r="C225" s="380" t="str">
        <f>C223</f>
        <v>19.01.2017г.</v>
      </c>
      <c r="D225" s="418"/>
      <c r="E225" s="378" t="s">
        <v>246</v>
      </c>
      <c r="F225" s="192" t="s">
        <v>109</v>
      </c>
      <c r="G225" s="168">
        <f>'[20]Приложение 2.14'!G13</f>
        <v>640558.87907000002</v>
      </c>
      <c r="H225" s="168">
        <f>'[20]Приложение 2.14'!H13</f>
        <v>233.5908</v>
      </c>
      <c r="I225" s="168">
        <f>'[20]Приложение 2.14'!I13</f>
        <v>1834.8</v>
      </c>
      <c r="J225" s="200"/>
      <c r="K225" s="200"/>
      <c r="L225" s="200"/>
    </row>
    <row r="226" spans="1:12" ht="21.75" customHeight="1" x14ac:dyDescent="0.25">
      <c r="A226" s="377"/>
      <c r="B226" s="383"/>
      <c r="C226" s="380"/>
      <c r="D226" s="418"/>
      <c r="E226" s="378"/>
      <c r="F226" s="192" t="s">
        <v>110</v>
      </c>
      <c r="G226" s="168">
        <f>'[20]Приложение 2.14'!G14</f>
        <v>640560.17231000005</v>
      </c>
      <c r="H226" s="168">
        <f>'[20]Приложение 2.14'!H14</f>
        <v>233.5856</v>
      </c>
      <c r="I226" s="168">
        <f>'[20]Приложение 2.14'!I14</f>
        <v>1834.79</v>
      </c>
      <c r="J226" s="200"/>
      <c r="K226" s="200"/>
      <c r="L226" s="200"/>
    </row>
    <row r="227" spans="1:12" ht="21.75" customHeight="1" x14ac:dyDescent="0.25">
      <c r="A227" s="377">
        <v>6</v>
      </c>
      <c r="B227" s="383">
        <f>B225</f>
        <v>3</v>
      </c>
      <c r="C227" s="380" t="str">
        <f>C225</f>
        <v>19.01.2017г.</v>
      </c>
      <c r="D227" s="418"/>
      <c r="E227" s="378" t="s">
        <v>293</v>
      </c>
      <c r="F227" s="192" t="s">
        <v>109</v>
      </c>
      <c r="G227" s="168">
        <f>'[20]Приложение 2.14'!G15</f>
        <v>741325.62032999995</v>
      </c>
      <c r="H227" s="168">
        <f>'[20]Приложение 2.14'!H15</f>
        <v>96.642750000000007</v>
      </c>
      <c r="I227" s="168">
        <f>'[20]Приложение 2.14'!I15</f>
        <v>1487.4</v>
      </c>
      <c r="J227" s="200"/>
      <c r="K227" s="200"/>
      <c r="L227" s="200"/>
    </row>
    <row r="228" spans="1:12" ht="21.75" customHeight="1" x14ac:dyDescent="0.25">
      <c r="A228" s="377"/>
      <c r="B228" s="383"/>
      <c r="C228" s="380"/>
      <c r="D228" s="418"/>
      <c r="E228" s="378"/>
      <c r="F228" s="192" t="s">
        <v>110</v>
      </c>
      <c r="G228" s="168">
        <f>'[20]Приложение 2.14'!G16</f>
        <v>726353.64723</v>
      </c>
      <c r="H228" s="168">
        <f>'[20]Приложение 2.14'!H16</f>
        <v>96.637370000000004</v>
      </c>
      <c r="I228" s="168">
        <f>'[20]Приложение 2.14'!I16</f>
        <v>1487.4</v>
      </c>
      <c r="J228" s="200"/>
      <c r="K228" s="200"/>
      <c r="L228" s="200"/>
    </row>
    <row r="229" spans="1:12" ht="21.75" customHeight="1" x14ac:dyDescent="0.25">
      <c r="A229" s="377">
        <v>7</v>
      </c>
      <c r="B229" s="383">
        <f>B227</f>
        <v>3</v>
      </c>
      <c r="C229" s="380" t="str">
        <f>C227</f>
        <v>19.01.2017г.</v>
      </c>
      <c r="D229" s="418"/>
      <c r="E229" s="378" t="s">
        <v>247</v>
      </c>
      <c r="F229" s="192" t="s">
        <v>109</v>
      </c>
      <c r="G229" s="168">
        <f>'[20]Приложение 2.14'!G17</f>
        <v>728136.49762000004</v>
      </c>
      <c r="H229" s="168">
        <f>'[20]Приложение 2.14'!H17</f>
        <v>248.49857</v>
      </c>
      <c r="I229" s="168">
        <f>'[20]Приложение 2.14'!I17</f>
        <v>1768.2199999999998</v>
      </c>
      <c r="J229" s="200"/>
      <c r="K229" s="200"/>
      <c r="L229" s="200"/>
    </row>
    <row r="230" spans="1:12" ht="21.75" customHeight="1" x14ac:dyDescent="0.25">
      <c r="A230" s="377"/>
      <c r="B230" s="383"/>
      <c r="C230" s="380"/>
      <c r="D230" s="418"/>
      <c r="E230" s="378"/>
      <c r="F230" s="192" t="s">
        <v>110</v>
      </c>
      <c r="G230" s="168">
        <f>'[20]Приложение 2.14'!G18</f>
        <v>735730.88951999997</v>
      </c>
      <c r="H230" s="168">
        <f>'[20]Приложение 2.14'!H18</f>
        <v>248.50692000000001</v>
      </c>
      <c r="I230" s="168">
        <f>'[20]Приложение 2.14'!I18</f>
        <v>1768.23</v>
      </c>
      <c r="J230" s="200"/>
      <c r="K230" s="200"/>
      <c r="L230" s="200"/>
    </row>
    <row r="231" spans="1:12" ht="21.75" customHeight="1" x14ac:dyDescent="0.25">
      <c r="A231" s="377">
        <v>8</v>
      </c>
      <c r="B231" s="383">
        <f>B229</f>
        <v>3</v>
      </c>
      <c r="C231" s="380" t="str">
        <f>C229</f>
        <v>19.01.2017г.</v>
      </c>
      <c r="D231" s="418"/>
      <c r="E231" s="378" t="s">
        <v>248</v>
      </c>
      <c r="F231" s="192" t="s">
        <v>109</v>
      </c>
      <c r="G231" s="168">
        <f>'[20]Приложение 2.14'!G19</f>
        <v>1005108.4175100001</v>
      </c>
      <c r="H231" s="168">
        <f>'[20]Приложение 2.14'!H19</f>
        <v>296.05556000000001</v>
      </c>
      <c r="I231" s="168">
        <f>'[20]Приложение 2.14'!I19</f>
        <v>5034.42</v>
      </c>
      <c r="J231" s="200"/>
      <c r="K231" s="200"/>
      <c r="L231" s="200"/>
    </row>
    <row r="232" spans="1:12" ht="21.75" customHeight="1" x14ac:dyDescent="0.25">
      <c r="A232" s="377"/>
      <c r="B232" s="383"/>
      <c r="C232" s="380"/>
      <c r="D232" s="418"/>
      <c r="E232" s="378"/>
      <c r="F232" s="192" t="s">
        <v>110</v>
      </c>
      <c r="G232" s="168">
        <f>'[20]Приложение 2.14'!G20</f>
        <v>1005108.4175100001</v>
      </c>
      <c r="H232" s="168">
        <f>'[20]Приложение 2.14'!H20</f>
        <v>296.05556000000001</v>
      </c>
      <c r="I232" s="168">
        <f>'[20]Приложение 2.14'!I20</f>
        <v>5034.42</v>
      </c>
      <c r="J232" s="200"/>
      <c r="K232" s="200"/>
      <c r="L232" s="200"/>
    </row>
    <row r="233" spans="1:12" ht="21.75" customHeight="1" x14ac:dyDescent="0.25">
      <c r="A233" s="377">
        <v>9</v>
      </c>
      <c r="B233" s="383">
        <f>B231</f>
        <v>3</v>
      </c>
      <c r="C233" s="380" t="str">
        <f>C231</f>
        <v>19.01.2017г.</v>
      </c>
      <c r="D233" s="418"/>
      <c r="E233" s="378" t="s">
        <v>249</v>
      </c>
      <c r="F233" s="192" t="s">
        <v>109</v>
      </c>
      <c r="G233" s="168">
        <f>'[20]Приложение 2.14'!G21</f>
        <v>768407.08333000005</v>
      </c>
      <c r="H233" s="168">
        <f>'[20]Приложение 2.14'!H21</f>
        <v>204.05509000000001</v>
      </c>
      <c r="I233" s="168">
        <f>'[20]Приложение 2.14'!I21</f>
        <v>3554.5499999999997</v>
      </c>
      <c r="J233" s="200"/>
      <c r="K233" s="200"/>
      <c r="L233" s="200"/>
    </row>
    <row r="234" spans="1:12" ht="21.75" customHeight="1" x14ac:dyDescent="0.25">
      <c r="A234" s="377"/>
      <c r="B234" s="383"/>
      <c r="C234" s="380"/>
      <c r="D234" s="418"/>
      <c r="E234" s="378"/>
      <c r="F234" s="192" t="s">
        <v>110</v>
      </c>
      <c r="G234" s="168">
        <f>'[20]Приложение 2.14'!G22</f>
        <v>730558.25</v>
      </c>
      <c r="H234" s="168">
        <f>'[20]Приложение 2.14'!H22</f>
        <v>203.53897000000001</v>
      </c>
      <c r="I234" s="168">
        <f>'[20]Приложение 2.14'!I22</f>
        <v>3713.17</v>
      </c>
      <c r="J234" s="200"/>
      <c r="K234" s="200"/>
      <c r="L234" s="200"/>
    </row>
    <row r="235" spans="1:12" ht="21.75" customHeight="1" x14ac:dyDescent="0.25">
      <c r="A235" s="377">
        <v>10</v>
      </c>
      <c r="B235" s="383">
        <f>B233</f>
        <v>3</v>
      </c>
      <c r="C235" s="380" t="str">
        <f>C233</f>
        <v>19.01.2017г.</v>
      </c>
      <c r="D235" s="418"/>
      <c r="E235" s="378" t="s">
        <v>250</v>
      </c>
      <c r="F235" s="192" t="s">
        <v>109</v>
      </c>
      <c r="G235" s="168">
        <f>'[20]Приложение 2.14'!G23</f>
        <v>361912.72709</v>
      </c>
      <c r="H235" s="168">
        <f>'[20]Приложение 2.14'!H23</f>
        <v>150.67358999999999</v>
      </c>
      <c r="I235" s="168">
        <f>'[20]Приложение 2.14'!I23</f>
        <v>3733.6200000000003</v>
      </c>
      <c r="J235" s="200"/>
      <c r="K235" s="200"/>
      <c r="L235" s="200"/>
    </row>
    <row r="236" spans="1:12" ht="21.75" customHeight="1" x14ac:dyDescent="0.25">
      <c r="A236" s="377"/>
      <c r="B236" s="383"/>
      <c r="C236" s="380"/>
      <c r="D236" s="418"/>
      <c r="E236" s="378"/>
      <c r="F236" s="192" t="s">
        <v>110</v>
      </c>
      <c r="G236" s="168">
        <f>'[20]Приложение 2.14'!G24</f>
        <v>323511.71552000003</v>
      </c>
      <c r="H236" s="168">
        <f>'[20]Приложение 2.14'!H24</f>
        <v>186.55996999999999</v>
      </c>
      <c r="I236" s="168">
        <f>'[20]Приложение 2.14'!I24</f>
        <v>3769.5099999999998</v>
      </c>
      <c r="J236" s="200"/>
      <c r="K236" s="200"/>
      <c r="L236" s="200"/>
    </row>
    <row r="237" spans="1:12" ht="21.75" customHeight="1" x14ac:dyDescent="0.25">
      <c r="A237" s="377">
        <v>11</v>
      </c>
      <c r="B237" s="383">
        <f>B235</f>
        <v>3</v>
      </c>
      <c r="C237" s="380" t="str">
        <f>C235</f>
        <v>19.01.2017г.</v>
      </c>
      <c r="D237" s="418"/>
      <c r="E237" s="378" t="s">
        <v>251</v>
      </c>
      <c r="F237" s="192" t="s">
        <v>109</v>
      </c>
      <c r="G237" s="168">
        <f>'[20]Приложение 2.14'!G25</f>
        <v>183207.83566000001</v>
      </c>
      <c r="H237" s="168">
        <f>'[20]Приложение 2.14'!H25</f>
        <v>73.729429999999994</v>
      </c>
      <c r="I237" s="168">
        <f>'[20]Приложение 2.14'!I25</f>
        <v>480.98</v>
      </c>
      <c r="J237" s="200"/>
      <c r="K237" s="200"/>
      <c r="L237" s="200"/>
    </row>
    <row r="238" spans="1:12" ht="21.75" customHeight="1" x14ac:dyDescent="0.25">
      <c r="A238" s="377"/>
      <c r="B238" s="383"/>
      <c r="C238" s="380"/>
      <c r="D238" s="418"/>
      <c r="E238" s="378"/>
      <c r="F238" s="192" t="s">
        <v>110</v>
      </c>
      <c r="G238" s="168">
        <f>'[20]Приложение 2.14'!G26</f>
        <v>176611.72172999999</v>
      </c>
      <c r="H238" s="168">
        <f>'[20]Приложение 2.14'!H26</f>
        <v>80.561199999999999</v>
      </c>
      <c r="I238" s="168">
        <f>'[20]Приложение 2.14'!I26</f>
        <v>487.82</v>
      </c>
      <c r="J238" s="200"/>
      <c r="K238" s="200"/>
      <c r="L238" s="200"/>
    </row>
    <row r="239" spans="1:12" ht="21.75" customHeight="1" x14ac:dyDescent="0.25">
      <c r="A239" s="377">
        <v>12</v>
      </c>
      <c r="B239" s="383">
        <f>B237</f>
        <v>3</v>
      </c>
      <c r="C239" s="380" t="str">
        <f>C237</f>
        <v>19.01.2017г.</v>
      </c>
      <c r="D239" s="418"/>
      <c r="E239" s="378" t="s">
        <v>252</v>
      </c>
      <c r="F239" s="192" t="s">
        <v>109</v>
      </c>
      <c r="G239" s="168">
        <f>'[20]Приложение 2.14'!G27</f>
        <v>350928.36372000002</v>
      </c>
      <c r="H239" s="168">
        <f>'[20]Приложение 2.14'!H27</f>
        <v>368.70456999999999</v>
      </c>
      <c r="I239" s="168">
        <f>'[20]Приложение 2.14'!I27</f>
        <v>1491.26</v>
      </c>
      <c r="J239" s="200"/>
      <c r="K239" s="200"/>
      <c r="L239" s="200"/>
    </row>
    <row r="240" spans="1:12" ht="21.75" customHeight="1" x14ac:dyDescent="0.25">
      <c r="A240" s="377"/>
      <c r="B240" s="383"/>
      <c r="C240" s="380"/>
      <c r="D240" s="418"/>
      <c r="E240" s="378"/>
      <c r="F240" s="192" t="s">
        <v>110</v>
      </c>
      <c r="G240" s="168">
        <f>'[20]Приложение 2.14'!G28</f>
        <v>352901.60590000002</v>
      </c>
      <c r="H240" s="168">
        <f>'[20]Приложение 2.14'!H28</f>
        <v>454.20362999999998</v>
      </c>
      <c r="I240" s="168">
        <f>'[20]Приложение 2.14'!I28</f>
        <v>1576.76</v>
      </c>
      <c r="J240" s="200"/>
      <c r="K240" s="200"/>
      <c r="L240" s="200"/>
    </row>
    <row r="241" spans="1:12" ht="21.75" customHeight="1" x14ac:dyDescent="0.25">
      <c r="A241" s="377">
        <v>13</v>
      </c>
      <c r="B241" s="383">
        <f>B239</f>
        <v>3</v>
      </c>
      <c r="C241" s="380" t="str">
        <f>C239</f>
        <v>19.01.2017г.</v>
      </c>
      <c r="D241" s="418"/>
      <c r="E241" s="378" t="s">
        <v>253</v>
      </c>
      <c r="F241" s="192" t="s">
        <v>109</v>
      </c>
      <c r="G241" s="168">
        <f>'[20]Приложение 2.14'!G29</f>
        <v>341676.35745000001</v>
      </c>
      <c r="H241" s="168">
        <f>'[20]Приложение 2.14'!H29</f>
        <v>188.36014</v>
      </c>
      <c r="I241" s="168">
        <f>'[20]Приложение 2.14'!I29</f>
        <v>997.73</v>
      </c>
      <c r="J241" s="200"/>
      <c r="K241" s="200"/>
      <c r="L241" s="200"/>
    </row>
    <row r="242" spans="1:12" ht="21.75" customHeight="1" x14ac:dyDescent="0.25">
      <c r="A242" s="377"/>
      <c r="B242" s="383"/>
      <c r="C242" s="380"/>
      <c r="D242" s="418"/>
      <c r="E242" s="378"/>
      <c r="F242" s="192" t="s">
        <v>110</v>
      </c>
      <c r="G242" s="168">
        <f>'[20]Приложение 2.14'!G30</f>
        <v>338544.03811000002</v>
      </c>
      <c r="H242" s="168">
        <f>'[20]Приложение 2.14'!H30</f>
        <v>188.37093999999999</v>
      </c>
      <c r="I242" s="168">
        <f>'[20]Приложение 2.14'!I30</f>
        <v>997.74</v>
      </c>
      <c r="J242" s="200"/>
      <c r="K242" s="200"/>
      <c r="L242" s="200"/>
    </row>
    <row r="243" spans="1:12" ht="21.75" customHeight="1" x14ac:dyDescent="0.25">
      <c r="A243" s="377">
        <v>14</v>
      </c>
      <c r="B243" s="383">
        <f>B241</f>
        <v>3</v>
      </c>
      <c r="C243" s="380" t="str">
        <f>C241</f>
        <v>19.01.2017г.</v>
      </c>
      <c r="D243" s="418"/>
      <c r="E243" s="378" t="s">
        <v>254</v>
      </c>
      <c r="F243" s="192" t="s">
        <v>109</v>
      </c>
      <c r="G243" s="168">
        <f>'[20]Приложение 2.14'!G31</f>
        <v>112829.12976</v>
      </c>
      <c r="H243" s="168">
        <f>'[20]Приложение 2.14'!H31</f>
        <v>281.19718999999998</v>
      </c>
      <c r="I243" s="168">
        <f>'[20]Приложение 2.14'!I31</f>
        <v>1009.0600000000001</v>
      </c>
      <c r="J243" s="200"/>
      <c r="K243" s="200"/>
      <c r="L243" s="200"/>
    </row>
    <row r="244" spans="1:12" ht="21.75" customHeight="1" x14ac:dyDescent="0.25">
      <c r="A244" s="377"/>
      <c r="B244" s="383"/>
      <c r="C244" s="380"/>
      <c r="D244" s="419"/>
      <c r="E244" s="378"/>
      <c r="F244" s="192" t="s">
        <v>110</v>
      </c>
      <c r="G244" s="168">
        <f>'[20]Приложение 2.14'!G32</f>
        <v>112829.12976</v>
      </c>
      <c r="H244" s="168">
        <f>'[20]Приложение 2.14'!H32</f>
        <v>281.19718999999998</v>
      </c>
      <c r="I244" s="168">
        <f>'[20]Приложение 2.14'!I32</f>
        <v>1009.0600000000001</v>
      </c>
      <c r="J244" s="200"/>
      <c r="K244" s="200"/>
      <c r="L244" s="200"/>
    </row>
    <row r="246" spans="1:12" ht="15.75" thickBot="1" x14ac:dyDescent="0.3">
      <c r="A246" s="412" t="s">
        <v>70</v>
      </c>
      <c r="B246" s="412"/>
      <c r="C246" s="412"/>
      <c r="D246" s="412"/>
      <c r="E246" s="412"/>
      <c r="F246" s="412"/>
      <c r="G246" s="412"/>
      <c r="H246" s="412"/>
      <c r="I246" s="412"/>
    </row>
    <row r="247" spans="1:12" ht="25.5" customHeight="1" x14ac:dyDescent="0.25">
      <c r="A247" s="398">
        <v>1</v>
      </c>
      <c r="B247" s="413" t="str">
        <f>'[21]Приложение 2.14'!B6</f>
        <v>240-э</v>
      </c>
      <c r="C247" s="400" t="str">
        <f>'[21]Приложение 2.14'!$C$6</f>
        <v>23.12.2016</v>
      </c>
      <c r="D247" s="414" t="str">
        <f>'[21]Приложение 2.14'!$D$6</f>
        <v>Газета "Тамбовская жизнь" Спецвыпуск "97(1747) от 27.12.16</v>
      </c>
      <c r="E247" s="415" t="str">
        <f>'[21]Приложение 2.14'!$E$6</f>
        <v>ОАО  «Российские железные дороги» в границах деятельности Юго-Восточной дирекции по энергообеспечению – структурного подразделения Трансэнерго - филиала ОАО «РЖД» на территории Тамбовской области</v>
      </c>
      <c r="F247" s="187" t="s">
        <v>109</v>
      </c>
      <c r="G247" s="166">
        <f>'[21]Приложение 2.14'!$G$6</f>
        <v>40896.26</v>
      </c>
      <c r="H247" s="166">
        <f>'[21]Приложение 2.14'!$H$6</f>
        <v>326.19400000000002</v>
      </c>
      <c r="I247" s="167">
        <f>'[21]Приложение 2.14'!$I$6</f>
        <v>441.86399999999998</v>
      </c>
    </row>
    <row r="248" spans="1:12" ht="20.25" customHeight="1" x14ac:dyDescent="0.25">
      <c r="A248" s="382"/>
      <c r="B248" s="391"/>
      <c r="C248" s="380"/>
      <c r="D248" s="406"/>
      <c r="E248" s="378"/>
      <c r="F248" s="192" t="s">
        <v>110</v>
      </c>
      <c r="G248" s="168">
        <f>'[21]Приложение 2.14'!$J$6</f>
        <v>96594.49</v>
      </c>
      <c r="H248" s="168">
        <f>'[21]Приложение 2.14'!$K$6</f>
        <v>326.19400000000002</v>
      </c>
      <c r="I248" s="169">
        <f>'[21]Приложение 2.14'!$L$6</f>
        <v>617.75</v>
      </c>
    </row>
    <row r="249" spans="1:12" ht="21.75" customHeight="1" x14ac:dyDescent="0.25">
      <c r="A249" s="382">
        <v>2</v>
      </c>
      <c r="B249" s="387" t="str">
        <f>'[21]Приложение 2.14'!$B$7</f>
        <v>244-э</v>
      </c>
      <c r="C249" s="404" t="str">
        <f>'[21]Приложение 2.14'!$C$7</f>
        <v>27.12.2016</v>
      </c>
      <c r="D249" s="405" t="str">
        <f>'[21]Приложение 2.14'!$D$7</f>
        <v>Газета "Тамбовская жизнь" Спецвыпуск "98(1748) от 30.12.16</v>
      </c>
      <c r="E249" s="407" t="s">
        <v>324</v>
      </c>
      <c r="F249" s="192" t="s">
        <v>109</v>
      </c>
      <c r="G249" s="168">
        <f>'[21]Приложение 2.14'!$G$7</f>
        <v>1699841.33</v>
      </c>
      <c r="H249" s="168">
        <f>'[21]Приложение 2.14'!$H$7</f>
        <v>351.61900000000003</v>
      </c>
      <c r="I249" s="169">
        <f>'[21]Приложение 2.14'!$I$7</f>
        <v>6471.0479999999998</v>
      </c>
    </row>
    <row r="250" spans="1:12" ht="21" customHeight="1" x14ac:dyDescent="0.25">
      <c r="A250" s="382"/>
      <c r="B250" s="391"/>
      <c r="C250" s="380"/>
      <c r="D250" s="406"/>
      <c r="E250" s="378"/>
      <c r="F250" s="192" t="s">
        <v>110</v>
      </c>
      <c r="G250" s="168">
        <f>'[21]Приложение 2.14'!$J$7</f>
        <v>1699841.33</v>
      </c>
      <c r="H250" s="168">
        <f>'[21]Приложение 2.14'!$K$7</f>
        <v>351.61900000000003</v>
      </c>
      <c r="I250" s="169">
        <f>'[21]Приложение 2.14'!$L$7</f>
        <v>6471.0479999999998</v>
      </c>
    </row>
    <row r="251" spans="1:12" ht="21.75" customHeight="1" x14ac:dyDescent="0.25">
      <c r="A251" s="382">
        <v>3</v>
      </c>
      <c r="B251" s="387" t="str">
        <f>'[21]Приложение 2.14'!$B$8</f>
        <v>249-э</v>
      </c>
      <c r="C251" s="404" t="str">
        <f>'[21]Приложение 2.14'!$C$8</f>
        <v>27.12.2016</v>
      </c>
      <c r="D251" s="405" t="str">
        <f>'[21]Приложение 2.14'!$D$8</f>
        <v>Газета "Тамбовская жизнь" Спецвыпуск "98(1748) от 30.12.16</v>
      </c>
      <c r="E251" s="407" t="s">
        <v>325</v>
      </c>
      <c r="F251" s="192" t="s">
        <v>109</v>
      </c>
      <c r="G251" s="168">
        <f>'[21]Приложение 2.14'!$G$8</f>
        <v>170387.04500000001</v>
      </c>
      <c r="H251" s="168">
        <f>'[21]Приложение 2.14'!$H$8</f>
        <v>315.00099999999998</v>
      </c>
      <c r="I251" s="169">
        <f>'[21]Приложение 2.14'!$I$8</f>
        <v>641.45799999999997</v>
      </c>
    </row>
    <row r="252" spans="1:12" ht="21.75" customHeight="1" x14ac:dyDescent="0.25">
      <c r="A252" s="382"/>
      <c r="B252" s="391"/>
      <c r="C252" s="380"/>
      <c r="D252" s="406"/>
      <c r="E252" s="378"/>
      <c r="F252" s="192" t="s">
        <v>110</v>
      </c>
      <c r="G252" s="168">
        <f>'[21]Приложение 2.14'!$J$8</f>
        <v>196576.93100000001</v>
      </c>
      <c r="H252" s="168">
        <f>'[21]Приложение 2.14'!$K$8</f>
        <v>322.197</v>
      </c>
      <c r="I252" s="169">
        <f>'[21]Приложение 2.14'!$L$8</f>
        <v>706.70100000000002</v>
      </c>
    </row>
    <row r="253" spans="1:12" ht="21.75" customHeight="1" x14ac:dyDescent="0.25">
      <c r="A253" s="382">
        <v>4</v>
      </c>
      <c r="B253" s="387" t="str">
        <f>'[21]Приложение 2.14'!$B$9</f>
        <v>242-э</v>
      </c>
      <c r="C253" s="404" t="str">
        <f>'[21]Приложение 2.14'!$C$9</f>
        <v>23.12.2016</v>
      </c>
      <c r="D253" s="405" t="str">
        <f>'[21]Приложение 2.14'!$D$9</f>
        <v>Газета "Тамбовская жизнь" Спецвыпуск "97(1747) от 27.12.16</v>
      </c>
      <c r="E253" s="407" t="s">
        <v>326</v>
      </c>
      <c r="F253" s="192" t="s">
        <v>109</v>
      </c>
      <c r="G253" s="168">
        <f>'[21]Приложение 2.14'!$G$9</f>
        <v>207078.19</v>
      </c>
      <c r="H253" s="168">
        <f>'[21]Приложение 2.14'!$H$9</f>
        <v>196.78800000000001</v>
      </c>
      <c r="I253" s="169">
        <f>'[21]Приложение 2.14'!$I$9</f>
        <v>631.976</v>
      </c>
    </row>
    <row r="254" spans="1:12" ht="18" customHeight="1" x14ac:dyDescent="0.25">
      <c r="A254" s="382"/>
      <c r="B254" s="391"/>
      <c r="C254" s="380"/>
      <c r="D254" s="406"/>
      <c r="E254" s="378"/>
      <c r="F254" s="192" t="s">
        <v>110</v>
      </c>
      <c r="G254" s="168">
        <f>'[21]Приложение 2.14'!$J$9</f>
        <v>207078.19</v>
      </c>
      <c r="H254" s="168">
        <f>'[21]Приложение 2.14'!$K$9</f>
        <v>196.79</v>
      </c>
      <c r="I254" s="169">
        <f>'[21]Приложение 2.14'!$L$9</f>
        <v>719.65900000000011</v>
      </c>
    </row>
    <row r="255" spans="1:12" ht="21.75" customHeight="1" x14ac:dyDescent="0.25">
      <c r="A255" s="382">
        <v>5</v>
      </c>
      <c r="B255" s="387" t="str">
        <f>'[21]Приложение 2.14'!$B$10</f>
        <v>247-э</v>
      </c>
      <c r="C255" s="404" t="str">
        <f>'[21]Приложение 2.14'!$C$10</f>
        <v>27.12.2016</v>
      </c>
      <c r="D255" s="405" t="str">
        <f>'[21]Приложение 2.14'!$D$10</f>
        <v>Газета "Тамбовская жизнь" Спецвыпуск "98(1748) от 30.12.16</v>
      </c>
      <c r="E255" s="407" t="s">
        <v>255</v>
      </c>
      <c r="F255" s="192" t="s">
        <v>109</v>
      </c>
      <c r="G255" s="168">
        <f>'[21]Приложение 2.14'!$G$10</f>
        <v>531729.38</v>
      </c>
      <c r="H255" s="168">
        <f>'[21]Приложение 2.14'!$H$10</f>
        <v>315.923</v>
      </c>
      <c r="I255" s="169">
        <f>'[21]Приложение 2.14'!$I$10</f>
        <v>1245.915</v>
      </c>
    </row>
    <row r="256" spans="1:12" ht="21.75" customHeight="1" thickBot="1" x14ac:dyDescent="0.3">
      <c r="A256" s="408"/>
      <c r="B256" s="409"/>
      <c r="C256" s="393"/>
      <c r="D256" s="410"/>
      <c r="E256" s="411"/>
      <c r="F256" s="197" t="s">
        <v>110</v>
      </c>
      <c r="G256" s="170">
        <f>'[21]Приложение 2.14'!$J$10</f>
        <v>573638.55000000005</v>
      </c>
      <c r="H256" s="170">
        <f>'[21]Приложение 2.14'!K10</f>
        <v>321.57799999999997</v>
      </c>
      <c r="I256" s="170">
        <f>'[21]Приложение 2.14'!L10</f>
        <v>1342.827</v>
      </c>
    </row>
    <row r="257" spans="1:9" ht="15.75" thickBot="1" x14ac:dyDescent="0.3">
      <c r="A257" s="397" t="s">
        <v>256</v>
      </c>
      <c r="B257" s="397"/>
      <c r="C257" s="397"/>
      <c r="D257" s="397"/>
      <c r="E257" s="397"/>
      <c r="F257" s="397"/>
      <c r="G257" s="397"/>
      <c r="H257" s="397"/>
      <c r="I257" s="397"/>
    </row>
    <row r="258" spans="1:9" ht="21.75" customHeight="1" x14ac:dyDescent="0.25">
      <c r="A258" s="398" t="s">
        <v>125</v>
      </c>
      <c r="B258" s="399" t="str">
        <f>'[22]Приложение 2.14'!B6</f>
        <v>№ 383-нп</v>
      </c>
      <c r="C258" s="400" t="str">
        <f>'[22]Приложение 2.14'!$C$6</f>
        <v>29.12.16</v>
      </c>
      <c r="D258" s="401" t="str">
        <f>'[22]Приложение 2.14'!$D$6</f>
        <v>Газета      "Тверская жизнь"    № 154 (28.349)  от 30.12.16</v>
      </c>
      <c r="E258" s="403" t="s">
        <v>257</v>
      </c>
      <c r="F258" s="187" t="s">
        <v>109</v>
      </c>
      <c r="G258" s="166">
        <f>'[22]Приложение 2.14'!G6</f>
        <v>275170.24</v>
      </c>
      <c r="H258" s="166">
        <f>'[22]Приложение 2.14'!H6</f>
        <v>399.11</v>
      </c>
      <c r="I258" s="167">
        <f>'[22]Приложение 2.14'!I6</f>
        <v>911.55</v>
      </c>
    </row>
    <row r="259" spans="1:9" ht="21.75" customHeight="1" x14ac:dyDescent="0.25">
      <c r="A259" s="382"/>
      <c r="B259" s="383"/>
      <c r="C259" s="377"/>
      <c r="D259" s="402"/>
      <c r="E259" s="378"/>
      <c r="F259" s="199" t="s">
        <v>110</v>
      </c>
      <c r="G259" s="168">
        <f>'[22]Приложение 2.14'!G7</f>
        <v>278104.84999999998</v>
      </c>
      <c r="H259" s="168">
        <f>'[22]Приложение 2.14'!H7</f>
        <v>411.89</v>
      </c>
      <c r="I259" s="169">
        <f>'[22]Приложение 2.14'!I7</f>
        <v>924.37</v>
      </c>
    </row>
    <row r="260" spans="1:9" ht="21.75" customHeight="1" x14ac:dyDescent="0.25">
      <c r="A260" s="382" t="s">
        <v>127</v>
      </c>
      <c r="B260" s="383" t="s">
        <v>258</v>
      </c>
      <c r="C260" s="380" t="s">
        <v>259</v>
      </c>
      <c r="D260" s="402"/>
      <c r="E260" s="378" t="s">
        <v>260</v>
      </c>
      <c r="F260" s="192" t="s">
        <v>109</v>
      </c>
      <c r="G260" s="168">
        <f>'[22]Приложение 2.14'!G8</f>
        <v>151129.84</v>
      </c>
      <c r="H260" s="168">
        <f>'[22]Приложение 2.14'!H8</f>
        <v>43.61</v>
      </c>
      <c r="I260" s="169">
        <f>'[22]Приложение 2.14'!I8</f>
        <v>314.89999999999998</v>
      </c>
    </row>
    <row r="261" spans="1:9" ht="21.75" customHeight="1" x14ac:dyDescent="0.25">
      <c r="A261" s="382"/>
      <c r="B261" s="383"/>
      <c r="C261" s="380"/>
      <c r="D261" s="402"/>
      <c r="E261" s="378"/>
      <c r="F261" s="192" t="s">
        <v>110</v>
      </c>
      <c r="G261" s="168">
        <f>'[22]Приложение 2.14'!G9</f>
        <v>151158.01</v>
      </c>
      <c r="H261" s="168">
        <f>'[22]Приложение 2.14'!H9</f>
        <v>41.33</v>
      </c>
      <c r="I261" s="169">
        <f>'[22]Приложение 2.14'!I9</f>
        <v>312.66000000000003</v>
      </c>
    </row>
    <row r="262" spans="1:9" ht="21.75" customHeight="1" x14ac:dyDescent="0.25">
      <c r="A262" s="382" t="s">
        <v>129</v>
      </c>
      <c r="B262" s="383" t="s">
        <v>258</v>
      </c>
      <c r="C262" s="380" t="s">
        <v>259</v>
      </c>
      <c r="D262" s="402"/>
      <c r="E262" s="378" t="s">
        <v>261</v>
      </c>
      <c r="F262" s="192" t="s">
        <v>109</v>
      </c>
      <c r="G262" s="168">
        <f>'[22]Приложение 2.14'!G10</f>
        <v>368630.52</v>
      </c>
      <c r="H262" s="168">
        <f>'[22]Приложение 2.14'!H10</f>
        <v>242.76</v>
      </c>
      <c r="I262" s="169">
        <f>'[22]Приложение 2.14'!I10</f>
        <v>852.26</v>
      </c>
    </row>
    <row r="263" spans="1:9" ht="21.75" customHeight="1" x14ac:dyDescent="0.25">
      <c r="A263" s="382"/>
      <c r="B263" s="383"/>
      <c r="C263" s="380"/>
      <c r="D263" s="402"/>
      <c r="E263" s="378"/>
      <c r="F263" s="192" t="s">
        <v>110</v>
      </c>
      <c r="G263" s="168">
        <f>'[22]Приложение 2.14'!G11</f>
        <v>344382.71</v>
      </c>
      <c r="H263" s="168">
        <f>'[22]Приложение 2.14'!H11</f>
        <v>250.8</v>
      </c>
      <c r="I263" s="169">
        <f>'[22]Приложение 2.14'!I11</f>
        <v>860.38</v>
      </c>
    </row>
    <row r="264" spans="1:9" ht="21.75" customHeight="1" x14ac:dyDescent="0.25">
      <c r="A264" s="382" t="s">
        <v>131</v>
      </c>
      <c r="B264" s="383" t="s">
        <v>258</v>
      </c>
      <c r="C264" s="380" t="s">
        <v>259</v>
      </c>
      <c r="D264" s="402"/>
      <c r="E264" s="378" t="s">
        <v>262</v>
      </c>
      <c r="F264" s="192" t="s">
        <v>109</v>
      </c>
      <c r="G264" s="168">
        <f>'[22]Приложение 2.14'!G12</f>
        <v>25965.11</v>
      </c>
      <c r="H264" s="168">
        <f>'[22]Приложение 2.14'!H12</f>
        <v>29.36</v>
      </c>
      <c r="I264" s="169">
        <f>'[22]Приложение 2.14'!I12</f>
        <v>83.32</v>
      </c>
    </row>
    <row r="265" spans="1:9" ht="21.75" customHeight="1" x14ac:dyDescent="0.25">
      <c r="A265" s="382"/>
      <c r="B265" s="383"/>
      <c r="C265" s="380"/>
      <c r="D265" s="402"/>
      <c r="E265" s="378"/>
      <c r="F265" s="192" t="s">
        <v>110</v>
      </c>
      <c r="G265" s="168">
        <f>'[22]Приложение 2.14'!G13</f>
        <v>25695.4</v>
      </c>
      <c r="H265" s="168">
        <f>'[22]Приложение 2.14'!H13</f>
        <v>30.3</v>
      </c>
      <c r="I265" s="169">
        <f>'[22]Приложение 2.14'!I13</f>
        <v>84.56</v>
      </c>
    </row>
    <row r="266" spans="1:9" ht="21.75" customHeight="1" x14ac:dyDescent="0.25">
      <c r="A266" s="382" t="s">
        <v>133</v>
      </c>
      <c r="B266" s="383" t="s">
        <v>258</v>
      </c>
      <c r="C266" s="380" t="s">
        <v>259</v>
      </c>
      <c r="D266" s="402"/>
      <c r="E266" s="378" t="s">
        <v>263</v>
      </c>
      <c r="F266" s="192" t="s">
        <v>109</v>
      </c>
      <c r="G266" s="168">
        <f>'[22]Приложение 2.14'!G14</f>
        <v>23811.43</v>
      </c>
      <c r="H266" s="168">
        <f>'[22]Приложение 2.14'!H14</f>
        <v>86.95</v>
      </c>
      <c r="I266" s="169">
        <f>'[22]Приложение 2.14'!I14</f>
        <v>308.32</v>
      </c>
    </row>
    <row r="267" spans="1:9" ht="21.75" customHeight="1" x14ac:dyDescent="0.25">
      <c r="A267" s="382"/>
      <c r="B267" s="383"/>
      <c r="C267" s="380"/>
      <c r="D267" s="402"/>
      <c r="E267" s="378"/>
      <c r="F267" s="192" t="s">
        <v>110</v>
      </c>
      <c r="G267" s="168">
        <f>'[22]Приложение 2.14'!G15</f>
        <v>25728.99</v>
      </c>
      <c r="H267" s="168">
        <f>'[22]Приложение 2.14'!H15</f>
        <v>89.7</v>
      </c>
      <c r="I267" s="169">
        <f>'[22]Приложение 2.14'!I15</f>
        <v>311.25</v>
      </c>
    </row>
    <row r="268" spans="1:9" ht="21.75" customHeight="1" x14ac:dyDescent="0.25">
      <c r="A268" s="382" t="s">
        <v>135</v>
      </c>
      <c r="B268" s="383" t="s">
        <v>258</v>
      </c>
      <c r="C268" s="380" t="s">
        <v>259</v>
      </c>
      <c r="D268" s="402"/>
      <c r="E268" s="378" t="s">
        <v>264</v>
      </c>
      <c r="F268" s="192" t="s">
        <v>109</v>
      </c>
      <c r="G268" s="168">
        <f>'[22]Приложение 2.14'!G16</f>
        <v>37757.99</v>
      </c>
      <c r="H268" s="168">
        <f>'[22]Приложение 2.14'!H16</f>
        <v>19.95</v>
      </c>
      <c r="I268" s="169">
        <f>'[22]Приложение 2.14'!I16</f>
        <v>83.98</v>
      </c>
    </row>
    <row r="269" spans="1:9" ht="21.75" customHeight="1" x14ac:dyDescent="0.25">
      <c r="A269" s="382"/>
      <c r="B269" s="383"/>
      <c r="C269" s="380"/>
      <c r="D269" s="402"/>
      <c r="E269" s="378"/>
      <c r="F269" s="192" t="s">
        <v>110</v>
      </c>
      <c r="G269" s="168">
        <f>'[22]Приложение 2.14'!G17</f>
        <v>37454.410000000003</v>
      </c>
      <c r="H269" s="168">
        <f>'[22]Приложение 2.14'!H17</f>
        <v>20.6</v>
      </c>
      <c r="I269" s="169">
        <f>'[22]Приложение 2.14'!I17</f>
        <v>84.63</v>
      </c>
    </row>
    <row r="270" spans="1:9" ht="21.75" customHeight="1" x14ac:dyDescent="0.25">
      <c r="A270" s="382" t="s">
        <v>137</v>
      </c>
      <c r="B270" s="383" t="s">
        <v>258</v>
      </c>
      <c r="C270" s="380" t="s">
        <v>259</v>
      </c>
      <c r="D270" s="402"/>
      <c r="E270" s="378" t="s">
        <v>265</v>
      </c>
      <c r="F270" s="192" t="s">
        <v>109</v>
      </c>
      <c r="G270" s="168">
        <f>'[22]Приложение 2.14'!G18</f>
        <v>253929.2</v>
      </c>
      <c r="H270" s="168">
        <f>'[22]Приложение 2.14'!H18</f>
        <v>11.94</v>
      </c>
      <c r="I270" s="169">
        <f>'[22]Приложение 2.14'!I18</f>
        <v>429.89</v>
      </c>
    </row>
    <row r="271" spans="1:9" ht="21.75" customHeight="1" x14ac:dyDescent="0.25">
      <c r="A271" s="382"/>
      <c r="B271" s="383"/>
      <c r="C271" s="380"/>
      <c r="D271" s="402"/>
      <c r="E271" s="378"/>
      <c r="F271" s="192" t="s">
        <v>110</v>
      </c>
      <c r="G271" s="168">
        <f>'[22]Приложение 2.14'!G19</f>
        <v>234396.18</v>
      </c>
      <c r="H271" s="168">
        <f>'[22]Приложение 2.14'!H19</f>
        <v>14.14</v>
      </c>
      <c r="I271" s="169">
        <f>'[22]Приложение 2.14'!I19</f>
        <v>432.09</v>
      </c>
    </row>
    <row r="272" spans="1:9" ht="21.75" customHeight="1" x14ac:dyDescent="0.25">
      <c r="A272" s="382" t="s">
        <v>139</v>
      </c>
      <c r="B272" s="383" t="s">
        <v>258</v>
      </c>
      <c r="C272" s="380" t="s">
        <v>259</v>
      </c>
      <c r="D272" s="402"/>
      <c r="E272" s="378" t="s">
        <v>266</v>
      </c>
      <c r="F272" s="192" t="s">
        <v>109</v>
      </c>
      <c r="G272" s="168">
        <f>'[22]Приложение 2.14'!G20</f>
        <v>684581.39</v>
      </c>
      <c r="H272" s="168">
        <f>'[22]Приложение 2.14'!H20</f>
        <v>102.85</v>
      </c>
      <c r="I272" s="169">
        <f>'[22]Приложение 2.14'!I20</f>
        <v>1320.03</v>
      </c>
    </row>
    <row r="273" spans="1:9" ht="21.75" customHeight="1" x14ac:dyDescent="0.25">
      <c r="A273" s="382"/>
      <c r="B273" s="383"/>
      <c r="C273" s="380"/>
      <c r="D273" s="402"/>
      <c r="E273" s="378"/>
      <c r="F273" s="192" t="s">
        <v>110</v>
      </c>
      <c r="G273" s="168">
        <f>'[22]Приложение 2.14'!G21</f>
        <v>684581.39</v>
      </c>
      <c r="H273" s="168">
        <f>'[22]Приложение 2.14'!H21</f>
        <v>106.09</v>
      </c>
      <c r="I273" s="169">
        <f>'[22]Приложение 2.14'!I21</f>
        <v>1323.27</v>
      </c>
    </row>
    <row r="274" spans="1:9" ht="21.75" customHeight="1" x14ac:dyDescent="0.25">
      <c r="A274" s="382" t="s">
        <v>141</v>
      </c>
      <c r="B274" s="383" t="s">
        <v>258</v>
      </c>
      <c r="C274" s="380" t="s">
        <v>259</v>
      </c>
      <c r="D274" s="402"/>
      <c r="E274" s="378" t="s">
        <v>267</v>
      </c>
      <c r="F274" s="192" t="s">
        <v>109</v>
      </c>
      <c r="G274" s="168">
        <f>'[22]Приложение 2.14'!G22</f>
        <v>208916.16</v>
      </c>
      <c r="H274" s="168">
        <f>'[22]Приложение 2.14'!H22</f>
        <v>294.06</v>
      </c>
      <c r="I274" s="169">
        <f>'[22]Приложение 2.14'!I22</f>
        <v>728.71</v>
      </c>
    </row>
    <row r="275" spans="1:9" ht="21.75" customHeight="1" x14ac:dyDescent="0.25">
      <c r="A275" s="382"/>
      <c r="B275" s="383"/>
      <c r="C275" s="380"/>
      <c r="D275" s="402"/>
      <c r="E275" s="378"/>
      <c r="F275" s="192" t="s">
        <v>110</v>
      </c>
      <c r="G275" s="168">
        <f>'[22]Приложение 2.14'!G23</f>
        <v>213557.74</v>
      </c>
      <c r="H275" s="168">
        <f>'[22]Приложение 2.14'!H23</f>
        <v>303.52</v>
      </c>
      <c r="I275" s="169">
        <f>'[22]Приложение 2.14'!I23</f>
        <v>747.81</v>
      </c>
    </row>
    <row r="276" spans="1:9" ht="21.75" customHeight="1" x14ac:dyDescent="0.25">
      <c r="A276" s="382" t="s">
        <v>143</v>
      </c>
      <c r="B276" s="383" t="s">
        <v>258</v>
      </c>
      <c r="C276" s="380" t="s">
        <v>259</v>
      </c>
      <c r="D276" s="402"/>
      <c r="E276" s="378" t="s">
        <v>268</v>
      </c>
      <c r="F276" s="192" t="s">
        <v>109</v>
      </c>
      <c r="G276" s="168">
        <f>'[22]Приложение 2.14'!G24</f>
        <v>215985.77</v>
      </c>
      <c r="H276" s="168">
        <f>'[22]Приложение 2.14'!H24</f>
        <v>395.15</v>
      </c>
      <c r="I276" s="169">
        <f>'[22]Приложение 2.14'!I24</f>
        <v>792.22</v>
      </c>
    </row>
    <row r="277" spans="1:9" ht="21.75" customHeight="1" x14ac:dyDescent="0.25">
      <c r="A277" s="382"/>
      <c r="B277" s="383"/>
      <c r="C277" s="380"/>
      <c r="D277" s="402"/>
      <c r="E277" s="378"/>
      <c r="F277" s="192" t="s">
        <v>110</v>
      </c>
      <c r="G277" s="168">
        <f>'[22]Приложение 2.14'!G25</f>
        <v>217720.59</v>
      </c>
      <c r="H277" s="168">
        <f>'[22]Приложение 2.14'!H25</f>
        <v>407.54</v>
      </c>
      <c r="I277" s="169">
        <f>'[22]Приложение 2.14'!I25</f>
        <v>804.63</v>
      </c>
    </row>
    <row r="278" spans="1:9" ht="21.75" customHeight="1" x14ac:dyDescent="0.25">
      <c r="A278" s="382" t="s">
        <v>145</v>
      </c>
      <c r="B278" s="383" t="s">
        <v>258</v>
      </c>
      <c r="C278" s="380" t="s">
        <v>259</v>
      </c>
      <c r="D278" s="402"/>
      <c r="E278" s="378" t="s">
        <v>269</v>
      </c>
      <c r="F278" s="192" t="s">
        <v>109</v>
      </c>
      <c r="G278" s="168">
        <f>'[22]Приложение 2.14'!G26</f>
        <v>167791.68</v>
      </c>
      <c r="H278" s="168">
        <f>'[22]Приложение 2.14'!H26</f>
        <v>126.72</v>
      </c>
      <c r="I278" s="169">
        <f>'[22]Приложение 2.14'!I26</f>
        <v>458.61</v>
      </c>
    </row>
    <row r="279" spans="1:9" ht="21.75" customHeight="1" x14ac:dyDescent="0.25">
      <c r="A279" s="382"/>
      <c r="B279" s="383"/>
      <c r="C279" s="380"/>
      <c r="D279" s="402"/>
      <c r="E279" s="378"/>
      <c r="F279" s="192" t="s">
        <v>110</v>
      </c>
      <c r="G279" s="168">
        <f>'[22]Приложение 2.14'!G27</f>
        <v>155832.43</v>
      </c>
      <c r="H279" s="168">
        <f>'[22]Приложение 2.14'!H27</f>
        <v>131.06</v>
      </c>
      <c r="I279" s="169">
        <f>'[22]Приложение 2.14'!I27</f>
        <v>490.69</v>
      </c>
    </row>
    <row r="280" spans="1:9" ht="21.75" customHeight="1" x14ac:dyDescent="0.25">
      <c r="A280" s="382" t="s">
        <v>147</v>
      </c>
      <c r="B280" s="383" t="str">
        <f>'[22]Приложение 2.14'!$B$28</f>
        <v>№ 384-нп</v>
      </c>
      <c r="C280" s="380" t="s">
        <v>259</v>
      </c>
      <c r="D280" s="402"/>
      <c r="E280" s="378" t="s">
        <v>270</v>
      </c>
      <c r="F280" s="192" t="s">
        <v>109</v>
      </c>
      <c r="G280" s="168">
        <f>'[22]Приложение 2.14'!G28</f>
        <v>345516.64</v>
      </c>
      <c r="H280" s="168">
        <f>'[22]Приложение 2.14'!H28</f>
        <v>284.27999999999997</v>
      </c>
      <c r="I280" s="169">
        <f>'[22]Приложение 2.14'!I28</f>
        <v>824.42</v>
      </c>
    </row>
    <row r="281" spans="1:9" ht="21.75" customHeight="1" x14ac:dyDescent="0.25">
      <c r="A281" s="386"/>
      <c r="B281" s="387"/>
      <c r="C281" s="388"/>
      <c r="D281" s="402"/>
      <c r="E281" s="389"/>
      <c r="F281" s="199" t="s">
        <v>110</v>
      </c>
      <c r="G281" s="201">
        <f>'[22]Приложение 2.14'!G29</f>
        <v>345533.91</v>
      </c>
      <c r="H281" s="201">
        <f>'[22]Приложение 2.14'!H29</f>
        <v>293.33</v>
      </c>
      <c r="I281" s="202">
        <f>'[22]Приложение 2.14'!I29</f>
        <v>833.53</v>
      </c>
    </row>
    <row r="282" spans="1:9" ht="21.75" customHeight="1" x14ac:dyDescent="0.25">
      <c r="A282" s="382">
        <v>13</v>
      </c>
      <c r="B282" s="383" t="s">
        <v>296</v>
      </c>
      <c r="C282" s="380">
        <v>42853</v>
      </c>
      <c r="D282" s="384" t="s">
        <v>297</v>
      </c>
      <c r="E282" s="378" t="s">
        <v>298</v>
      </c>
      <c r="F282" s="192" t="s">
        <v>109</v>
      </c>
      <c r="G282" s="168">
        <f>'[23]НВВ ТСО'!$AI$27</f>
        <v>483537.86</v>
      </c>
      <c r="H282" s="168">
        <f>'[23]НВВ ТСО'!$AJ$27</f>
        <v>525.45000000000005</v>
      </c>
      <c r="I282" s="169">
        <f>'[23]НВВ ТСО'!$AK$27</f>
        <v>1583.09</v>
      </c>
    </row>
    <row r="283" spans="1:9" ht="21.75" customHeight="1" x14ac:dyDescent="0.25">
      <c r="A283" s="382"/>
      <c r="B283" s="383"/>
      <c r="C283" s="380"/>
      <c r="D283" s="385"/>
      <c r="E283" s="378"/>
      <c r="F283" s="192" t="s">
        <v>110</v>
      </c>
      <c r="G283" s="168">
        <f>'[23]НВВ ТСО'!$AS$27</f>
        <v>483537.86</v>
      </c>
      <c r="H283" s="168">
        <f>'[23]НВВ ТСО'!$AT$27</f>
        <v>541.97</v>
      </c>
      <c r="I283" s="169">
        <f>'[23]НВВ ТСО'!$AU$27</f>
        <v>1599.62</v>
      </c>
    </row>
    <row r="284" spans="1:9" ht="21.75" customHeight="1" x14ac:dyDescent="0.25">
      <c r="A284" s="386">
        <v>14</v>
      </c>
      <c r="B284" s="387" t="s">
        <v>315</v>
      </c>
      <c r="C284" s="388">
        <v>42975</v>
      </c>
      <c r="D284" s="462" t="s">
        <v>322</v>
      </c>
      <c r="E284" s="389" t="s">
        <v>316</v>
      </c>
      <c r="F284" s="192" t="s">
        <v>109</v>
      </c>
      <c r="G284" s="168">
        <v>275261.59000000003</v>
      </c>
      <c r="H284" s="168">
        <v>292</v>
      </c>
      <c r="I284" s="169">
        <v>797.65</v>
      </c>
    </row>
    <row r="285" spans="1:9" ht="21.75" customHeight="1" thickBot="1" x14ac:dyDescent="0.3">
      <c r="A285" s="390"/>
      <c r="B285" s="409"/>
      <c r="C285" s="461"/>
      <c r="D285" s="463"/>
      <c r="E285" s="394"/>
      <c r="F285" s="197" t="s">
        <v>110</v>
      </c>
      <c r="G285" s="170">
        <v>270212.2</v>
      </c>
      <c r="H285" s="170">
        <v>277.02999999999997</v>
      </c>
      <c r="I285" s="171">
        <v>778.22</v>
      </c>
    </row>
    <row r="286" spans="1:9" ht="15.75" thickBot="1" x14ac:dyDescent="0.3">
      <c r="A286" s="397" t="s">
        <v>69</v>
      </c>
      <c r="B286" s="397"/>
      <c r="C286" s="397"/>
      <c r="D286" s="397"/>
      <c r="E286" s="397"/>
      <c r="F286" s="397"/>
      <c r="G286" s="397"/>
      <c r="H286" s="397"/>
      <c r="I286" s="397"/>
    </row>
    <row r="287" spans="1:9" ht="21.75" customHeight="1" x14ac:dyDescent="0.25">
      <c r="A287" s="398">
        <v>1</v>
      </c>
      <c r="B287" s="399" t="s">
        <v>271</v>
      </c>
      <c r="C287" s="459">
        <v>42734</v>
      </c>
      <c r="D287" s="466" t="s">
        <v>303</v>
      </c>
      <c r="E287" s="403" t="s">
        <v>272</v>
      </c>
      <c r="F287" s="187" t="s">
        <v>109</v>
      </c>
      <c r="G287" s="166">
        <f>'[24]Приложение 2.14'!G5</f>
        <v>135876.09</v>
      </c>
      <c r="H287" s="166">
        <f>'[24]Приложение 2.14'!H5</f>
        <v>26.43</v>
      </c>
      <c r="I287" s="167">
        <f>'[24]Приложение 2.14'!I5</f>
        <v>313.01</v>
      </c>
    </row>
    <row r="288" spans="1:9" ht="21.75" customHeight="1" x14ac:dyDescent="0.25">
      <c r="A288" s="382"/>
      <c r="B288" s="387"/>
      <c r="C288" s="388"/>
      <c r="D288" s="467"/>
      <c r="E288" s="378"/>
      <c r="F288" s="192" t="s">
        <v>110</v>
      </c>
      <c r="G288" s="168">
        <f>'[24]Приложение 2.14'!G6</f>
        <v>135876.09</v>
      </c>
      <c r="H288" s="168">
        <f>'[24]Приложение 2.14'!H6</f>
        <v>25.82</v>
      </c>
      <c r="I288" s="169">
        <f>'[24]Приложение 2.14'!I6</f>
        <v>325.95999999999998</v>
      </c>
    </row>
    <row r="289" spans="1:9" ht="21.75" customHeight="1" x14ac:dyDescent="0.25">
      <c r="A289" s="382">
        <v>2</v>
      </c>
      <c r="B289" s="383" t="s">
        <v>271</v>
      </c>
      <c r="C289" s="380">
        <v>42734</v>
      </c>
      <c r="D289" s="467"/>
      <c r="E289" s="378" t="s">
        <v>273</v>
      </c>
      <c r="F289" s="192" t="s">
        <v>109</v>
      </c>
      <c r="G289" s="168">
        <f>'[24]Приложение 2.14'!G7</f>
        <v>86493.06</v>
      </c>
      <c r="H289" s="168">
        <f>'[24]Приложение 2.14'!H7</f>
        <v>26.34</v>
      </c>
      <c r="I289" s="169">
        <f>'[24]Приложение 2.14'!I7</f>
        <v>1234.33</v>
      </c>
    </row>
    <row r="290" spans="1:9" ht="21.75" customHeight="1" x14ac:dyDescent="0.25">
      <c r="A290" s="382"/>
      <c r="B290" s="383"/>
      <c r="C290" s="380"/>
      <c r="D290" s="467"/>
      <c r="E290" s="378"/>
      <c r="F290" s="192" t="s">
        <v>110</v>
      </c>
      <c r="G290" s="168">
        <f>'[24]Приложение 2.14'!G8</f>
        <v>86493.06</v>
      </c>
      <c r="H290" s="168">
        <f>'[24]Приложение 2.14'!H8</f>
        <v>27.73</v>
      </c>
      <c r="I290" s="169">
        <f>'[24]Приложение 2.14'!I8</f>
        <v>1294.53</v>
      </c>
    </row>
    <row r="291" spans="1:9" ht="21.75" customHeight="1" x14ac:dyDescent="0.25">
      <c r="A291" s="382">
        <v>3</v>
      </c>
      <c r="B291" s="383" t="s">
        <v>271</v>
      </c>
      <c r="C291" s="380">
        <v>42735</v>
      </c>
      <c r="D291" s="467"/>
      <c r="E291" s="378" t="s">
        <v>274</v>
      </c>
      <c r="F291" s="192" t="s">
        <v>109</v>
      </c>
      <c r="G291" s="168">
        <f>'[24]Приложение 2.14'!G9</f>
        <v>54729.98</v>
      </c>
      <c r="H291" s="168">
        <f>'[24]Приложение 2.14'!H9</f>
        <v>0</v>
      </c>
      <c r="I291" s="169">
        <f>'[24]Приложение 2.14'!I9</f>
        <v>263.8</v>
      </c>
    </row>
    <row r="292" spans="1:9" ht="21.75" customHeight="1" x14ac:dyDescent="0.25">
      <c r="A292" s="382"/>
      <c r="B292" s="383"/>
      <c r="C292" s="380"/>
      <c r="D292" s="467"/>
      <c r="E292" s="378"/>
      <c r="F292" s="192" t="s">
        <v>110</v>
      </c>
      <c r="G292" s="168">
        <f>'[24]Приложение 2.14'!G10</f>
        <v>54729.98</v>
      </c>
      <c r="H292" s="168">
        <f>'[24]Приложение 2.14'!H10</f>
        <v>0</v>
      </c>
      <c r="I292" s="169">
        <f>'[24]Приложение 2.14'!I10</f>
        <v>252.18</v>
      </c>
    </row>
    <row r="293" spans="1:9" ht="21.75" customHeight="1" x14ac:dyDescent="0.25">
      <c r="A293" s="382">
        <v>4</v>
      </c>
      <c r="B293" s="383" t="s">
        <v>271</v>
      </c>
      <c r="C293" s="380">
        <v>42735</v>
      </c>
      <c r="D293" s="467"/>
      <c r="E293" s="378" t="s">
        <v>275</v>
      </c>
      <c r="F293" s="192" t="s">
        <v>109</v>
      </c>
      <c r="G293" s="168">
        <f>'[24]Приложение 2.14'!G11</f>
        <v>214567.34</v>
      </c>
      <c r="H293" s="168">
        <f>'[24]Приложение 2.14'!H11</f>
        <v>198.34</v>
      </c>
      <c r="I293" s="169">
        <f>'[24]Приложение 2.14'!I11</f>
        <v>890.62</v>
      </c>
    </row>
    <row r="294" spans="1:9" ht="21.75" customHeight="1" x14ac:dyDescent="0.25">
      <c r="A294" s="382"/>
      <c r="B294" s="383"/>
      <c r="C294" s="380"/>
      <c r="D294" s="467"/>
      <c r="E294" s="378"/>
      <c r="F294" s="192" t="s">
        <v>110</v>
      </c>
      <c r="G294" s="168">
        <f>'[24]Приложение 2.14'!G12</f>
        <v>214567.34</v>
      </c>
      <c r="H294" s="168">
        <f>'[24]Приложение 2.14'!H12</f>
        <v>211.99</v>
      </c>
      <c r="I294" s="169">
        <f>'[24]Приложение 2.14'!I12</f>
        <v>916.91</v>
      </c>
    </row>
    <row r="295" spans="1:9" ht="21.75" customHeight="1" x14ac:dyDescent="0.25">
      <c r="A295" s="382">
        <v>5</v>
      </c>
      <c r="B295" s="383" t="s">
        <v>271</v>
      </c>
      <c r="C295" s="380">
        <v>42734</v>
      </c>
      <c r="D295" s="467"/>
      <c r="E295" s="378" t="s">
        <v>276</v>
      </c>
      <c r="F295" s="192" t="s">
        <v>109</v>
      </c>
      <c r="G295" s="168">
        <f>'[24]Приложение 2.14'!G13</f>
        <v>52152.67</v>
      </c>
      <c r="H295" s="168">
        <f>'[24]Приложение 2.14'!H13</f>
        <v>691.23</v>
      </c>
      <c r="I295" s="169">
        <f>'[24]Приложение 2.14'!I13</f>
        <v>1823.1</v>
      </c>
    </row>
    <row r="296" spans="1:9" ht="21.75" customHeight="1" x14ac:dyDescent="0.25">
      <c r="A296" s="382"/>
      <c r="B296" s="383"/>
      <c r="C296" s="380"/>
      <c r="D296" s="467"/>
      <c r="E296" s="378"/>
      <c r="F296" s="192" t="s">
        <v>110</v>
      </c>
      <c r="G296" s="168">
        <f>'[24]Приложение 2.14'!G14</f>
        <v>52152.67</v>
      </c>
      <c r="H296" s="168">
        <f>'[24]Приложение 2.14'!H14</f>
        <v>818.93</v>
      </c>
      <c r="I296" s="169">
        <f>'[24]Приложение 2.14'!I14</f>
        <v>1942.17</v>
      </c>
    </row>
    <row r="297" spans="1:9" ht="21.75" customHeight="1" x14ac:dyDescent="0.25">
      <c r="A297" s="382">
        <v>6</v>
      </c>
      <c r="B297" s="383" t="s">
        <v>271</v>
      </c>
      <c r="C297" s="380">
        <v>42734</v>
      </c>
      <c r="D297" s="467"/>
      <c r="E297" s="378" t="s">
        <v>277</v>
      </c>
      <c r="F297" s="192" t="s">
        <v>109</v>
      </c>
      <c r="G297" s="168">
        <f>'[24]Приложение 2.14'!G15</f>
        <v>654088.44999999995</v>
      </c>
      <c r="H297" s="168">
        <f>'[24]Приложение 2.14'!H15</f>
        <v>494.23</v>
      </c>
      <c r="I297" s="169">
        <f>'[24]Приложение 2.14'!I15</f>
        <v>2345.1999999999998</v>
      </c>
    </row>
    <row r="298" spans="1:9" ht="21.75" customHeight="1" x14ac:dyDescent="0.25">
      <c r="A298" s="382"/>
      <c r="B298" s="383"/>
      <c r="C298" s="380"/>
      <c r="D298" s="467"/>
      <c r="E298" s="378"/>
      <c r="F298" s="192" t="s">
        <v>110</v>
      </c>
      <c r="G298" s="168">
        <f>'[24]Приложение 2.14'!G16</f>
        <v>654088.44999999995</v>
      </c>
      <c r="H298" s="168">
        <f>'[24]Приложение 2.14'!H16</f>
        <v>511.12</v>
      </c>
      <c r="I298" s="169">
        <f>'[24]Приложение 2.14'!I16</f>
        <v>2217.7399999999998</v>
      </c>
    </row>
    <row r="299" spans="1:9" ht="21.75" customHeight="1" x14ac:dyDescent="0.25">
      <c r="A299" s="382">
        <v>7</v>
      </c>
      <c r="B299" s="383" t="s">
        <v>271</v>
      </c>
      <c r="C299" s="380">
        <v>42734</v>
      </c>
      <c r="D299" s="467"/>
      <c r="E299" s="378" t="s">
        <v>278</v>
      </c>
      <c r="F299" s="192" t="s">
        <v>109</v>
      </c>
      <c r="G299" s="168">
        <f>'[24]Приложение 2.14'!G17</f>
        <v>222506.05</v>
      </c>
      <c r="H299" s="168">
        <f>'[24]Приложение 2.14'!H17</f>
        <v>358.67</v>
      </c>
      <c r="I299" s="169">
        <f>'[24]Приложение 2.14'!I17</f>
        <v>1046.53</v>
      </c>
    </row>
    <row r="300" spans="1:9" ht="21.75" customHeight="1" x14ac:dyDescent="0.25">
      <c r="A300" s="382"/>
      <c r="B300" s="383"/>
      <c r="C300" s="380"/>
      <c r="D300" s="467"/>
      <c r="E300" s="378"/>
      <c r="F300" s="192" t="s">
        <v>110</v>
      </c>
      <c r="G300" s="168">
        <f>'[24]Приложение 2.14'!G18</f>
        <v>222506.05</v>
      </c>
      <c r="H300" s="168">
        <f>'[24]Приложение 2.14'!H18</f>
        <v>379.96</v>
      </c>
      <c r="I300" s="169">
        <f>'[24]Приложение 2.14'!I18</f>
        <v>1059.98</v>
      </c>
    </row>
    <row r="301" spans="1:9" ht="21.75" customHeight="1" x14ac:dyDescent="0.25">
      <c r="A301" s="382">
        <v>8</v>
      </c>
      <c r="B301" s="383" t="s">
        <v>271</v>
      </c>
      <c r="C301" s="380">
        <v>42734</v>
      </c>
      <c r="D301" s="467"/>
      <c r="E301" s="378" t="s">
        <v>279</v>
      </c>
      <c r="F301" s="192" t="s">
        <v>109</v>
      </c>
      <c r="G301" s="168">
        <f>'[24]Приложение 2.14'!G19</f>
        <v>80608.929999999993</v>
      </c>
      <c r="H301" s="168">
        <f>'[24]Приложение 2.14'!H19</f>
        <v>24.27</v>
      </c>
      <c r="I301" s="169">
        <f>'[24]Приложение 2.14'!I19</f>
        <v>649.19000000000005</v>
      </c>
    </row>
    <row r="302" spans="1:9" ht="21.75" customHeight="1" x14ac:dyDescent="0.25">
      <c r="A302" s="382"/>
      <c r="B302" s="383"/>
      <c r="C302" s="380"/>
      <c r="D302" s="467"/>
      <c r="E302" s="378"/>
      <c r="F302" s="192" t="s">
        <v>110</v>
      </c>
      <c r="G302" s="168">
        <f>'[24]Приложение 2.14'!G20</f>
        <v>80608.929999999993</v>
      </c>
      <c r="H302" s="168">
        <f>'[24]Приложение 2.14'!H20</f>
        <v>25.63</v>
      </c>
      <c r="I302" s="169">
        <f>'[24]Приложение 2.14'!I20</f>
        <v>692.01</v>
      </c>
    </row>
    <row r="303" spans="1:9" ht="21.75" customHeight="1" x14ac:dyDescent="0.25">
      <c r="A303" s="382">
        <v>9</v>
      </c>
      <c r="B303" s="383" t="s">
        <v>271</v>
      </c>
      <c r="C303" s="380">
        <v>42734</v>
      </c>
      <c r="D303" s="467"/>
      <c r="E303" s="378" t="s">
        <v>280</v>
      </c>
      <c r="F303" s="192" t="s">
        <v>109</v>
      </c>
      <c r="G303" s="168">
        <f>'[24]Приложение 2.14'!G21</f>
        <v>105721.66</v>
      </c>
      <c r="H303" s="168">
        <f>'[24]Приложение 2.14'!H21</f>
        <v>409.36</v>
      </c>
      <c r="I303" s="169">
        <f>'[24]Приложение 2.14'!I21</f>
        <v>1219.69</v>
      </c>
    </row>
    <row r="304" spans="1:9" ht="21.75" customHeight="1" x14ac:dyDescent="0.25">
      <c r="A304" s="382"/>
      <c r="B304" s="383"/>
      <c r="C304" s="380"/>
      <c r="D304" s="467"/>
      <c r="E304" s="378"/>
      <c r="F304" s="192" t="s">
        <v>110</v>
      </c>
      <c r="G304" s="168">
        <f>'[24]Приложение 2.14'!G22</f>
        <v>105721.66</v>
      </c>
      <c r="H304" s="168">
        <f>'[24]Приложение 2.14'!H22</f>
        <v>413.42</v>
      </c>
      <c r="I304" s="169">
        <f>'[24]Приложение 2.14'!I22</f>
        <v>1219.3800000000001</v>
      </c>
    </row>
    <row r="305" spans="1:9" ht="21.75" customHeight="1" x14ac:dyDescent="0.25">
      <c r="A305" s="382">
        <v>10</v>
      </c>
      <c r="B305" s="383" t="s">
        <v>271</v>
      </c>
      <c r="C305" s="380">
        <v>42734</v>
      </c>
      <c r="D305" s="467"/>
      <c r="E305" s="378" t="s">
        <v>281</v>
      </c>
      <c r="F305" s="192" t="s">
        <v>109</v>
      </c>
      <c r="G305" s="168">
        <f>'[24]Приложение 2.14'!G23</f>
        <v>83427.320000000007</v>
      </c>
      <c r="H305" s="168">
        <f>'[24]Приложение 2.14'!H23</f>
        <v>0</v>
      </c>
      <c r="I305" s="169">
        <f>'[24]Приложение 2.14'!I23</f>
        <v>1092.44</v>
      </c>
    </row>
    <row r="306" spans="1:9" ht="21.75" customHeight="1" x14ac:dyDescent="0.25">
      <c r="A306" s="382"/>
      <c r="B306" s="383"/>
      <c r="C306" s="380"/>
      <c r="D306" s="467"/>
      <c r="E306" s="378"/>
      <c r="F306" s="192" t="s">
        <v>110</v>
      </c>
      <c r="G306" s="168">
        <f>'[24]Приложение 2.14'!G24</f>
        <v>83427.320000000007</v>
      </c>
      <c r="H306" s="168">
        <f>'[24]Приложение 2.14'!H24</f>
        <v>0</v>
      </c>
      <c r="I306" s="169">
        <f>'[24]Приложение 2.14'!I24</f>
        <v>1037.1199999999999</v>
      </c>
    </row>
    <row r="307" spans="1:9" ht="21.75" customHeight="1" x14ac:dyDescent="0.25">
      <c r="A307" s="382">
        <v>11</v>
      </c>
      <c r="B307" s="383" t="s">
        <v>271</v>
      </c>
      <c r="C307" s="380">
        <v>42734</v>
      </c>
      <c r="D307" s="467"/>
      <c r="E307" s="378" t="s">
        <v>282</v>
      </c>
      <c r="F307" s="192" t="s">
        <v>109</v>
      </c>
      <c r="G307" s="168">
        <f>'[24]Приложение 2.14'!G25</f>
        <v>385812.16</v>
      </c>
      <c r="H307" s="168">
        <f>'[24]Приложение 2.14'!H25</f>
        <v>481.42</v>
      </c>
      <c r="I307" s="169">
        <f>'[24]Приложение 2.14'!I25</f>
        <v>1321.77</v>
      </c>
    </row>
    <row r="308" spans="1:9" ht="21.75" customHeight="1" x14ac:dyDescent="0.25">
      <c r="A308" s="382"/>
      <c r="B308" s="383"/>
      <c r="C308" s="380"/>
      <c r="D308" s="467"/>
      <c r="E308" s="378"/>
      <c r="F308" s="192" t="s">
        <v>110</v>
      </c>
      <c r="G308" s="168">
        <f>'[24]Приложение 2.14'!G26</f>
        <v>385812.16</v>
      </c>
      <c r="H308" s="168">
        <f>'[24]Приложение 2.14'!H26</f>
        <v>511.29</v>
      </c>
      <c r="I308" s="169">
        <f>'[24]Приложение 2.14'!I26</f>
        <v>1403.8</v>
      </c>
    </row>
    <row r="309" spans="1:9" ht="21.75" customHeight="1" x14ac:dyDescent="0.25">
      <c r="A309" s="382">
        <v>12</v>
      </c>
      <c r="B309" s="383" t="s">
        <v>271</v>
      </c>
      <c r="C309" s="380">
        <v>42734</v>
      </c>
      <c r="D309" s="467"/>
      <c r="E309" s="378" t="s">
        <v>283</v>
      </c>
      <c r="F309" s="192" t="s">
        <v>109</v>
      </c>
      <c r="G309" s="168">
        <f>'[24]Приложение 2.14'!G27</f>
        <v>67118.67</v>
      </c>
      <c r="H309" s="168">
        <f>'[24]Приложение 2.14'!H27</f>
        <v>502.53</v>
      </c>
      <c r="I309" s="169">
        <f>'[24]Приложение 2.14'!I27</f>
        <v>1138.68</v>
      </c>
    </row>
    <row r="310" spans="1:9" ht="21.75" customHeight="1" x14ac:dyDescent="0.25">
      <c r="A310" s="382"/>
      <c r="B310" s="383"/>
      <c r="C310" s="380"/>
      <c r="D310" s="467"/>
      <c r="E310" s="378"/>
      <c r="F310" s="192" t="s">
        <v>110</v>
      </c>
      <c r="G310" s="168">
        <f>'[24]Приложение 2.14'!G28</f>
        <v>67118.67</v>
      </c>
      <c r="H310" s="168">
        <f>'[24]Приложение 2.14'!H28</f>
        <v>488.64</v>
      </c>
      <c r="I310" s="169">
        <f>'[24]Приложение 2.14'!I28</f>
        <v>1041.69</v>
      </c>
    </row>
    <row r="311" spans="1:9" ht="21.75" customHeight="1" x14ac:dyDescent="0.25">
      <c r="A311" s="382">
        <v>13</v>
      </c>
      <c r="B311" s="383" t="s">
        <v>271</v>
      </c>
      <c r="C311" s="380">
        <v>42734</v>
      </c>
      <c r="D311" s="467"/>
      <c r="E311" s="378" t="s">
        <v>284</v>
      </c>
      <c r="F311" s="192" t="s">
        <v>109</v>
      </c>
      <c r="G311" s="168">
        <f>'[24]Приложение 2.14'!G29</f>
        <v>155901.62</v>
      </c>
      <c r="H311" s="168">
        <f>'[24]Приложение 2.14'!H29</f>
        <v>681.94</v>
      </c>
      <c r="I311" s="169">
        <f>'[24]Приложение 2.14'!I29</f>
        <v>1388.71</v>
      </c>
    </row>
    <row r="312" spans="1:9" ht="21.75" customHeight="1" x14ac:dyDescent="0.25">
      <c r="A312" s="382"/>
      <c r="B312" s="383"/>
      <c r="C312" s="380"/>
      <c r="D312" s="467"/>
      <c r="E312" s="378"/>
      <c r="F312" s="192" t="s">
        <v>110</v>
      </c>
      <c r="G312" s="168">
        <f>'[24]Приложение 2.14'!G30</f>
        <v>155901.62</v>
      </c>
      <c r="H312" s="168">
        <f>'[24]Приложение 2.14'!H30</f>
        <v>669.83</v>
      </c>
      <c r="I312" s="169">
        <f>'[24]Приложение 2.14'!I30</f>
        <v>1376.37</v>
      </c>
    </row>
    <row r="313" spans="1:9" ht="21.75" customHeight="1" x14ac:dyDescent="0.25">
      <c r="A313" s="382">
        <v>14</v>
      </c>
      <c r="B313" s="383" t="s">
        <v>271</v>
      </c>
      <c r="C313" s="380">
        <v>42734</v>
      </c>
      <c r="D313" s="467"/>
      <c r="E313" s="378" t="s">
        <v>285</v>
      </c>
      <c r="F313" s="192" t="s">
        <v>109</v>
      </c>
      <c r="G313" s="168">
        <f>'[24]Приложение 2.14'!G31</f>
        <v>85465.13</v>
      </c>
      <c r="H313" s="168">
        <f>'[24]Приложение 2.14'!H31</f>
        <v>99.3</v>
      </c>
      <c r="I313" s="169">
        <f>'[24]Приложение 2.14'!I31</f>
        <v>431.84</v>
      </c>
    </row>
    <row r="314" spans="1:9" ht="21.75" customHeight="1" x14ac:dyDescent="0.25">
      <c r="A314" s="382"/>
      <c r="B314" s="383"/>
      <c r="C314" s="380"/>
      <c r="D314" s="467"/>
      <c r="E314" s="378"/>
      <c r="F314" s="192" t="s">
        <v>110</v>
      </c>
      <c r="G314" s="168">
        <f>'[24]Приложение 2.14'!G32</f>
        <v>85465.13</v>
      </c>
      <c r="H314" s="168">
        <f>'[24]Приложение 2.14'!H32</f>
        <v>108.65</v>
      </c>
      <c r="I314" s="169">
        <f>'[24]Приложение 2.14'!I32</f>
        <v>440.89</v>
      </c>
    </row>
    <row r="315" spans="1:9" ht="21.75" customHeight="1" x14ac:dyDescent="0.25">
      <c r="A315" s="382">
        <v>15</v>
      </c>
      <c r="B315" s="383" t="s">
        <v>271</v>
      </c>
      <c r="C315" s="380">
        <v>42734</v>
      </c>
      <c r="D315" s="467"/>
      <c r="E315" s="378" t="s">
        <v>286</v>
      </c>
      <c r="F315" s="192" t="s">
        <v>109</v>
      </c>
      <c r="G315" s="168">
        <f>'[24]Приложение 2.14'!G33</f>
        <v>6964.68</v>
      </c>
      <c r="H315" s="168">
        <f>'[24]Приложение 2.14'!H33</f>
        <v>150.93</v>
      </c>
      <c r="I315" s="169">
        <f>'[24]Приложение 2.14'!I33</f>
        <v>255.84</v>
      </c>
    </row>
    <row r="316" spans="1:9" ht="21.75" customHeight="1" x14ac:dyDescent="0.25">
      <c r="A316" s="382"/>
      <c r="B316" s="383"/>
      <c r="C316" s="380"/>
      <c r="D316" s="467"/>
      <c r="E316" s="378"/>
      <c r="F316" s="192" t="s">
        <v>110</v>
      </c>
      <c r="G316" s="168">
        <f>'[24]Приложение 2.14'!G34</f>
        <v>6964.68</v>
      </c>
      <c r="H316" s="168">
        <f>'[24]Приложение 2.14'!H34</f>
        <v>160.01</v>
      </c>
      <c r="I316" s="169">
        <f>'[24]Приложение 2.14'!I34</f>
        <v>278.22000000000003</v>
      </c>
    </row>
    <row r="317" spans="1:9" ht="21.75" customHeight="1" x14ac:dyDescent="0.25">
      <c r="A317" s="382">
        <v>16</v>
      </c>
      <c r="B317" s="383" t="s">
        <v>271</v>
      </c>
      <c r="C317" s="380">
        <v>42734</v>
      </c>
      <c r="D317" s="467"/>
      <c r="E317" s="378" t="s">
        <v>287</v>
      </c>
      <c r="F317" s="192" t="s">
        <v>109</v>
      </c>
      <c r="G317" s="168">
        <f>'[24]Приложение 2.14'!G35</f>
        <v>62388.23</v>
      </c>
      <c r="H317" s="168">
        <f>'[24]Приложение 2.14'!H35</f>
        <v>20.63</v>
      </c>
      <c r="I317" s="169">
        <f>'[24]Приложение 2.14'!I35</f>
        <v>252.27</v>
      </c>
    </row>
    <row r="318" spans="1:9" ht="21.75" customHeight="1" x14ac:dyDescent="0.25">
      <c r="A318" s="382"/>
      <c r="B318" s="383"/>
      <c r="C318" s="380"/>
      <c r="D318" s="467"/>
      <c r="E318" s="378"/>
      <c r="F318" s="192" t="s">
        <v>110</v>
      </c>
      <c r="G318" s="168">
        <f>'[24]Приложение 2.14'!G36</f>
        <v>62388.23</v>
      </c>
      <c r="H318" s="168">
        <f>'[24]Приложение 2.14'!H36</f>
        <v>19.579999999999998</v>
      </c>
      <c r="I318" s="169">
        <f>'[24]Приложение 2.14'!I36</f>
        <v>216.29</v>
      </c>
    </row>
    <row r="319" spans="1:9" ht="21.75" customHeight="1" x14ac:dyDescent="0.25">
      <c r="A319" s="382">
        <v>17</v>
      </c>
      <c r="B319" s="383" t="s">
        <v>271</v>
      </c>
      <c r="C319" s="380">
        <v>42734</v>
      </c>
      <c r="D319" s="467"/>
      <c r="E319" s="378" t="s">
        <v>288</v>
      </c>
      <c r="F319" s="192" t="s">
        <v>109</v>
      </c>
      <c r="G319" s="168">
        <f>'[24]Приложение 2.14'!G37</f>
        <v>128411.52</v>
      </c>
      <c r="H319" s="168">
        <f>'[24]Приложение 2.14'!H37</f>
        <v>17.22</v>
      </c>
      <c r="I319" s="169">
        <f>'[24]Приложение 2.14'!I37</f>
        <v>538.59</v>
      </c>
    </row>
    <row r="320" spans="1:9" ht="21.75" customHeight="1" x14ac:dyDescent="0.25">
      <c r="A320" s="382"/>
      <c r="B320" s="383"/>
      <c r="C320" s="380"/>
      <c r="D320" s="467"/>
      <c r="E320" s="378"/>
      <c r="F320" s="192" t="s">
        <v>110</v>
      </c>
      <c r="G320" s="168">
        <f>'[24]Приложение 2.14'!G38</f>
        <v>128411.52</v>
      </c>
      <c r="H320" s="168">
        <f>'[24]Приложение 2.14'!H38</f>
        <v>18.39</v>
      </c>
      <c r="I320" s="169">
        <f>'[24]Приложение 2.14'!I38</f>
        <v>520.85</v>
      </c>
    </row>
    <row r="321" spans="1:9" ht="21.75" customHeight="1" x14ac:dyDescent="0.25">
      <c r="A321" s="382">
        <v>18</v>
      </c>
      <c r="B321" s="383" t="s">
        <v>271</v>
      </c>
      <c r="C321" s="380">
        <v>42734</v>
      </c>
      <c r="D321" s="467"/>
      <c r="E321" s="378" t="s">
        <v>289</v>
      </c>
      <c r="F321" s="192" t="s">
        <v>109</v>
      </c>
      <c r="G321" s="168">
        <f>'[24]Приложение 2.14'!G39</f>
        <v>263388.62</v>
      </c>
      <c r="H321" s="168">
        <f>'[24]Приложение 2.14'!H39</f>
        <v>56.99</v>
      </c>
      <c r="I321" s="169">
        <f>'[24]Приложение 2.14'!I39</f>
        <v>582.22</v>
      </c>
    </row>
    <row r="322" spans="1:9" ht="21.75" customHeight="1" x14ac:dyDescent="0.25">
      <c r="A322" s="386"/>
      <c r="B322" s="383"/>
      <c r="C322" s="380"/>
      <c r="D322" s="467"/>
      <c r="E322" s="389"/>
      <c r="F322" s="192" t="s">
        <v>110</v>
      </c>
      <c r="G322" s="168">
        <f>'[24]Приложение 2.14'!G40</f>
        <v>263388.62</v>
      </c>
      <c r="H322" s="168">
        <f>'[24]Приложение 2.14'!H40</f>
        <v>60.22</v>
      </c>
      <c r="I322" s="169">
        <f>'[24]Приложение 2.14'!I40</f>
        <v>533.44000000000005</v>
      </c>
    </row>
    <row r="323" spans="1:9" ht="21.75" customHeight="1" x14ac:dyDescent="0.25">
      <c r="A323" s="386">
        <v>19</v>
      </c>
      <c r="B323" s="383" t="s">
        <v>271</v>
      </c>
      <c r="C323" s="380">
        <v>42734</v>
      </c>
      <c r="D323" s="467"/>
      <c r="E323" s="389" t="s">
        <v>290</v>
      </c>
      <c r="F323" s="192" t="s">
        <v>109</v>
      </c>
      <c r="G323" s="168">
        <f>'[24]Приложение 2.14'!G41</f>
        <v>63977.56</v>
      </c>
      <c r="H323" s="168">
        <f>'[24]Приложение 2.14'!H41</f>
        <v>33.54</v>
      </c>
      <c r="I323" s="169">
        <f>'[24]Приложение 2.14'!I41</f>
        <v>326.76</v>
      </c>
    </row>
    <row r="324" spans="1:9" ht="37.5" customHeight="1" x14ac:dyDescent="0.25">
      <c r="A324" s="395"/>
      <c r="B324" s="383"/>
      <c r="C324" s="380"/>
      <c r="D324" s="467"/>
      <c r="E324" s="396"/>
      <c r="F324" s="192" t="s">
        <v>110</v>
      </c>
      <c r="G324" s="168">
        <f>'[24]Приложение 2.14'!G42</f>
        <v>63977.56</v>
      </c>
      <c r="H324" s="168">
        <f>'[24]Приложение 2.14'!H42</f>
        <v>33.58</v>
      </c>
      <c r="I324" s="169">
        <f>'[24]Приложение 2.14'!I42</f>
        <v>299.51</v>
      </c>
    </row>
    <row r="325" spans="1:9" ht="59.25" customHeight="1" x14ac:dyDescent="0.25">
      <c r="A325" s="386" t="s">
        <v>301</v>
      </c>
      <c r="B325" s="383" t="s">
        <v>300</v>
      </c>
      <c r="C325" s="379" t="s">
        <v>299</v>
      </c>
      <c r="D325" s="468" t="s">
        <v>304</v>
      </c>
      <c r="E325" s="389" t="s">
        <v>291</v>
      </c>
      <c r="F325" s="192" t="s">
        <v>109</v>
      </c>
      <c r="G325" s="168">
        <f>'[24]Приложение 2.14'!G43</f>
        <v>14869.52</v>
      </c>
      <c r="H325" s="168">
        <f>'[24]Приложение 2.14'!H43</f>
        <v>12.56</v>
      </c>
      <c r="I325" s="169">
        <f>'[24]Приложение 2.14'!I43</f>
        <v>74.260000000000005</v>
      </c>
    </row>
    <row r="326" spans="1:9" ht="55.5" customHeight="1" x14ac:dyDescent="0.25">
      <c r="A326" s="395"/>
      <c r="B326" s="383"/>
      <c r="C326" s="380"/>
      <c r="D326" s="468"/>
      <c r="E326" s="396"/>
      <c r="F326" s="192" t="s">
        <v>110</v>
      </c>
      <c r="G326" s="168">
        <f>'[24]Приложение 2.14'!G44</f>
        <v>14869.52</v>
      </c>
      <c r="H326" s="168">
        <f>'[24]Приложение 2.14'!H44</f>
        <v>15.84</v>
      </c>
      <c r="I326" s="169">
        <f>'[24]Приложение 2.14'!I44</f>
        <v>81.150000000000006</v>
      </c>
    </row>
    <row r="327" spans="1:9" ht="37.5" customHeight="1" x14ac:dyDescent="0.25">
      <c r="A327" s="386">
        <v>21</v>
      </c>
      <c r="B327" s="391" t="s">
        <v>271</v>
      </c>
      <c r="C327" s="380">
        <v>42734</v>
      </c>
      <c r="D327" s="469" t="str">
        <f>D287</f>
        <v xml:space="preserve"> "Докумен - регион № 1-а " от 13.01.2017</v>
      </c>
      <c r="E327" s="389" t="s">
        <v>292</v>
      </c>
      <c r="F327" s="192" t="s">
        <v>109</v>
      </c>
      <c r="G327" s="168">
        <f>'[24]Приложение 2.14'!G45</f>
        <v>132376.04</v>
      </c>
      <c r="H327" s="168">
        <f>'[24]Приложение 2.14'!H45</f>
        <v>0</v>
      </c>
      <c r="I327" s="169">
        <f>'[24]Приложение 2.14'!I45</f>
        <v>830.27</v>
      </c>
    </row>
    <row r="328" spans="1:9" ht="37.5" customHeight="1" thickBot="1" x14ac:dyDescent="0.3">
      <c r="A328" s="390"/>
      <c r="B328" s="392"/>
      <c r="C328" s="393"/>
      <c r="D328" s="470"/>
      <c r="E328" s="394"/>
      <c r="F328" s="197" t="s">
        <v>110</v>
      </c>
      <c r="G328" s="170">
        <f>'[24]Приложение 2.14'!G46</f>
        <v>132376.04</v>
      </c>
      <c r="H328" s="170">
        <f>'[24]Приложение 2.14'!H46</f>
        <v>0</v>
      </c>
      <c r="I328" s="171">
        <f>'[24]Приложение 2.14'!I46</f>
        <v>788.2</v>
      </c>
    </row>
    <row r="329" spans="1:9" ht="19.5" thickBot="1" x14ac:dyDescent="0.3">
      <c r="A329" s="464" t="s">
        <v>302</v>
      </c>
      <c r="B329" s="465"/>
      <c r="C329" s="465"/>
      <c r="D329" s="465"/>
      <c r="E329" s="465"/>
      <c r="F329" s="465"/>
      <c r="G329" s="465"/>
      <c r="H329" s="465"/>
      <c r="I329" s="465"/>
    </row>
  </sheetData>
  <mergeCells count="621">
    <mergeCell ref="A284:A285"/>
    <mergeCell ref="B284:B285"/>
    <mergeCell ref="C284:C285"/>
    <mergeCell ref="D284:D285"/>
    <mergeCell ref="E284:E285"/>
    <mergeCell ref="A329:I329"/>
    <mergeCell ref="D287:D324"/>
    <mergeCell ref="D325:D326"/>
    <mergeCell ref="D327:D328"/>
    <mergeCell ref="A286:I286"/>
    <mergeCell ref="A287:A288"/>
    <mergeCell ref="B287:B288"/>
    <mergeCell ref="C287:C288"/>
    <mergeCell ref="E287:E288"/>
    <mergeCell ref="A289:A290"/>
    <mergeCell ref="B289:B290"/>
    <mergeCell ref="C289:C290"/>
    <mergeCell ref="E289:E290"/>
    <mergeCell ref="A295:A296"/>
    <mergeCell ref="B295:B296"/>
    <mergeCell ref="C295:C296"/>
    <mergeCell ref="E295:E296"/>
    <mergeCell ref="A297:A298"/>
    <mergeCell ref="B297:B298"/>
    <mergeCell ref="A4:I4"/>
    <mergeCell ref="A5:A6"/>
    <mergeCell ref="B5:B6"/>
    <mergeCell ref="C5:C6"/>
    <mergeCell ref="D5:D6"/>
    <mergeCell ref="E5:E6"/>
    <mergeCell ref="A7:A8"/>
    <mergeCell ref="B7:B8"/>
    <mergeCell ref="C7:C8"/>
    <mergeCell ref="D7:D8"/>
    <mergeCell ref="E7:E8"/>
    <mergeCell ref="A9:A10"/>
    <mergeCell ref="B9:B10"/>
    <mergeCell ref="C9:C10"/>
    <mergeCell ref="D9:D10"/>
    <mergeCell ref="E9:E10"/>
    <mergeCell ref="A11:A12"/>
    <mergeCell ref="B11:B12"/>
    <mergeCell ref="C11:C12"/>
    <mergeCell ref="D11:D12"/>
    <mergeCell ref="E11:E12"/>
    <mergeCell ref="A13:A14"/>
    <mergeCell ref="B13:B14"/>
    <mergeCell ref="C13:C14"/>
    <mergeCell ref="D13:D14"/>
    <mergeCell ref="E13:E14"/>
    <mergeCell ref="A15:A16"/>
    <mergeCell ref="B15:B16"/>
    <mergeCell ref="C15:C16"/>
    <mergeCell ref="D15:D16"/>
    <mergeCell ref="E15:E16"/>
    <mergeCell ref="A17:A18"/>
    <mergeCell ref="B17:B18"/>
    <mergeCell ref="C17:C18"/>
    <mergeCell ref="D17:D18"/>
    <mergeCell ref="E17:E18"/>
    <mergeCell ref="A19:A20"/>
    <mergeCell ref="B19:B20"/>
    <mergeCell ref="C19:C20"/>
    <mergeCell ref="D19:D20"/>
    <mergeCell ref="E19:E20"/>
    <mergeCell ref="A21:A22"/>
    <mergeCell ref="B21:B22"/>
    <mergeCell ref="C21:C22"/>
    <mergeCell ref="D21:D22"/>
    <mergeCell ref="E21:E22"/>
    <mergeCell ref="A23:A24"/>
    <mergeCell ref="B23:B24"/>
    <mergeCell ref="C23:C24"/>
    <mergeCell ref="D23:D24"/>
    <mergeCell ref="E23:E24"/>
    <mergeCell ref="A25:A26"/>
    <mergeCell ref="B25:B26"/>
    <mergeCell ref="C25:C26"/>
    <mergeCell ref="D25:D26"/>
    <mergeCell ref="E25:E26"/>
    <mergeCell ref="A31:A32"/>
    <mergeCell ref="B31:B32"/>
    <mergeCell ref="C31:C32"/>
    <mergeCell ref="D31:D32"/>
    <mergeCell ref="E31:E32"/>
    <mergeCell ref="A33:E33"/>
    <mergeCell ref="A27:A28"/>
    <mergeCell ref="B27:B28"/>
    <mergeCell ref="C27:C28"/>
    <mergeCell ref="D27:D28"/>
    <mergeCell ref="E27:E28"/>
    <mergeCell ref="A29:A30"/>
    <mergeCell ref="B29:B30"/>
    <mergeCell ref="C29:C30"/>
    <mergeCell ref="D29:D30"/>
    <mergeCell ref="E29:E30"/>
    <mergeCell ref="A34:I34"/>
    <mergeCell ref="D35:D52"/>
    <mergeCell ref="A54:I54"/>
    <mergeCell ref="A55:A56"/>
    <mergeCell ref="B55:B56"/>
    <mergeCell ref="C55:C56"/>
    <mergeCell ref="D55:D136"/>
    <mergeCell ref="E55:E56"/>
    <mergeCell ref="A57:A58"/>
    <mergeCell ref="B57:B58"/>
    <mergeCell ref="A61:A62"/>
    <mergeCell ref="B61:B62"/>
    <mergeCell ref="C61:C62"/>
    <mergeCell ref="E61:E62"/>
    <mergeCell ref="A63:A64"/>
    <mergeCell ref="B63:B64"/>
    <mergeCell ref="C63:C64"/>
    <mergeCell ref="E63:E64"/>
    <mergeCell ref="C57:C58"/>
    <mergeCell ref="E57:E58"/>
    <mergeCell ref="A59:A60"/>
    <mergeCell ref="B59:B60"/>
    <mergeCell ref="C59:C60"/>
    <mergeCell ref="E59:E60"/>
    <mergeCell ref="A69:A70"/>
    <mergeCell ref="B69:B70"/>
    <mergeCell ref="C69:C70"/>
    <mergeCell ref="E69:E70"/>
    <mergeCell ref="A71:A72"/>
    <mergeCell ref="B71:B72"/>
    <mergeCell ref="C71:C72"/>
    <mergeCell ref="E71:E72"/>
    <mergeCell ref="A65:A66"/>
    <mergeCell ref="B65:B66"/>
    <mergeCell ref="C65:C66"/>
    <mergeCell ref="E65:E66"/>
    <mergeCell ref="A67:A68"/>
    <mergeCell ref="B67:B68"/>
    <mergeCell ref="C67:C68"/>
    <mergeCell ref="E67:E68"/>
    <mergeCell ref="A77:A78"/>
    <mergeCell ref="B77:B78"/>
    <mergeCell ref="C77:C78"/>
    <mergeCell ref="E77:E78"/>
    <mergeCell ref="A79:A80"/>
    <mergeCell ref="B79:B80"/>
    <mergeCell ref="C79:C80"/>
    <mergeCell ref="E79:E80"/>
    <mergeCell ref="A73:A74"/>
    <mergeCell ref="B73:B74"/>
    <mergeCell ref="C73:C74"/>
    <mergeCell ref="E73:E74"/>
    <mergeCell ref="A75:A76"/>
    <mergeCell ref="B75:B76"/>
    <mergeCell ref="C75:C76"/>
    <mergeCell ref="E75:E76"/>
    <mergeCell ref="A85:A86"/>
    <mergeCell ref="B85:B86"/>
    <mergeCell ref="C85:C86"/>
    <mergeCell ref="E85:E86"/>
    <mergeCell ref="A87:A88"/>
    <mergeCell ref="B87:B88"/>
    <mergeCell ref="C87:C88"/>
    <mergeCell ref="E87:E88"/>
    <mergeCell ref="A81:A82"/>
    <mergeCell ref="B81:B82"/>
    <mergeCell ref="C81:C82"/>
    <mergeCell ref="E81:E82"/>
    <mergeCell ref="A83:A84"/>
    <mergeCell ref="B83:B84"/>
    <mergeCell ref="C83:C84"/>
    <mergeCell ref="E83:E84"/>
    <mergeCell ref="A93:A94"/>
    <mergeCell ref="B93:B94"/>
    <mergeCell ref="C93:C94"/>
    <mergeCell ref="E93:E94"/>
    <mergeCell ref="A95:A96"/>
    <mergeCell ref="B95:B96"/>
    <mergeCell ref="C95:C96"/>
    <mergeCell ref="E95:E96"/>
    <mergeCell ref="A89:A90"/>
    <mergeCell ref="B89:B90"/>
    <mergeCell ref="C89:C90"/>
    <mergeCell ref="E89:E90"/>
    <mergeCell ref="A91:A92"/>
    <mergeCell ref="B91:B92"/>
    <mergeCell ref="C91:C92"/>
    <mergeCell ref="E91:E92"/>
    <mergeCell ref="A101:A102"/>
    <mergeCell ref="B101:B102"/>
    <mergeCell ref="C101:C102"/>
    <mergeCell ref="E101:E102"/>
    <mergeCell ref="A103:A104"/>
    <mergeCell ref="B103:B104"/>
    <mergeCell ref="C103:C104"/>
    <mergeCell ref="E103:E104"/>
    <mergeCell ref="A97:A98"/>
    <mergeCell ref="B97:B98"/>
    <mergeCell ref="C97:C98"/>
    <mergeCell ref="E97:E98"/>
    <mergeCell ref="A99:A100"/>
    <mergeCell ref="B99:B100"/>
    <mergeCell ref="C99:C100"/>
    <mergeCell ref="E99:E100"/>
    <mergeCell ref="A109:A110"/>
    <mergeCell ref="B109:B110"/>
    <mergeCell ref="C109:C110"/>
    <mergeCell ref="E109:E110"/>
    <mergeCell ref="A111:A112"/>
    <mergeCell ref="B111:B112"/>
    <mergeCell ref="C111:C112"/>
    <mergeCell ref="E111:E112"/>
    <mergeCell ref="A105:A106"/>
    <mergeCell ref="B105:B106"/>
    <mergeCell ref="C105:C106"/>
    <mergeCell ref="E105:E106"/>
    <mergeCell ref="A107:A108"/>
    <mergeCell ref="B107:B108"/>
    <mergeCell ref="C107:C108"/>
    <mergeCell ref="E107:E108"/>
    <mergeCell ref="A117:A118"/>
    <mergeCell ref="B117:B118"/>
    <mergeCell ref="C117:C118"/>
    <mergeCell ref="E117:E118"/>
    <mergeCell ref="A119:A120"/>
    <mergeCell ref="B119:B120"/>
    <mergeCell ref="C119:C120"/>
    <mergeCell ref="E119:E120"/>
    <mergeCell ref="A113:A114"/>
    <mergeCell ref="B113:B114"/>
    <mergeCell ref="C113:C114"/>
    <mergeCell ref="E113:E114"/>
    <mergeCell ref="A115:A116"/>
    <mergeCell ref="B115:B116"/>
    <mergeCell ref="C115:C116"/>
    <mergeCell ref="E115:E116"/>
    <mergeCell ref="A125:A126"/>
    <mergeCell ref="B125:B126"/>
    <mergeCell ref="C125:C126"/>
    <mergeCell ref="E125:E126"/>
    <mergeCell ref="A127:A128"/>
    <mergeCell ref="B127:B128"/>
    <mergeCell ref="C127:C128"/>
    <mergeCell ref="E127:E128"/>
    <mergeCell ref="A121:A122"/>
    <mergeCell ref="B121:B122"/>
    <mergeCell ref="C121:C122"/>
    <mergeCell ref="E121:E122"/>
    <mergeCell ref="A123:A124"/>
    <mergeCell ref="B123:B124"/>
    <mergeCell ref="C123:C124"/>
    <mergeCell ref="E123:E124"/>
    <mergeCell ref="A133:A134"/>
    <mergeCell ref="B133:B134"/>
    <mergeCell ref="C133:C134"/>
    <mergeCell ref="E133:E134"/>
    <mergeCell ref="A138:I138"/>
    <mergeCell ref="D139:D144"/>
    <mergeCell ref="A129:A130"/>
    <mergeCell ref="B129:B130"/>
    <mergeCell ref="C129:C130"/>
    <mergeCell ref="E129:E130"/>
    <mergeCell ref="A131:A132"/>
    <mergeCell ref="B131:B132"/>
    <mergeCell ref="C131:C132"/>
    <mergeCell ref="E131:E132"/>
    <mergeCell ref="A135:A136"/>
    <mergeCell ref="B135:B136"/>
    <mergeCell ref="C135:C136"/>
    <mergeCell ref="E135:E136"/>
    <mergeCell ref="A145:I145"/>
    <mergeCell ref="A146:A147"/>
    <mergeCell ref="B146:B147"/>
    <mergeCell ref="C146:C147"/>
    <mergeCell ref="D146:D167"/>
    <mergeCell ref="E146:E147"/>
    <mergeCell ref="A148:A149"/>
    <mergeCell ref="B148:B149"/>
    <mergeCell ref="C148:C149"/>
    <mergeCell ref="E148:E149"/>
    <mergeCell ref="A154:A155"/>
    <mergeCell ref="B154:B155"/>
    <mergeCell ref="C154:C155"/>
    <mergeCell ref="E154:E155"/>
    <mergeCell ref="A156:A157"/>
    <mergeCell ref="B156:B157"/>
    <mergeCell ref="C156:C157"/>
    <mergeCell ref="E156:E157"/>
    <mergeCell ref="A150:A151"/>
    <mergeCell ref="B150:B151"/>
    <mergeCell ref="C150:C151"/>
    <mergeCell ref="E150:E151"/>
    <mergeCell ref="A152:A153"/>
    <mergeCell ref="B152:B153"/>
    <mergeCell ref="C152:C153"/>
    <mergeCell ref="E152:E153"/>
    <mergeCell ref="A162:A163"/>
    <mergeCell ref="B162:B163"/>
    <mergeCell ref="C162:C163"/>
    <mergeCell ref="E162:E163"/>
    <mergeCell ref="A164:A165"/>
    <mergeCell ref="B164:B165"/>
    <mergeCell ref="C164:C165"/>
    <mergeCell ref="E164:E165"/>
    <mergeCell ref="A158:A159"/>
    <mergeCell ref="B158:B159"/>
    <mergeCell ref="C158:C159"/>
    <mergeCell ref="E158:E159"/>
    <mergeCell ref="A160:A161"/>
    <mergeCell ref="B160:B161"/>
    <mergeCell ref="C160:C161"/>
    <mergeCell ref="E160:E161"/>
    <mergeCell ref="A171:A172"/>
    <mergeCell ref="B171:B172"/>
    <mergeCell ref="C171:C172"/>
    <mergeCell ref="E171:E172"/>
    <mergeCell ref="A173:A174"/>
    <mergeCell ref="B173:B174"/>
    <mergeCell ref="C173:C174"/>
    <mergeCell ref="E173:E174"/>
    <mergeCell ref="A166:A167"/>
    <mergeCell ref="B166:B167"/>
    <mergeCell ref="C166:C167"/>
    <mergeCell ref="E166:E167"/>
    <mergeCell ref="A168:I168"/>
    <mergeCell ref="A169:A170"/>
    <mergeCell ref="B169:B170"/>
    <mergeCell ref="C169:C170"/>
    <mergeCell ref="D169:D200"/>
    <mergeCell ref="E169:E170"/>
    <mergeCell ref="A179:A180"/>
    <mergeCell ref="B179:B180"/>
    <mergeCell ref="C179:C180"/>
    <mergeCell ref="E179:E180"/>
    <mergeCell ref="A181:A182"/>
    <mergeCell ref="B181:B182"/>
    <mergeCell ref="C181:C182"/>
    <mergeCell ref="E181:E182"/>
    <mergeCell ref="A175:A176"/>
    <mergeCell ref="B175:B176"/>
    <mergeCell ref="C175:C176"/>
    <mergeCell ref="E175:E176"/>
    <mergeCell ref="A177:A178"/>
    <mergeCell ref="B177:B178"/>
    <mergeCell ref="C177:C178"/>
    <mergeCell ref="E177:E178"/>
    <mergeCell ref="A187:A188"/>
    <mergeCell ref="B187:B188"/>
    <mergeCell ref="C187:C188"/>
    <mergeCell ref="E187:E188"/>
    <mergeCell ref="A189:A190"/>
    <mergeCell ref="B189:B190"/>
    <mergeCell ref="C189:C190"/>
    <mergeCell ref="E189:E190"/>
    <mergeCell ref="A183:A184"/>
    <mergeCell ref="B183:B184"/>
    <mergeCell ref="C183:C184"/>
    <mergeCell ref="E183:E184"/>
    <mergeCell ref="A185:A186"/>
    <mergeCell ref="B185:B186"/>
    <mergeCell ref="C185:C186"/>
    <mergeCell ref="E185:E186"/>
    <mergeCell ref="A195:A196"/>
    <mergeCell ref="B195:B196"/>
    <mergeCell ref="C195:C196"/>
    <mergeCell ref="E195:E196"/>
    <mergeCell ref="A197:A198"/>
    <mergeCell ref="B197:B198"/>
    <mergeCell ref="C197:C198"/>
    <mergeCell ref="E197:E198"/>
    <mergeCell ref="A191:A192"/>
    <mergeCell ref="B191:B192"/>
    <mergeCell ref="C191:C192"/>
    <mergeCell ref="E191:E192"/>
    <mergeCell ref="A193:A194"/>
    <mergeCell ref="B193:B194"/>
    <mergeCell ref="C193:C194"/>
    <mergeCell ref="E193:E194"/>
    <mergeCell ref="A204:A205"/>
    <mergeCell ref="B204:B205"/>
    <mergeCell ref="C204:C205"/>
    <mergeCell ref="E204:E205"/>
    <mergeCell ref="A206:A207"/>
    <mergeCell ref="B206:B207"/>
    <mergeCell ref="C206:C207"/>
    <mergeCell ref="E206:E207"/>
    <mergeCell ref="A199:A200"/>
    <mergeCell ref="B199:B200"/>
    <mergeCell ref="C199:C200"/>
    <mergeCell ref="E199:E200"/>
    <mergeCell ref="A201:I201"/>
    <mergeCell ref="A202:A203"/>
    <mergeCell ref="B202:B203"/>
    <mergeCell ref="C202:C203"/>
    <mergeCell ref="D202:D215"/>
    <mergeCell ref="E202:E203"/>
    <mergeCell ref="A212:A213"/>
    <mergeCell ref="B212:B213"/>
    <mergeCell ref="C212:C213"/>
    <mergeCell ref="E212:E213"/>
    <mergeCell ref="A214:A215"/>
    <mergeCell ref="B214:B215"/>
    <mergeCell ref="C214:C215"/>
    <mergeCell ref="E214:E215"/>
    <mergeCell ref="A208:A209"/>
    <mergeCell ref="B208:B209"/>
    <mergeCell ref="C208:C209"/>
    <mergeCell ref="E208:E209"/>
    <mergeCell ref="A210:A211"/>
    <mergeCell ref="B210:B211"/>
    <mergeCell ref="C210:C211"/>
    <mergeCell ref="E210:E211"/>
    <mergeCell ref="A221:A222"/>
    <mergeCell ref="B221:B222"/>
    <mergeCell ref="C221:C222"/>
    <mergeCell ref="E221:E222"/>
    <mergeCell ref="A223:A224"/>
    <mergeCell ref="B223:B224"/>
    <mergeCell ref="C223:C224"/>
    <mergeCell ref="E223:E224"/>
    <mergeCell ref="A216:I216"/>
    <mergeCell ref="A217:A218"/>
    <mergeCell ref="B217:B218"/>
    <mergeCell ref="C217:C218"/>
    <mergeCell ref="D217:D244"/>
    <mergeCell ref="E217:E218"/>
    <mergeCell ref="A219:A220"/>
    <mergeCell ref="B219:B220"/>
    <mergeCell ref="C219:C220"/>
    <mergeCell ref="E219:E220"/>
    <mergeCell ref="A229:A230"/>
    <mergeCell ref="B229:B230"/>
    <mergeCell ref="C229:C230"/>
    <mergeCell ref="E229:E230"/>
    <mergeCell ref="A231:A232"/>
    <mergeCell ref="B231:B232"/>
    <mergeCell ref="C231:C232"/>
    <mergeCell ref="E231:E232"/>
    <mergeCell ref="A225:A226"/>
    <mergeCell ref="B225:B226"/>
    <mergeCell ref="C225:C226"/>
    <mergeCell ref="E225:E226"/>
    <mergeCell ref="A227:A228"/>
    <mergeCell ref="B227:B228"/>
    <mergeCell ref="C227:C228"/>
    <mergeCell ref="E227:E228"/>
    <mergeCell ref="A237:A238"/>
    <mergeCell ref="B237:B238"/>
    <mergeCell ref="C237:C238"/>
    <mergeCell ref="E237:E238"/>
    <mergeCell ref="A239:A240"/>
    <mergeCell ref="B239:B240"/>
    <mergeCell ref="C239:C240"/>
    <mergeCell ref="E239:E240"/>
    <mergeCell ref="A233:A234"/>
    <mergeCell ref="B233:B234"/>
    <mergeCell ref="C233:C234"/>
    <mergeCell ref="E233:E234"/>
    <mergeCell ref="A235:A236"/>
    <mergeCell ref="B235:B236"/>
    <mergeCell ref="C235:C236"/>
    <mergeCell ref="E235:E236"/>
    <mergeCell ref="A246:I246"/>
    <mergeCell ref="A247:A248"/>
    <mergeCell ref="B247:B248"/>
    <mergeCell ref="C247:C248"/>
    <mergeCell ref="D247:D248"/>
    <mergeCell ref="E247:E248"/>
    <mergeCell ref="A241:A242"/>
    <mergeCell ref="B241:B242"/>
    <mergeCell ref="C241:C242"/>
    <mergeCell ref="E241:E242"/>
    <mergeCell ref="A243:A244"/>
    <mergeCell ref="B243:B244"/>
    <mergeCell ref="C243:C244"/>
    <mergeCell ref="E243:E244"/>
    <mergeCell ref="A249:A250"/>
    <mergeCell ref="B249:B250"/>
    <mergeCell ref="C249:C250"/>
    <mergeCell ref="D249:D250"/>
    <mergeCell ref="E249:E250"/>
    <mergeCell ref="A251:A252"/>
    <mergeCell ref="B251:B252"/>
    <mergeCell ref="C251:C252"/>
    <mergeCell ref="D251:D252"/>
    <mergeCell ref="E251:E252"/>
    <mergeCell ref="A253:A254"/>
    <mergeCell ref="B253:B254"/>
    <mergeCell ref="C253:C254"/>
    <mergeCell ref="D253:D254"/>
    <mergeCell ref="E253:E254"/>
    <mergeCell ref="A255:A256"/>
    <mergeCell ref="B255:B256"/>
    <mergeCell ref="C255:C256"/>
    <mergeCell ref="D255:D256"/>
    <mergeCell ref="E255:E256"/>
    <mergeCell ref="A262:A263"/>
    <mergeCell ref="B262:B263"/>
    <mergeCell ref="C262:C263"/>
    <mergeCell ref="E262:E263"/>
    <mergeCell ref="A264:A265"/>
    <mergeCell ref="B264:B265"/>
    <mergeCell ref="C264:C265"/>
    <mergeCell ref="E264:E265"/>
    <mergeCell ref="A257:I257"/>
    <mergeCell ref="A258:A259"/>
    <mergeCell ref="B258:B259"/>
    <mergeCell ref="C258:C259"/>
    <mergeCell ref="D258:D281"/>
    <mergeCell ref="E258:E259"/>
    <mergeCell ref="A260:A261"/>
    <mergeCell ref="B260:B261"/>
    <mergeCell ref="C260:C261"/>
    <mergeCell ref="E260:E261"/>
    <mergeCell ref="A270:A271"/>
    <mergeCell ref="B270:B271"/>
    <mergeCell ref="C270:C271"/>
    <mergeCell ref="E270:E271"/>
    <mergeCell ref="A272:A273"/>
    <mergeCell ref="B272:B273"/>
    <mergeCell ref="E276:E277"/>
    <mergeCell ref="C272:C273"/>
    <mergeCell ref="E272:E273"/>
    <mergeCell ref="A266:A267"/>
    <mergeCell ref="B266:B267"/>
    <mergeCell ref="C266:C267"/>
    <mergeCell ref="E266:E267"/>
    <mergeCell ref="A268:A269"/>
    <mergeCell ref="B268:B269"/>
    <mergeCell ref="C268:C269"/>
    <mergeCell ref="E268:E269"/>
    <mergeCell ref="C297:C298"/>
    <mergeCell ref="E297:E298"/>
    <mergeCell ref="A291:A292"/>
    <mergeCell ref="B291:B292"/>
    <mergeCell ref="C291:C292"/>
    <mergeCell ref="E291:E292"/>
    <mergeCell ref="A293:A294"/>
    <mergeCell ref="B293:B294"/>
    <mergeCell ref="C293:C294"/>
    <mergeCell ref="E293:E294"/>
    <mergeCell ref="A303:A304"/>
    <mergeCell ref="B303:B304"/>
    <mergeCell ref="C303:C304"/>
    <mergeCell ref="E303:E304"/>
    <mergeCell ref="A305:A306"/>
    <mergeCell ref="B305:B306"/>
    <mergeCell ref="C305:C306"/>
    <mergeCell ref="E305:E306"/>
    <mergeCell ref="A299:A300"/>
    <mergeCell ref="B299:B300"/>
    <mergeCell ref="C299:C300"/>
    <mergeCell ref="E299:E300"/>
    <mergeCell ref="A301:A302"/>
    <mergeCell ref="B301:B302"/>
    <mergeCell ref="C301:C302"/>
    <mergeCell ref="E301:E302"/>
    <mergeCell ref="A311:A312"/>
    <mergeCell ref="B311:B312"/>
    <mergeCell ref="C311:C312"/>
    <mergeCell ref="E311:E312"/>
    <mergeCell ref="A313:A314"/>
    <mergeCell ref="B313:B314"/>
    <mergeCell ref="C313:C314"/>
    <mergeCell ref="E313:E314"/>
    <mergeCell ref="A307:A308"/>
    <mergeCell ref="B307:B308"/>
    <mergeCell ref="C307:C308"/>
    <mergeCell ref="E307:E308"/>
    <mergeCell ref="A309:A310"/>
    <mergeCell ref="B309:B310"/>
    <mergeCell ref="C309:C310"/>
    <mergeCell ref="E309:E310"/>
    <mergeCell ref="A319:A320"/>
    <mergeCell ref="B319:B320"/>
    <mergeCell ref="C319:C320"/>
    <mergeCell ref="E319:E320"/>
    <mergeCell ref="A321:A322"/>
    <mergeCell ref="B321:B322"/>
    <mergeCell ref="C321:C322"/>
    <mergeCell ref="E321:E322"/>
    <mergeCell ref="A315:A316"/>
    <mergeCell ref="B315:B316"/>
    <mergeCell ref="C315:C316"/>
    <mergeCell ref="E315:E316"/>
    <mergeCell ref="A317:A318"/>
    <mergeCell ref="B317:B318"/>
    <mergeCell ref="C317:C318"/>
    <mergeCell ref="E317:E318"/>
    <mergeCell ref="A327:A328"/>
    <mergeCell ref="B327:B328"/>
    <mergeCell ref="C327:C328"/>
    <mergeCell ref="E327:E328"/>
    <mergeCell ref="A323:A324"/>
    <mergeCell ref="B323:B324"/>
    <mergeCell ref="C323:C324"/>
    <mergeCell ref="E323:E324"/>
    <mergeCell ref="A325:A326"/>
    <mergeCell ref="B325:B326"/>
    <mergeCell ref="C325:C326"/>
    <mergeCell ref="E325:E326"/>
    <mergeCell ref="A50:A51"/>
    <mergeCell ref="E50:E51"/>
    <mergeCell ref="C50:C51"/>
    <mergeCell ref="B50:B51"/>
    <mergeCell ref="A282:A283"/>
    <mergeCell ref="B282:B283"/>
    <mergeCell ref="C282:C283"/>
    <mergeCell ref="D282:D283"/>
    <mergeCell ref="E282:E283"/>
    <mergeCell ref="A278:A279"/>
    <mergeCell ref="B278:B279"/>
    <mergeCell ref="C278:C279"/>
    <mergeCell ref="E278:E279"/>
    <mergeCell ref="A280:A281"/>
    <mergeCell ref="B280:B281"/>
    <mergeCell ref="C280:C281"/>
    <mergeCell ref="E280:E281"/>
    <mergeCell ref="A274:A275"/>
    <mergeCell ref="B274:B275"/>
    <mergeCell ref="C274:C275"/>
    <mergeCell ref="E274:E275"/>
    <mergeCell ref="A276:A277"/>
    <mergeCell ref="B276:B277"/>
    <mergeCell ref="C276:C277"/>
  </mergeCells>
  <pageMargins left="0.7" right="0.7" top="0.75" bottom="0.75" header="0.3" footer="0.3"/>
  <pageSetup paperSize="9" scale="23" orientation="landscape" horizontalDpi="300" verticalDpi="300" r:id="rId1"/>
  <rowBreaks count="4" manualBreakCount="4">
    <brk id="53" max="8" man="1"/>
    <brk id="137" max="8" man="1"/>
    <brk id="144" max="8" man="1"/>
    <brk id="24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ЕКТ 2017</vt:lpstr>
      <vt:lpstr>Инд. тарифы 2017</vt:lpstr>
      <vt:lpstr>'ЕКТ 2017'!Область_печати</vt:lpstr>
      <vt:lpstr>'Инд. тарифы 2017'!Область_печати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Кормаков А.А.</dc:creator>
  <cp:lastModifiedBy>Чекулаева Ольга Анатольевна</cp:lastModifiedBy>
  <cp:lastPrinted>2016-01-13T08:39:42Z</cp:lastPrinted>
  <dcterms:created xsi:type="dcterms:W3CDTF">2013-12-24T07:33:40Z</dcterms:created>
  <dcterms:modified xsi:type="dcterms:W3CDTF">2017-09-11T14:15:23Z</dcterms:modified>
</cp:coreProperties>
</file>