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5480" windowHeight="11640"/>
  </bookViews>
  <sheets>
    <sheet name="Свод" sheetId="2" r:id="rId1"/>
    <sheet name="реестр заявок" sheetId="4" state="hidden" r:id="rId2"/>
    <sheet name="Реестр закл.договоров" sheetId="3" r:id="rId3"/>
    <sheet name="реестр исп.договоров" sheetId="5" state="hidden" r:id="rId4"/>
    <sheet name="анулир." sheetId="6" state="hidden" r:id="rId5"/>
  </sheets>
  <definedNames>
    <definedName name="_xlnm._FilterDatabase" localSheetId="4" hidden="1">анулир.!$A$2:$I$15</definedName>
    <definedName name="_xlnm._FilterDatabase" localSheetId="2" hidden="1">'Реестр закл.договоров'!$A$3:$I$139</definedName>
    <definedName name="_xlnm._FilterDatabase" localSheetId="1" hidden="1">'реестр заявок'!$A$4:$H$42</definedName>
    <definedName name="_xlnm._FilterDatabase" localSheetId="3" hidden="1">'реестр исп.договоров'!$A$4:$I$33</definedName>
  </definedNames>
  <calcPr calcId="145621"/>
</workbook>
</file>

<file path=xl/calcChain.xml><?xml version="1.0" encoding="utf-8"?>
<calcChain xmlns="http://schemas.openxmlformats.org/spreadsheetml/2006/main">
  <c r="G7" i="3" l="1"/>
  <c r="G8" i="3"/>
  <c r="G9" i="3"/>
  <c r="G10" i="3"/>
  <c r="G11" i="3"/>
  <c r="G12" i="3"/>
  <c r="G13" i="3"/>
  <c r="G14" i="3"/>
  <c r="G15" i="3"/>
  <c r="G16" i="3"/>
  <c r="G17" i="3"/>
  <c r="G18" i="3"/>
  <c r="G19" i="3"/>
  <c r="G23" i="3"/>
  <c r="G31" i="3"/>
  <c r="G32" i="3"/>
  <c r="G55" i="3"/>
  <c r="G56" i="3"/>
  <c r="G86" i="3"/>
  <c r="G89" i="3"/>
  <c r="G90" i="3"/>
  <c r="G91" i="3"/>
  <c r="G98" i="3"/>
  <c r="G99" i="3"/>
  <c r="G100" i="3"/>
  <c r="G101" i="3"/>
  <c r="G102" i="3"/>
  <c r="G104" i="3"/>
  <c r="G105" i="3"/>
  <c r="G106" i="3"/>
  <c r="G107" i="3"/>
  <c r="G108" i="3"/>
  <c r="G114" i="3"/>
  <c r="G118" i="3"/>
  <c r="G119" i="3"/>
  <c r="G120" i="3"/>
  <c r="G121" i="3"/>
  <c r="G124" i="3"/>
  <c r="G126" i="3"/>
  <c r="G127" i="3"/>
  <c r="G131" i="3"/>
  <c r="G132" i="3"/>
  <c r="G133" i="3"/>
  <c r="G134" i="3"/>
  <c r="G137" i="3"/>
  <c r="G138" i="3"/>
  <c r="E74" i="2" l="1"/>
  <c r="F74" i="2"/>
  <c r="G74" i="2"/>
  <c r="H74" i="2"/>
  <c r="I74" i="2"/>
  <c r="J74" i="2"/>
  <c r="K74" i="2"/>
  <c r="E8" i="2"/>
  <c r="F8" i="2"/>
  <c r="F7" i="2" s="1"/>
  <c r="G8" i="2"/>
  <c r="H8" i="2"/>
  <c r="H7" i="2" s="1"/>
  <c r="I8" i="2"/>
  <c r="J8" i="2"/>
  <c r="J7" i="2" s="1"/>
  <c r="K8" i="2"/>
  <c r="D74" i="2"/>
  <c r="D8" i="2"/>
  <c r="K7" i="2" l="1"/>
  <c r="I7" i="2"/>
  <c r="G7" i="2"/>
  <c r="E7" i="2"/>
  <c r="D7" i="2"/>
  <c r="D31" i="5" l="1"/>
  <c r="D30" i="5"/>
  <c r="G139" i="3"/>
  <c r="G4" i="3"/>
  <c r="D28" i="5" l="1"/>
  <c r="D29" i="5"/>
  <c r="D32" i="5"/>
  <c r="D33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5" i="5"/>
  <c r="E14" i="6" l="1"/>
  <c r="E35" i="5" l="1"/>
  <c r="E36" i="5" l="1"/>
  <c r="E15" i="6" l="1"/>
  <c r="E41" i="4"/>
  <c r="D35" i="5" l="1"/>
</calcChain>
</file>

<file path=xl/comments1.xml><?xml version="1.0" encoding="utf-8"?>
<comments xmlns="http://schemas.openxmlformats.org/spreadsheetml/2006/main">
  <authors>
    <author>Бросалин Андрей Петрович</author>
  </authors>
  <commentList>
    <comment ref="E139" authorId="0">
      <text>
        <r>
          <rPr>
            <b/>
            <sz val="10"/>
            <color indexed="81"/>
            <rFont val="Tahoma"/>
            <family val="2"/>
            <charset val="204"/>
          </rPr>
          <t>временное подключение, срок исполнения указан заявителем в заявке</t>
        </r>
      </text>
    </comment>
  </commentList>
</comments>
</file>

<file path=xl/sharedStrings.xml><?xml version="1.0" encoding="utf-8"?>
<sst xmlns="http://schemas.openxmlformats.org/spreadsheetml/2006/main" count="1002" uniqueCount="316">
  <si>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</si>
  <si>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</si>
  <si>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</si>
  <si>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</si>
  <si>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</si>
  <si>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</si>
  <si>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</si>
  <si>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</si>
  <si>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</si>
  <si>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</si>
  <si>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</si>
  <si>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</si>
  <si>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</si>
  <si>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</si>
  <si>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</si>
  <si>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</si>
  <si>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</si>
  <si>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</si>
  <si>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</si>
  <si>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№№</t>
  </si>
  <si>
    <t>Приложение №2</t>
  </si>
  <si>
    <t>Номер  заявки</t>
  </si>
  <si>
    <t>Дата подачи заявки дд/мм/гггг</t>
  </si>
  <si>
    <t xml:space="preserve">Мощность, кВт </t>
  </si>
  <si>
    <t>Точка присоединения объекта (ПС)</t>
  </si>
  <si>
    <t>ПС 110/35/10 кВ "Тамбовская № 6"</t>
  </si>
  <si>
    <t xml:space="preserve">ПС 110/35/10 кВ "Комсомольская" </t>
  </si>
  <si>
    <t>Номер Акта ТП</t>
  </si>
  <si>
    <t>Точка присоединения объекта (ПС) согласно Акт ТП</t>
  </si>
  <si>
    <t xml:space="preserve">ПС 110/35/10 кВ "Промышленная" </t>
  </si>
  <si>
    <t>ИТОГО</t>
  </si>
  <si>
    <t>Тамбовский РЭС</t>
  </si>
  <si>
    <t>ПС 110/10 кВ "Новолядинская"</t>
  </si>
  <si>
    <t>Итого:</t>
  </si>
  <si>
    <t>6 месяцев</t>
  </si>
  <si>
    <t>Дата Акта ТП д/м/г</t>
  </si>
  <si>
    <t>Тамбовэнерго ТРЭС</t>
  </si>
  <si>
    <t>ПС 35/10 кВ "Тулиновская"</t>
  </si>
  <si>
    <t>Полное наименование заявителя</t>
  </si>
  <si>
    <t>ПС 110/6 кВ "Тамбовская № 8"</t>
  </si>
  <si>
    <t>ПС 35/10 кВ «Тулиновская»</t>
  </si>
  <si>
    <t xml:space="preserve">ПС 110/35 кВ "М. Талинская" </t>
  </si>
  <si>
    <t>ПС 110/35/10 кВ «Промышленная»</t>
  </si>
  <si>
    <t>ПС 35/10 кВ "Черняновская"</t>
  </si>
  <si>
    <t>ПС 110/35/6 кВ «Рассказовская»</t>
  </si>
  <si>
    <t>12 месяцев</t>
  </si>
  <si>
    <t>ПС 35/10 кВ "Тимирязевская"</t>
  </si>
  <si>
    <t>ПС 35/10 кВ «Селезневская»</t>
  </si>
  <si>
    <t>ПС 110/35/10 кВ «Тамбовская № 6»</t>
  </si>
  <si>
    <t>ПС 35/10 кВ «П. Пригородная»</t>
  </si>
  <si>
    <t>ПС 35/10 кВ «Черняновская»</t>
  </si>
  <si>
    <t>ПС 110/6 кВ "Тамбовская № 5"</t>
  </si>
  <si>
    <t>ПС 35/10 кВ «Знаменская»</t>
  </si>
  <si>
    <t>ПС 35/10 кВ «Горельская»</t>
  </si>
  <si>
    <t>ПС 110/6 кВ «Тамбовская № 8»</t>
  </si>
  <si>
    <t>ПС 110/35/10 кВ «Комсомольская»</t>
  </si>
  <si>
    <t>ПС 35/10 кВ «Тимирязевская»</t>
  </si>
  <si>
    <t>ПС 35/10 кВ "Горельская"</t>
  </si>
  <si>
    <t>ПС 110/10 кВ «М.Талинская»</t>
  </si>
  <si>
    <t>Ускова Елена Александровна</t>
  </si>
  <si>
    <t>Администрация Знаменского поссовета Знаменского района Тамбовской области</t>
  </si>
  <si>
    <t>Муниципальное казенное учреждение "Дирекция городских дорог"</t>
  </si>
  <si>
    <t>ПС 35/10 кВ «Серебряковская»</t>
  </si>
  <si>
    <t>ПС 35/10 кВ "Серебряковская"</t>
  </si>
  <si>
    <t>ПС 35/10 кВ "П. Пригородная"</t>
  </si>
  <si>
    <t>ПС 35/10 кВ "Знаменская"</t>
  </si>
  <si>
    <t>ПС 35/10 кВ "Селезневская"</t>
  </si>
  <si>
    <t>ПС 110/35/6 кВ "Рассказовская"</t>
  </si>
  <si>
    <t>Ушаков Валерий Николаевич</t>
  </si>
  <si>
    <t>Толстых Михаил Кириллович</t>
  </si>
  <si>
    <t>Кропинов Анатолий Анатольевич</t>
  </si>
  <si>
    <t>Губарева Лидия Владимировна</t>
  </si>
  <si>
    <t>Лябина Олеся Геннадиевна</t>
  </si>
  <si>
    <t>Петров Юрий Анатольевич</t>
  </si>
  <si>
    <t>Никонов Семен Михайлович</t>
  </si>
  <si>
    <t>Попова Ольга Юрьевна</t>
  </si>
  <si>
    <t>Ефремов Юрий Павлович</t>
  </si>
  <si>
    <t>Фурсов Алексей Владимирович</t>
  </si>
  <si>
    <t>Юдина Алевтина Алексеевна</t>
  </si>
  <si>
    <t>Малина Лидия Алексеевна</t>
  </si>
  <si>
    <t>Севостьянов Максим Евгеньевич</t>
  </si>
  <si>
    <t>Андреев Александр Леонидович</t>
  </si>
  <si>
    <t>Лутошкин Николай Германович</t>
  </si>
  <si>
    <t>Ворожейкина Ольга Станиславовна</t>
  </si>
  <si>
    <t>Черемухина Ольга Николаевна</t>
  </si>
  <si>
    <t>ЗАО "Тандер"</t>
  </si>
  <si>
    <t>ОАО "МТС"</t>
  </si>
  <si>
    <t>Муниципальное бюджетное общеобразовательное учреждение "Цнинская средняя общеобразовательная школа №2"</t>
  </si>
  <si>
    <t>Администрация Комсомольского сельского совета</t>
  </si>
  <si>
    <t>ПС 35/10 кВ «Суравская»</t>
  </si>
  <si>
    <t>ПС 35/10 кВ «Коптевская»</t>
  </si>
  <si>
    <t>ПС 110/10 кВ «Н. Лядинская»</t>
  </si>
  <si>
    <t>ПС 35/10 кВ "Коптевская"</t>
  </si>
  <si>
    <t>ПС 35/10 кВ "Суравская"</t>
  </si>
  <si>
    <t>Сведения о деятельности филиала ОАО " МРСК Центра" - "Тамбовэнерго" по технологическому присоединению за декабрь месяц 2012 г.</t>
  </si>
  <si>
    <t>Пообъектная информация по заявкам на ТП за декабрь месяц 2012 г.</t>
  </si>
  <si>
    <t>Шиндяпин Игорь Сергеевич</t>
  </si>
  <si>
    <t>Болдов Анатолий Анатольевич</t>
  </si>
  <si>
    <t>Малыгин Юрий Васильевич</t>
  </si>
  <si>
    <t>Козодаев Сергей Андреевич</t>
  </si>
  <si>
    <t>Урюпин Сергей Викторович</t>
  </si>
  <si>
    <t>Рублев Константин Александрович</t>
  </si>
  <si>
    <t>Майорова Раиса Викторовна</t>
  </si>
  <si>
    <t>Сараев Владимир Васильевич</t>
  </si>
  <si>
    <t>Кондауров Сергей Валерьевич</t>
  </si>
  <si>
    <t>Лазарев Андрей Викторович</t>
  </si>
  <si>
    <t>Алексеев Владимир Сергеевич</t>
  </si>
  <si>
    <t>Переведенцев Николай Петрович</t>
  </si>
  <si>
    <t>Аксенова Клавдия Борисовна</t>
  </si>
  <si>
    <t>Бугаровский Сергей Алексеевич</t>
  </si>
  <si>
    <t>Фоминков Николай Александрович</t>
  </si>
  <si>
    <t>Ольшанская Марина Сергеевна</t>
  </si>
  <si>
    <t>Мещеряков Владимир Евгеньевич</t>
  </si>
  <si>
    <t>Сорокин Сергей Александрович</t>
  </si>
  <si>
    <t>Калядина Светлана Геннадиевна</t>
  </si>
  <si>
    <t>Назарчук Валентина Васильевна</t>
  </si>
  <si>
    <t>Бичахчан Артуш Альбертович</t>
  </si>
  <si>
    <t>Савельев Анатолий Константинович</t>
  </si>
  <si>
    <t>Володин Николай Георгиевич</t>
  </si>
  <si>
    <t>Якушева Наталия Владимировна</t>
  </si>
  <si>
    <t>Гордов Дмитрий Сергеевич</t>
  </si>
  <si>
    <t>ООО "Тамбовский бекон"</t>
  </si>
  <si>
    <t>ООО "Космос"</t>
  </si>
  <si>
    <t>Индивидуальный предприниматель Волков Сергей Юрьевич</t>
  </si>
  <si>
    <t>ЗАО "Вотек Мобайл"</t>
  </si>
  <si>
    <t>ООО "Профиль-строй"</t>
  </si>
  <si>
    <t>ПС 35/10 кВ «П.Пригородная»</t>
  </si>
  <si>
    <t>ПС 35/10 кВ «Татановская»</t>
  </si>
  <si>
    <t xml:space="preserve">ПС 110/10 кВ "Спасская" </t>
  </si>
  <si>
    <t>ПС 110/6 кВ «Октябрь»</t>
  </si>
  <si>
    <t>ПС 35/10 кВ «Верхоценская»</t>
  </si>
  <si>
    <t>ПС 110/6 "Тамбовская № 5"</t>
  </si>
  <si>
    <t>ПС 110/10 кВ "Спасская"</t>
  </si>
  <si>
    <t>ПС 110/6 кВ "Октябрь"</t>
  </si>
  <si>
    <t>ПС 35/10 кВ "Верхоценская"</t>
  </si>
  <si>
    <t>ПС 35/10 кВ "Татановская"</t>
  </si>
  <si>
    <t>Казенное предприятие Тамбовской области "Дирекция капитального строительства"</t>
  </si>
  <si>
    <t>3 месяца</t>
  </si>
  <si>
    <t>24 месяца</t>
  </si>
  <si>
    <t>Пообъектная информация по заключенным договорам ТП за декабрь месяц 2012 г.</t>
  </si>
  <si>
    <t>Пронина Наталия Валентиновна</t>
  </si>
  <si>
    <t>Мещеряков Алексей Сергеевич</t>
  </si>
  <si>
    <t>Курохтин Алексей Юрьевич</t>
  </si>
  <si>
    <t>Уклеин Вячеслав Ильич</t>
  </si>
  <si>
    <t>Мамедов Ширзад Галандар оглы</t>
  </si>
  <si>
    <t>Пронин Николай Петрович</t>
  </si>
  <si>
    <t xml:space="preserve">Гуляева Оксана Владимировна </t>
  </si>
  <si>
    <t>Корнилов Александр Васильевич</t>
  </si>
  <si>
    <t>Алексеев Дмитрий Николаевич</t>
  </si>
  <si>
    <t>Плешивцев Владимир Васильевич</t>
  </si>
  <si>
    <t>Антонова Марина Павловна</t>
  </si>
  <si>
    <t>Скворцова Альбина Васильевна</t>
  </si>
  <si>
    <t>Гладышева Евгения Петровна</t>
  </si>
  <si>
    <t>Новичихин Николай Федорович</t>
  </si>
  <si>
    <t>Ермолов Николай Дмитриевич</t>
  </si>
  <si>
    <t>Ряховских Людмила Николаевна</t>
  </si>
  <si>
    <t>Трегубова Светлана Иосифовна</t>
  </si>
  <si>
    <t>Милосердов Сергей Александрович</t>
  </si>
  <si>
    <t>Попова Татьяна Ивановна</t>
  </si>
  <si>
    <t>Филина Екатерина Николаевна</t>
  </si>
  <si>
    <t>Котов Виктор Владимирович</t>
  </si>
  <si>
    <t>Федорова Мария Николаевна</t>
  </si>
  <si>
    <t>Болтнев Сергей Анатольевич</t>
  </si>
  <si>
    <t>Царева Вера Валерьевна</t>
  </si>
  <si>
    <t>МУ Инвестиционно-строительный центр г. Тамбова "Инвестор"</t>
  </si>
  <si>
    <t>ООО "Предприятие по возведению одноэтажных строений, ремонту машин и механизмов "Востехремим"</t>
  </si>
  <si>
    <t>ООО "Сельскохозяйственное предприятие Труд"</t>
  </si>
  <si>
    <t>ПС 35/10 кВ «Ивановская»</t>
  </si>
  <si>
    <t>ПС 35/10 кВ «Сухотинская»</t>
  </si>
  <si>
    <t>ПС 110/10 кВ «Спассская»</t>
  </si>
  <si>
    <t>ПС 110/10 кВ «Н.Лядинская»</t>
  </si>
  <si>
    <t>ПС 35/10 кВ «Бокинская»</t>
  </si>
  <si>
    <t>ПС 35/10 кВ «Александровская»</t>
  </si>
  <si>
    <t>ПС 35/10 кВ «Пятилетка»</t>
  </si>
  <si>
    <t>Открытое акционерное общество "МегаФон"</t>
  </si>
  <si>
    <t>Пообъектная информация по выполненым  договорам ТП за декабрь месяц 2012 г.</t>
  </si>
  <si>
    <t>ПС 35/10 кВ "Александровская"</t>
  </si>
  <si>
    <t>ПС 35/10 кВ "Бокинская"</t>
  </si>
  <si>
    <t>ПС 35/10 кВ "Ивановская"</t>
  </si>
  <si>
    <t>ПС 35/10 кВ "Пятилетка"</t>
  </si>
  <si>
    <t>ПС 35/10 кВ "Сухотинская"</t>
  </si>
  <si>
    <t>Пообъектная информация по аннулированным заявкам на  ТП за декабрь месяц 2012 г.</t>
  </si>
  <si>
    <t>ООО "Лукойл-Нижневолжскнефтепродукт"</t>
  </si>
  <si>
    <t>ПС 35/10 кВ «Бурнакская»</t>
  </si>
  <si>
    <t>ПС 35/10 кВ «Кулешовская»</t>
  </si>
  <si>
    <t>ПС 35/10 кВ «Каменская»</t>
  </si>
  <si>
    <t>ПС 35/10 кВ «Шапкинская»</t>
  </si>
  <si>
    <t>ПС 35/10 кВ «РСХО»</t>
  </si>
  <si>
    <t>ПС 35/10 кВ «Чакинская»</t>
  </si>
  <si>
    <t>ПС 35/10 кВ «Туголуковская»</t>
  </si>
  <si>
    <t>ПС 35/10 кВ «Протасовская»</t>
  </si>
  <si>
    <t>ПС 35/10 кВ «Н.Сергиевская»</t>
  </si>
  <si>
    <t>ПС 35/10 кВ «Лавровская»</t>
  </si>
  <si>
    <t>ПС 35/10 кВ «В.Вершинская»</t>
  </si>
  <si>
    <t>ПС 35/10 кВ «Шульгинская»</t>
  </si>
  <si>
    <t>ПС 35/10 кВ «Черняевская»</t>
  </si>
  <si>
    <t>ПС 35/10 кВ «Росляйская»</t>
  </si>
  <si>
    <t>ПС 35/10 кВ «Полетаевская»</t>
  </si>
  <si>
    <t>ПС 35/10 кВ «Пионер»</t>
  </si>
  <si>
    <t>ПС 35/10 кВ «Лукинская»</t>
  </si>
  <si>
    <t>ПС 35/10 кВ «Максимовская»</t>
  </si>
  <si>
    <t>ПС 35/10 кВ «Артемовская»</t>
  </si>
  <si>
    <t>ПС 35/10 кВ «Золотовская»</t>
  </si>
  <si>
    <t>ПС 110/10 кВ «Богдановская»</t>
  </si>
  <si>
    <t xml:space="preserve"> </t>
  </si>
  <si>
    <t>ПС 110/35/10 кВ "Токаревская"</t>
  </si>
  <si>
    <t>ПС 110/35/10 кВ "Ржаксинская"</t>
  </si>
  <si>
    <t>ПС 110/35/10 кВ «Жердевская»</t>
  </si>
  <si>
    <t>ПС 110/35/10 кВ «Павловская»</t>
  </si>
  <si>
    <t>ПС 110/35/10 кВ «Мордовская»</t>
  </si>
  <si>
    <t>ПС 110/35/10 кВ «М. Алабушская»</t>
  </si>
  <si>
    <t>ПС 110/35/10 кВ «Мучкапская»</t>
  </si>
  <si>
    <t>ПС 110/35/10 кВ «М. Горьковская»</t>
  </si>
  <si>
    <t>ООО Земледелец</t>
  </si>
  <si>
    <t>ОАО « Вымпел-Коммуникации»</t>
  </si>
  <si>
    <t>ПС 110/35/10 кВ «Ржаксинская»</t>
  </si>
  <si>
    <t xml:space="preserve">Администрация Александровского сельского совета </t>
  </si>
  <si>
    <t>Администрация Чакинского сельсовета Ржаксинского района Тамбовской области</t>
  </si>
  <si>
    <t>Администрация Туголуковского сельсовета жердевского района Тамбовской области</t>
  </si>
  <si>
    <t>Администрация Новорусановского сельсовета Жердевского района Тамбовской области</t>
  </si>
  <si>
    <t>Администрация Шульгинского сельсовета Мордовского района Тамбовской области</t>
  </si>
  <si>
    <t>ТОГБОУ СПО Чакинский аграрный техникум</t>
  </si>
  <si>
    <t>Администрация Сосновского сельсовета Мордовского района Тамбовской области</t>
  </si>
  <si>
    <t>Абрамов Александр Васильевич</t>
  </si>
  <si>
    <t>ПС 110/35/10 кВ «М.Горьковская»</t>
  </si>
  <si>
    <t>Администрация Демьяновского сельсовета Жердевского района Тамбовской области</t>
  </si>
  <si>
    <t>Администрация Кулябовского сельсовета Мучкапского района Тамбовской области</t>
  </si>
  <si>
    <t>Чурилов Олег Александрович</t>
  </si>
  <si>
    <t>Пшеничный Виктор Викторович</t>
  </si>
  <si>
    <t>Открытое акционерное общество "Тамбовская сетевая компания"</t>
  </si>
  <si>
    <t>Клепиков Николай Петрович</t>
  </si>
  <si>
    <t>Администрация Шмаровского сельсовета Мордовского района Тамбовской области</t>
  </si>
  <si>
    <t>Администрация Бурнакского сельсовета Жердевского района Тамбовской области</t>
  </si>
  <si>
    <t>Администрация Новопокровского поссо вета Мордовского района Тамбовской области</t>
  </si>
  <si>
    <t>Акиндин Виктор Викторович</t>
  </si>
  <si>
    <t>Филиал ОАО «МРСК Центра» - «Тамбовэнерго»</t>
  </si>
  <si>
    <t>ПС 35/10 кВ "Изосимовская"</t>
  </si>
  <si>
    <t xml:space="preserve">ПС 35/10 кВ "Ранинская"  </t>
  </si>
  <si>
    <t>ПС 35/10 кВ "Тарбеевская"</t>
  </si>
  <si>
    <t>ПС 35/10 кВ "Глазковская"</t>
  </si>
  <si>
    <t>ПС 35/10 кВ "Козмодемьяновская"</t>
  </si>
  <si>
    <t>ПС 35/10 кВ "Петровская"</t>
  </si>
  <si>
    <t>ПС 35/10 кВ "Коминтерн</t>
  </si>
  <si>
    <t>ПС 35/10 кВ "Пригородная"</t>
  </si>
  <si>
    <t xml:space="preserve">ПС 35/10 кВ "Вишневская" </t>
  </si>
  <si>
    <t>ПС 35/10 кВ "Жидиловская"</t>
  </si>
  <si>
    <t>ПС 35/10 кВ "КИМ"</t>
  </si>
  <si>
    <t>ПС 35/10 кВ "Скобелевская"</t>
  </si>
  <si>
    <t>ПС 35/10 кВ "Екатерининская"</t>
  </si>
  <si>
    <t>ПС 35/10 кВ "Сабуровская"</t>
  </si>
  <si>
    <t>ПС 35/10 кВ " Вырубовская"</t>
  </si>
  <si>
    <t>ПС 110/27,5/6/10 кВ "Первомайская"</t>
  </si>
  <si>
    <t>ПС 110/35/10 кВ "Никифоровская"</t>
  </si>
  <si>
    <t xml:space="preserve">ПС 110/35/10 кВ "Староюрьевская"  </t>
  </si>
  <si>
    <t>ПС 110/35/10 кВ "Хмелевская"</t>
  </si>
  <si>
    <t>ПС 110/10 кВ "Архангельская"</t>
  </si>
  <si>
    <t>ПС 110/35/10 кВ "Хоботовская"</t>
  </si>
  <si>
    <t>ПС 110/35/10 кВ "Яблоновецкая"</t>
  </si>
  <si>
    <t>ПС 35/10 "Кулеватовская"</t>
  </si>
  <si>
    <t>ПС 35/10 "Дегтянская"</t>
  </si>
  <si>
    <t>ПС 35/10 "Ламская"</t>
  </si>
  <si>
    <t>ПС 35/10 "Серповская"</t>
  </si>
  <si>
    <t>ПС 35/10 "Питерская"</t>
  </si>
  <si>
    <t>ПС 35/10 "Подлесная"</t>
  </si>
  <si>
    <t>ПС 35/10 "Кёршинская"</t>
  </si>
  <si>
    <t>ПС 35/10 "Крюковская"</t>
  </si>
  <si>
    <t>ПС 35/10 "Северная"</t>
  </si>
  <si>
    <t>ПС 35/10 "Вяжлинская"</t>
  </si>
  <si>
    <t>ПС 35/10 "Рыбинская"</t>
  </si>
  <si>
    <t>ПС 35/10 "Рудовская"</t>
  </si>
  <si>
    <t>ПС 110/35/10 "Сосновская"</t>
  </si>
  <si>
    <t>ПС 110/35/10 "Нащёкинская"</t>
  </si>
  <si>
    <t xml:space="preserve"> 6 месяцев</t>
  </si>
  <si>
    <t>Открытое акционерное общество "Вымпел - Коммуникации" _  с. Рудовка</t>
  </si>
  <si>
    <t>Птуха Юрий Иванович</t>
  </si>
  <si>
    <t>Бешнов Сергей Николаевич</t>
  </si>
  <si>
    <t>Тамбовское областное государственное казённое учреждение "Тамбовавтодор"</t>
  </si>
  <si>
    <t>Селезнёв Алексей Анатольевич</t>
  </si>
  <si>
    <t>Администрация Челнаво - Дмитриевского сельсовета Сосновского района Тамбовской области</t>
  </si>
  <si>
    <t>ПС 35/10 кВ" Восточная"</t>
  </si>
  <si>
    <t>ПС 110/35/10 кВ" Инжавинская"</t>
  </si>
  <si>
    <t>ПС 110/35/10 кВ" Кирсановская"</t>
  </si>
  <si>
    <t>ПС 110/ 35/10 кВ "Инжавинская"</t>
  </si>
  <si>
    <t>ОАО "Тамбовская  сетевая компания" Уваровский филиал</t>
  </si>
  <si>
    <t xml:space="preserve">ПС 110/ 35/10 кВ "Инжавинская" </t>
  </si>
  <si>
    <t>ООО "Забава"</t>
  </si>
  <si>
    <t>ПС 110/35/10 кВ "Кирсановская"</t>
  </si>
  <si>
    <t>Ивлев Олег Вячеславович</t>
  </si>
  <si>
    <t>ПС 35/10 кВ " Петровская"</t>
  </si>
  <si>
    <t>Тетерева Ирина Михайловна</t>
  </si>
  <si>
    <t>ПС 110/35/10 кВ "Яблоновецкая</t>
  </si>
  <si>
    <t>Бегинин  Николай Петрович</t>
  </si>
  <si>
    <t>Агроюрьево ООО</t>
  </si>
  <si>
    <t>Кузнецов Алексей Николаевич ИП</t>
  </si>
  <si>
    <t>Юмашев Алесандр Алексеевич ИП</t>
  </si>
  <si>
    <t>Чигирева Вероника Сергеевна</t>
  </si>
  <si>
    <t>Оганесян Армен Суренович</t>
  </si>
  <si>
    <t>ЦентрЖилСтрой ООО</t>
  </si>
  <si>
    <t>Овсянников Константин Сергеевич</t>
  </si>
  <si>
    <t>ПС 35/10 кВ "Ранинская"</t>
  </si>
  <si>
    <t>Смагин Александр Павлович</t>
  </si>
  <si>
    <t>Тамбовская индейка ООО</t>
  </si>
  <si>
    <t>Меринов Олег Васильевич</t>
  </si>
  <si>
    <t>Трефилов Сергей Викторович</t>
  </si>
  <si>
    <t>Кириллов Андрей Николаевич ИП</t>
  </si>
  <si>
    <t>Моисеев Александр Васильевич</t>
  </si>
  <si>
    <t>Манаенков Виктор Анатольевич</t>
  </si>
  <si>
    <t>Гебертаева Марина Аркадьевна</t>
  </si>
  <si>
    <t>Сухарев Виталий Николаевич</t>
  </si>
  <si>
    <t>Марченко Елена Алексеевна</t>
  </si>
  <si>
    <t>Закурдаев Владимир Владимирович</t>
  </si>
  <si>
    <t>Левин Вячеслав Александрович</t>
  </si>
  <si>
    <t>Шумкова Анна Ивановна</t>
  </si>
  <si>
    <t>Пронина Зоя Петровна</t>
  </si>
  <si>
    <t>Медведев Иван Гаврилович</t>
  </si>
  <si>
    <t>Гребенников Анатолий Валентинович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</si>
</sst>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000"/>
  </numFmts>
  <fonts count="35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7"/>
      <color theme="10"/>
      <name val="Arial Cyr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0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1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2" fillId="0" borderId="0"/>
  </cellStyleXfs>
  <cellXfs count="191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0" xfId="0" applyNumberFormat="1" applyFont="1"/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1" fontId="5" fillId="3" borderId="2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vertical="top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/>
    <xf numFmtId="0" fontId="1" fillId="0" borderId="0" xfId="0" applyFont="1" applyFill="1"/>
    <xf numFmtId="0" fontId="14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0" fillId="0" borderId="0" xfId="0" applyBorder="1"/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1" fillId="0" borderId="0" xfId="0" applyFont="1" applyFill="1" applyBorder="1" applyAlignment="1">
      <alignment horizontal="center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0" fillId="0" borderId="1" xfId="142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ill="1" applyAlignment="1">
      <alignment vertical="center"/>
    </xf>
    <xf numFmtId="0" fontId="16" fillId="0" borderId="0" xfId="0" applyFont="1"/>
    <xf numFmtId="0" fontId="16" fillId="0" borderId="0" xfId="0" applyFont="1" applyBorder="1"/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vertical="center" wrapText="1"/>
    </xf>
    <xf numFmtId="0" fontId="14" fillId="0" borderId="0" xfId="0" applyFont="1" applyFill="1"/>
    <xf numFmtId="0" fontId="9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18" fillId="0" borderId="0" xfId="0" applyFont="1" applyFill="1"/>
    <xf numFmtId="0" fontId="15" fillId="0" borderId="1" xfId="0" applyFont="1" applyFill="1" applyBorder="1" applyAlignment="1">
      <alignment horizontal="center" vertical="center"/>
    </xf>
    <xf numFmtId="2" fontId="10" fillId="0" borderId="1" xfId="142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/>
    </xf>
    <xf numFmtId="14" fontId="9" fillId="0" borderId="0" xfId="0" applyNumberFormat="1" applyFont="1" applyFill="1" applyAlignment="1">
      <alignment horizontal="center"/>
    </xf>
    <xf numFmtId="0" fontId="15" fillId="0" borderId="1" xfId="0" applyFont="1" applyFill="1" applyBorder="1"/>
    <xf numFmtId="0" fontId="14" fillId="0" borderId="1" xfId="0" applyFont="1" applyFill="1" applyBorder="1"/>
    <xf numFmtId="2" fontId="14" fillId="0" borderId="1" xfId="0" applyNumberFormat="1" applyFont="1" applyFill="1" applyBorder="1" applyAlignment="1">
      <alignment vertical="center"/>
    </xf>
    <xf numFmtId="2" fontId="14" fillId="0" borderId="1" xfId="0" applyNumberFormat="1" applyFont="1" applyFill="1" applyBorder="1"/>
    <xf numFmtId="0" fontId="14" fillId="0" borderId="0" xfId="0" applyFont="1" applyFill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/>
    <xf numFmtId="0" fontId="22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wrapText="1"/>
    </xf>
    <xf numFmtId="2" fontId="9" fillId="0" borderId="0" xfId="0" applyNumberFormat="1" applyFont="1" applyFill="1" applyBorder="1" applyAlignment="1">
      <alignment horizontal="center" vertical="center"/>
    </xf>
    <xf numFmtId="14" fontId="9" fillId="0" borderId="12" xfId="0" applyNumberFormat="1" applyFont="1" applyFill="1" applyBorder="1" applyAlignment="1">
      <alignment horizontal="center" vertical="center" wrapText="1"/>
    </xf>
    <xf numFmtId="0" fontId="9" fillId="0" borderId="12" xfId="142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4" fillId="0" borderId="0" xfId="0" applyFont="1"/>
    <xf numFmtId="0" fontId="9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3" fillId="0" borderId="0" xfId="0" applyFont="1" applyBorder="1"/>
    <xf numFmtId="0" fontId="17" fillId="0" borderId="0" xfId="0" applyFont="1"/>
    <xf numFmtId="0" fontId="0" fillId="0" borderId="1" xfId="0" applyFont="1" applyBorder="1"/>
    <xf numFmtId="0" fontId="0" fillId="0" borderId="0" xfId="0" applyFill="1" applyBorder="1"/>
    <xf numFmtId="0" fontId="1" fillId="0" borderId="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8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2" xfId="142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10" xfId="142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0" fillId="0" borderId="1" xfId="142" applyFont="1" applyFill="1" applyBorder="1" applyAlignment="1">
      <alignment horizontal="center" vertical="center" wrapText="1"/>
    </xf>
    <xf numFmtId="14" fontId="10" fillId="0" borderId="1" xfId="142" applyNumberFormat="1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9" fillId="0" borderId="12" xfId="142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10" fillId="0" borderId="12" xfId="142" applyFont="1" applyFill="1" applyBorder="1" applyAlignment="1">
      <alignment horizontal="center" vertical="center" wrapText="1"/>
    </xf>
    <xf numFmtId="14" fontId="10" fillId="0" borderId="12" xfId="142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2" xfId="142" applyFont="1" applyFill="1" applyBorder="1" applyAlignment="1">
      <alignment horizontal="center" vertical="center" wrapText="1"/>
    </xf>
    <xf numFmtId="14" fontId="14" fillId="0" borderId="12" xfId="142" applyNumberFormat="1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right"/>
    </xf>
    <xf numFmtId="0" fontId="26" fillId="0" borderId="7" xfId="0" applyFont="1" applyBorder="1"/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Border="1"/>
    <xf numFmtId="0" fontId="25" fillId="0" borderId="0" xfId="0" applyFont="1" applyBorder="1" applyAlignment="1">
      <alignment horizontal="center"/>
    </xf>
    <xf numFmtId="0" fontId="1" fillId="5" borderId="1" xfId="0" applyFont="1" applyFill="1" applyBorder="1"/>
    <xf numFmtId="0" fontId="24" fillId="0" borderId="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164" fontId="27" fillId="6" borderId="0" xfId="0" applyNumberFormat="1" applyFont="1" applyFill="1"/>
    <xf numFmtId="0" fontId="27" fillId="6" borderId="0" xfId="0" applyFont="1" applyFill="1"/>
    <xf numFmtId="0" fontId="31" fillId="0" borderId="1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32" fillId="0" borderId="1" xfId="146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15" fillId="0" borderId="13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32" fillId="0" borderId="1" xfId="145" applyFont="1" applyFill="1" applyBorder="1" applyAlignment="1">
      <alignment horizontal="center" vertical="center" wrapText="1"/>
    </xf>
    <xf numFmtId="0" fontId="32" fillId="0" borderId="1" xfId="147" applyFont="1" applyFill="1" applyBorder="1" applyAlignment="1">
      <alignment horizontal="center" vertical="center" wrapText="1"/>
    </xf>
    <xf numFmtId="0" fontId="33" fillId="0" borderId="1" xfId="149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 applyProtection="1">
      <alignment horizontal="center" vertical="center" wrapText="1"/>
      <protection locked="0"/>
    </xf>
    <xf numFmtId="0" fontId="31" fillId="6" borderId="1" xfId="0" applyFont="1" applyFill="1" applyBorder="1" applyAlignment="1">
      <alignment horizontal="center" vertical="center" wrapText="1"/>
    </xf>
    <xf numFmtId="1" fontId="31" fillId="6" borderId="1" xfId="0" applyNumberFormat="1" applyFont="1" applyFill="1" applyBorder="1" applyAlignment="1">
      <alignment horizontal="center" vertical="center" wrapText="1"/>
    </xf>
    <xf numFmtId="0" fontId="33" fillId="6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 applyProtection="1">
      <alignment horizontal="center" vertical="center" wrapText="1"/>
      <protection locked="0"/>
    </xf>
    <xf numFmtId="0" fontId="31" fillId="0" borderId="0" xfId="11" applyFont="1" applyAlignment="1">
      <alignment horizontal="center" vertical="center" wrapText="1"/>
    </xf>
    <xf numFmtId="0" fontId="31" fillId="0" borderId="1" xfId="11" applyFont="1" applyBorder="1" applyAlignment="1">
      <alignment horizontal="center" vertical="center" wrapText="1"/>
    </xf>
    <xf numFmtId="0" fontId="31" fillId="0" borderId="0" xfId="11" applyFont="1" applyFill="1" applyAlignment="1">
      <alignment horizontal="center" vertical="center" wrapText="1"/>
    </xf>
    <xf numFmtId="0" fontId="31" fillId="6" borderId="1" xfId="11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9" fillId="0" borderId="0" xfId="0" applyNumberFormat="1" applyFont="1" applyFill="1" applyAlignment="1">
      <alignment horizontal="center" vertical="center" wrapText="1"/>
    </xf>
    <xf numFmtId="14" fontId="31" fillId="0" borderId="1" xfId="0" applyNumberFormat="1" applyFont="1" applyFill="1" applyBorder="1" applyAlignment="1">
      <alignment horizontal="center" vertical="center" wrapText="1"/>
    </xf>
    <xf numFmtId="14" fontId="32" fillId="0" borderId="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14" fontId="31" fillId="0" borderId="1" xfId="142" applyNumberFormat="1" applyFont="1" applyFill="1" applyBorder="1" applyAlignment="1">
      <alignment horizontal="center" vertical="center" wrapText="1"/>
    </xf>
    <xf numFmtId="0" fontId="31" fillId="0" borderId="1" xfId="142" applyNumberFormat="1" applyFont="1" applyFill="1" applyBorder="1" applyAlignment="1">
      <alignment horizontal="center" vertical="center" wrapText="1"/>
    </xf>
    <xf numFmtId="2" fontId="31" fillId="0" borderId="1" xfId="142" applyNumberFormat="1" applyFont="1" applyFill="1" applyBorder="1" applyAlignment="1">
      <alignment horizontal="center" vertical="center" wrapText="1"/>
    </xf>
    <xf numFmtId="2" fontId="32" fillId="0" borderId="1" xfId="0" applyNumberFormat="1" applyFont="1" applyFill="1" applyBorder="1" applyAlignment="1">
      <alignment horizontal="center" vertical="center" wrapText="1"/>
    </xf>
    <xf numFmtId="4" fontId="28" fillId="0" borderId="0" xfId="0" applyNumberFormat="1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/>
    <xf numFmtId="0" fontId="30" fillId="0" borderId="0" xfId="0" applyFont="1" applyFill="1" applyAlignment="1">
      <alignment horizontal="center"/>
    </xf>
    <xf numFmtId="2" fontId="31" fillId="0" borderId="1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 shrinkToFit="1"/>
    </xf>
    <xf numFmtId="0" fontId="0" fillId="0" borderId="14" xfId="0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wrapText="1"/>
    </xf>
    <xf numFmtId="0" fontId="29" fillId="0" borderId="14" xfId="0" applyFont="1" applyFill="1" applyBorder="1" applyAlignment="1" applyProtection="1">
      <alignment horizontal="center" vertical="center" wrapText="1"/>
      <protection locked="0"/>
    </xf>
    <xf numFmtId="0" fontId="15" fillId="0" borderId="14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0" fillId="0" borderId="13" xfId="0" applyFill="1" applyBorder="1"/>
    <xf numFmtId="0" fontId="9" fillId="0" borderId="13" xfId="0" applyNumberFormat="1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 shrinkToFit="1"/>
    </xf>
    <xf numFmtId="14" fontId="32" fillId="0" borderId="1" xfId="0" applyNumberFormat="1" applyFont="1" applyFill="1" applyBorder="1" applyAlignment="1">
      <alignment horizontal="center" vertical="center" wrapText="1" shrinkToFit="1"/>
    </xf>
    <xf numFmtId="0" fontId="32" fillId="0" borderId="1" xfId="15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 wrapText="1"/>
    </xf>
  </cellXfs>
  <cellStyles count="151">
    <cellStyle name="Гиперссылка 2" xfId="1"/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1" xfId="12"/>
    <cellStyle name="Обычный 110" xfId="13"/>
    <cellStyle name="Обычный 111" xfId="14"/>
    <cellStyle name="Обычный 112" xfId="15"/>
    <cellStyle name="Обычный 113" xfId="16"/>
    <cellStyle name="Обычный 114" xfId="17"/>
    <cellStyle name="Обычный 115" xfId="18"/>
    <cellStyle name="Обычный 116" xfId="19"/>
    <cellStyle name="Обычный 117" xfId="20"/>
    <cellStyle name="Обычный 118" xfId="21"/>
    <cellStyle name="Обычный 119" xfId="22"/>
    <cellStyle name="Обычный 12" xfId="23"/>
    <cellStyle name="Обычный 120" xfId="24"/>
    <cellStyle name="Обычный 121" xfId="25"/>
    <cellStyle name="Обычный 13" xfId="26"/>
    <cellStyle name="Обычный 14" xfId="27"/>
    <cellStyle name="Обычный 15" xfId="28"/>
    <cellStyle name="Обычный 158" xfId="29"/>
    <cellStyle name="Обычный 159" xfId="30"/>
    <cellStyle name="Обычный 16" xfId="31"/>
    <cellStyle name="Обычный 161" xfId="32"/>
    <cellStyle name="Обычный 17" xfId="33"/>
    <cellStyle name="Обычный 171" xfId="34"/>
    <cellStyle name="Обычный 172" xfId="35"/>
    <cellStyle name="Обычный 174" xfId="36"/>
    <cellStyle name="Обычный 175" xfId="37"/>
    <cellStyle name="Обычный 18" xfId="38"/>
    <cellStyle name="Обычный 184" xfId="39"/>
    <cellStyle name="Обычный 185" xfId="40"/>
    <cellStyle name="Обычный 186" xfId="41"/>
    <cellStyle name="Обычный 187" xfId="42"/>
    <cellStyle name="Обычный 19" xfId="43"/>
    <cellStyle name="Обычный 193" xfId="44"/>
    <cellStyle name="Обычный 194" xfId="45"/>
    <cellStyle name="Обычный 2" xfId="46"/>
    <cellStyle name="Обычный 2 2" xfId="47"/>
    <cellStyle name="Обычный 2 2 2" xfId="48"/>
    <cellStyle name="Обычный 2 3" xfId="49"/>
    <cellStyle name="Обычный 2 4" xfId="50"/>
    <cellStyle name="Обычный 2_Заключенные ДТП СЭС 2008 год" xfId="51"/>
    <cellStyle name="Обычный 20" xfId="52"/>
    <cellStyle name="Обычный 21" xfId="53"/>
    <cellStyle name="Обычный 22" xfId="54"/>
    <cellStyle name="Обычный 23" xfId="55"/>
    <cellStyle name="Обычный 24" xfId="56"/>
    <cellStyle name="Обычный 25" xfId="57"/>
    <cellStyle name="Обычный 26" xfId="58"/>
    <cellStyle name="Обычный 27" xfId="59"/>
    <cellStyle name="Обычный 28" xfId="60"/>
    <cellStyle name="Обычный 29" xfId="61"/>
    <cellStyle name="Обычный 3" xfId="62"/>
    <cellStyle name="Обычный 30" xfId="63"/>
    <cellStyle name="Обычный 31" xfId="64"/>
    <cellStyle name="Обычный 32" xfId="65"/>
    <cellStyle name="Обычный 33" xfId="66"/>
    <cellStyle name="Обычный 34" xfId="67"/>
    <cellStyle name="Обычный 35" xfId="68"/>
    <cellStyle name="Обычный 350" xfId="148"/>
    <cellStyle name="Обычный 36" xfId="69"/>
    <cellStyle name="Обычный 37" xfId="70"/>
    <cellStyle name="Обычный 376" xfId="146"/>
    <cellStyle name="Обычный 38" xfId="71"/>
    <cellStyle name="Обычный 385" xfId="147"/>
    <cellStyle name="Обычный 39" xfId="72"/>
    <cellStyle name="Обычный 40" xfId="73"/>
    <cellStyle name="Обычный 41" xfId="74"/>
    <cellStyle name="Обычный 42" xfId="75"/>
    <cellStyle name="Обычный 43" xfId="76"/>
    <cellStyle name="Обычный 44" xfId="77"/>
    <cellStyle name="Обычный 45" xfId="78"/>
    <cellStyle name="Обычный 46" xfId="79"/>
    <cellStyle name="Обычный 47" xfId="80"/>
    <cellStyle name="Обычный 48" xfId="81"/>
    <cellStyle name="Обычный 49" xfId="82"/>
    <cellStyle name="Обычный 5" xfId="83"/>
    <cellStyle name="Обычный 5 2" xfId="84"/>
    <cellStyle name="Обычный 50" xfId="85"/>
    <cellStyle name="Обычный 51" xfId="86"/>
    <cellStyle name="Обычный 52" xfId="87"/>
    <cellStyle name="Обычный 53" xfId="88"/>
    <cellStyle name="Обычный 54" xfId="89"/>
    <cellStyle name="Обычный 55" xfId="90"/>
    <cellStyle name="Обычный 56" xfId="91"/>
    <cellStyle name="Обычный 57" xfId="92"/>
    <cellStyle name="Обычный 58" xfId="93"/>
    <cellStyle name="Обычный 59" xfId="94"/>
    <cellStyle name="Обычный 6" xfId="95"/>
    <cellStyle name="Обычный 6 2" xfId="96"/>
    <cellStyle name="Обычный 60" xfId="97"/>
    <cellStyle name="Обычный 61" xfId="98"/>
    <cellStyle name="Обычный 62" xfId="99"/>
    <cellStyle name="Обычный 622" xfId="145"/>
    <cellStyle name="Обычный 63" xfId="100"/>
    <cellStyle name="Обычный 64" xfId="101"/>
    <cellStyle name="Обычный 643" xfId="150"/>
    <cellStyle name="Обычный 65" xfId="102"/>
    <cellStyle name="Обычный 66" xfId="103"/>
    <cellStyle name="Обычный 67" xfId="104"/>
    <cellStyle name="Обычный 68" xfId="105"/>
    <cellStyle name="Обычный 69" xfId="106"/>
    <cellStyle name="Обычный 7" xfId="107"/>
    <cellStyle name="Обычный 7 2" xfId="108"/>
    <cellStyle name="Обычный 70" xfId="109"/>
    <cellStyle name="Обычный 71" xfId="110"/>
    <cellStyle name="Обычный 72" xfId="111"/>
    <cellStyle name="Обычный 73" xfId="112"/>
    <cellStyle name="Обычный 74" xfId="113"/>
    <cellStyle name="Обычный 75" xfId="114"/>
    <cellStyle name="Обычный 76" xfId="115"/>
    <cellStyle name="Обычный 77" xfId="116"/>
    <cellStyle name="Обычный 78" xfId="117"/>
    <cellStyle name="Обычный 79" xfId="118"/>
    <cellStyle name="Обычный 8" xfId="119"/>
    <cellStyle name="Обычный 80" xfId="120"/>
    <cellStyle name="Обычный 81" xfId="121"/>
    <cellStyle name="Обычный 82" xfId="122"/>
    <cellStyle name="Обычный 83" xfId="123"/>
    <cellStyle name="Обычный 84" xfId="124"/>
    <cellStyle name="Обычный 85" xfId="125"/>
    <cellStyle name="Обычный 86" xfId="126"/>
    <cellStyle name="Обычный 87" xfId="127"/>
    <cellStyle name="Обычный 88" xfId="128"/>
    <cellStyle name="Обычный 89" xfId="129"/>
    <cellStyle name="Обычный 9" xfId="130"/>
    <cellStyle name="Обычный 9 2" xfId="131"/>
    <cellStyle name="Обычный 90" xfId="132"/>
    <cellStyle name="Обычный 91" xfId="133"/>
    <cellStyle name="Обычный 92" xfId="134"/>
    <cellStyle name="Обычный 93" xfId="135"/>
    <cellStyle name="Обычный 94" xfId="136"/>
    <cellStyle name="Обычный 95" xfId="137"/>
    <cellStyle name="Обычный 96" xfId="138"/>
    <cellStyle name="Обычный 97" xfId="139"/>
    <cellStyle name="Обычный 98" xfId="140"/>
    <cellStyle name="Обычный 99" xfId="141"/>
    <cellStyle name="Обычный_Реестр 1 КЭС" xfId="149"/>
    <cellStyle name="Обычный_Реестр 1 МЭС" xfId="142"/>
    <cellStyle name="Финансовый 2" xfId="143"/>
    <cellStyle name="Финансовый 2 2" xfId="1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tabSelected="1" zoomScale="90" zoomScaleNormal="90" workbookViewId="0">
      <pane ySplit="8" topLeftCell="A91" activePane="bottomLeft" state="frozen"/>
      <selection pane="bottomLeft" activeCell="D98" sqref="D98"/>
    </sheetView>
  </sheetViews>
  <sheetFormatPr defaultRowHeight="15" x14ac:dyDescent="0.25"/>
  <cols>
    <col min="1" max="1" width="34.42578125" customWidth="1"/>
    <col min="2" max="2" width="6.5703125" customWidth="1"/>
    <col min="3" max="3" width="44.42578125" customWidth="1"/>
    <col min="4" max="4" width="9.140625" customWidth="1"/>
    <col min="5" max="5" width="11.7109375" customWidth="1"/>
    <col min="6" max="6" width="9.140625" customWidth="1"/>
    <col min="7" max="7" width="10.140625" customWidth="1"/>
    <col min="9" max="9" width="10.85546875" customWidth="1"/>
    <col min="11" max="11" width="10.140625" customWidth="1"/>
  </cols>
  <sheetData>
    <row r="1" spans="1:11" x14ac:dyDescent="0.25">
      <c r="H1" s="187" t="s">
        <v>16</v>
      </c>
      <c r="I1" s="187"/>
      <c r="J1" s="187"/>
      <c r="K1" s="187"/>
    </row>
    <row r="2" spans="1:11" x14ac:dyDescent="0.25">
      <c r="A2" s="1" t="s">
        <v>94</v>
      </c>
      <c r="B2" s="1"/>
      <c r="D2" s="1"/>
      <c r="E2" s="2"/>
      <c r="F2" s="1"/>
      <c r="G2" s="1"/>
      <c r="H2" s="1"/>
      <c r="I2" s="7"/>
      <c r="J2" s="1"/>
      <c r="K2" s="1"/>
    </row>
    <row r="3" spans="1:11" ht="15.75" thickBot="1" x14ac:dyDescent="0.3">
      <c r="C3" s="1"/>
      <c r="D3" s="1"/>
      <c r="E3" s="2"/>
      <c r="F3" s="1"/>
      <c r="G3" s="1"/>
      <c r="H3" s="1"/>
      <c r="I3" s="7"/>
      <c r="J3" s="1"/>
      <c r="K3" s="1"/>
    </row>
    <row r="4" spans="1:11" ht="15.75" customHeight="1" thickBot="1" x14ac:dyDescent="0.3">
      <c r="A4" s="188" t="s">
        <v>2</v>
      </c>
      <c r="B4" s="9"/>
      <c r="C4" s="188" t="s">
        <v>15</v>
      </c>
      <c r="D4" s="186" t="s">
        <v>3</v>
      </c>
      <c r="E4" s="186"/>
      <c r="F4" s="186" t="s">
        <v>4</v>
      </c>
      <c r="G4" s="186"/>
      <c r="H4" s="186" t="s">
        <v>5</v>
      </c>
      <c r="I4" s="190"/>
      <c r="J4" s="186" t="s">
        <v>6</v>
      </c>
      <c r="K4" s="186"/>
    </row>
    <row r="5" spans="1:11" ht="46.5" customHeight="1" thickBot="1" x14ac:dyDescent="0.3">
      <c r="A5" s="189"/>
      <c r="B5" s="10" t="s">
        <v>19</v>
      </c>
      <c r="C5" s="189"/>
      <c r="D5" s="186"/>
      <c r="E5" s="186"/>
      <c r="F5" s="186"/>
      <c r="G5" s="186"/>
      <c r="H5" s="186"/>
      <c r="I5" s="190"/>
      <c r="J5" s="186"/>
      <c r="K5" s="186"/>
    </row>
    <row r="6" spans="1:11" x14ac:dyDescent="0.25">
      <c r="A6" s="189"/>
      <c r="B6" s="10"/>
      <c r="C6" s="189"/>
      <c r="D6" s="11" t="s">
        <v>7</v>
      </c>
      <c r="E6" s="11" t="s">
        <v>8</v>
      </c>
      <c r="F6" s="11" t="s">
        <v>7</v>
      </c>
      <c r="G6" s="11" t="s">
        <v>8</v>
      </c>
      <c r="H6" s="11" t="s">
        <v>7</v>
      </c>
      <c r="I6" s="12" t="s">
        <v>8</v>
      </c>
      <c r="J6" s="11" t="s">
        <v>7</v>
      </c>
      <c r="K6" s="11" t="s">
        <v>8</v>
      </c>
    </row>
    <row r="7" spans="1:11" s="31" customFormat="1" x14ac:dyDescent="0.25">
      <c r="A7" s="128"/>
      <c r="B7" s="128"/>
      <c r="C7" s="128" t="s">
        <v>33</v>
      </c>
      <c r="D7" s="129" t="e">
        <f>D8+D74+#REF!</f>
        <v>#REF!</v>
      </c>
      <c r="E7" s="129" t="e">
        <f>E8+E74+#REF!</f>
        <v>#REF!</v>
      </c>
      <c r="F7" s="129" t="e">
        <f>F8+F74+#REF!</f>
        <v>#REF!</v>
      </c>
      <c r="G7" s="129" t="e">
        <f>G8+G74+#REF!</f>
        <v>#REF!</v>
      </c>
      <c r="H7" s="129" t="e">
        <f>H8+H74+#REF!</f>
        <v>#REF!</v>
      </c>
      <c r="I7" s="129" t="e">
        <f>I8+I74+#REF!</f>
        <v>#REF!</v>
      </c>
      <c r="J7" s="129" t="e">
        <f>J8+J74+#REF!</f>
        <v>#REF!</v>
      </c>
      <c r="K7" s="129" t="e">
        <f>K8+K74+#REF!</f>
        <v>#REF!</v>
      </c>
    </row>
    <row r="8" spans="1:11" x14ac:dyDescent="0.25">
      <c r="A8" s="13"/>
      <c r="B8" s="13"/>
      <c r="C8" s="13" t="s">
        <v>17</v>
      </c>
      <c r="D8" s="14">
        <f>SUM(D9:D73)</f>
        <v>45</v>
      </c>
      <c r="E8" s="14">
        <f t="shared" ref="E8:K8" si="0">SUM(E9:E73)</f>
        <v>1.8211299999999995</v>
      </c>
      <c r="F8" s="14">
        <f t="shared" si="0"/>
        <v>74</v>
      </c>
      <c r="G8" s="14">
        <f t="shared" si="0"/>
        <v>0.59304999999999986</v>
      </c>
      <c r="H8" s="14">
        <f t="shared" si="0"/>
        <v>48</v>
      </c>
      <c r="I8" s="14">
        <f t="shared" si="0"/>
        <v>1.5142350000000002</v>
      </c>
      <c r="J8" s="14">
        <f t="shared" si="0"/>
        <v>7</v>
      </c>
      <c r="K8" s="14">
        <f t="shared" si="0"/>
        <v>0.92679999999999996</v>
      </c>
    </row>
    <row r="9" spans="1:11" s="88" customFormat="1" ht="20.100000000000001" customHeight="1" x14ac:dyDescent="0.25">
      <c r="A9" s="121" t="s">
        <v>235</v>
      </c>
      <c r="B9" s="135">
        <v>1</v>
      </c>
      <c r="C9" s="126" t="s">
        <v>176</v>
      </c>
      <c r="D9" s="121">
        <v>0</v>
      </c>
      <c r="E9" s="121">
        <v>0</v>
      </c>
      <c r="F9" s="121">
        <v>0</v>
      </c>
      <c r="G9" s="121">
        <v>0</v>
      </c>
      <c r="H9" s="121">
        <v>1</v>
      </c>
      <c r="I9" s="121">
        <v>8.9999999999999993E-3</v>
      </c>
      <c r="J9" s="121">
        <v>0</v>
      </c>
      <c r="K9" s="121">
        <v>0</v>
      </c>
    </row>
    <row r="10" spans="1:11" s="88" customFormat="1" ht="20.100000000000001" customHeight="1" x14ac:dyDescent="0.25">
      <c r="A10" s="121" t="s">
        <v>235</v>
      </c>
      <c r="B10" s="135">
        <v>2</v>
      </c>
      <c r="C10" s="126" t="s">
        <v>177</v>
      </c>
      <c r="D10" s="121">
        <v>0</v>
      </c>
      <c r="E10" s="121">
        <v>0</v>
      </c>
      <c r="F10" s="121">
        <v>0</v>
      </c>
      <c r="G10" s="121">
        <v>0</v>
      </c>
      <c r="H10" s="121">
        <v>1</v>
      </c>
      <c r="I10" s="121">
        <v>0.08</v>
      </c>
      <c r="J10" s="121">
        <v>0</v>
      </c>
      <c r="K10" s="121">
        <v>0</v>
      </c>
    </row>
    <row r="11" spans="1:11" s="88" customFormat="1" ht="20.100000000000001" customHeight="1" x14ac:dyDescent="0.25">
      <c r="A11" s="121" t="s">
        <v>235</v>
      </c>
      <c r="B11" s="135">
        <v>3</v>
      </c>
      <c r="C11" s="126" t="s">
        <v>134</v>
      </c>
      <c r="D11" s="121">
        <v>1</v>
      </c>
      <c r="E11" s="121">
        <v>5.0000000000000001E-3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</row>
    <row r="12" spans="1:11" s="88" customFormat="1" ht="20.100000000000001" customHeight="1" x14ac:dyDescent="0.25">
      <c r="A12" s="121" t="s">
        <v>235</v>
      </c>
      <c r="B12" s="135">
        <v>4</v>
      </c>
      <c r="C12" s="126" t="s">
        <v>57</v>
      </c>
      <c r="D12" s="121">
        <v>1</v>
      </c>
      <c r="E12" s="121">
        <v>7.0000000000000007E-2</v>
      </c>
      <c r="F12" s="121">
        <v>3</v>
      </c>
      <c r="G12" s="121">
        <v>0.04</v>
      </c>
      <c r="H12" s="121">
        <v>0</v>
      </c>
      <c r="I12" s="121">
        <v>0</v>
      </c>
      <c r="J12" s="121">
        <v>0</v>
      </c>
      <c r="K12" s="121">
        <v>0</v>
      </c>
    </row>
    <row r="13" spans="1:11" s="88" customFormat="1" ht="20.100000000000001" customHeight="1" x14ac:dyDescent="0.25">
      <c r="A13" s="121" t="s">
        <v>235</v>
      </c>
      <c r="B13" s="135">
        <v>5</v>
      </c>
      <c r="C13" s="126" t="s">
        <v>65</v>
      </c>
      <c r="D13" s="121">
        <v>1</v>
      </c>
      <c r="E13" s="121">
        <v>3.2000000000000001E-2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</row>
    <row r="14" spans="1:11" s="88" customFormat="1" ht="20.100000000000001" customHeight="1" x14ac:dyDescent="0.25">
      <c r="A14" s="121" t="s">
        <v>235</v>
      </c>
      <c r="B14" s="135">
        <v>6</v>
      </c>
      <c r="C14" s="126" t="s">
        <v>178</v>
      </c>
      <c r="D14" s="121">
        <v>0</v>
      </c>
      <c r="E14" s="121">
        <v>0</v>
      </c>
      <c r="F14" s="121">
        <v>0</v>
      </c>
      <c r="G14" s="121">
        <v>0</v>
      </c>
      <c r="H14" s="121">
        <v>1</v>
      </c>
      <c r="I14" s="121">
        <v>0.01</v>
      </c>
      <c r="J14" s="121">
        <v>0</v>
      </c>
      <c r="K14" s="121">
        <v>0</v>
      </c>
    </row>
    <row r="15" spans="1:11" s="16" customFormat="1" ht="20.100000000000001" customHeight="1" x14ac:dyDescent="0.25">
      <c r="A15" s="121" t="s">
        <v>235</v>
      </c>
      <c r="B15" s="135">
        <v>7</v>
      </c>
      <c r="C15" s="121" t="s">
        <v>92</v>
      </c>
      <c r="D15" s="127">
        <v>0</v>
      </c>
      <c r="E15" s="136">
        <v>0</v>
      </c>
      <c r="F15" s="127">
        <v>1</v>
      </c>
      <c r="G15" s="121">
        <v>7.0000000000000001E-3</v>
      </c>
      <c r="H15" s="121">
        <v>0</v>
      </c>
      <c r="I15" s="121">
        <v>0</v>
      </c>
      <c r="J15" s="121">
        <v>0</v>
      </c>
      <c r="K15" s="121">
        <v>0</v>
      </c>
    </row>
    <row r="16" spans="1:11" s="16" customFormat="1" ht="20.100000000000001" customHeight="1" x14ac:dyDescent="0.25">
      <c r="A16" s="121" t="s">
        <v>235</v>
      </c>
      <c r="B16" s="135">
        <v>8</v>
      </c>
      <c r="C16" s="121" t="s">
        <v>64</v>
      </c>
      <c r="D16" s="127">
        <v>3</v>
      </c>
      <c r="E16" s="136">
        <v>2.3E-2</v>
      </c>
      <c r="F16" s="127">
        <v>2</v>
      </c>
      <c r="G16" s="121">
        <v>1.2999999999999999E-2</v>
      </c>
      <c r="H16" s="121">
        <v>2</v>
      </c>
      <c r="I16" s="121">
        <v>1.4999999999999999E-2</v>
      </c>
      <c r="J16" s="121">
        <v>0</v>
      </c>
      <c r="K16" s="121">
        <v>0</v>
      </c>
    </row>
    <row r="17" spans="1:12" s="16" customFormat="1" ht="20.100000000000001" customHeight="1" x14ac:dyDescent="0.25">
      <c r="A17" s="121" t="s">
        <v>235</v>
      </c>
      <c r="B17" s="135">
        <v>9</v>
      </c>
      <c r="C17" s="121" t="s">
        <v>179</v>
      </c>
      <c r="D17" s="127">
        <v>0</v>
      </c>
      <c r="E17" s="136">
        <v>0</v>
      </c>
      <c r="F17" s="127">
        <v>0</v>
      </c>
      <c r="G17" s="121">
        <v>0</v>
      </c>
      <c r="H17" s="121">
        <v>1</v>
      </c>
      <c r="I17" s="121">
        <v>1.4E-2</v>
      </c>
      <c r="J17" s="121">
        <v>0</v>
      </c>
      <c r="K17" s="121">
        <v>0</v>
      </c>
    </row>
    <row r="18" spans="1:12" s="16" customFormat="1" ht="20.100000000000001" customHeight="1" x14ac:dyDescent="0.25">
      <c r="A18" s="121" t="s">
        <v>235</v>
      </c>
      <c r="B18" s="135">
        <v>10</v>
      </c>
      <c r="C18" s="121" t="s">
        <v>66</v>
      </c>
      <c r="D18" s="127">
        <v>0</v>
      </c>
      <c r="E18" s="136">
        <v>0</v>
      </c>
      <c r="F18" s="127">
        <v>1</v>
      </c>
      <c r="G18" s="121">
        <v>6.3E-3</v>
      </c>
      <c r="H18" s="121">
        <v>0</v>
      </c>
      <c r="I18" s="121">
        <v>0</v>
      </c>
      <c r="J18" s="121">
        <v>0</v>
      </c>
      <c r="K18" s="121">
        <v>0</v>
      </c>
    </row>
    <row r="19" spans="1:12" s="16" customFormat="1" ht="20.100000000000001" customHeight="1" x14ac:dyDescent="0.25">
      <c r="A19" s="121" t="s">
        <v>235</v>
      </c>
      <c r="B19" s="135">
        <v>11</v>
      </c>
      <c r="C19" s="121" t="s">
        <v>63</v>
      </c>
      <c r="D19" s="127">
        <v>0</v>
      </c>
      <c r="E19" s="136">
        <v>0</v>
      </c>
      <c r="F19" s="127">
        <v>0</v>
      </c>
      <c r="G19" s="121">
        <v>0</v>
      </c>
      <c r="H19" s="121">
        <v>1</v>
      </c>
      <c r="I19" s="121">
        <v>1.2E-2</v>
      </c>
      <c r="J19" s="121">
        <v>0</v>
      </c>
      <c r="K19" s="121">
        <v>0</v>
      </c>
    </row>
    <row r="20" spans="1:12" s="16" customFormat="1" ht="20.100000000000001" customHeight="1" x14ac:dyDescent="0.25">
      <c r="A20" s="121" t="s">
        <v>235</v>
      </c>
      <c r="B20" s="135">
        <v>12</v>
      </c>
      <c r="C20" s="121" t="s">
        <v>93</v>
      </c>
      <c r="D20" s="127">
        <v>1</v>
      </c>
      <c r="E20" s="136">
        <v>5.0000000000000001E-3</v>
      </c>
      <c r="F20" s="127">
        <v>2</v>
      </c>
      <c r="G20" s="121">
        <v>0.01</v>
      </c>
      <c r="H20" s="121">
        <v>0</v>
      </c>
      <c r="I20" s="121">
        <v>0</v>
      </c>
      <c r="J20" s="121">
        <v>0</v>
      </c>
      <c r="K20" s="121">
        <v>0</v>
      </c>
    </row>
    <row r="21" spans="1:12" s="16" customFormat="1" ht="20.100000000000001" customHeight="1" x14ac:dyDescent="0.25">
      <c r="A21" s="121" t="s">
        <v>235</v>
      </c>
      <c r="B21" s="135">
        <v>13</v>
      </c>
      <c r="C21" s="121" t="s">
        <v>180</v>
      </c>
      <c r="D21" s="127">
        <v>0</v>
      </c>
      <c r="E21" s="136">
        <v>0</v>
      </c>
      <c r="F21" s="127">
        <v>0</v>
      </c>
      <c r="G21" s="121">
        <v>0</v>
      </c>
      <c r="H21" s="121">
        <v>1</v>
      </c>
      <c r="I21" s="121">
        <v>5.0000000000000001E-3</v>
      </c>
      <c r="J21" s="121">
        <v>3</v>
      </c>
      <c r="K21" s="121">
        <v>0.3</v>
      </c>
    </row>
    <row r="22" spans="1:12" s="16" customFormat="1" ht="20.100000000000001" customHeight="1" x14ac:dyDescent="0.25">
      <c r="A22" s="121" t="s">
        <v>235</v>
      </c>
      <c r="B22" s="135">
        <v>14</v>
      </c>
      <c r="C22" s="127" t="s">
        <v>135</v>
      </c>
      <c r="D22" s="127">
        <v>1</v>
      </c>
      <c r="E22" s="136">
        <v>1.4999999999999999E-2</v>
      </c>
      <c r="F22" s="127">
        <v>1</v>
      </c>
      <c r="G22" s="121">
        <v>1.4999999999999999E-2</v>
      </c>
      <c r="H22" s="121">
        <v>1</v>
      </c>
      <c r="I22" s="121">
        <v>5.0000000000000001E-3</v>
      </c>
      <c r="J22" s="121">
        <v>0</v>
      </c>
      <c r="K22" s="121">
        <v>0</v>
      </c>
    </row>
    <row r="23" spans="1:12" s="16" customFormat="1" ht="20.100000000000001" customHeight="1" x14ac:dyDescent="0.25">
      <c r="A23" s="121" t="s">
        <v>235</v>
      </c>
      <c r="B23" s="135">
        <v>15</v>
      </c>
      <c r="C23" s="127" t="s">
        <v>46</v>
      </c>
      <c r="D23" s="127">
        <v>4</v>
      </c>
      <c r="E23" s="136">
        <v>0.40429999999999999</v>
      </c>
      <c r="F23" s="127">
        <v>3</v>
      </c>
      <c r="G23" s="121">
        <v>0.1116</v>
      </c>
      <c r="H23" s="121">
        <v>4</v>
      </c>
      <c r="I23" s="121">
        <v>4.3999999999999997E-2</v>
      </c>
      <c r="J23" s="121">
        <v>2</v>
      </c>
      <c r="K23" s="121">
        <v>0.114</v>
      </c>
    </row>
    <row r="24" spans="1:12" s="16" customFormat="1" ht="20.100000000000001" customHeight="1" x14ac:dyDescent="0.25">
      <c r="A24" s="121" t="s">
        <v>235</v>
      </c>
      <c r="B24" s="135">
        <v>16</v>
      </c>
      <c r="C24" s="127" t="s">
        <v>37</v>
      </c>
      <c r="D24" s="127">
        <v>2</v>
      </c>
      <c r="E24" s="136">
        <v>1.7299999999999999E-2</v>
      </c>
      <c r="F24" s="127">
        <v>2</v>
      </c>
      <c r="G24" s="121">
        <v>0.03</v>
      </c>
      <c r="H24" s="121">
        <v>0</v>
      </c>
      <c r="I24" s="121">
        <v>0</v>
      </c>
      <c r="J24" s="121">
        <v>0</v>
      </c>
      <c r="K24" s="121">
        <v>0</v>
      </c>
    </row>
    <row r="25" spans="1:12" s="16" customFormat="1" ht="20.100000000000001" customHeight="1" x14ac:dyDescent="0.25">
      <c r="A25" s="121" t="s">
        <v>235</v>
      </c>
      <c r="B25" s="135">
        <v>17</v>
      </c>
      <c r="C25" s="127" t="s">
        <v>43</v>
      </c>
      <c r="D25" s="127">
        <v>1</v>
      </c>
      <c r="E25" s="136">
        <v>1.4999999999999999E-2</v>
      </c>
      <c r="F25" s="127">
        <v>1</v>
      </c>
      <c r="G25" s="136">
        <v>1.4999999999999999E-2</v>
      </c>
      <c r="H25" s="121">
        <v>0</v>
      </c>
      <c r="I25" s="121">
        <v>0</v>
      </c>
      <c r="J25" s="121">
        <v>0</v>
      </c>
      <c r="K25" s="121">
        <v>0</v>
      </c>
    </row>
    <row r="26" spans="1:12" s="120" customFormat="1" ht="20.100000000000001" customHeight="1" x14ac:dyDescent="0.2">
      <c r="A26" s="121" t="s">
        <v>235</v>
      </c>
      <c r="B26" s="135">
        <v>18</v>
      </c>
      <c r="C26" s="137" t="s">
        <v>183</v>
      </c>
      <c r="D26" s="138">
        <v>0</v>
      </c>
      <c r="E26" s="138">
        <v>0</v>
      </c>
      <c r="F26" s="139">
        <v>5</v>
      </c>
      <c r="G26" s="138">
        <v>2.6135000000000002E-2</v>
      </c>
      <c r="H26" s="138">
        <v>0</v>
      </c>
      <c r="I26" s="138">
        <v>0</v>
      </c>
      <c r="J26" s="138">
        <v>0</v>
      </c>
      <c r="K26" s="138">
        <v>0</v>
      </c>
      <c r="L26" s="119"/>
    </row>
    <row r="27" spans="1:12" s="120" customFormat="1" ht="20.100000000000001" customHeight="1" x14ac:dyDescent="0.2">
      <c r="A27" s="121" t="s">
        <v>235</v>
      </c>
      <c r="B27" s="135">
        <v>19</v>
      </c>
      <c r="C27" s="137" t="s">
        <v>184</v>
      </c>
      <c r="D27" s="138">
        <v>0</v>
      </c>
      <c r="E27" s="138">
        <v>0</v>
      </c>
      <c r="F27" s="138">
        <v>1</v>
      </c>
      <c r="G27" s="138">
        <v>5.0000000000000001E-3</v>
      </c>
      <c r="H27" s="138">
        <v>0</v>
      </c>
      <c r="I27" s="138">
        <v>0</v>
      </c>
      <c r="J27" s="138">
        <v>0</v>
      </c>
      <c r="K27" s="138">
        <v>0</v>
      </c>
      <c r="L27" s="119"/>
    </row>
    <row r="28" spans="1:12" s="120" customFormat="1" ht="20.100000000000001" customHeight="1" x14ac:dyDescent="0.2">
      <c r="A28" s="121" t="s">
        <v>235</v>
      </c>
      <c r="B28" s="135">
        <v>20</v>
      </c>
      <c r="C28" s="137" t="s">
        <v>185</v>
      </c>
      <c r="D28" s="138">
        <v>0</v>
      </c>
      <c r="E28" s="138">
        <v>0</v>
      </c>
      <c r="F28" s="138">
        <v>0</v>
      </c>
      <c r="G28" s="138">
        <v>0</v>
      </c>
      <c r="H28" s="138">
        <v>1</v>
      </c>
      <c r="I28" s="138">
        <v>0.01</v>
      </c>
      <c r="J28" s="138">
        <v>0</v>
      </c>
      <c r="K28" s="138">
        <v>0</v>
      </c>
      <c r="L28" s="119"/>
    </row>
    <row r="29" spans="1:12" s="120" customFormat="1" ht="20.100000000000001" customHeight="1" x14ac:dyDescent="0.2">
      <c r="A29" s="121" t="s">
        <v>235</v>
      </c>
      <c r="B29" s="135">
        <v>21</v>
      </c>
      <c r="C29" s="140" t="s">
        <v>186</v>
      </c>
      <c r="D29" s="138">
        <v>0</v>
      </c>
      <c r="E29" s="138">
        <v>0</v>
      </c>
      <c r="F29" s="138">
        <v>1</v>
      </c>
      <c r="G29" s="138">
        <v>1.4999999999999999E-2</v>
      </c>
      <c r="H29" s="138">
        <v>0</v>
      </c>
      <c r="I29" s="138">
        <v>0</v>
      </c>
      <c r="J29" s="138">
        <v>0</v>
      </c>
      <c r="K29" s="138">
        <v>0</v>
      </c>
      <c r="L29" s="119"/>
    </row>
    <row r="30" spans="1:12" s="120" customFormat="1" ht="20.100000000000001" customHeight="1" x14ac:dyDescent="0.2">
      <c r="A30" s="121" t="s">
        <v>235</v>
      </c>
      <c r="B30" s="135">
        <v>22</v>
      </c>
      <c r="C30" s="140" t="s">
        <v>187</v>
      </c>
      <c r="D30" s="138">
        <v>0</v>
      </c>
      <c r="E30" s="138">
        <v>0</v>
      </c>
      <c r="F30" s="138">
        <v>2</v>
      </c>
      <c r="G30" s="138">
        <v>1E-3</v>
      </c>
      <c r="H30" s="138">
        <v>1</v>
      </c>
      <c r="I30" s="138">
        <v>2.5000000000000001E-2</v>
      </c>
      <c r="J30" s="138">
        <v>0</v>
      </c>
      <c r="K30" s="138">
        <v>0</v>
      </c>
      <c r="L30" s="119"/>
    </row>
    <row r="31" spans="1:12" s="120" customFormat="1" ht="20.100000000000001" customHeight="1" x14ac:dyDescent="0.2">
      <c r="A31" s="121" t="s">
        <v>235</v>
      </c>
      <c r="B31" s="135">
        <v>23</v>
      </c>
      <c r="C31" s="140" t="s">
        <v>188</v>
      </c>
      <c r="D31" s="138">
        <v>0</v>
      </c>
      <c r="E31" s="138">
        <v>0</v>
      </c>
      <c r="F31" s="138">
        <v>3</v>
      </c>
      <c r="G31" s="138">
        <v>2.0300000000000002E-2</v>
      </c>
      <c r="H31" s="138">
        <v>0</v>
      </c>
      <c r="I31" s="138">
        <v>0</v>
      </c>
      <c r="J31" s="138">
        <v>0</v>
      </c>
      <c r="K31" s="138">
        <v>0</v>
      </c>
      <c r="L31" s="119"/>
    </row>
    <row r="32" spans="1:12" s="120" customFormat="1" ht="20.100000000000001" customHeight="1" x14ac:dyDescent="0.2">
      <c r="A32" s="121" t="s">
        <v>235</v>
      </c>
      <c r="B32" s="135">
        <v>24</v>
      </c>
      <c r="C32" s="140" t="s">
        <v>189</v>
      </c>
      <c r="D32" s="138">
        <v>0</v>
      </c>
      <c r="E32" s="138">
        <v>0</v>
      </c>
      <c r="F32" s="139">
        <v>4</v>
      </c>
      <c r="G32" s="138">
        <v>1.25E-3</v>
      </c>
      <c r="H32" s="138">
        <v>4</v>
      </c>
      <c r="I32" s="138">
        <v>5.8500000000000002E-4</v>
      </c>
      <c r="J32" s="138">
        <v>0</v>
      </c>
      <c r="K32" s="138">
        <v>0</v>
      </c>
      <c r="L32" s="119"/>
    </row>
    <row r="33" spans="1:12" s="120" customFormat="1" ht="20.100000000000001" customHeight="1" x14ac:dyDescent="0.2">
      <c r="A33" s="121" t="s">
        <v>235</v>
      </c>
      <c r="B33" s="135">
        <v>25</v>
      </c>
      <c r="C33" s="140" t="s">
        <v>190</v>
      </c>
      <c r="D33" s="138">
        <v>0</v>
      </c>
      <c r="E33" s="138">
        <v>0</v>
      </c>
      <c r="F33" s="139">
        <v>3</v>
      </c>
      <c r="G33" s="138">
        <v>1.75E-3</v>
      </c>
      <c r="H33" s="138">
        <v>0</v>
      </c>
      <c r="I33" s="138">
        <v>0</v>
      </c>
      <c r="J33" s="138">
        <v>0</v>
      </c>
      <c r="K33" s="138">
        <v>0</v>
      </c>
      <c r="L33" s="119"/>
    </row>
    <row r="34" spans="1:12" s="120" customFormat="1" ht="20.100000000000001" customHeight="1" x14ac:dyDescent="0.2">
      <c r="A34" s="121" t="s">
        <v>235</v>
      </c>
      <c r="B34" s="135">
        <v>26</v>
      </c>
      <c r="C34" s="140" t="s">
        <v>191</v>
      </c>
      <c r="D34" s="138">
        <v>0</v>
      </c>
      <c r="E34" s="138">
        <v>0</v>
      </c>
      <c r="F34" s="138">
        <v>3</v>
      </c>
      <c r="G34" s="138">
        <v>3.2499999999999999E-4</v>
      </c>
      <c r="H34" s="138">
        <v>1</v>
      </c>
      <c r="I34" s="138">
        <v>1.4999999999999999E-2</v>
      </c>
      <c r="J34" s="138">
        <v>0</v>
      </c>
      <c r="K34" s="138">
        <v>0</v>
      </c>
      <c r="L34" s="119"/>
    </row>
    <row r="35" spans="1:12" s="120" customFormat="1" ht="20.100000000000001" customHeight="1" x14ac:dyDescent="0.2">
      <c r="A35" s="121" t="s">
        <v>235</v>
      </c>
      <c r="B35" s="135">
        <v>27</v>
      </c>
      <c r="C35" s="140" t="s">
        <v>192</v>
      </c>
      <c r="D35" s="138">
        <v>0</v>
      </c>
      <c r="E35" s="138">
        <v>0</v>
      </c>
      <c r="F35" s="138">
        <v>1</v>
      </c>
      <c r="G35" s="138">
        <v>7.5000000000000002E-4</v>
      </c>
      <c r="H35" s="138">
        <v>0</v>
      </c>
      <c r="I35" s="138">
        <v>0</v>
      </c>
      <c r="J35" s="138">
        <v>0</v>
      </c>
      <c r="K35" s="138">
        <v>0</v>
      </c>
      <c r="L35" s="119"/>
    </row>
    <row r="36" spans="1:12" s="120" customFormat="1" ht="20.100000000000001" customHeight="1" x14ac:dyDescent="0.2">
      <c r="A36" s="121" t="s">
        <v>235</v>
      </c>
      <c r="B36" s="135">
        <v>28</v>
      </c>
      <c r="C36" s="140" t="s">
        <v>193</v>
      </c>
      <c r="D36" s="138">
        <v>0</v>
      </c>
      <c r="E36" s="138">
        <v>0</v>
      </c>
      <c r="F36" s="139">
        <v>1</v>
      </c>
      <c r="G36" s="138">
        <v>8.0000000000000002E-3</v>
      </c>
      <c r="H36" s="138">
        <v>0</v>
      </c>
      <c r="I36" s="138">
        <v>0</v>
      </c>
      <c r="J36" s="138">
        <v>0</v>
      </c>
      <c r="K36" s="138">
        <v>0</v>
      </c>
      <c r="L36" s="119"/>
    </row>
    <row r="37" spans="1:12" s="120" customFormat="1" ht="20.100000000000001" customHeight="1" x14ac:dyDescent="0.2">
      <c r="A37" s="121" t="s">
        <v>235</v>
      </c>
      <c r="B37" s="135">
        <v>29</v>
      </c>
      <c r="C37" s="140" t="s">
        <v>194</v>
      </c>
      <c r="D37" s="138">
        <v>2</v>
      </c>
      <c r="E37" s="138">
        <v>5.2500000000000003E-3</v>
      </c>
      <c r="F37" s="138">
        <v>1</v>
      </c>
      <c r="G37" s="138">
        <v>2.5000000000000001E-4</v>
      </c>
      <c r="H37" s="138">
        <v>0</v>
      </c>
      <c r="I37" s="138">
        <v>0</v>
      </c>
      <c r="J37" s="138">
        <v>0</v>
      </c>
      <c r="K37" s="138">
        <v>0</v>
      </c>
      <c r="L37" s="119"/>
    </row>
    <row r="38" spans="1:12" s="120" customFormat="1" ht="20.100000000000001" customHeight="1" x14ac:dyDescent="0.2">
      <c r="A38" s="121" t="s">
        <v>235</v>
      </c>
      <c r="B38" s="135">
        <v>30</v>
      </c>
      <c r="C38" s="140" t="s">
        <v>195</v>
      </c>
      <c r="D38" s="138">
        <v>2</v>
      </c>
      <c r="E38" s="138">
        <v>5.0000000000000001E-4</v>
      </c>
      <c r="F38" s="138">
        <v>8</v>
      </c>
      <c r="G38" s="138">
        <v>2.35E-2</v>
      </c>
      <c r="H38" s="138">
        <v>0</v>
      </c>
      <c r="I38" s="138">
        <v>0</v>
      </c>
      <c r="J38" s="138">
        <v>0</v>
      </c>
      <c r="K38" s="138">
        <v>0</v>
      </c>
      <c r="L38" s="119"/>
    </row>
    <row r="39" spans="1:12" s="120" customFormat="1" ht="20.100000000000001" customHeight="1" x14ac:dyDescent="0.2">
      <c r="A39" s="121" t="s">
        <v>235</v>
      </c>
      <c r="B39" s="135">
        <v>31</v>
      </c>
      <c r="C39" s="140" t="s">
        <v>196</v>
      </c>
      <c r="D39" s="138">
        <v>1</v>
      </c>
      <c r="E39" s="138">
        <v>2.5000000000000001E-4</v>
      </c>
      <c r="F39" s="138">
        <v>0</v>
      </c>
      <c r="G39" s="138">
        <v>0</v>
      </c>
      <c r="H39" s="138">
        <v>0</v>
      </c>
      <c r="I39" s="138">
        <v>0</v>
      </c>
      <c r="J39" s="138">
        <v>0</v>
      </c>
      <c r="K39" s="138">
        <v>0</v>
      </c>
      <c r="L39" s="119"/>
    </row>
    <row r="40" spans="1:12" s="120" customFormat="1" ht="20.100000000000001" customHeight="1" x14ac:dyDescent="0.2">
      <c r="A40" s="121" t="s">
        <v>235</v>
      </c>
      <c r="B40" s="135">
        <v>32</v>
      </c>
      <c r="C40" s="140" t="s">
        <v>197</v>
      </c>
      <c r="D40" s="138">
        <v>0</v>
      </c>
      <c r="E40" s="138">
        <v>0</v>
      </c>
      <c r="F40" s="138">
        <v>0</v>
      </c>
      <c r="G40" s="138">
        <v>0</v>
      </c>
      <c r="H40" s="138">
        <v>1</v>
      </c>
      <c r="I40" s="138">
        <v>1.1999999999999999E-3</v>
      </c>
      <c r="J40" s="138">
        <v>0</v>
      </c>
      <c r="K40" s="138">
        <v>0</v>
      </c>
      <c r="L40" s="119"/>
    </row>
    <row r="41" spans="1:12" s="120" customFormat="1" ht="20.100000000000001" customHeight="1" x14ac:dyDescent="0.2">
      <c r="A41" s="121" t="s">
        <v>235</v>
      </c>
      <c r="B41" s="135">
        <v>33</v>
      </c>
      <c r="C41" s="140" t="s">
        <v>198</v>
      </c>
      <c r="D41" s="138">
        <v>4</v>
      </c>
      <c r="E41" s="138">
        <v>2.7499999999999998E-3</v>
      </c>
      <c r="F41" s="138">
        <v>0</v>
      </c>
      <c r="G41" s="138">
        <v>0</v>
      </c>
      <c r="H41" s="138">
        <v>0</v>
      </c>
      <c r="I41" s="138">
        <v>0</v>
      </c>
      <c r="J41" s="138">
        <v>0</v>
      </c>
      <c r="K41" s="138">
        <v>0</v>
      </c>
      <c r="L41" s="119"/>
    </row>
    <row r="42" spans="1:12" s="120" customFormat="1" ht="20.100000000000001" customHeight="1" x14ac:dyDescent="0.2">
      <c r="A42" s="121" t="s">
        <v>235</v>
      </c>
      <c r="B42" s="135">
        <v>34</v>
      </c>
      <c r="C42" s="140" t="s">
        <v>199</v>
      </c>
      <c r="D42" s="138">
        <v>2</v>
      </c>
      <c r="E42" s="138">
        <v>1.75E-3</v>
      </c>
      <c r="F42" s="138">
        <v>0</v>
      </c>
      <c r="G42" s="138">
        <v>0</v>
      </c>
      <c r="H42" s="138">
        <v>0</v>
      </c>
      <c r="I42" s="138">
        <v>0</v>
      </c>
      <c r="J42" s="138">
        <v>0</v>
      </c>
      <c r="K42" s="138">
        <v>0</v>
      </c>
      <c r="L42" s="119"/>
    </row>
    <row r="43" spans="1:12" s="120" customFormat="1" ht="20.100000000000001" customHeight="1" x14ac:dyDescent="0.2">
      <c r="A43" s="121" t="s">
        <v>235</v>
      </c>
      <c r="B43" s="135">
        <v>35</v>
      </c>
      <c r="C43" s="140" t="s">
        <v>200</v>
      </c>
      <c r="D43" s="138">
        <v>0</v>
      </c>
      <c r="E43" s="138">
        <v>0</v>
      </c>
      <c r="F43" s="138">
        <v>0</v>
      </c>
      <c r="G43" s="138">
        <v>0</v>
      </c>
      <c r="H43" s="138">
        <v>5</v>
      </c>
      <c r="I43" s="138">
        <v>4.4999999999999999E-4</v>
      </c>
      <c r="J43" s="138">
        <v>0</v>
      </c>
      <c r="K43" s="138">
        <v>0</v>
      </c>
      <c r="L43" s="119"/>
    </row>
    <row r="44" spans="1:12" s="120" customFormat="1" ht="20.100000000000001" customHeight="1" x14ac:dyDescent="0.2">
      <c r="A44" s="121" t="s">
        <v>235</v>
      </c>
      <c r="B44" s="135">
        <v>36</v>
      </c>
      <c r="C44" s="140" t="s">
        <v>201</v>
      </c>
      <c r="D44" s="138">
        <v>1</v>
      </c>
      <c r="E44" s="138">
        <v>8.0000000000000002E-3</v>
      </c>
      <c r="F44" s="138">
        <v>3</v>
      </c>
      <c r="G44" s="138">
        <v>1.325E-2</v>
      </c>
      <c r="H44" s="138">
        <v>0</v>
      </c>
      <c r="I44" s="138">
        <v>0</v>
      </c>
      <c r="J44" s="138">
        <v>0</v>
      </c>
      <c r="K44" s="138">
        <v>0</v>
      </c>
      <c r="L44" s="119"/>
    </row>
    <row r="45" spans="1:12" s="120" customFormat="1" ht="20.100000000000001" customHeight="1" x14ac:dyDescent="0.2">
      <c r="A45" s="121" t="s">
        <v>235</v>
      </c>
      <c r="B45" s="135">
        <v>37</v>
      </c>
      <c r="C45" s="140" t="s">
        <v>202</v>
      </c>
      <c r="D45" s="138">
        <v>1</v>
      </c>
      <c r="E45" s="138">
        <v>7.5000000000000002E-4</v>
      </c>
      <c r="F45" s="138">
        <v>0</v>
      </c>
      <c r="G45" s="138">
        <v>0</v>
      </c>
      <c r="H45" s="138">
        <v>1</v>
      </c>
      <c r="I45" s="138">
        <v>1.0500000000000001E-2</v>
      </c>
      <c r="J45" s="138">
        <v>0</v>
      </c>
      <c r="K45" s="138">
        <v>0</v>
      </c>
      <c r="L45" s="119"/>
    </row>
    <row r="46" spans="1:12" s="16" customFormat="1" ht="20.100000000000001" customHeight="1" x14ac:dyDescent="0.25">
      <c r="A46" s="121" t="s">
        <v>235</v>
      </c>
      <c r="B46" s="135">
        <v>38</v>
      </c>
      <c r="C46" s="141" t="s">
        <v>236</v>
      </c>
      <c r="D46" s="131">
        <v>0</v>
      </c>
      <c r="E46" s="127">
        <v>0</v>
      </c>
      <c r="F46" s="131">
        <v>4</v>
      </c>
      <c r="G46" s="132">
        <v>3.2000000000000001E-2</v>
      </c>
      <c r="H46" s="127">
        <v>0</v>
      </c>
      <c r="I46" s="127">
        <v>0</v>
      </c>
      <c r="J46" s="127">
        <v>0</v>
      </c>
      <c r="K46" s="127">
        <v>0</v>
      </c>
    </row>
    <row r="47" spans="1:12" s="16" customFormat="1" ht="20.100000000000001" customHeight="1" x14ac:dyDescent="0.25">
      <c r="A47" s="121" t="s">
        <v>235</v>
      </c>
      <c r="B47" s="135">
        <v>39</v>
      </c>
      <c r="C47" s="142" t="s">
        <v>237</v>
      </c>
      <c r="D47" s="131">
        <v>0</v>
      </c>
      <c r="E47" s="127">
        <v>0</v>
      </c>
      <c r="F47" s="127">
        <v>1</v>
      </c>
      <c r="G47" s="123">
        <v>5.0000000000000001E-3</v>
      </c>
      <c r="H47" s="127">
        <v>0</v>
      </c>
      <c r="I47" s="127">
        <v>0</v>
      </c>
      <c r="J47" s="127">
        <v>0</v>
      </c>
      <c r="K47" s="127">
        <v>0</v>
      </c>
    </row>
    <row r="48" spans="1:12" s="16" customFormat="1" ht="20.100000000000001" customHeight="1" x14ac:dyDescent="0.25">
      <c r="A48" s="121" t="s">
        <v>235</v>
      </c>
      <c r="B48" s="135">
        <v>40</v>
      </c>
      <c r="C48" s="121" t="s">
        <v>238</v>
      </c>
      <c r="D48" s="131">
        <v>3</v>
      </c>
      <c r="E48" s="127">
        <v>2.5000000000000001E-2</v>
      </c>
      <c r="F48" s="133">
        <v>4</v>
      </c>
      <c r="G48" s="132">
        <v>3.2000000000000001E-2</v>
      </c>
      <c r="H48" s="127">
        <v>1</v>
      </c>
      <c r="I48" s="127">
        <v>1.4999999999999999E-2</v>
      </c>
      <c r="J48" s="127">
        <v>0</v>
      </c>
      <c r="K48" s="127">
        <v>0</v>
      </c>
    </row>
    <row r="49" spans="1:11" s="31" customFormat="1" ht="20.100000000000001" customHeight="1" x14ac:dyDescent="0.25">
      <c r="A49" s="121" t="s">
        <v>235</v>
      </c>
      <c r="B49" s="135">
        <v>41</v>
      </c>
      <c r="C49" s="121" t="s">
        <v>239</v>
      </c>
      <c r="D49" s="127">
        <v>1</v>
      </c>
      <c r="E49" s="123">
        <v>6.0000000000000001E-3</v>
      </c>
      <c r="F49" s="131">
        <v>0</v>
      </c>
      <c r="G49" s="127">
        <v>0</v>
      </c>
      <c r="H49" s="127">
        <v>0</v>
      </c>
      <c r="I49" s="127">
        <v>0</v>
      </c>
      <c r="J49" s="127">
        <v>0</v>
      </c>
      <c r="K49" s="127">
        <v>0</v>
      </c>
    </row>
    <row r="50" spans="1:11" s="120" customFormat="1" ht="20.100000000000001" customHeight="1" x14ac:dyDescent="0.2">
      <c r="A50" s="121" t="s">
        <v>235</v>
      </c>
      <c r="B50" s="135">
        <v>42</v>
      </c>
      <c r="C50" s="124" t="s">
        <v>240</v>
      </c>
      <c r="D50" s="127">
        <v>1</v>
      </c>
      <c r="E50" s="123">
        <v>1.2800000000000001E-2</v>
      </c>
      <c r="F50" s="131">
        <v>0</v>
      </c>
      <c r="G50" s="127">
        <v>0</v>
      </c>
      <c r="H50" s="127">
        <v>1</v>
      </c>
      <c r="I50" s="127">
        <v>6.0000000000000001E-3</v>
      </c>
      <c r="J50" s="127">
        <v>1</v>
      </c>
      <c r="K50" s="123">
        <v>1.2800000000000001E-2</v>
      </c>
    </row>
    <row r="51" spans="1:11" s="120" customFormat="1" ht="20.100000000000001" customHeight="1" x14ac:dyDescent="0.2">
      <c r="A51" s="121" t="s">
        <v>235</v>
      </c>
      <c r="B51" s="135">
        <v>43</v>
      </c>
      <c r="C51" s="141" t="s">
        <v>241</v>
      </c>
      <c r="D51" s="127">
        <v>1</v>
      </c>
      <c r="E51" s="127">
        <v>1.4999999999999999E-2</v>
      </c>
      <c r="F51" s="127">
        <v>4</v>
      </c>
      <c r="G51" s="127">
        <v>4.4999999999999998E-2</v>
      </c>
      <c r="H51" s="127">
        <v>1</v>
      </c>
      <c r="I51" s="123">
        <v>0.28000000000000003</v>
      </c>
      <c r="J51" s="127">
        <v>0</v>
      </c>
      <c r="K51" s="127">
        <v>0</v>
      </c>
    </row>
    <row r="52" spans="1:11" s="120" customFormat="1" ht="20.100000000000001" customHeight="1" x14ac:dyDescent="0.2">
      <c r="A52" s="121" t="s">
        <v>235</v>
      </c>
      <c r="B52" s="135">
        <v>44</v>
      </c>
      <c r="C52" s="141" t="s">
        <v>242</v>
      </c>
      <c r="D52" s="127">
        <v>0</v>
      </c>
      <c r="E52" s="123">
        <v>0</v>
      </c>
      <c r="F52" s="131">
        <v>0</v>
      </c>
      <c r="G52" s="127">
        <v>0</v>
      </c>
      <c r="H52" s="127">
        <v>1</v>
      </c>
      <c r="I52" s="127">
        <v>0.01</v>
      </c>
      <c r="J52" s="127">
        <v>0</v>
      </c>
      <c r="K52" s="127">
        <v>0</v>
      </c>
    </row>
    <row r="53" spans="1:11" s="120" customFormat="1" ht="20.100000000000001" customHeight="1" x14ac:dyDescent="0.2">
      <c r="A53" s="121" t="s">
        <v>235</v>
      </c>
      <c r="B53" s="135">
        <v>45</v>
      </c>
      <c r="C53" s="121" t="s">
        <v>243</v>
      </c>
      <c r="D53" s="127">
        <v>0</v>
      </c>
      <c r="E53" s="123">
        <v>0</v>
      </c>
      <c r="F53" s="131">
        <v>0</v>
      </c>
      <c r="G53" s="127">
        <v>0</v>
      </c>
      <c r="H53" s="127">
        <v>1</v>
      </c>
      <c r="I53" s="127">
        <v>5.0000000000000001E-3</v>
      </c>
      <c r="J53" s="127">
        <v>0</v>
      </c>
      <c r="K53" s="127">
        <v>0</v>
      </c>
    </row>
    <row r="54" spans="1:11" s="31" customFormat="1" ht="20.100000000000001" customHeight="1" x14ac:dyDescent="0.25">
      <c r="A54" s="121" t="s">
        <v>235</v>
      </c>
      <c r="B54" s="135">
        <v>46</v>
      </c>
      <c r="C54" s="121" t="s">
        <v>244</v>
      </c>
      <c r="D54" s="127">
        <v>0</v>
      </c>
      <c r="E54" s="123">
        <v>0</v>
      </c>
      <c r="F54" s="131">
        <v>0</v>
      </c>
      <c r="G54" s="127">
        <v>0</v>
      </c>
      <c r="H54" s="127">
        <v>1</v>
      </c>
      <c r="I54" s="123">
        <v>5.0000000000000001E-3</v>
      </c>
      <c r="J54" s="127">
        <v>0</v>
      </c>
      <c r="K54" s="123">
        <v>0</v>
      </c>
    </row>
    <row r="55" spans="1:11" s="31" customFormat="1" ht="20.100000000000001" customHeight="1" x14ac:dyDescent="0.25">
      <c r="A55" s="121" t="s">
        <v>235</v>
      </c>
      <c r="B55" s="135">
        <v>47</v>
      </c>
      <c r="C55" s="141" t="s">
        <v>245</v>
      </c>
      <c r="D55" s="127">
        <v>1</v>
      </c>
      <c r="E55" s="127">
        <v>1</v>
      </c>
      <c r="F55" s="131">
        <v>0</v>
      </c>
      <c r="G55" s="127">
        <v>0</v>
      </c>
      <c r="H55" s="127">
        <v>0</v>
      </c>
      <c r="I55" s="123">
        <v>0</v>
      </c>
      <c r="J55" s="127">
        <v>0</v>
      </c>
      <c r="K55" s="127">
        <v>0</v>
      </c>
    </row>
    <row r="56" spans="1:11" s="31" customFormat="1" ht="20.100000000000001" customHeight="1" x14ac:dyDescent="0.25">
      <c r="A56" s="121" t="s">
        <v>235</v>
      </c>
      <c r="B56" s="135">
        <v>48</v>
      </c>
      <c r="C56" s="141" t="s">
        <v>246</v>
      </c>
      <c r="D56" s="127">
        <v>1</v>
      </c>
      <c r="E56" s="123">
        <v>0.01</v>
      </c>
      <c r="F56" s="127">
        <v>1</v>
      </c>
      <c r="G56" s="127">
        <v>0.01</v>
      </c>
      <c r="H56" s="127">
        <v>0</v>
      </c>
      <c r="I56" s="127">
        <v>0</v>
      </c>
      <c r="J56" s="127">
        <v>0</v>
      </c>
      <c r="K56" s="127">
        <v>0</v>
      </c>
    </row>
    <row r="57" spans="1:11" s="31" customFormat="1" ht="20.100000000000001" customHeight="1" x14ac:dyDescent="0.25">
      <c r="A57" s="121" t="s">
        <v>235</v>
      </c>
      <c r="B57" s="135">
        <v>49</v>
      </c>
      <c r="C57" s="121" t="s">
        <v>247</v>
      </c>
      <c r="D57" s="127">
        <v>0</v>
      </c>
      <c r="E57" s="123">
        <v>0</v>
      </c>
      <c r="F57" s="127">
        <v>1</v>
      </c>
      <c r="G57" s="127">
        <v>0.04</v>
      </c>
      <c r="H57" s="127">
        <v>0</v>
      </c>
      <c r="I57" s="127">
        <v>0</v>
      </c>
      <c r="J57" s="127">
        <v>0</v>
      </c>
      <c r="K57" s="127">
        <v>0</v>
      </c>
    </row>
    <row r="58" spans="1:11" s="31" customFormat="1" ht="20.100000000000001" customHeight="1" x14ac:dyDescent="0.25">
      <c r="A58" s="121" t="s">
        <v>235</v>
      </c>
      <c r="B58" s="135">
        <v>50</v>
      </c>
      <c r="C58" s="143" t="s">
        <v>248</v>
      </c>
      <c r="D58" s="127">
        <v>1</v>
      </c>
      <c r="E58" s="123">
        <v>5.0000000000000001E-3</v>
      </c>
      <c r="F58" s="127">
        <v>0</v>
      </c>
      <c r="G58" s="127">
        <v>0</v>
      </c>
      <c r="H58" s="127">
        <v>0</v>
      </c>
      <c r="I58" s="123">
        <v>0</v>
      </c>
      <c r="J58" s="127">
        <v>0</v>
      </c>
      <c r="K58" s="127">
        <v>0</v>
      </c>
    </row>
    <row r="59" spans="1:11" s="31" customFormat="1" ht="20.100000000000001" customHeight="1" x14ac:dyDescent="0.25">
      <c r="A59" s="121" t="s">
        <v>235</v>
      </c>
      <c r="B59" s="135">
        <v>51</v>
      </c>
      <c r="C59" s="143" t="s">
        <v>249</v>
      </c>
      <c r="D59" s="127">
        <v>0</v>
      </c>
      <c r="E59" s="123">
        <v>0</v>
      </c>
      <c r="F59" s="127">
        <v>0</v>
      </c>
      <c r="G59" s="127">
        <v>0</v>
      </c>
      <c r="H59" s="127">
        <v>1</v>
      </c>
      <c r="I59" s="127">
        <v>0.76400000000000001</v>
      </c>
      <c r="J59" s="127">
        <v>0</v>
      </c>
      <c r="K59" s="127">
        <v>0</v>
      </c>
    </row>
    <row r="60" spans="1:11" s="31" customFormat="1" ht="20.100000000000001" customHeight="1" x14ac:dyDescent="0.25">
      <c r="A60" s="121" t="s">
        <v>235</v>
      </c>
      <c r="B60" s="135">
        <v>52</v>
      </c>
      <c r="C60" s="141" t="s">
        <v>250</v>
      </c>
      <c r="D60" s="127">
        <v>1</v>
      </c>
      <c r="E60" s="123">
        <v>5.0000000000000001E-3</v>
      </c>
      <c r="F60" s="127">
        <v>1</v>
      </c>
      <c r="G60" s="127">
        <v>5.0000000000000001E-3</v>
      </c>
      <c r="H60" s="127">
        <v>0</v>
      </c>
      <c r="I60" s="127">
        <v>0</v>
      </c>
      <c r="J60" s="127">
        <v>0</v>
      </c>
      <c r="K60" s="127">
        <v>0</v>
      </c>
    </row>
    <row r="61" spans="1:11" s="31" customFormat="1" ht="20.100000000000001" customHeight="1" x14ac:dyDescent="0.25">
      <c r="A61" s="121" t="s">
        <v>235</v>
      </c>
      <c r="B61" s="135">
        <v>53</v>
      </c>
      <c r="C61" s="121" t="s">
        <v>258</v>
      </c>
      <c r="D61" s="144">
        <v>3</v>
      </c>
      <c r="E61" s="144">
        <v>7.4099999999999999E-2</v>
      </c>
      <c r="F61" s="144">
        <v>1</v>
      </c>
      <c r="G61" s="144">
        <v>8.0000000000000002E-3</v>
      </c>
      <c r="H61" s="144">
        <v>0</v>
      </c>
      <c r="I61" s="144">
        <v>0</v>
      </c>
      <c r="J61" s="144">
        <v>0</v>
      </c>
      <c r="K61" s="144">
        <v>0</v>
      </c>
    </row>
    <row r="62" spans="1:11" s="31" customFormat="1" ht="20.100000000000001" customHeight="1" x14ac:dyDescent="0.25">
      <c r="A62" s="121" t="s">
        <v>235</v>
      </c>
      <c r="B62" s="135">
        <v>54</v>
      </c>
      <c r="C62" s="126" t="s">
        <v>259</v>
      </c>
      <c r="D62" s="144">
        <v>1</v>
      </c>
      <c r="E62" s="144">
        <v>6.3E-3</v>
      </c>
      <c r="F62" s="144">
        <v>1</v>
      </c>
      <c r="G62" s="144">
        <v>6.3E-3</v>
      </c>
      <c r="H62" s="144">
        <v>3</v>
      </c>
      <c r="I62" s="144">
        <v>1.3000000000000001E-2</v>
      </c>
      <c r="J62" s="144">
        <v>1</v>
      </c>
      <c r="K62" s="144">
        <v>0.5</v>
      </c>
    </row>
    <row r="63" spans="1:11" s="31" customFormat="1" ht="20.100000000000001" customHeight="1" x14ac:dyDescent="0.25">
      <c r="A63" s="121" t="s">
        <v>235</v>
      </c>
      <c r="B63" s="135">
        <v>55</v>
      </c>
      <c r="C63" s="126" t="s">
        <v>260</v>
      </c>
      <c r="D63" s="144">
        <v>1</v>
      </c>
      <c r="E63" s="144">
        <v>4.6079999999999996E-2</v>
      </c>
      <c r="F63" s="144">
        <v>0</v>
      </c>
      <c r="G63" s="144">
        <v>0</v>
      </c>
      <c r="H63" s="144">
        <v>0</v>
      </c>
      <c r="I63" s="144">
        <v>0</v>
      </c>
      <c r="J63" s="144">
        <v>0</v>
      </c>
      <c r="K63" s="144">
        <v>0</v>
      </c>
    </row>
    <row r="64" spans="1:11" s="31" customFormat="1" ht="20.100000000000001" customHeight="1" x14ac:dyDescent="0.25">
      <c r="A64" s="121" t="s">
        <v>235</v>
      </c>
      <c r="B64" s="135">
        <v>56</v>
      </c>
      <c r="C64" s="126" t="s">
        <v>261</v>
      </c>
      <c r="D64" s="144">
        <v>1</v>
      </c>
      <c r="E64" s="144">
        <v>5.0000000000000001E-3</v>
      </c>
      <c r="F64" s="144">
        <v>0</v>
      </c>
      <c r="G64" s="144">
        <v>0</v>
      </c>
      <c r="H64" s="144">
        <v>2</v>
      </c>
      <c r="I64" s="144">
        <v>0.03</v>
      </c>
      <c r="J64" s="144">
        <v>0</v>
      </c>
      <c r="K64" s="144">
        <v>0</v>
      </c>
    </row>
    <row r="65" spans="1:11" s="31" customFormat="1" ht="20.100000000000001" customHeight="1" x14ac:dyDescent="0.25">
      <c r="A65" s="121" t="s">
        <v>235</v>
      </c>
      <c r="B65" s="135">
        <v>57</v>
      </c>
      <c r="C65" s="126" t="s">
        <v>262</v>
      </c>
      <c r="D65" s="144">
        <v>1</v>
      </c>
      <c r="E65" s="144">
        <v>5.0000000000000001E-3</v>
      </c>
      <c r="F65" s="144">
        <v>0</v>
      </c>
      <c r="G65" s="144">
        <v>0</v>
      </c>
      <c r="H65" s="144">
        <v>0</v>
      </c>
      <c r="I65" s="144">
        <v>0</v>
      </c>
      <c r="J65" s="144">
        <v>0</v>
      </c>
      <c r="K65" s="144">
        <v>0</v>
      </c>
    </row>
    <row r="66" spans="1:11" s="31" customFormat="1" ht="20.100000000000001" customHeight="1" x14ac:dyDescent="0.25">
      <c r="A66" s="121" t="s">
        <v>235</v>
      </c>
      <c r="B66" s="135">
        <v>58</v>
      </c>
      <c r="C66" s="126" t="s">
        <v>263</v>
      </c>
      <c r="D66" s="144">
        <v>0</v>
      </c>
      <c r="E66" s="144">
        <v>0</v>
      </c>
      <c r="F66" s="144">
        <v>1</v>
      </c>
      <c r="G66" s="144">
        <v>7.4999999999999997E-3</v>
      </c>
      <c r="H66" s="144">
        <v>2</v>
      </c>
      <c r="I66" s="144">
        <v>0.01</v>
      </c>
      <c r="J66" s="144">
        <v>0</v>
      </c>
      <c r="K66" s="144">
        <v>0</v>
      </c>
    </row>
    <row r="67" spans="1:11" s="31" customFormat="1" ht="20.100000000000001" customHeight="1" x14ac:dyDescent="0.25">
      <c r="A67" s="121" t="s">
        <v>235</v>
      </c>
      <c r="B67" s="135">
        <v>59</v>
      </c>
      <c r="C67" s="126" t="s">
        <v>264</v>
      </c>
      <c r="D67" s="144">
        <v>0</v>
      </c>
      <c r="E67" s="144">
        <v>0</v>
      </c>
      <c r="F67" s="144">
        <v>0</v>
      </c>
      <c r="G67" s="144">
        <v>0</v>
      </c>
      <c r="H67" s="144">
        <v>1</v>
      </c>
      <c r="I67" s="144">
        <v>4.0000000000000001E-3</v>
      </c>
      <c r="J67" s="144">
        <v>0</v>
      </c>
      <c r="K67" s="144">
        <v>0</v>
      </c>
    </row>
    <row r="68" spans="1:11" s="31" customFormat="1" ht="20.100000000000001" customHeight="1" x14ac:dyDescent="0.25">
      <c r="A68" s="121" t="s">
        <v>235</v>
      </c>
      <c r="B68" s="135">
        <v>60</v>
      </c>
      <c r="C68" s="126" t="s">
        <v>265</v>
      </c>
      <c r="D68" s="144">
        <v>0</v>
      </c>
      <c r="E68" s="144">
        <v>0</v>
      </c>
      <c r="F68" s="144">
        <v>0</v>
      </c>
      <c r="G68" s="144">
        <v>0</v>
      </c>
      <c r="H68" s="144">
        <v>1</v>
      </c>
      <c r="I68" s="144">
        <v>1.4E-2</v>
      </c>
      <c r="J68" s="144">
        <v>0</v>
      </c>
      <c r="K68" s="144">
        <v>0</v>
      </c>
    </row>
    <row r="69" spans="1:11" s="31" customFormat="1" ht="20.100000000000001" customHeight="1" x14ac:dyDescent="0.25">
      <c r="A69" s="121" t="s">
        <v>235</v>
      </c>
      <c r="B69" s="135">
        <v>61</v>
      </c>
      <c r="C69" s="126" t="s">
        <v>266</v>
      </c>
      <c r="D69" s="144">
        <v>0</v>
      </c>
      <c r="E69" s="144">
        <v>0</v>
      </c>
      <c r="F69" s="144">
        <v>2</v>
      </c>
      <c r="G69" s="144">
        <v>3.184E-2</v>
      </c>
      <c r="H69" s="144">
        <v>2</v>
      </c>
      <c r="I69" s="144">
        <v>2.75E-2</v>
      </c>
      <c r="J69" s="144">
        <v>0</v>
      </c>
      <c r="K69" s="144">
        <v>0</v>
      </c>
    </row>
    <row r="70" spans="1:11" s="31" customFormat="1" ht="20.100000000000001" customHeight="1" x14ac:dyDescent="0.25">
      <c r="A70" s="121" t="s">
        <v>235</v>
      </c>
      <c r="B70" s="135">
        <v>62</v>
      </c>
      <c r="C70" s="126" t="s">
        <v>267</v>
      </c>
      <c r="D70" s="144">
        <v>0</v>
      </c>
      <c r="E70" s="144">
        <v>0</v>
      </c>
      <c r="F70" s="144">
        <v>0</v>
      </c>
      <c r="G70" s="144">
        <v>0</v>
      </c>
      <c r="H70" s="144">
        <v>1</v>
      </c>
      <c r="I70" s="144">
        <v>4.0000000000000001E-3</v>
      </c>
      <c r="J70" s="144">
        <v>0</v>
      </c>
      <c r="K70" s="144">
        <v>0</v>
      </c>
    </row>
    <row r="71" spans="1:11" s="31" customFormat="1" ht="20.100000000000001" customHeight="1" x14ac:dyDescent="0.25">
      <c r="A71" s="121" t="s">
        <v>235</v>
      </c>
      <c r="B71" s="135">
        <v>63</v>
      </c>
      <c r="C71" s="126" t="s">
        <v>268</v>
      </c>
      <c r="D71" s="144">
        <v>0</v>
      </c>
      <c r="E71" s="144">
        <v>0</v>
      </c>
      <c r="F71" s="144">
        <v>0</v>
      </c>
      <c r="G71" s="144">
        <v>0</v>
      </c>
      <c r="H71" s="144">
        <v>1</v>
      </c>
      <c r="I71" s="144">
        <v>0.06</v>
      </c>
      <c r="J71" s="144">
        <v>0</v>
      </c>
      <c r="K71" s="144">
        <v>0</v>
      </c>
    </row>
    <row r="72" spans="1:11" s="31" customFormat="1" ht="20.100000000000001" customHeight="1" x14ac:dyDescent="0.25">
      <c r="A72" s="121" t="s">
        <v>235</v>
      </c>
      <c r="B72" s="135">
        <v>64</v>
      </c>
      <c r="C72" s="126" t="s">
        <v>269</v>
      </c>
      <c r="D72" s="144">
        <v>0</v>
      </c>
      <c r="E72" s="144">
        <v>0</v>
      </c>
      <c r="F72" s="144">
        <v>1</v>
      </c>
      <c r="G72" s="144">
        <v>6.0000000000000001E-3</v>
      </c>
      <c r="H72" s="144">
        <v>0</v>
      </c>
      <c r="I72" s="144">
        <v>0</v>
      </c>
      <c r="J72" s="144">
        <v>0</v>
      </c>
      <c r="K72" s="144">
        <v>0</v>
      </c>
    </row>
    <row r="73" spans="1:11" s="16" customFormat="1" ht="20.100000000000001" customHeight="1" x14ac:dyDescent="0.25">
      <c r="A73" s="121" t="s">
        <v>235</v>
      </c>
      <c r="B73" s="135">
        <v>65</v>
      </c>
      <c r="C73" s="121" t="s">
        <v>279</v>
      </c>
      <c r="D73" s="127">
        <v>0</v>
      </c>
      <c r="E73" s="127">
        <v>0</v>
      </c>
      <c r="F73" s="127">
        <v>0</v>
      </c>
      <c r="G73" s="127">
        <v>0</v>
      </c>
      <c r="H73" s="127">
        <v>1</v>
      </c>
      <c r="I73" s="127">
        <v>0.01</v>
      </c>
      <c r="J73" s="127">
        <v>0</v>
      </c>
      <c r="K73" s="127">
        <v>0</v>
      </c>
    </row>
    <row r="74" spans="1:11" ht="20.100000000000001" customHeight="1" x14ac:dyDescent="0.25">
      <c r="A74" s="153"/>
      <c r="B74" s="145"/>
      <c r="C74" s="145" t="s">
        <v>18</v>
      </c>
      <c r="D74" s="146">
        <f>SUM(D75:D104)</f>
        <v>50</v>
      </c>
      <c r="E74" s="146">
        <f t="shared" ref="E74:K74" si="1">SUM(E75:E104)</f>
        <v>0.95085000000000008</v>
      </c>
      <c r="F74" s="146">
        <f t="shared" si="1"/>
        <v>62</v>
      </c>
      <c r="G74" s="146">
        <f t="shared" si="1"/>
        <v>9.7342650000000024</v>
      </c>
      <c r="H74" s="146">
        <f t="shared" si="1"/>
        <v>24</v>
      </c>
      <c r="I74" s="146">
        <f t="shared" si="1"/>
        <v>3.2319999999999993</v>
      </c>
      <c r="J74" s="146">
        <f t="shared" si="1"/>
        <v>9</v>
      </c>
      <c r="K74" s="146">
        <f t="shared" si="1"/>
        <v>6.8007499999999999</v>
      </c>
    </row>
    <row r="75" spans="1:11" s="16" customFormat="1" ht="20.100000000000001" customHeight="1" x14ac:dyDescent="0.25">
      <c r="A75" s="121" t="s">
        <v>235</v>
      </c>
      <c r="B75" s="135">
        <v>1</v>
      </c>
      <c r="C75" s="127" t="s">
        <v>32</v>
      </c>
      <c r="D75" s="127">
        <v>0</v>
      </c>
      <c r="E75" s="127">
        <v>0</v>
      </c>
      <c r="F75" s="127">
        <v>1</v>
      </c>
      <c r="G75" s="127">
        <v>1.2500000000000001E-2</v>
      </c>
      <c r="H75" s="127">
        <v>2</v>
      </c>
      <c r="I75" s="127">
        <v>0.02</v>
      </c>
      <c r="J75" s="127">
        <v>0</v>
      </c>
      <c r="K75" s="127">
        <v>0</v>
      </c>
    </row>
    <row r="76" spans="1:11" s="16" customFormat="1" ht="20.100000000000001" customHeight="1" x14ac:dyDescent="0.25">
      <c r="A76" s="121" t="s">
        <v>235</v>
      </c>
      <c r="B76" s="135">
        <v>2</v>
      </c>
      <c r="C76" s="127" t="s">
        <v>132</v>
      </c>
      <c r="D76" s="127">
        <v>1</v>
      </c>
      <c r="E76" s="127">
        <v>5.0000000000000001E-3</v>
      </c>
      <c r="F76" s="127">
        <v>0</v>
      </c>
      <c r="G76" s="127">
        <v>0</v>
      </c>
      <c r="H76" s="127">
        <v>1</v>
      </c>
      <c r="I76" s="127">
        <v>5.0000000000000001E-3</v>
      </c>
      <c r="J76" s="127">
        <v>0</v>
      </c>
      <c r="K76" s="127">
        <v>0</v>
      </c>
    </row>
    <row r="77" spans="1:11" s="16" customFormat="1" ht="20.100000000000001" customHeight="1" x14ac:dyDescent="0.25">
      <c r="A77" s="121" t="s">
        <v>235</v>
      </c>
      <c r="B77" s="135">
        <v>3</v>
      </c>
      <c r="C77" s="127" t="s">
        <v>41</v>
      </c>
      <c r="D77" s="127">
        <v>0</v>
      </c>
      <c r="E77" s="127">
        <v>0</v>
      </c>
      <c r="F77" s="127">
        <v>1</v>
      </c>
      <c r="G77" s="127">
        <v>5.0000000000000001E-3</v>
      </c>
      <c r="H77" s="127">
        <v>1</v>
      </c>
      <c r="I77" s="127">
        <v>1.4999999999999999E-2</v>
      </c>
      <c r="J77" s="127">
        <v>1</v>
      </c>
      <c r="K77" s="127">
        <v>5.7000000000000002E-2</v>
      </c>
    </row>
    <row r="78" spans="1:11" s="16" customFormat="1" ht="20.100000000000001" customHeight="1" x14ac:dyDescent="0.25">
      <c r="A78" s="121" t="s">
        <v>235</v>
      </c>
      <c r="B78" s="135">
        <v>4</v>
      </c>
      <c r="C78" s="127" t="s">
        <v>26</v>
      </c>
      <c r="D78" s="127">
        <v>1</v>
      </c>
      <c r="E78" s="127">
        <v>1.2999999999999999E-2</v>
      </c>
      <c r="F78" s="127">
        <v>3</v>
      </c>
      <c r="G78" s="127">
        <v>3.3000000000000002E-2</v>
      </c>
      <c r="H78" s="127">
        <v>2</v>
      </c>
      <c r="I78" s="127">
        <v>1.4999999999999999E-2</v>
      </c>
      <c r="J78" s="127">
        <v>0</v>
      </c>
      <c r="K78" s="127">
        <v>0</v>
      </c>
    </row>
    <row r="79" spans="1:11" s="16" customFormat="1" ht="20.100000000000001" customHeight="1" x14ac:dyDescent="0.25">
      <c r="A79" s="121" t="s">
        <v>235</v>
      </c>
      <c r="B79" s="135">
        <v>5</v>
      </c>
      <c r="C79" s="127" t="s">
        <v>29</v>
      </c>
      <c r="D79" s="127">
        <v>7</v>
      </c>
      <c r="E79" s="127">
        <v>0.504</v>
      </c>
      <c r="F79" s="127">
        <v>10</v>
      </c>
      <c r="G79" s="127">
        <v>0.3175</v>
      </c>
      <c r="H79" s="127">
        <v>2</v>
      </c>
      <c r="I79" s="127">
        <v>2.7E-2</v>
      </c>
      <c r="J79" s="127">
        <v>2</v>
      </c>
      <c r="K79" s="127">
        <v>6.7149999999999999</v>
      </c>
    </row>
    <row r="80" spans="1:11" s="16" customFormat="1" ht="20.100000000000001" customHeight="1" x14ac:dyDescent="0.25">
      <c r="A80" s="121" t="s">
        <v>235</v>
      </c>
      <c r="B80" s="135">
        <v>6</v>
      </c>
      <c r="C80" s="127" t="s">
        <v>25</v>
      </c>
      <c r="D80" s="127">
        <v>1</v>
      </c>
      <c r="E80" s="127">
        <v>1.4999999999999999E-2</v>
      </c>
      <c r="F80" s="127">
        <v>1</v>
      </c>
      <c r="G80" s="127">
        <v>0.04</v>
      </c>
      <c r="H80" s="127">
        <v>0</v>
      </c>
      <c r="I80" s="127">
        <v>0</v>
      </c>
      <c r="J80" s="127">
        <v>0</v>
      </c>
      <c r="K80" s="127">
        <v>0</v>
      </c>
    </row>
    <row r="81" spans="1:13" s="16" customFormat="1" ht="20.100000000000001" customHeight="1" x14ac:dyDescent="0.25">
      <c r="A81" s="121" t="s">
        <v>235</v>
      </c>
      <c r="B81" s="135">
        <v>7</v>
      </c>
      <c r="C81" s="127" t="s">
        <v>67</v>
      </c>
      <c r="D81" s="127">
        <v>1</v>
      </c>
      <c r="E81" s="127">
        <v>1.4999999999999999E-2</v>
      </c>
      <c r="F81" s="127">
        <v>0</v>
      </c>
      <c r="G81" s="127">
        <v>0</v>
      </c>
      <c r="H81" s="127">
        <v>1</v>
      </c>
      <c r="I81" s="127">
        <v>1.4999999999999999E-2</v>
      </c>
      <c r="J81" s="127">
        <v>0</v>
      </c>
      <c r="K81" s="127">
        <v>0</v>
      </c>
    </row>
    <row r="82" spans="1:13" s="16" customFormat="1" ht="20.100000000000001" customHeight="1" x14ac:dyDescent="0.25">
      <c r="A82" s="121" t="s">
        <v>235</v>
      </c>
      <c r="B82" s="135">
        <v>8</v>
      </c>
      <c r="C82" s="121" t="s">
        <v>133</v>
      </c>
      <c r="D82" s="127">
        <v>2</v>
      </c>
      <c r="E82" s="127">
        <v>0.215</v>
      </c>
      <c r="F82" s="127">
        <v>0</v>
      </c>
      <c r="G82" s="127">
        <v>0</v>
      </c>
      <c r="H82" s="127"/>
      <c r="I82" s="127"/>
      <c r="J82" s="127">
        <v>1</v>
      </c>
      <c r="K82" s="127">
        <v>1.4999999999999999E-2</v>
      </c>
    </row>
    <row r="83" spans="1:13" s="16" customFormat="1" ht="20.100000000000001" customHeight="1" x14ac:dyDescent="0.25">
      <c r="A83" s="121" t="s">
        <v>235</v>
      </c>
      <c r="B83" s="135">
        <v>9</v>
      </c>
      <c r="C83" s="121" t="s">
        <v>51</v>
      </c>
      <c r="D83" s="127">
        <v>1</v>
      </c>
      <c r="E83" s="127">
        <v>1.4999999999999999E-2</v>
      </c>
      <c r="F83" s="127">
        <v>0</v>
      </c>
      <c r="G83" s="127">
        <v>0</v>
      </c>
      <c r="H83" s="127">
        <v>0</v>
      </c>
      <c r="I83" s="127">
        <v>0</v>
      </c>
      <c r="J83" s="127">
        <v>0</v>
      </c>
      <c r="K83" s="127">
        <v>0</v>
      </c>
    </row>
    <row r="84" spans="1:13" s="16" customFormat="1" ht="20.100000000000001" customHeight="1" x14ac:dyDescent="0.25">
      <c r="A84" s="121" t="s">
        <v>235</v>
      </c>
      <c r="B84" s="135">
        <v>10</v>
      </c>
      <c r="C84" s="121" t="s">
        <v>39</v>
      </c>
      <c r="D84" s="127">
        <v>7</v>
      </c>
      <c r="E84" s="127">
        <v>6.7599999999999993E-2</v>
      </c>
      <c r="F84" s="127">
        <v>16</v>
      </c>
      <c r="G84" s="127">
        <v>8.0802999999999994</v>
      </c>
      <c r="H84" s="127">
        <v>7</v>
      </c>
      <c r="I84" s="127">
        <v>3.06</v>
      </c>
      <c r="J84" s="127">
        <v>1</v>
      </c>
      <c r="K84" s="127">
        <v>0.01</v>
      </c>
    </row>
    <row r="85" spans="1:13" s="120" customFormat="1" ht="20.100000000000001" customHeight="1" x14ac:dyDescent="0.2">
      <c r="A85" s="121" t="s">
        <v>235</v>
      </c>
      <c r="B85" s="135">
        <v>11</v>
      </c>
      <c r="C85" s="147" t="s">
        <v>203</v>
      </c>
      <c r="D85" s="138">
        <v>13</v>
      </c>
      <c r="E85" s="138">
        <v>1.15E-2</v>
      </c>
      <c r="F85" s="138">
        <v>0</v>
      </c>
      <c r="G85" s="138">
        <v>0</v>
      </c>
      <c r="H85" s="138">
        <v>0</v>
      </c>
      <c r="I85" s="138">
        <v>0</v>
      </c>
      <c r="J85" s="138">
        <v>0</v>
      </c>
      <c r="K85" s="138">
        <v>0</v>
      </c>
      <c r="L85" s="119"/>
      <c r="M85" s="120" t="s">
        <v>204</v>
      </c>
    </row>
    <row r="86" spans="1:13" s="120" customFormat="1" ht="20.100000000000001" customHeight="1" x14ac:dyDescent="0.2">
      <c r="A86" s="121" t="s">
        <v>235</v>
      </c>
      <c r="B86" s="135">
        <v>12</v>
      </c>
      <c r="C86" s="147" t="s">
        <v>205</v>
      </c>
      <c r="D86" s="138">
        <v>0</v>
      </c>
      <c r="E86" s="138">
        <v>0</v>
      </c>
      <c r="F86" s="138">
        <v>0</v>
      </c>
      <c r="G86" s="138">
        <v>0</v>
      </c>
      <c r="H86" s="138">
        <v>0</v>
      </c>
      <c r="I86" s="138">
        <v>0</v>
      </c>
      <c r="J86" s="138">
        <v>0</v>
      </c>
      <c r="K86" s="138">
        <v>0</v>
      </c>
      <c r="L86" s="119"/>
    </row>
    <row r="87" spans="1:13" s="120" customFormat="1" ht="20.100000000000001" customHeight="1" x14ac:dyDescent="0.2">
      <c r="A87" s="121" t="s">
        <v>235</v>
      </c>
      <c r="B87" s="135">
        <v>13</v>
      </c>
      <c r="C87" s="147" t="s">
        <v>206</v>
      </c>
      <c r="D87" s="138">
        <v>6</v>
      </c>
      <c r="E87" s="138">
        <v>4.7499999999999999E-3</v>
      </c>
      <c r="F87" s="138">
        <v>1</v>
      </c>
      <c r="G87" s="138">
        <v>5.0000000000000001E-4</v>
      </c>
      <c r="H87" s="138">
        <v>1</v>
      </c>
      <c r="I87" s="138">
        <v>2.5999999999999999E-2</v>
      </c>
      <c r="J87" s="138">
        <v>4</v>
      </c>
      <c r="K87" s="138">
        <v>3.7499999999999999E-3</v>
      </c>
      <c r="L87" s="119"/>
    </row>
    <row r="88" spans="1:13" s="120" customFormat="1" ht="20.100000000000001" customHeight="1" x14ac:dyDescent="0.2">
      <c r="A88" s="121" t="s">
        <v>235</v>
      </c>
      <c r="B88" s="135">
        <v>14</v>
      </c>
      <c r="C88" s="147" t="s">
        <v>207</v>
      </c>
      <c r="D88" s="138">
        <v>1</v>
      </c>
      <c r="E88" s="138">
        <v>8.0000000000000002E-3</v>
      </c>
      <c r="F88" s="138">
        <v>4</v>
      </c>
      <c r="G88" s="138">
        <v>1.25E-3</v>
      </c>
      <c r="H88" s="138">
        <v>0</v>
      </c>
      <c r="I88" s="138">
        <v>0</v>
      </c>
      <c r="J88" s="138">
        <v>0</v>
      </c>
      <c r="K88" s="138">
        <v>0</v>
      </c>
      <c r="L88" s="119"/>
    </row>
    <row r="89" spans="1:13" s="120" customFormat="1" ht="20.100000000000001" customHeight="1" x14ac:dyDescent="0.2">
      <c r="A89" s="121" t="s">
        <v>235</v>
      </c>
      <c r="B89" s="135">
        <v>15</v>
      </c>
      <c r="C89" s="147" t="s">
        <v>208</v>
      </c>
      <c r="D89" s="138">
        <v>0</v>
      </c>
      <c r="E89" s="138">
        <v>0</v>
      </c>
      <c r="F89" s="138">
        <v>2</v>
      </c>
      <c r="G89" s="138">
        <v>3.2499999999999999E-4</v>
      </c>
      <c r="H89" s="138">
        <v>0</v>
      </c>
      <c r="I89" s="138">
        <v>0</v>
      </c>
      <c r="J89" s="138">
        <v>0</v>
      </c>
      <c r="K89" s="138">
        <v>0</v>
      </c>
      <c r="L89" s="119"/>
    </row>
    <row r="90" spans="1:13" s="120" customFormat="1" ht="20.100000000000001" customHeight="1" x14ac:dyDescent="0.2">
      <c r="A90" s="121" t="s">
        <v>235</v>
      </c>
      <c r="B90" s="135">
        <v>16</v>
      </c>
      <c r="C90" s="147" t="s">
        <v>209</v>
      </c>
      <c r="D90" s="138">
        <v>1</v>
      </c>
      <c r="E90" s="138">
        <v>0.01</v>
      </c>
      <c r="F90" s="138">
        <v>1</v>
      </c>
      <c r="G90" s="138">
        <v>8.0000000000000002E-3</v>
      </c>
      <c r="H90" s="138">
        <v>0</v>
      </c>
      <c r="I90" s="138">
        <v>0</v>
      </c>
      <c r="J90" s="138">
        <v>0</v>
      </c>
      <c r="K90" s="138">
        <v>0</v>
      </c>
      <c r="L90" s="119"/>
    </row>
    <row r="91" spans="1:13" s="120" customFormat="1" ht="20.100000000000001" customHeight="1" x14ac:dyDescent="0.2">
      <c r="A91" s="121" t="s">
        <v>235</v>
      </c>
      <c r="B91" s="135">
        <v>17</v>
      </c>
      <c r="C91" s="147" t="s">
        <v>210</v>
      </c>
      <c r="D91" s="138">
        <v>1</v>
      </c>
      <c r="E91" s="138">
        <v>5.0000000000000001E-3</v>
      </c>
      <c r="F91" s="138">
        <v>0</v>
      </c>
      <c r="G91" s="138">
        <v>0</v>
      </c>
      <c r="H91" s="138">
        <v>0</v>
      </c>
      <c r="I91" s="138">
        <v>0</v>
      </c>
      <c r="J91" s="138">
        <v>0</v>
      </c>
      <c r="K91" s="138">
        <v>0</v>
      </c>
      <c r="L91" s="119"/>
    </row>
    <row r="92" spans="1:13" s="120" customFormat="1" ht="20.100000000000001" customHeight="1" x14ac:dyDescent="0.2">
      <c r="A92" s="121" t="s">
        <v>235</v>
      </c>
      <c r="B92" s="135">
        <v>18</v>
      </c>
      <c r="C92" s="147" t="s">
        <v>211</v>
      </c>
      <c r="D92" s="138">
        <v>0</v>
      </c>
      <c r="E92" s="138">
        <v>0</v>
      </c>
      <c r="F92" s="139">
        <v>2</v>
      </c>
      <c r="G92" s="138">
        <v>3.7999999999999999E-2</v>
      </c>
      <c r="H92" s="138">
        <v>0</v>
      </c>
      <c r="I92" s="138">
        <v>0</v>
      </c>
      <c r="J92" s="138">
        <v>0</v>
      </c>
      <c r="K92" s="138">
        <v>0</v>
      </c>
      <c r="L92" s="119"/>
    </row>
    <row r="93" spans="1:13" s="120" customFormat="1" ht="20.100000000000001" customHeight="1" x14ac:dyDescent="0.2">
      <c r="A93" s="121" t="s">
        <v>235</v>
      </c>
      <c r="B93" s="135">
        <v>19</v>
      </c>
      <c r="C93" s="147" t="s">
        <v>212</v>
      </c>
      <c r="D93" s="138">
        <v>0</v>
      </c>
      <c r="E93" s="138">
        <v>0</v>
      </c>
      <c r="F93" s="138">
        <v>6</v>
      </c>
      <c r="G93" s="138">
        <v>5.4000000000000001E-4</v>
      </c>
      <c r="H93" s="138">
        <v>0</v>
      </c>
      <c r="I93" s="138">
        <v>0</v>
      </c>
      <c r="J93" s="138">
        <v>0</v>
      </c>
      <c r="K93" s="138">
        <v>0</v>
      </c>
      <c r="L93" s="119"/>
    </row>
    <row r="94" spans="1:13" s="16" customFormat="1" ht="20.100000000000001" customHeight="1" x14ac:dyDescent="0.25">
      <c r="A94" s="121" t="s">
        <v>235</v>
      </c>
      <c r="B94" s="135">
        <v>20</v>
      </c>
      <c r="C94" s="148" t="s">
        <v>251</v>
      </c>
      <c r="D94" s="127">
        <v>3</v>
      </c>
      <c r="E94" s="127">
        <v>2.7E-2</v>
      </c>
      <c r="F94" s="127">
        <v>4</v>
      </c>
      <c r="G94" s="132">
        <v>0.20200000000000001</v>
      </c>
      <c r="H94" s="127">
        <v>2</v>
      </c>
      <c r="I94" s="127">
        <v>2.1999999999999999E-2</v>
      </c>
      <c r="J94" s="127">
        <v>0</v>
      </c>
      <c r="K94" s="127">
        <v>0</v>
      </c>
    </row>
    <row r="95" spans="1:13" s="16" customFormat="1" ht="20.100000000000001" customHeight="1" x14ac:dyDescent="0.25">
      <c r="A95" s="121" t="s">
        <v>235</v>
      </c>
      <c r="B95" s="135">
        <v>21</v>
      </c>
      <c r="C95" s="149" t="s">
        <v>252</v>
      </c>
      <c r="D95" s="127">
        <v>1</v>
      </c>
      <c r="E95" s="123">
        <v>5.0000000000000001E-3</v>
      </c>
      <c r="F95" s="127">
        <v>1</v>
      </c>
      <c r="G95" s="132">
        <v>5.0000000000000001E-3</v>
      </c>
      <c r="H95" s="127">
        <v>1</v>
      </c>
      <c r="I95" s="127">
        <v>5.0000000000000001E-3</v>
      </c>
      <c r="J95" s="127">
        <v>0</v>
      </c>
      <c r="K95" s="127">
        <v>0</v>
      </c>
    </row>
    <row r="96" spans="1:13" s="16" customFormat="1" ht="20.100000000000001" customHeight="1" x14ac:dyDescent="0.25">
      <c r="A96" s="121" t="s">
        <v>235</v>
      </c>
      <c r="B96" s="135">
        <v>22</v>
      </c>
      <c r="C96" s="150" t="s">
        <v>253</v>
      </c>
      <c r="D96" s="127">
        <v>0</v>
      </c>
      <c r="E96" s="123">
        <v>0</v>
      </c>
      <c r="F96" s="127">
        <v>1</v>
      </c>
      <c r="G96" s="132">
        <v>0.04</v>
      </c>
      <c r="H96" s="127">
        <v>0</v>
      </c>
      <c r="I96" s="127">
        <v>0</v>
      </c>
      <c r="J96" s="127">
        <v>0</v>
      </c>
      <c r="K96" s="123">
        <v>0</v>
      </c>
    </row>
    <row r="97" spans="1:11" s="16" customFormat="1" ht="20.100000000000001" customHeight="1" x14ac:dyDescent="0.25">
      <c r="A97" s="121" t="s">
        <v>235</v>
      </c>
      <c r="B97" s="135">
        <v>23</v>
      </c>
      <c r="C97" s="151" t="s">
        <v>254</v>
      </c>
      <c r="D97" s="127">
        <v>1</v>
      </c>
      <c r="E97" s="127">
        <v>1.4999999999999999E-2</v>
      </c>
      <c r="F97" s="127">
        <v>1</v>
      </c>
      <c r="G97" s="127">
        <v>1.4999999999999999E-2</v>
      </c>
      <c r="H97" s="127">
        <v>0</v>
      </c>
      <c r="I97" s="127">
        <v>0</v>
      </c>
      <c r="J97" s="127">
        <v>0</v>
      </c>
      <c r="K97" s="123">
        <v>0</v>
      </c>
    </row>
    <row r="98" spans="1:11" s="16" customFormat="1" ht="20.100000000000001" customHeight="1" x14ac:dyDescent="0.25">
      <c r="A98" s="121" t="s">
        <v>235</v>
      </c>
      <c r="B98" s="135">
        <v>24</v>
      </c>
      <c r="C98" s="141" t="s">
        <v>255</v>
      </c>
      <c r="D98" s="127">
        <v>0</v>
      </c>
      <c r="E98" s="123">
        <v>0</v>
      </c>
      <c r="F98" s="127">
        <v>3</v>
      </c>
      <c r="G98" s="127">
        <v>0.9</v>
      </c>
      <c r="H98" s="127">
        <v>0</v>
      </c>
      <c r="I98" s="127">
        <v>0</v>
      </c>
      <c r="J98" s="127">
        <v>0</v>
      </c>
      <c r="K98" s="123">
        <v>0</v>
      </c>
    </row>
    <row r="99" spans="1:11" s="31" customFormat="1" ht="20.100000000000001" customHeight="1" x14ac:dyDescent="0.25">
      <c r="A99" s="121" t="s">
        <v>235</v>
      </c>
      <c r="B99" s="135">
        <v>25</v>
      </c>
      <c r="C99" s="121" t="s">
        <v>256</v>
      </c>
      <c r="D99" s="127">
        <v>0</v>
      </c>
      <c r="E99" s="123">
        <v>0</v>
      </c>
      <c r="F99" s="127">
        <v>0</v>
      </c>
      <c r="G99" s="132">
        <v>0</v>
      </c>
      <c r="H99" s="127">
        <v>1</v>
      </c>
      <c r="I99" s="127">
        <v>0.01</v>
      </c>
      <c r="J99" s="127">
        <v>0</v>
      </c>
      <c r="K99" s="127">
        <v>0</v>
      </c>
    </row>
    <row r="100" spans="1:11" s="31" customFormat="1" ht="20.100000000000001" customHeight="1" x14ac:dyDescent="0.25">
      <c r="A100" s="121" t="s">
        <v>235</v>
      </c>
      <c r="B100" s="135">
        <v>26</v>
      </c>
      <c r="C100" s="141" t="s">
        <v>257</v>
      </c>
      <c r="D100" s="127">
        <v>0</v>
      </c>
      <c r="E100" s="123">
        <v>0</v>
      </c>
      <c r="F100" s="127">
        <v>1</v>
      </c>
      <c r="G100" s="127">
        <v>5.0000000000000001E-3</v>
      </c>
      <c r="H100" s="127">
        <v>0</v>
      </c>
      <c r="I100" s="127">
        <v>0</v>
      </c>
      <c r="J100" s="127">
        <v>0</v>
      </c>
      <c r="K100" s="127">
        <v>0</v>
      </c>
    </row>
    <row r="101" spans="1:11" s="31" customFormat="1" ht="20.100000000000001" customHeight="1" x14ac:dyDescent="0.25">
      <c r="A101" s="121" t="s">
        <v>235</v>
      </c>
      <c r="B101" s="135">
        <v>27</v>
      </c>
      <c r="C101" s="144" t="s">
        <v>270</v>
      </c>
      <c r="D101" s="152">
        <v>0</v>
      </c>
      <c r="E101" s="144">
        <v>0</v>
      </c>
      <c r="F101" s="144">
        <v>0</v>
      </c>
      <c r="G101" s="144">
        <v>0</v>
      </c>
      <c r="H101" s="144">
        <v>1</v>
      </c>
      <c r="I101" s="144">
        <v>3.0000000000000001E-3</v>
      </c>
      <c r="J101" s="144">
        <v>0</v>
      </c>
      <c r="K101" s="144">
        <v>0</v>
      </c>
    </row>
    <row r="102" spans="1:11" s="31" customFormat="1" ht="20.100000000000001" customHeight="1" x14ac:dyDescent="0.25">
      <c r="A102" s="121" t="s">
        <v>235</v>
      </c>
      <c r="B102" s="135">
        <v>28</v>
      </c>
      <c r="C102" s="144" t="s">
        <v>271</v>
      </c>
      <c r="D102" s="152">
        <v>0</v>
      </c>
      <c r="E102" s="144">
        <v>0</v>
      </c>
      <c r="F102" s="144">
        <v>0</v>
      </c>
      <c r="G102" s="144">
        <v>0</v>
      </c>
      <c r="H102" s="144">
        <v>1</v>
      </c>
      <c r="I102" s="144">
        <v>4.0000000000000001E-3</v>
      </c>
      <c r="J102" s="144">
        <v>0</v>
      </c>
      <c r="K102" s="144">
        <v>0</v>
      </c>
    </row>
    <row r="103" spans="1:11" s="16" customFormat="1" ht="20.100000000000001" customHeight="1" x14ac:dyDescent="0.25">
      <c r="A103" s="121" t="s">
        <v>235</v>
      </c>
      <c r="B103" s="135">
        <v>29</v>
      </c>
      <c r="C103" s="134" t="s">
        <v>280</v>
      </c>
      <c r="D103" s="127">
        <v>0</v>
      </c>
      <c r="E103" s="127">
        <v>0</v>
      </c>
      <c r="F103" s="127">
        <v>2</v>
      </c>
      <c r="G103" s="127">
        <v>2.5350000000000001E-2</v>
      </c>
      <c r="H103" s="127">
        <v>1</v>
      </c>
      <c r="I103" s="127">
        <v>5.0000000000000001E-3</v>
      </c>
      <c r="J103" s="127">
        <v>0</v>
      </c>
      <c r="K103" s="127">
        <v>0</v>
      </c>
    </row>
    <row r="104" spans="1:11" s="16" customFormat="1" ht="20.100000000000001" customHeight="1" x14ac:dyDescent="0.25">
      <c r="A104" s="121" t="s">
        <v>235</v>
      </c>
      <c r="B104" s="135">
        <v>30</v>
      </c>
      <c r="C104" s="134" t="s">
        <v>281</v>
      </c>
      <c r="D104" s="127">
        <v>2</v>
      </c>
      <c r="E104" s="127">
        <v>1.4999999999999999E-2</v>
      </c>
      <c r="F104" s="127">
        <v>1</v>
      </c>
      <c r="G104" s="127">
        <v>5.0000000000000001E-3</v>
      </c>
      <c r="H104" s="127">
        <v>0</v>
      </c>
      <c r="I104" s="127">
        <v>0</v>
      </c>
      <c r="J104" s="127">
        <v>0</v>
      </c>
      <c r="K104" s="127">
        <v>0</v>
      </c>
    </row>
    <row r="105" spans="1:11" x14ac:dyDescent="0.25">
      <c r="D105" s="81"/>
      <c r="E105" s="81"/>
      <c r="F105" s="81"/>
      <c r="G105" s="81"/>
      <c r="H105" s="81"/>
      <c r="I105" s="81"/>
      <c r="J105" s="81"/>
      <c r="K105" s="81"/>
    </row>
    <row r="106" spans="1:11" x14ac:dyDescent="0.25">
      <c r="D106" s="45"/>
      <c r="E106" s="45"/>
      <c r="F106" s="81"/>
      <c r="G106" s="81"/>
      <c r="H106" s="81"/>
      <c r="I106" s="81"/>
      <c r="J106" s="81"/>
      <c r="K106" s="81"/>
    </row>
    <row r="107" spans="1:11" x14ac:dyDescent="0.25">
      <c r="D107" s="81"/>
      <c r="E107" s="81"/>
      <c r="F107" s="81"/>
      <c r="G107" s="81"/>
      <c r="H107" s="81"/>
      <c r="I107" s="81"/>
      <c r="J107" s="81"/>
      <c r="K107" s="81"/>
    </row>
  </sheetData>
  <sortState ref="C24:C34">
    <sortCondition ref="C24"/>
  </sortState>
  <mergeCells count="7">
    <mergeCell ref="J4:K5"/>
    <mergeCell ref="H1:K1"/>
    <mergeCell ref="A4:A6"/>
    <mergeCell ref="C4:C6"/>
    <mergeCell ref="D4:E5"/>
    <mergeCell ref="F4:G5"/>
    <mergeCell ref="H4:I5"/>
  </mergeCells>
  <pageMargins left="0.70866141732283472" right="0.17" top="0.74803149606299213" bottom="0.74803149606299213" header="0.31496062992125984" footer="0.31496062992125984"/>
  <pageSetup paperSize="9" scale="97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H46"/>
  <sheetViews>
    <sheetView zoomScale="90" zoomScaleNormal="90" workbookViewId="0">
      <pane ySplit="4" topLeftCell="A5" activePane="bottomLeft" state="frozen"/>
      <selection pane="bottomLeft" activeCell="F12" sqref="F12"/>
    </sheetView>
  </sheetViews>
  <sheetFormatPr defaultRowHeight="15" x14ac:dyDescent="0.25"/>
  <cols>
    <col min="1" max="1" width="20.85546875" customWidth="1"/>
    <col min="2" max="2" width="11" customWidth="1"/>
    <col min="3" max="4" width="17.42578125" customWidth="1"/>
    <col min="5" max="5" width="14.42578125" style="28" customWidth="1"/>
    <col min="6" max="6" width="33.28515625" customWidth="1"/>
    <col min="7" max="7" width="34.42578125" customWidth="1"/>
    <col min="8" max="8" width="20.5703125" style="41" customWidth="1"/>
  </cols>
  <sheetData>
    <row r="2" spans="1:8" x14ac:dyDescent="0.25">
      <c r="A2" s="86"/>
      <c r="B2" s="1" t="s">
        <v>95</v>
      </c>
      <c r="C2" s="1"/>
      <c r="D2" s="2"/>
      <c r="E2" s="15"/>
      <c r="F2" s="3"/>
      <c r="G2" s="86"/>
    </row>
    <row r="3" spans="1:8" ht="23.25" customHeight="1" x14ac:dyDescent="0.25">
      <c r="A3" s="89" t="s">
        <v>0</v>
      </c>
      <c r="B3" s="4" t="s">
        <v>1</v>
      </c>
      <c r="C3" s="4" t="s">
        <v>21</v>
      </c>
      <c r="D3" s="4" t="s">
        <v>22</v>
      </c>
      <c r="E3" s="4" t="s">
        <v>23</v>
      </c>
      <c r="F3" s="63" t="s">
        <v>24</v>
      </c>
      <c r="G3" s="115" t="s">
        <v>38</v>
      </c>
      <c r="H3" s="42"/>
    </row>
    <row r="4" spans="1:8" x14ac:dyDescent="0.25">
      <c r="A4" s="90"/>
      <c r="B4" s="5">
        <v>1</v>
      </c>
      <c r="C4" s="5">
        <v>2</v>
      </c>
      <c r="D4" s="5">
        <v>3</v>
      </c>
      <c r="E4" s="5">
        <v>4</v>
      </c>
      <c r="F4" s="64">
        <v>5</v>
      </c>
      <c r="G4" s="91">
        <v>6</v>
      </c>
      <c r="H4" s="42"/>
    </row>
    <row r="5" spans="1:8" ht="20.100000000000001" customHeight="1" x14ac:dyDescent="0.25">
      <c r="A5" s="20" t="s">
        <v>36</v>
      </c>
      <c r="B5" s="20">
        <v>1</v>
      </c>
      <c r="C5" s="101">
        <v>15606750</v>
      </c>
      <c r="D5" s="78">
        <v>41247</v>
      </c>
      <c r="E5" s="102">
        <v>9.5</v>
      </c>
      <c r="F5" s="101" t="s">
        <v>42</v>
      </c>
      <c r="G5" s="101" t="s">
        <v>96</v>
      </c>
      <c r="H5" s="42"/>
    </row>
    <row r="6" spans="1:8" ht="20.100000000000001" customHeight="1" x14ac:dyDescent="0.25">
      <c r="A6" s="20" t="s">
        <v>36</v>
      </c>
      <c r="B6" s="20">
        <v>2</v>
      </c>
      <c r="C6" s="101">
        <v>15607569</v>
      </c>
      <c r="D6" s="78">
        <v>41248</v>
      </c>
      <c r="E6" s="102">
        <v>6.3</v>
      </c>
      <c r="F6" s="101" t="s">
        <v>56</v>
      </c>
      <c r="G6" s="101" t="s">
        <v>97</v>
      </c>
      <c r="H6" s="42"/>
    </row>
    <row r="7" spans="1:8" ht="20.100000000000001" customHeight="1" x14ac:dyDescent="0.25">
      <c r="A7" s="20" t="s">
        <v>36</v>
      </c>
      <c r="B7" s="20">
        <v>3</v>
      </c>
      <c r="C7" s="101">
        <v>15607652</v>
      </c>
      <c r="D7" s="78">
        <v>41248</v>
      </c>
      <c r="E7" s="102">
        <v>13</v>
      </c>
      <c r="F7" s="101" t="s">
        <v>55</v>
      </c>
      <c r="G7" s="101" t="s">
        <v>98</v>
      </c>
      <c r="H7" s="42"/>
    </row>
    <row r="8" spans="1:8" ht="20.100000000000001" customHeight="1" x14ac:dyDescent="0.25">
      <c r="A8" s="20" t="s">
        <v>36</v>
      </c>
      <c r="B8" s="20">
        <v>4</v>
      </c>
      <c r="C8" s="101">
        <v>15607645</v>
      </c>
      <c r="D8" s="78">
        <v>41248</v>
      </c>
      <c r="E8" s="102">
        <v>5</v>
      </c>
      <c r="F8" s="101" t="s">
        <v>89</v>
      </c>
      <c r="G8" s="101" t="s">
        <v>99</v>
      </c>
      <c r="H8" s="42"/>
    </row>
    <row r="9" spans="1:8" ht="20.100000000000001" customHeight="1" x14ac:dyDescent="0.25">
      <c r="A9" s="20" t="s">
        <v>36</v>
      </c>
      <c r="B9" s="20">
        <v>5</v>
      </c>
      <c r="C9" s="101">
        <v>15607649</v>
      </c>
      <c r="D9" s="78">
        <v>41248</v>
      </c>
      <c r="E9" s="102">
        <v>3</v>
      </c>
      <c r="F9" s="101" t="s">
        <v>42</v>
      </c>
      <c r="G9" s="101" t="s">
        <v>100</v>
      </c>
      <c r="H9" s="42"/>
    </row>
    <row r="10" spans="1:8" s="86" customFormat="1" ht="20.100000000000001" customHeight="1" x14ac:dyDescent="0.25">
      <c r="A10" s="20" t="s">
        <v>36</v>
      </c>
      <c r="B10" s="20">
        <v>6</v>
      </c>
      <c r="C10" s="101">
        <v>15608346</v>
      </c>
      <c r="D10" s="78">
        <v>41249</v>
      </c>
      <c r="E10" s="102">
        <v>3</v>
      </c>
      <c r="F10" s="20" t="s">
        <v>49</v>
      </c>
      <c r="G10" s="101" t="s">
        <v>101</v>
      </c>
      <c r="H10" s="85"/>
    </row>
    <row r="11" spans="1:8" ht="20.100000000000001" customHeight="1" x14ac:dyDescent="0.25">
      <c r="A11" s="20" t="s">
        <v>36</v>
      </c>
      <c r="B11" s="20">
        <v>7</v>
      </c>
      <c r="C11" s="101">
        <v>15608343</v>
      </c>
      <c r="D11" s="78">
        <v>41249</v>
      </c>
      <c r="E11" s="102">
        <v>12</v>
      </c>
      <c r="F11" s="101" t="s">
        <v>42</v>
      </c>
      <c r="G11" s="101" t="s">
        <v>102</v>
      </c>
      <c r="H11" s="42"/>
    </row>
    <row r="12" spans="1:8" ht="20.100000000000001" customHeight="1" x14ac:dyDescent="0.25">
      <c r="A12" s="20" t="s">
        <v>36</v>
      </c>
      <c r="B12" s="20">
        <v>8</v>
      </c>
      <c r="C12" s="101">
        <v>15608751</v>
      </c>
      <c r="D12" s="78">
        <v>41250</v>
      </c>
      <c r="E12" s="102">
        <v>15</v>
      </c>
      <c r="F12" s="101" t="s">
        <v>42</v>
      </c>
      <c r="G12" s="101" t="s">
        <v>103</v>
      </c>
      <c r="H12" s="42"/>
    </row>
    <row r="13" spans="1:8" ht="20.100000000000001" customHeight="1" x14ac:dyDescent="0.25">
      <c r="A13" s="20" t="s">
        <v>36</v>
      </c>
      <c r="B13" s="20">
        <v>9</v>
      </c>
      <c r="C13" s="101">
        <v>15610242</v>
      </c>
      <c r="D13" s="78">
        <v>41254</v>
      </c>
      <c r="E13" s="102">
        <v>15</v>
      </c>
      <c r="F13" s="101" t="s">
        <v>127</v>
      </c>
      <c r="G13" s="101" t="s">
        <v>104</v>
      </c>
      <c r="H13" s="42"/>
    </row>
    <row r="14" spans="1:8" ht="20.100000000000001" customHeight="1" x14ac:dyDescent="0.25">
      <c r="A14" s="20" t="s">
        <v>36</v>
      </c>
      <c r="B14" s="20">
        <v>10</v>
      </c>
      <c r="C14" s="101">
        <v>15610268</v>
      </c>
      <c r="D14" s="78">
        <v>41254</v>
      </c>
      <c r="E14" s="102">
        <v>15</v>
      </c>
      <c r="F14" s="101" t="s">
        <v>40</v>
      </c>
      <c r="G14" s="101" t="s">
        <v>105</v>
      </c>
      <c r="H14" s="42"/>
    </row>
    <row r="15" spans="1:8" s="73" customFormat="1" ht="20.100000000000001" customHeight="1" x14ac:dyDescent="0.25">
      <c r="A15" s="20" t="s">
        <v>36</v>
      </c>
      <c r="B15" s="20">
        <v>11</v>
      </c>
      <c r="C15" s="101">
        <v>15610988</v>
      </c>
      <c r="D15" s="78">
        <v>41254</v>
      </c>
      <c r="E15" s="102">
        <v>15</v>
      </c>
      <c r="F15" s="101" t="s">
        <v>54</v>
      </c>
      <c r="G15" s="101" t="s">
        <v>106</v>
      </c>
      <c r="H15" s="74"/>
    </row>
    <row r="16" spans="1:8" ht="20.100000000000001" customHeight="1" x14ac:dyDescent="0.25">
      <c r="A16" s="20" t="s">
        <v>36</v>
      </c>
      <c r="B16" s="20">
        <v>12</v>
      </c>
      <c r="C16" s="101">
        <v>15610304</v>
      </c>
      <c r="D16" s="78">
        <v>41255</v>
      </c>
      <c r="E16" s="102">
        <v>5</v>
      </c>
      <c r="F16" s="101" t="s">
        <v>54</v>
      </c>
      <c r="G16" s="101" t="s">
        <v>107</v>
      </c>
      <c r="H16" s="42"/>
    </row>
    <row r="17" spans="1:8" ht="20.100000000000001" customHeight="1" x14ac:dyDescent="0.25">
      <c r="A17" s="20" t="s">
        <v>36</v>
      </c>
      <c r="B17" s="20">
        <v>13</v>
      </c>
      <c r="C17" s="101">
        <v>15610962</v>
      </c>
      <c r="D17" s="78">
        <v>41255</v>
      </c>
      <c r="E17" s="102">
        <v>5</v>
      </c>
      <c r="F17" s="101" t="s">
        <v>128</v>
      </c>
      <c r="G17" s="101" t="s">
        <v>108</v>
      </c>
      <c r="H17" s="42"/>
    </row>
    <row r="18" spans="1:8" ht="20.100000000000001" customHeight="1" x14ac:dyDescent="0.25">
      <c r="A18" s="20" t="s">
        <v>36</v>
      </c>
      <c r="B18" s="20">
        <v>14</v>
      </c>
      <c r="C18" s="101">
        <v>15612184</v>
      </c>
      <c r="D18" s="78">
        <v>41257</v>
      </c>
      <c r="E18" s="102">
        <v>15</v>
      </c>
      <c r="F18" s="101" t="s">
        <v>129</v>
      </c>
      <c r="G18" s="101" t="s">
        <v>109</v>
      </c>
      <c r="H18" s="42"/>
    </row>
    <row r="19" spans="1:8" ht="20.100000000000001" customHeight="1" x14ac:dyDescent="0.25">
      <c r="A19" s="20" t="s">
        <v>36</v>
      </c>
      <c r="B19" s="20">
        <v>15</v>
      </c>
      <c r="C19" s="101">
        <v>15612791</v>
      </c>
      <c r="D19" s="78">
        <v>41260</v>
      </c>
      <c r="E19" s="102">
        <v>15</v>
      </c>
      <c r="F19" s="101" t="s">
        <v>50</v>
      </c>
      <c r="G19" s="101" t="s">
        <v>110</v>
      </c>
      <c r="H19" s="42"/>
    </row>
    <row r="20" spans="1:8" s="73" customFormat="1" ht="20.100000000000001" customHeight="1" x14ac:dyDescent="0.25">
      <c r="A20" s="20" t="s">
        <v>36</v>
      </c>
      <c r="B20" s="20">
        <v>16</v>
      </c>
      <c r="C20" s="101">
        <v>15613499</v>
      </c>
      <c r="D20" s="78">
        <v>41261</v>
      </c>
      <c r="E20" s="102">
        <v>70</v>
      </c>
      <c r="F20" s="101" t="s">
        <v>53</v>
      </c>
      <c r="G20" s="101" t="s">
        <v>111</v>
      </c>
      <c r="H20" s="72"/>
    </row>
    <row r="21" spans="1:8" ht="20.100000000000001" customHeight="1" x14ac:dyDescent="0.25">
      <c r="A21" s="20" t="s">
        <v>36</v>
      </c>
      <c r="B21" s="20">
        <v>17</v>
      </c>
      <c r="C21" s="101">
        <v>15613520</v>
      </c>
      <c r="D21" s="78">
        <v>41261</v>
      </c>
      <c r="E21" s="102">
        <v>15</v>
      </c>
      <c r="F21" s="101" t="s">
        <v>44</v>
      </c>
      <c r="G21" s="101" t="s">
        <v>112</v>
      </c>
      <c r="H21" s="42"/>
    </row>
    <row r="22" spans="1:8" ht="20.100000000000001" customHeight="1" x14ac:dyDescent="0.25">
      <c r="A22" s="20" t="s">
        <v>36</v>
      </c>
      <c r="B22" s="20">
        <v>18</v>
      </c>
      <c r="C22" s="101">
        <v>15613497</v>
      </c>
      <c r="D22" s="78">
        <v>41261</v>
      </c>
      <c r="E22" s="102">
        <v>15</v>
      </c>
      <c r="F22" s="101" t="s">
        <v>48</v>
      </c>
      <c r="G22" s="101" t="s">
        <v>113</v>
      </c>
      <c r="H22" s="42"/>
    </row>
    <row r="23" spans="1:8" ht="20.100000000000001" customHeight="1" x14ac:dyDescent="0.25">
      <c r="A23" s="20" t="s">
        <v>36</v>
      </c>
      <c r="B23" s="20">
        <v>19</v>
      </c>
      <c r="C23" s="101">
        <v>15613522</v>
      </c>
      <c r="D23" s="78">
        <v>41261</v>
      </c>
      <c r="E23" s="102">
        <v>25</v>
      </c>
      <c r="F23" s="101" t="s">
        <v>42</v>
      </c>
      <c r="G23" s="101" t="s">
        <v>114</v>
      </c>
      <c r="H23" s="42"/>
    </row>
    <row r="24" spans="1:8" s="73" customFormat="1" ht="20.100000000000001" customHeight="1" x14ac:dyDescent="0.25">
      <c r="A24" s="20" t="s">
        <v>36</v>
      </c>
      <c r="B24" s="20">
        <v>20</v>
      </c>
      <c r="C24" s="101">
        <v>15613524</v>
      </c>
      <c r="D24" s="78">
        <v>41261</v>
      </c>
      <c r="E24" s="102">
        <v>6.3</v>
      </c>
      <c r="F24" s="101" t="s">
        <v>54</v>
      </c>
      <c r="G24" s="101" t="s">
        <v>115</v>
      </c>
      <c r="H24" s="74"/>
    </row>
    <row r="25" spans="1:8" ht="20.100000000000001" customHeight="1" x14ac:dyDescent="0.25">
      <c r="A25" s="20" t="s">
        <v>36</v>
      </c>
      <c r="B25" s="20">
        <v>21</v>
      </c>
      <c r="C25" s="101">
        <v>15613523</v>
      </c>
      <c r="D25" s="78">
        <v>41261</v>
      </c>
      <c r="E25" s="102">
        <v>6.3</v>
      </c>
      <c r="F25" s="101" t="s">
        <v>54</v>
      </c>
      <c r="G25" s="101" t="s">
        <v>115</v>
      </c>
      <c r="H25" s="42"/>
    </row>
    <row r="26" spans="1:8" ht="20.100000000000001" customHeight="1" x14ac:dyDescent="0.25">
      <c r="A26" s="20" t="s">
        <v>36</v>
      </c>
      <c r="B26" s="20">
        <v>22</v>
      </c>
      <c r="C26" s="101">
        <v>15613625</v>
      </c>
      <c r="D26" s="78">
        <v>41262</v>
      </c>
      <c r="E26" s="102">
        <v>200</v>
      </c>
      <c r="F26" s="101" t="s">
        <v>129</v>
      </c>
      <c r="G26" s="101" t="s">
        <v>109</v>
      </c>
      <c r="H26" s="42"/>
    </row>
    <row r="27" spans="1:8" ht="20.100000000000001" customHeight="1" x14ac:dyDescent="0.25">
      <c r="A27" s="20" t="s">
        <v>36</v>
      </c>
      <c r="B27" s="20">
        <v>23</v>
      </c>
      <c r="C27" s="101">
        <v>15613646</v>
      </c>
      <c r="D27" s="78">
        <v>41262</v>
      </c>
      <c r="E27" s="102">
        <v>15</v>
      </c>
      <c r="F27" s="101" t="s">
        <v>131</v>
      </c>
      <c r="G27" s="101" t="s">
        <v>116</v>
      </c>
      <c r="H27" s="42"/>
    </row>
    <row r="28" spans="1:8" ht="20.100000000000001" customHeight="1" x14ac:dyDescent="0.25">
      <c r="A28" s="20" t="s">
        <v>36</v>
      </c>
      <c r="B28" s="20">
        <v>24</v>
      </c>
      <c r="C28" s="101">
        <v>15595783</v>
      </c>
      <c r="D28" s="78">
        <v>41271</v>
      </c>
      <c r="E28" s="102">
        <v>15</v>
      </c>
      <c r="F28" s="101" t="s">
        <v>54</v>
      </c>
      <c r="G28" s="101" t="s">
        <v>117</v>
      </c>
      <c r="H28" s="42"/>
    </row>
    <row r="29" spans="1:8" s="31" customFormat="1" ht="20.100000000000001" customHeight="1" x14ac:dyDescent="0.25">
      <c r="A29" s="20" t="s">
        <v>36</v>
      </c>
      <c r="B29" s="20">
        <v>25</v>
      </c>
      <c r="C29" s="101">
        <v>15616550</v>
      </c>
      <c r="D29" s="78">
        <v>41271</v>
      </c>
      <c r="E29" s="102">
        <v>15</v>
      </c>
      <c r="F29" s="20" t="s">
        <v>49</v>
      </c>
      <c r="G29" s="101" t="s">
        <v>118</v>
      </c>
      <c r="H29" s="42"/>
    </row>
    <row r="30" spans="1:8" s="31" customFormat="1" ht="20.100000000000001" customHeight="1" x14ac:dyDescent="0.25">
      <c r="A30" s="20" t="s">
        <v>36</v>
      </c>
      <c r="B30" s="20">
        <v>26</v>
      </c>
      <c r="C30" s="101">
        <v>15616481</v>
      </c>
      <c r="D30" s="78">
        <v>41271</v>
      </c>
      <c r="E30" s="102">
        <v>10</v>
      </c>
      <c r="F30" s="101" t="s">
        <v>54</v>
      </c>
      <c r="G30" s="101" t="s">
        <v>119</v>
      </c>
      <c r="H30" s="42"/>
    </row>
    <row r="31" spans="1:8" s="31" customFormat="1" ht="20.100000000000001" customHeight="1" x14ac:dyDescent="0.25">
      <c r="A31" s="20" t="s">
        <v>36</v>
      </c>
      <c r="B31" s="20">
        <v>27</v>
      </c>
      <c r="C31" s="101">
        <v>15616569</v>
      </c>
      <c r="D31" s="78">
        <v>41271</v>
      </c>
      <c r="E31" s="102">
        <v>35</v>
      </c>
      <c r="F31" s="101" t="s">
        <v>42</v>
      </c>
      <c r="G31" s="101" t="s">
        <v>120</v>
      </c>
      <c r="H31" s="42"/>
    </row>
    <row r="32" spans="1:8" s="31" customFormat="1" ht="20.100000000000001" customHeight="1" x14ac:dyDescent="0.25">
      <c r="A32" s="20" t="s">
        <v>36</v>
      </c>
      <c r="B32" s="20">
        <v>28</v>
      </c>
      <c r="C32" s="20">
        <v>15596628</v>
      </c>
      <c r="D32" s="19">
        <v>41246</v>
      </c>
      <c r="E32" s="20">
        <v>200</v>
      </c>
      <c r="F32" s="101" t="s">
        <v>56</v>
      </c>
      <c r="G32" s="20" t="s">
        <v>121</v>
      </c>
      <c r="H32" s="42"/>
    </row>
    <row r="33" spans="1:8" s="31" customFormat="1" ht="20.100000000000001" customHeight="1" x14ac:dyDescent="0.25">
      <c r="A33" s="20" t="s">
        <v>36</v>
      </c>
      <c r="B33" s="20">
        <v>29</v>
      </c>
      <c r="C33" s="20">
        <v>15608848</v>
      </c>
      <c r="D33" s="19">
        <v>41250</v>
      </c>
      <c r="E33" s="20">
        <v>10</v>
      </c>
      <c r="F33" s="101" t="s">
        <v>54</v>
      </c>
      <c r="G33" s="20" t="s">
        <v>61</v>
      </c>
      <c r="H33" s="42"/>
    </row>
    <row r="34" spans="1:8" s="31" customFormat="1" ht="20.100000000000001" customHeight="1" x14ac:dyDescent="0.25">
      <c r="A34" s="20" t="s">
        <v>36</v>
      </c>
      <c r="B34" s="20">
        <v>30</v>
      </c>
      <c r="C34" s="20">
        <v>15611252</v>
      </c>
      <c r="D34" s="19">
        <v>41256</v>
      </c>
      <c r="E34" s="20">
        <v>404.5</v>
      </c>
      <c r="F34" s="101" t="s">
        <v>42</v>
      </c>
      <c r="G34" s="20" t="s">
        <v>122</v>
      </c>
      <c r="H34" s="42"/>
    </row>
    <row r="35" spans="1:8" s="31" customFormat="1" ht="20.100000000000001" customHeight="1" x14ac:dyDescent="0.25">
      <c r="A35" s="20" t="s">
        <v>36</v>
      </c>
      <c r="B35" s="20">
        <v>31</v>
      </c>
      <c r="C35" s="20">
        <v>15613495</v>
      </c>
      <c r="D35" s="19">
        <v>41260</v>
      </c>
      <c r="E35" s="20">
        <v>2.2999999999999998</v>
      </c>
      <c r="F35" s="20" t="s">
        <v>40</v>
      </c>
      <c r="G35" s="20" t="s">
        <v>123</v>
      </c>
      <c r="H35" s="42"/>
    </row>
    <row r="36" spans="1:8" s="31" customFormat="1" ht="20.100000000000001" customHeight="1" x14ac:dyDescent="0.25">
      <c r="A36" s="20" t="s">
        <v>36</v>
      </c>
      <c r="B36" s="20">
        <v>32</v>
      </c>
      <c r="C36" s="20">
        <v>15614131</v>
      </c>
      <c r="D36" s="19">
        <v>41263</v>
      </c>
      <c r="E36" s="20">
        <v>32</v>
      </c>
      <c r="F36" s="20" t="s">
        <v>52</v>
      </c>
      <c r="G36" s="20" t="s">
        <v>60</v>
      </c>
      <c r="H36" s="42"/>
    </row>
    <row r="37" spans="1:8" s="31" customFormat="1" ht="20.100000000000001" customHeight="1" x14ac:dyDescent="0.25">
      <c r="A37" s="20" t="s">
        <v>36</v>
      </c>
      <c r="B37" s="20">
        <v>33</v>
      </c>
      <c r="C37" s="20">
        <v>15614516</v>
      </c>
      <c r="D37" s="19">
        <v>41264</v>
      </c>
      <c r="E37" s="20">
        <v>5</v>
      </c>
      <c r="F37" s="20" t="s">
        <v>130</v>
      </c>
      <c r="G37" s="20" t="s">
        <v>124</v>
      </c>
      <c r="H37" s="42"/>
    </row>
    <row r="38" spans="1:8" s="31" customFormat="1" ht="20.100000000000001" customHeight="1" x14ac:dyDescent="0.25">
      <c r="A38" s="20" t="s">
        <v>36</v>
      </c>
      <c r="B38" s="20">
        <v>34</v>
      </c>
      <c r="C38" s="20">
        <v>15614534</v>
      </c>
      <c r="D38" s="19">
        <v>41264</v>
      </c>
      <c r="E38" s="20">
        <v>5</v>
      </c>
      <c r="F38" s="20" t="s">
        <v>49</v>
      </c>
      <c r="G38" s="20" t="s">
        <v>124</v>
      </c>
      <c r="H38" s="42"/>
    </row>
    <row r="39" spans="1:8" s="31" customFormat="1" ht="20.100000000000001" customHeight="1" x14ac:dyDescent="0.25">
      <c r="A39" s="20" t="s">
        <v>36</v>
      </c>
      <c r="B39" s="20">
        <v>35</v>
      </c>
      <c r="C39" s="20">
        <v>15614538</v>
      </c>
      <c r="D39" s="19">
        <v>41264</v>
      </c>
      <c r="E39" s="20">
        <v>99</v>
      </c>
      <c r="F39" s="101" t="s">
        <v>56</v>
      </c>
      <c r="G39" s="20" t="s">
        <v>125</v>
      </c>
      <c r="H39" s="42"/>
    </row>
    <row r="40" spans="1:8" s="31" customFormat="1" ht="20.100000000000001" customHeight="1" x14ac:dyDescent="0.25">
      <c r="A40" s="20" t="s">
        <v>36</v>
      </c>
      <c r="B40" s="20">
        <v>36</v>
      </c>
      <c r="C40" s="20">
        <v>15614978</v>
      </c>
      <c r="D40" s="19">
        <v>41267</v>
      </c>
      <c r="E40" s="20">
        <v>99</v>
      </c>
      <c r="F40" s="101" t="s">
        <v>56</v>
      </c>
      <c r="G40" s="20" t="s">
        <v>125</v>
      </c>
      <c r="H40" s="42"/>
    </row>
    <row r="41" spans="1:8" s="25" customFormat="1" ht="16.5" thickBot="1" x14ac:dyDescent="0.3">
      <c r="A41" s="110" t="s">
        <v>33</v>
      </c>
      <c r="B41" s="111">
        <v>36</v>
      </c>
      <c r="C41" s="112"/>
      <c r="D41" s="113"/>
      <c r="E41" s="114">
        <f>SUM(E5:E40)</f>
        <v>1436.2</v>
      </c>
      <c r="F41" s="113"/>
      <c r="G41" s="113"/>
      <c r="H41" s="42"/>
    </row>
    <row r="42" spans="1:8" s="25" customFormat="1" ht="18.75" x14ac:dyDescent="0.25">
      <c r="C42" s="26"/>
      <c r="E42" s="29"/>
      <c r="H42" s="42"/>
    </row>
    <row r="43" spans="1:8" s="25" customFormat="1" x14ac:dyDescent="0.25">
      <c r="E43" s="29"/>
      <c r="H43" s="42"/>
    </row>
    <row r="44" spans="1:8" s="25" customFormat="1" x14ac:dyDescent="0.25">
      <c r="E44" s="29"/>
      <c r="H44" s="42"/>
    </row>
    <row r="45" spans="1:8" s="25" customFormat="1" x14ac:dyDescent="0.25">
      <c r="E45" s="29"/>
      <c r="H45" s="42"/>
    </row>
    <row r="46" spans="1:8" s="25" customFormat="1" x14ac:dyDescent="0.25">
      <c r="E46" s="29"/>
      <c r="H46" s="42"/>
    </row>
  </sheetData>
  <autoFilter ref="A4:H4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42"/>
  <sheetViews>
    <sheetView zoomScale="90" zoomScaleNormal="90" workbookViewId="0">
      <pane ySplit="3" topLeftCell="A134" activePane="bottomLeft" state="frozen"/>
      <selection pane="bottomLeft" activeCell="A140" sqref="A140:XFD141"/>
    </sheetView>
  </sheetViews>
  <sheetFormatPr defaultRowHeight="15" x14ac:dyDescent="0.25"/>
  <cols>
    <col min="1" max="1" width="32.140625" customWidth="1"/>
    <col min="2" max="2" width="12.85546875" customWidth="1"/>
    <col min="3" max="3" width="14.5703125" style="22" customWidth="1"/>
    <col min="4" max="5" width="15" style="22" customWidth="1"/>
    <col min="6" max="6" width="13.42578125" style="22" customWidth="1"/>
    <col min="7" max="7" width="13.140625" style="22" customWidth="1"/>
    <col min="8" max="8" width="44.140625" style="8" customWidth="1"/>
    <col min="9" max="9" width="36.85546875" hidden="1" customWidth="1"/>
  </cols>
  <sheetData>
    <row r="1" spans="1:9" x14ac:dyDescent="0.25">
      <c r="A1" s="34"/>
      <c r="B1" s="1" t="s">
        <v>139</v>
      </c>
      <c r="C1" s="15"/>
      <c r="D1" s="21"/>
      <c r="E1" s="15"/>
      <c r="F1" s="15"/>
      <c r="G1" s="15"/>
      <c r="H1" s="3" t="s">
        <v>20</v>
      </c>
      <c r="I1" s="34"/>
    </row>
    <row r="2" spans="1:9" ht="85.5" x14ac:dyDescent="0.25">
      <c r="A2" s="4" t="s">
        <v>0</v>
      </c>
      <c r="B2" s="4" t="s">
        <v>1</v>
      </c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4" t="s">
        <v>14</v>
      </c>
      <c r="I2" s="65" t="s">
        <v>38</v>
      </c>
    </row>
    <row r="3" spans="1:9" x14ac:dyDescent="0.25">
      <c r="A3" s="87"/>
      <c r="B3" s="5">
        <v>1</v>
      </c>
      <c r="C3" s="5">
        <v>2</v>
      </c>
      <c r="D3" s="5">
        <v>3</v>
      </c>
      <c r="E3" s="5">
        <v>4</v>
      </c>
      <c r="F3" s="5">
        <v>5</v>
      </c>
      <c r="G3" s="5">
        <v>6</v>
      </c>
      <c r="H3" s="6">
        <v>7</v>
      </c>
      <c r="I3" s="39"/>
    </row>
    <row r="4" spans="1:9" s="39" customFormat="1" ht="29.25" customHeight="1" x14ac:dyDescent="0.25">
      <c r="A4" s="121" t="s">
        <v>235</v>
      </c>
      <c r="B4" s="127">
        <v>1</v>
      </c>
      <c r="C4" s="121">
        <v>40353429</v>
      </c>
      <c r="D4" s="156">
        <v>41268</v>
      </c>
      <c r="E4" s="121" t="s">
        <v>138</v>
      </c>
      <c r="F4" s="121">
        <v>7908.2</v>
      </c>
      <c r="G4" s="169">
        <f>403917.5/1.18</f>
        <v>342302.96610169491</v>
      </c>
      <c r="H4" s="121" t="s">
        <v>54</v>
      </c>
      <c r="I4" s="170" t="s">
        <v>136</v>
      </c>
    </row>
    <row r="5" spans="1:9" s="39" customFormat="1" ht="24.95" customHeight="1" x14ac:dyDescent="0.25">
      <c r="A5" s="121" t="s">
        <v>235</v>
      </c>
      <c r="B5" s="127">
        <v>2</v>
      </c>
      <c r="C5" s="183">
        <v>40639764</v>
      </c>
      <c r="D5" s="184">
        <v>41248</v>
      </c>
      <c r="E5" s="127" t="s">
        <v>34</v>
      </c>
      <c r="F5" s="183">
        <v>30</v>
      </c>
      <c r="G5" s="162">
        <v>26846.720000000001</v>
      </c>
      <c r="H5" s="183" t="s">
        <v>211</v>
      </c>
      <c r="I5" s="171" t="s">
        <v>213</v>
      </c>
    </row>
    <row r="6" spans="1:9" s="39" customFormat="1" ht="24.95" customHeight="1" x14ac:dyDescent="0.25">
      <c r="A6" s="121" t="s">
        <v>235</v>
      </c>
      <c r="B6" s="127">
        <v>3</v>
      </c>
      <c r="C6" s="185">
        <v>40649863</v>
      </c>
      <c r="D6" s="157">
        <v>41248</v>
      </c>
      <c r="E6" s="121" t="s">
        <v>34</v>
      </c>
      <c r="F6" s="127">
        <v>5</v>
      </c>
      <c r="G6" s="169">
        <v>466.1</v>
      </c>
      <c r="H6" s="121" t="s">
        <v>288</v>
      </c>
      <c r="I6" s="172" t="s">
        <v>289</v>
      </c>
    </row>
    <row r="7" spans="1:9" s="39" customFormat="1" ht="24.95" customHeight="1" x14ac:dyDescent="0.25">
      <c r="A7" s="121" t="s">
        <v>235</v>
      </c>
      <c r="B7" s="127">
        <v>4</v>
      </c>
      <c r="C7" s="158">
        <v>40650739</v>
      </c>
      <c r="D7" s="156">
        <v>41254</v>
      </c>
      <c r="E7" s="121" t="s">
        <v>34</v>
      </c>
      <c r="F7" s="158">
        <v>10.5</v>
      </c>
      <c r="G7" s="161">
        <f>550/1.18</f>
        <v>466.10169491525426</v>
      </c>
      <c r="H7" s="158" t="s">
        <v>54</v>
      </c>
      <c r="I7" s="173" t="s">
        <v>61</v>
      </c>
    </row>
    <row r="8" spans="1:9" s="39" customFormat="1" ht="24.95" customHeight="1" x14ac:dyDescent="0.25">
      <c r="A8" s="121" t="s">
        <v>235</v>
      </c>
      <c r="B8" s="127">
        <v>5</v>
      </c>
      <c r="C8" s="158">
        <v>40650759</v>
      </c>
      <c r="D8" s="156">
        <v>41254</v>
      </c>
      <c r="E8" s="121" t="s">
        <v>34</v>
      </c>
      <c r="F8" s="158">
        <v>14.1</v>
      </c>
      <c r="G8" s="161">
        <f>550/1.18</f>
        <v>466.10169491525426</v>
      </c>
      <c r="H8" s="158" t="s">
        <v>54</v>
      </c>
      <c r="I8" s="173" t="s">
        <v>61</v>
      </c>
    </row>
    <row r="9" spans="1:9" s="39" customFormat="1" ht="26.25" customHeight="1" x14ac:dyDescent="0.25">
      <c r="A9" s="121" t="s">
        <v>235</v>
      </c>
      <c r="B9" s="127">
        <v>6</v>
      </c>
      <c r="C9" s="158">
        <v>40650777</v>
      </c>
      <c r="D9" s="156">
        <v>41254</v>
      </c>
      <c r="E9" s="121" t="s">
        <v>34</v>
      </c>
      <c r="F9" s="158">
        <v>21.45</v>
      </c>
      <c r="G9" s="161">
        <f>22650.57/1.18</f>
        <v>19195.398305084746</v>
      </c>
      <c r="H9" s="158" t="s">
        <v>54</v>
      </c>
      <c r="I9" s="173" t="s">
        <v>61</v>
      </c>
    </row>
    <row r="10" spans="1:9" s="39" customFormat="1" ht="24.95" customHeight="1" x14ac:dyDescent="0.25">
      <c r="A10" s="121" t="s">
        <v>235</v>
      </c>
      <c r="B10" s="127">
        <v>7</v>
      </c>
      <c r="C10" s="158">
        <v>40650801</v>
      </c>
      <c r="D10" s="156">
        <v>41254</v>
      </c>
      <c r="E10" s="121" t="s">
        <v>34</v>
      </c>
      <c r="F10" s="158">
        <v>9.3000000000000007</v>
      </c>
      <c r="G10" s="161">
        <f t="shared" ref="G10:G15" si="0">550/1.18</f>
        <v>466.10169491525426</v>
      </c>
      <c r="H10" s="158" t="s">
        <v>54</v>
      </c>
      <c r="I10" s="173" t="s">
        <v>61</v>
      </c>
    </row>
    <row r="11" spans="1:9" s="39" customFormat="1" ht="24.95" customHeight="1" x14ac:dyDescent="0.25">
      <c r="A11" s="121" t="s">
        <v>235</v>
      </c>
      <c r="B11" s="127">
        <v>8</v>
      </c>
      <c r="C11" s="158">
        <v>40650807</v>
      </c>
      <c r="D11" s="156">
        <v>41254</v>
      </c>
      <c r="E11" s="121" t="s">
        <v>34</v>
      </c>
      <c r="F11" s="158">
        <v>9</v>
      </c>
      <c r="G11" s="161">
        <f t="shared" si="0"/>
        <v>466.10169491525426</v>
      </c>
      <c r="H11" s="158" t="s">
        <v>54</v>
      </c>
      <c r="I11" s="173" t="s">
        <v>61</v>
      </c>
    </row>
    <row r="12" spans="1:9" s="39" customFormat="1" ht="24.95" customHeight="1" x14ac:dyDescent="0.25">
      <c r="A12" s="121" t="s">
        <v>235</v>
      </c>
      <c r="B12" s="127">
        <v>9</v>
      </c>
      <c r="C12" s="158">
        <v>40650809</v>
      </c>
      <c r="D12" s="156">
        <v>41254</v>
      </c>
      <c r="E12" s="121" t="s">
        <v>34</v>
      </c>
      <c r="F12" s="158">
        <v>10.65</v>
      </c>
      <c r="G12" s="161">
        <f t="shared" si="0"/>
        <v>466.10169491525426</v>
      </c>
      <c r="H12" s="158" t="s">
        <v>54</v>
      </c>
      <c r="I12" s="173" t="s">
        <v>61</v>
      </c>
    </row>
    <row r="13" spans="1:9" s="39" customFormat="1" ht="24.95" customHeight="1" x14ac:dyDescent="0.25">
      <c r="A13" s="121" t="s">
        <v>235</v>
      </c>
      <c r="B13" s="127">
        <v>10</v>
      </c>
      <c r="C13" s="158">
        <v>40650811</v>
      </c>
      <c r="D13" s="156">
        <v>41254</v>
      </c>
      <c r="E13" s="121" t="s">
        <v>34</v>
      </c>
      <c r="F13" s="158">
        <v>9.6</v>
      </c>
      <c r="G13" s="161">
        <f t="shared" si="0"/>
        <v>466.10169491525426</v>
      </c>
      <c r="H13" s="158" t="s">
        <v>54</v>
      </c>
      <c r="I13" s="173" t="s">
        <v>61</v>
      </c>
    </row>
    <row r="14" spans="1:9" s="39" customFormat="1" ht="24.95" customHeight="1" x14ac:dyDescent="0.25">
      <c r="A14" s="121" t="s">
        <v>235</v>
      </c>
      <c r="B14" s="127">
        <v>11</v>
      </c>
      <c r="C14" s="158">
        <v>40650812</v>
      </c>
      <c r="D14" s="156">
        <v>41254</v>
      </c>
      <c r="E14" s="121" t="s">
        <v>34</v>
      </c>
      <c r="F14" s="158">
        <v>6.9</v>
      </c>
      <c r="G14" s="161">
        <f t="shared" si="0"/>
        <v>466.10169491525426</v>
      </c>
      <c r="H14" s="158" t="s">
        <v>54</v>
      </c>
      <c r="I14" s="173" t="s">
        <v>61</v>
      </c>
    </row>
    <row r="15" spans="1:9" s="39" customFormat="1" ht="24.95" customHeight="1" x14ac:dyDescent="0.25">
      <c r="A15" s="121" t="s">
        <v>235</v>
      </c>
      <c r="B15" s="127">
        <v>12</v>
      </c>
      <c r="C15" s="158">
        <v>40650815</v>
      </c>
      <c r="D15" s="156">
        <v>41254</v>
      </c>
      <c r="E15" s="121" t="s">
        <v>34</v>
      </c>
      <c r="F15" s="158">
        <v>10.8</v>
      </c>
      <c r="G15" s="161">
        <f t="shared" si="0"/>
        <v>466.10169491525426</v>
      </c>
      <c r="H15" s="158" t="s">
        <v>54</v>
      </c>
      <c r="I15" s="173" t="s">
        <v>61</v>
      </c>
    </row>
    <row r="16" spans="1:9" s="39" customFormat="1" ht="24.95" customHeight="1" x14ac:dyDescent="0.25">
      <c r="A16" s="121" t="s">
        <v>235</v>
      </c>
      <c r="B16" s="127">
        <v>13</v>
      </c>
      <c r="C16" s="158">
        <v>40650816</v>
      </c>
      <c r="D16" s="156">
        <v>41254</v>
      </c>
      <c r="E16" s="121" t="s">
        <v>34</v>
      </c>
      <c r="F16" s="158">
        <v>20.55</v>
      </c>
      <c r="G16" s="169">
        <f>21700.2/1.18</f>
        <v>18390</v>
      </c>
      <c r="H16" s="158" t="s">
        <v>54</v>
      </c>
      <c r="I16" s="173" t="s">
        <v>61</v>
      </c>
    </row>
    <row r="17" spans="1:9" s="39" customFormat="1" ht="24.95" customHeight="1" x14ac:dyDescent="0.25">
      <c r="A17" s="121" t="s">
        <v>235</v>
      </c>
      <c r="B17" s="127">
        <v>14</v>
      </c>
      <c r="C17" s="158">
        <v>40650817</v>
      </c>
      <c r="D17" s="156">
        <v>41254</v>
      </c>
      <c r="E17" s="121" t="s">
        <v>34</v>
      </c>
      <c r="F17" s="158">
        <v>12.3</v>
      </c>
      <c r="G17" s="161">
        <f>550/1.18</f>
        <v>466.10169491525426</v>
      </c>
      <c r="H17" s="158" t="s">
        <v>54</v>
      </c>
      <c r="I17" s="173" t="s">
        <v>61</v>
      </c>
    </row>
    <row r="18" spans="1:9" s="39" customFormat="1" ht="24.95" customHeight="1" x14ac:dyDescent="0.25">
      <c r="A18" s="121" t="s">
        <v>235</v>
      </c>
      <c r="B18" s="127">
        <v>15</v>
      </c>
      <c r="C18" s="158">
        <v>40650818</v>
      </c>
      <c r="D18" s="156">
        <v>41254</v>
      </c>
      <c r="E18" s="121" t="s">
        <v>34</v>
      </c>
      <c r="F18" s="158">
        <v>9.75</v>
      </c>
      <c r="G18" s="161">
        <f>550/1.18</f>
        <v>466.10169491525426</v>
      </c>
      <c r="H18" s="158" t="s">
        <v>54</v>
      </c>
      <c r="I18" s="173" t="s">
        <v>61</v>
      </c>
    </row>
    <row r="19" spans="1:9" s="39" customFormat="1" ht="24.95" customHeight="1" x14ac:dyDescent="0.25">
      <c r="A19" s="121" t="s">
        <v>235</v>
      </c>
      <c r="B19" s="127">
        <v>16</v>
      </c>
      <c r="C19" s="158">
        <v>40650821</v>
      </c>
      <c r="D19" s="156">
        <v>41254</v>
      </c>
      <c r="E19" s="121" t="s">
        <v>34</v>
      </c>
      <c r="F19" s="158">
        <v>7.2</v>
      </c>
      <c r="G19" s="161">
        <f>550/1.18</f>
        <v>466.10169491525426</v>
      </c>
      <c r="H19" s="158" t="s">
        <v>54</v>
      </c>
      <c r="I19" s="173" t="s">
        <v>61</v>
      </c>
    </row>
    <row r="20" spans="1:9" s="39" customFormat="1" ht="24.95" customHeight="1" x14ac:dyDescent="0.25">
      <c r="A20" s="121" t="s">
        <v>235</v>
      </c>
      <c r="B20" s="127">
        <v>17</v>
      </c>
      <c r="C20" s="185">
        <v>40651817</v>
      </c>
      <c r="D20" s="157">
        <v>41270</v>
      </c>
      <c r="E20" s="121" t="s">
        <v>34</v>
      </c>
      <c r="F20" s="127">
        <v>5</v>
      </c>
      <c r="G20" s="169">
        <v>466.1</v>
      </c>
      <c r="H20" s="121" t="s">
        <v>290</v>
      </c>
      <c r="I20" s="172" t="s">
        <v>291</v>
      </c>
    </row>
    <row r="21" spans="1:9" s="39" customFormat="1" ht="24.95" customHeight="1" x14ac:dyDescent="0.25">
      <c r="A21" s="121" t="s">
        <v>235</v>
      </c>
      <c r="B21" s="127">
        <v>18</v>
      </c>
      <c r="C21" s="185">
        <v>40652672</v>
      </c>
      <c r="D21" s="157">
        <v>41248</v>
      </c>
      <c r="E21" s="121" t="s">
        <v>34</v>
      </c>
      <c r="F21" s="127">
        <v>40</v>
      </c>
      <c r="G21" s="169">
        <v>124939.5</v>
      </c>
      <c r="H21" s="121" t="s">
        <v>253</v>
      </c>
      <c r="I21" s="172" t="s">
        <v>292</v>
      </c>
    </row>
    <row r="22" spans="1:9" s="39" customFormat="1" ht="24.95" customHeight="1" x14ac:dyDescent="0.25">
      <c r="A22" s="121" t="s">
        <v>235</v>
      </c>
      <c r="B22" s="127">
        <v>19</v>
      </c>
      <c r="C22" s="127">
        <v>40655337</v>
      </c>
      <c r="D22" s="157">
        <v>41250</v>
      </c>
      <c r="E22" s="127" t="s">
        <v>272</v>
      </c>
      <c r="F22" s="127">
        <v>6</v>
      </c>
      <c r="G22" s="162">
        <v>466.1</v>
      </c>
      <c r="H22" s="127" t="s">
        <v>269</v>
      </c>
      <c r="I22" s="174" t="s">
        <v>273</v>
      </c>
    </row>
    <row r="23" spans="1:9" s="39" customFormat="1" ht="24.95" customHeight="1" x14ac:dyDescent="0.25">
      <c r="A23" s="121" t="s">
        <v>235</v>
      </c>
      <c r="B23" s="127">
        <v>20</v>
      </c>
      <c r="C23" s="158">
        <v>40656347</v>
      </c>
      <c r="D23" s="156">
        <v>41254</v>
      </c>
      <c r="E23" s="121" t="s">
        <v>34</v>
      </c>
      <c r="F23" s="158">
        <v>40</v>
      </c>
      <c r="G23" s="169">
        <f>42238.83/1.18</f>
        <v>35795.618644067799</v>
      </c>
      <c r="H23" s="158" t="s">
        <v>48</v>
      </c>
      <c r="I23" s="173" t="s">
        <v>61</v>
      </c>
    </row>
    <row r="24" spans="1:9" s="39" customFormat="1" ht="24.95" customHeight="1" x14ac:dyDescent="0.25">
      <c r="A24" s="121" t="s">
        <v>235</v>
      </c>
      <c r="B24" s="127">
        <v>21</v>
      </c>
      <c r="C24" s="127">
        <v>40658732</v>
      </c>
      <c r="D24" s="157">
        <v>41267</v>
      </c>
      <c r="E24" s="127" t="s">
        <v>34</v>
      </c>
      <c r="F24" s="127">
        <v>5</v>
      </c>
      <c r="G24" s="162">
        <v>466.1</v>
      </c>
      <c r="H24" s="127" t="s">
        <v>184</v>
      </c>
      <c r="I24" s="175" t="s">
        <v>214</v>
      </c>
    </row>
    <row r="25" spans="1:9" s="39" customFormat="1" ht="24.95" customHeight="1" x14ac:dyDescent="0.25">
      <c r="A25" s="121" t="s">
        <v>235</v>
      </c>
      <c r="B25" s="127">
        <v>22</v>
      </c>
      <c r="C25" s="127">
        <v>40658757</v>
      </c>
      <c r="D25" s="157">
        <v>41256</v>
      </c>
      <c r="E25" s="127" t="s">
        <v>34</v>
      </c>
      <c r="F25" s="127">
        <v>0.5</v>
      </c>
      <c r="G25" s="162">
        <v>466.1</v>
      </c>
      <c r="H25" s="127" t="s">
        <v>215</v>
      </c>
      <c r="I25" s="176" t="s">
        <v>216</v>
      </c>
    </row>
    <row r="26" spans="1:9" s="39" customFormat="1" ht="24.95" customHeight="1" x14ac:dyDescent="0.25">
      <c r="A26" s="121" t="s">
        <v>235</v>
      </c>
      <c r="B26" s="127">
        <v>23</v>
      </c>
      <c r="C26" s="127">
        <v>40659376</v>
      </c>
      <c r="D26" s="157">
        <v>41256</v>
      </c>
      <c r="E26" s="127" t="s">
        <v>34</v>
      </c>
      <c r="F26" s="127">
        <v>0.25</v>
      </c>
      <c r="G26" s="162">
        <v>466.1</v>
      </c>
      <c r="H26" s="127" t="s">
        <v>190</v>
      </c>
      <c r="I26" s="176" t="s">
        <v>216</v>
      </c>
    </row>
    <row r="27" spans="1:9" s="39" customFormat="1" ht="24.95" customHeight="1" x14ac:dyDescent="0.25">
      <c r="A27" s="121" t="s">
        <v>235</v>
      </c>
      <c r="B27" s="127">
        <v>24</v>
      </c>
      <c r="C27" s="127">
        <v>40659380</v>
      </c>
      <c r="D27" s="157">
        <v>41256</v>
      </c>
      <c r="E27" s="127" t="s">
        <v>34</v>
      </c>
      <c r="F27" s="127">
        <v>1</v>
      </c>
      <c r="G27" s="162">
        <v>466.1</v>
      </c>
      <c r="H27" s="127" t="s">
        <v>190</v>
      </c>
      <c r="I27" s="176" t="s">
        <v>216</v>
      </c>
    </row>
    <row r="28" spans="1:9" s="39" customFormat="1" ht="24.95" customHeight="1" x14ac:dyDescent="0.25">
      <c r="A28" s="121" t="s">
        <v>235</v>
      </c>
      <c r="B28" s="127">
        <v>25</v>
      </c>
      <c r="C28" s="127">
        <v>40659386</v>
      </c>
      <c r="D28" s="157">
        <v>41256</v>
      </c>
      <c r="E28" s="127" t="s">
        <v>34</v>
      </c>
      <c r="F28" s="127">
        <v>0.5</v>
      </c>
      <c r="G28" s="162">
        <v>466.1</v>
      </c>
      <c r="H28" s="127" t="s">
        <v>190</v>
      </c>
      <c r="I28" s="176" t="s">
        <v>216</v>
      </c>
    </row>
    <row r="29" spans="1:9" s="39" customFormat="1" ht="24.95" customHeight="1" x14ac:dyDescent="0.25">
      <c r="A29" s="121" t="s">
        <v>235</v>
      </c>
      <c r="B29" s="127">
        <v>26</v>
      </c>
      <c r="C29" s="127">
        <v>40659804</v>
      </c>
      <c r="D29" s="157">
        <v>41248</v>
      </c>
      <c r="E29" s="121" t="s">
        <v>34</v>
      </c>
      <c r="F29" s="127">
        <v>5</v>
      </c>
      <c r="G29" s="169">
        <v>466.1</v>
      </c>
      <c r="H29" s="121" t="s">
        <v>236</v>
      </c>
      <c r="I29" s="172" t="s">
        <v>293</v>
      </c>
    </row>
    <row r="30" spans="1:9" s="39" customFormat="1" ht="24.95" customHeight="1" x14ac:dyDescent="0.25">
      <c r="A30" s="121" t="s">
        <v>235</v>
      </c>
      <c r="B30" s="127">
        <v>27</v>
      </c>
      <c r="C30" s="127">
        <v>40659958</v>
      </c>
      <c r="D30" s="157">
        <v>41246</v>
      </c>
      <c r="E30" s="127" t="s">
        <v>34</v>
      </c>
      <c r="F30" s="127">
        <v>15</v>
      </c>
      <c r="G30" s="162">
        <v>466.1</v>
      </c>
      <c r="H30" s="134" t="s">
        <v>282</v>
      </c>
      <c r="I30" s="177" t="s">
        <v>283</v>
      </c>
    </row>
    <row r="31" spans="1:9" s="39" customFormat="1" ht="24.95" customHeight="1" x14ac:dyDescent="0.25">
      <c r="A31" s="121" t="s">
        <v>235</v>
      </c>
      <c r="B31" s="127">
        <v>28</v>
      </c>
      <c r="C31" s="158">
        <v>40660750</v>
      </c>
      <c r="D31" s="159">
        <v>41246</v>
      </c>
      <c r="E31" s="121" t="s">
        <v>34</v>
      </c>
      <c r="F31" s="160">
        <v>6.3</v>
      </c>
      <c r="G31" s="161">
        <f>550/1.18</f>
        <v>466.10169491525426</v>
      </c>
      <c r="H31" s="158" t="s">
        <v>47</v>
      </c>
      <c r="I31" s="173" t="s">
        <v>68</v>
      </c>
    </row>
    <row r="32" spans="1:9" s="39" customFormat="1" ht="24.95" customHeight="1" x14ac:dyDescent="0.25">
      <c r="A32" s="121" t="s">
        <v>235</v>
      </c>
      <c r="B32" s="127">
        <v>29</v>
      </c>
      <c r="C32" s="121">
        <v>40660920</v>
      </c>
      <c r="D32" s="156">
        <v>41253</v>
      </c>
      <c r="E32" s="121" t="s">
        <v>34</v>
      </c>
      <c r="F32" s="121">
        <v>25</v>
      </c>
      <c r="G32" s="169">
        <f>26399.27/1.18</f>
        <v>22372.262711864409</v>
      </c>
      <c r="H32" s="121" t="s">
        <v>53</v>
      </c>
      <c r="I32" s="178" t="s">
        <v>85</v>
      </c>
    </row>
    <row r="33" spans="1:9" s="39" customFormat="1" ht="24.95" customHeight="1" x14ac:dyDescent="0.25">
      <c r="A33" s="121" t="s">
        <v>235</v>
      </c>
      <c r="B33" s="127">
        <v>30</v>
      </c>
      <c r="C33" s="127">
        <v>40661132</v>
      </c>
      <c r="D33" s="157">
        <v>41261</v>
      </c>
      <c r="E33" s="127" t="s">
        <v>34</v>
      </c>
      <c r="F33" s="127">
        <v>6.3</v>
      </c>
      <c r="G33" s="162">
        <v>466.1</v>
      </c>
      <c r="H33" s="127" t="s">
        <v>188</v>
      </c>
      <c r="I33" s="130" t="s">
        <v>217</v>
      </c>
    </row>
    <row r="34" spans="1:9" s="39" customFormat="1" ht="24.95" customHeight="1" x14ac:dyDescent="0.25">
      <c r="A34" s="121" t="s">
        <v>235</v>
      </c>
      <c r="B34" s="127">
        <v>31</v>
      </c>
      <c r="C34" s="127">
        <v>40661776</v>
      </c>
      <c r="D34" s="157">
        <v>41250</v>
      </c>
      <c r="E34" s="127" t="s">
        <v>34</v>
      </c>
      <c r="F34" s="127">
        <v>0.25</v>
      </c>
      <c r="G34" s="162">
        <v>466.1</v>
      </c>
      <c r="H34" s="127" t="s">
        <v>189</v>
      </c>
      <c r="I34" s="130" t="s">
        <v>218</v>
      </c>
    </row>
    <row r="35" spans="1:9" s="39" customFormat="1" ht="24.95" customHeight="1" x14ac:dyDescent="0.25">
      <c r="A35" s="121" t="s">
        <v>235</v>
      </c>
      <c r="B35" s="127">
        <v>32</v>
      </c>
      <c r="C35" s="127">
        <v>40661799</v>
      </c>
      <c r="D35" s="157">
        <v>41250</v>
      </c>
      <c r="E35" s="127" t="s">
        <v>34</v>
      </c>
      <c r="F35" s="127">
        <v>0.25</v>
      </c>
      <c r="G35" s="162">
        <v>466.1</v>
      </c>
      <c r="H35" s="127" t="s">
        <v>189</v>
      </c>
      <c r="I35" s="130" t="s">
        <v>218</v>
      </c>
    </row>
    <row r="36" spans="1:9" s="39" customFormat="1" ht="24.95" customHeight="1" x14ac:dyDescent="0.25">
      <c r="A36" s="121" t="s">
        <v>235</v>
      </c>
      <c r="B36" s="127">
        <v>33</v>
      </c>
      <c r="C36" s="127">
        <v>40661809</v>
      </c>
      <c r="D36" s="157">
        <v>41250</v>
      </c>
      <c r="E36" s="127" t="s">
        <v>34</v>
      </c>
      <c r="F36" s="127">
        <v>0.25</v>
      </c>
      <c r="G36" s="162">
        <v>466.1</v>
      </c>
      <c r="H36" s="127" t="s">
        <v>189</v>
      </c>
      <c r="I36" s="130" t="s">
        <v>218</v>
      </c>
    </row>
    <row r="37" spans="1:9" s="39" customFormat="1" ht="24.95" customHeight="1" x14ac:dyDescent="0.25">
      <c r="A37" s="121" t="s">
        <v>235</v>
      </c>
      <c r="B37" s="127">
        <v>34</v>
      </c>
      <c r="C37" s="127">
        <v>40661813</v>
      </c>
      <c r="D37" s="157">
        <v>41250</v>
      </c>
      <c r="E37" s="127" t="s">
        <v>34</v>
      </c>
      <c r="F37" s="127">
        <v>0.5</v>
      </c>
      <c r="G37" s="162">
        <v>466.1</v>
      </c>
      <c r="H37" s="127" t="s">
        <v>189</v>
      </c>
      <c r="I37" s="130" t="s">
        <v>218</v>
      </c>
    </row>
    <row r="38" spans="1:9" s="39" customFormat="1" ht="24.95" customHeight="1" x14ac:dyDescent="0.25">
      <c r="A38" s="121" t="s">
        <v>235</v>
      </c>
      <c r="B38" s="127">
        <v>35</v>
      </c>
      <c r="C38" s="127">
        <v>40661915</v>
      </c>
      <c r="D38" s="157">
        <v>41254</v>
      </c>
      <c r="E38" s="121" t="s">
        <v>34</v>
      </c>
      <c r="F38" s="127">
        <v>40</v>
      </c>
      <c r="G38" s="169">
        <v>35795.620000000003</v>
      </c>
      <c r="H38" s="121" t="s">
        <v>247</v>
      </c>
      <c r="I38" s="125" t="s">
        <v>294</v>
      </c>
    </row>
    <row r="39" spans="1:9" s="39" customFormat="1" ht="24.95" customHeight="1" x14ac:dyDescent="0.25">
      <c r="A39" s="121" t="s">
        <v>235</v>
      </c>
      <c r="B39" s="127">
        <v>36</v>
      </c>
      <c r="C39" s="127">
        <v>40662140</v>
      </c>
      <c r="D39" s="157">
        <v>41248</v>
      </c>
      <c r="E39" s="121" t="s">
        <v>34</v>
      </c>
      <c r="F39" s="127">
        <v>5</v>
      </c>
      <c r="G39" s="169">
        <v>466.1</v>
      </c>
      <c r="H39" s="121" t="s">
        <v>236</v>
      </c>
      <c r="I39" s="125" t="s">
        <v>295</v>
      </c>
    </row>
    <row r="40" spans="1:9" s="39" customFormat="1" ht="24.95" customHeight="1" x14ac:dyDescent="0.25">
      <c r="A40" s="121" t="s">
        <v>235</v>
      </c>
      <c r="B40" s="127">
        <v>37</v>
      </c>
      <c r="C40" s="127">
        <v>40662211</v>
      </c>
      <c r="D40" s="157">
        <v>41248</v>
      </c>
      <c r="E40" s="121" t="s">
        <v>34</v>
      </c>
      <c r="F40" s="127">
        <v>7</v>
      </c>
      <c r="G40" s="169">
        <v>466.1</v>
      </c>
      <c r="H40" s="121" t="s">
        <v>236</v>
      </c>
      <c r="I40" s="125" t="s">
        <v>296</v>
      </c>
    </row>
    <row r="41" spans="1:9" s="39" customFormat="1" ht="24.95" customHeight="1" x14ac:dyDescent="0.25">
      <c r="A41" s="121" t="s">
        <v>235</v>
      </c>
      <c r="B41" s="127">
        <v>38</v>
      </c>
      <c r="C41" s="127">
        <v>40662294</v>
      </c>
      <c r="D41" s="157">
        <v>41253</v>
      </c>
      <c r="E41" s="127" t="s">
        <v>34</v>
      </c>
      <c r="F41" s="127">
        <v>0.25</v>
      </c>
      <c r="G41" s="162">
        <v>466.1</v>
      </c>
      <c r="H41" s="127" t="s">
        <v>207</v>
      </c>
      <c r="I41" s="130" t="s">
        <v>219</v>
      </c>
    </row>
    <row r="42" spans="1:9" s="39" customFormat="1" ht="24.95" customHeight="1" x14ac:dyDescent="0.25">
      <c r="A42" s="121" t="s">
        <v>235</v>
      </c>
      <c r="B42" s="127">
        <v>39</v>
      </c>
      <c r="C42" s="127">
        <v>40662297</v>
      </c>
      <c r="D42" s="157">
        <v>41253</v>
      </c>
      <c r="E42" s="127" t="s">
        <v>34</v>
      </c>
      <c r="F42" s="127">
        <v>0.25</v>
      </c>
      <c r="G42" s="162">
        <v>466.1</v>
      </c>
      <c r="H42" s="127" t="s">
        <v>201</v>
      </c>
      <c r="I42" s="130" t="s">
        <v>219</v>
      </c>
    </row>
    <row r="43" spans="1:9" s="39" customFormat="1" ht="24.95" customHeight="1" x14ac:dyDescent="0.25">
      <c r="A43" s="121" t="s">
        <v>235</v>
      </c>
      <c r="B43" s="127">
        <v>40</v>
      </c>
      <c r="C43" s="127">
        <v>40662298</v>
      </c>
      <c r="D43" s="157">
        <v>41253</v>
      </c>
      <c r="E43" s="127" t="s">
        <v>34</v>
      </c>
      <c r="F43" s="127">
        <v>0.25</v>
      </c>
      <c r="G43" s="162">
        <v>466.1</v>
      </c>
      <c r="H43" s="127" t="s">
        <v>207</v>
      </c>
      <c r="I43" s="130" t="s">
        <v>219</v>
      </c>
    </row>
    <row r="44" spans="1:9" s="39" customFormat="1" ht="24.95" customHeight="1" x14ac:dyDescent="0.25">
      <c r="A44" s="121" t="s">
        <v>235</v>
      </c>
      <c r="B44" s="127">
        <v>41</v>
      </c>
      <c r="C44" s="127">
        <v>40662301</v>
      </c>
      <c r="D44" s="157">
        <v>41253</v>
      </c>
      <c r="E44" s="127" t="s">
        <v>34</v>
      </c>
      <c r="F44" s="127">
        <v>0.25</v>
      </c>
      <c r="G44" s="162">
        <v>466.1</v>
      </c>
      <c r="H44" s="127" t="s">
        <v>207</v>
      </c>
      <c r="I44" s="130" t="s">
        <v>219</v>
      </c>
    </row>
    <row r="45" spans="1:9" s="39" customFormat="1" ht="24.95" customHeight="1" x14ac:dyDescent="0.25">
      <c r="A45" s="121" t="s">
        <v>235</v>
      </c>
      <c r="B45" s="127">
        <v>42</v>
      </c>
      <c r="C45" s="127">
        <v>40662304</v>
      </c>
      <c r="D45" s="157">
        <v>41253</v>
      </c>
      <c r="E45" s="127" t="s">
        <v>34</v>
      </c>
      <c r="F45" s="127">
        <v>0.5</v>
      </c>
      <c r="G45" s="162">
        <v>466.1</v>
      </c>
      <c r="H45" s="127" t="s">
        <v>207</v>
      </c>
      <c r="I45" s="130" t="s">
        <v>219</v>
      </c>
    </row>
    <row r="46" spans="1:9" s="39" customFormat="1" ht="24.95" customHeight="1" x14ac:dyDescent="0.25">
      <c r="A46" s="121" t="s">
        <v>235</v>
      </c>
      <c r="B46" s="127">
        <v>43</v>
      </c>
      <c r="C46" s="127">
        <v>40662309</v>
      </c>
      <c r="D46" s="157">
        <v>41253</v>
      </c>
      <c r="E46" s="127" t="s">
        <v>34</v>
      </c>
      <c r="F46" s="127">
        <v>0.5</v>
      </c>
      <c r="G46" s="162">
        <v>466.1</v>
      </c>
      <c r="H46" s="127" t="s">
        <v>187</v>
      </c>
      <c r="I46" s="130" t="s">
        <v>219</v>
      </c>
    </row>
    <row r="47" spans="1:9" s="39" customFormat="1" ht="24.95" customHeight="1" x14ac:dyDescent="0.25">
      <c r="A47" s="121" t="s">
        <v>235</v>
      </c>
      <c r="B47" s="127">
        <v>44</v>
      </c>
      <c r="C47" s="127">
        <v>40662395</v>
      </c>
      <c r="D47" s="157">
        <v>41253</v>
      </c>
      <c r="E47" s="127" t="s">
        <v>34</v>
      </c>
      <c r="F47" s="127">
        <v>0.5</v>
      </c>
      <c r="G47" s="162">
        <v>466.1</v>
      </c>
      <c r="H47" s="127" t="s">
        <v>187</v>
      </c>
      <c r="I47" s="130" t="s">
        <v>219</v>
      </c>
    </row>
    <row r="48" spans="1:9" s="39" customFormat="1" ht="24.95" customHeight="1" x14ac:dyDescent="0.25">
      <c r="A48" s="121" t="s">
        <v>235</v>
      </c>
      <c r="B48" s="127">
        <v>45</v>
      </c>
      <c r="C48" s="127">
        <v>40662997</v>
      </c>
      <c r="D48" s="157">
        <v>41260</v>
      </c>
      <c r="E48" s="121" t="s">
        <v>34</v>
      </c>
      <c r="F48" s="127">
        <v>5</v>
      </c>
      <c r="G48" s="169">
        <v>466.1</v>
      </c>
      <c r="H48" s="121" t="s">
        <v>238</v>
      </c>
      <c r="I48" s="125" t="s">
        <v>298</v>
      </c>
    </row>
    <row r="49" spans="1:10" s="39" customFormat="1" ht="24.95" customHeight="1" x14ac:dyDescent="0.25">
      <c r="A49" s="121" t="s">
        <v>235</v>
      </c>
      <c r="B49" s="127">
        <v>46</v>
      </c>
      <c r="C49" s="127">
        <v>40663509</v>
      </c>
      <c r="D49" s="157">
        <v>41254</v>
      </c>
      <c r="E49" s="121" t="s">
        <v>45</v>
      </c>
      <c r="F49" s="127">
        <v>170</v>
      </c>
      <c r="G49" s="169">
        <v>152131.39000000001</v>
      </c>
      <c r="H49" s="121" t="s">
        <v>251</v>
      </c>
      <c r="I49" s="125" t="s">
        <v>297</v>
      </c>
    </row>
    <row r="50" spans="1:10" s="39" customFormat="1" ht="24.95" customHeight="1" x14ac:dyDescent="0.25">
      <c r="A50" s="121" t="s">
        <v>235</v>
      </c>
      <c r="B50" s="127">
        <v>47</v>
      </c>
      <c r="C50" s="127">
        <v>40663677</v>
      </c>
      <c r="D50" s="157">
        <v>41248</v>
      </c>
      <c r="E50" s="121" t="s">
        <v>34</v>
      </c>
      <c r="F50" s="127">
        <v>5</v>
      </c>
      <c r="G50" s="169">
        <v>466.1</v>
      </c>
      <c r="H50" s="121" t="s">
        <v>299</v>
      </c>
      <c r="I50" s="125" t="s">
        <v>300</v>
      </c>
    </row>
    <row r="51" spans="1:10" s="39" customFormat="1" ht="24.95" customHeight="1" x14ac:dyDescent="0.25">
      <c r="A51" s="121" t="s">
        <v>235</v>
      </c>
      <c r="B51" s="127">
        <v>48</v>
      </c>
      <c r="C51" s="127">
        <v>40664279</v>
      </c>
      <c r="D51" s="157">
        <v>41246</v>
      </c>
      <c r="E51" s="127" t="s">
        <v>272</v>
      </c>
      <c r="F51" s="127">
        <v>20</v>
      </c>
      <c r="G51" s="162">
        <v>17897.810000000001</v>
      </c>
      <c r="H51" s="127" t="s">
        <v>266</v>
      </c>
      <c r="I51" s="179" t="s">
        <v>274</v>
      </c>
    </row>
    <row r="52" spans="1:10" s="164" customFormat="1" ht="30" customHeight="1" x14ac:dyDescent="0.25">
      <c r="A52" s="121" t="s">
        <v>235</v>
      </c>
      <c r="B52" s="127">
        <v>49</v>
      </c>
      <c r="C52" s="127">
        <v>40664803</v>
      </c>
      <c r="D52" s="157">
        <v>41247</v>
      </c>
      <c r="E52" s="121" t="s">
        <v>45</v>
      </c>
      <c r="F52" s="127">
        <v>250</v>
      </c>
      <c r="G52" s="169">
        <v>223722.64</v>
      </c>
      <c r="H52" s="121" t="s">
        <v>255</v>
      </c>
      <c r="I52" s="125" t="s">
        <v>301</v>
      </c>
      <c r="J52" s="163"/>
    </row>
    <row r="53" spans="1:10" s="164" customFormat="1" ht="30" customHeight="1" x14ac:dyDescent="0.25">
      <c r="A53" s="121" t="s">
        <v>235</v>
      </c>
      <c r="B53" s="127">
        <v>50</v>
      </c>
      <c r="C53" s="127">
        <v>40665193</v>
      </c>
      <c r="D53" s="157">
        <v>41247</v>
      </c>
      <c r="E53" s="121" t="s">
        <v>45</v>
      </c>
      <c r="F53" s="127">
        <v>400</v>
      </c>
      <c r="G53" s="169">
        <v>357956.22</v>
      </c>
      <c r="H53" s="121" t="s">
        <v>255</v>
      </c>
      <c r="I53" s="125" t="s">
        <v>301</v>
      </c>
      <c r="J53" s="163"/>
    </row>
    <row r="54" spans="1:10" s="164" customFormat="1" ht="30" customHeight="1" x14ac:dyDescent="0.25">
      <c r="A54" s="121" t="s">
        <v>235</v>
      </c>
      <c r="B54" s="127">
        <v>51</v>
      </c>
      <c r="C54" s="127">
        <v>40665231</v>
      </c>
      <c r="D54" s="157">
        <v>41247</v>
      </c>
      <c r="E54" s="121" t="s">
        <v>45</v>
      </c>
      <c r="F54" s="127">
        <v>250</v>
      </c>
      <c r="G54" s="169">
        <v>223722.64</v>
      </c>
      <c r="H54" s="121" t="s">
        <v>255</v>
      </c>
      <c r="I54" s="125" t="s">
        <v>301</v>
      </c>
      <c r="J54" s="163"/>
    </row>
    <row r="55" spans="1:10" s="164" customFormat="1" ht="30" customHeight="1" x14ac:dyDescent="0.25">
      <c r="A55" s="121" t="s">
        <v>235</v>
      </c>
      <c r="B55" s="127">
        <v>52</v>
      </c>
      <c r="C55" s="158">
        <v>40665263</v>
      </c>
      <c r="D55" s="159">
        <v>41250</v>
      </c>
      <c r="E55" s="121" t="s">
        <v>34</v>
      </c>
      <c r="F55" s="160">
        <v>15</v>
      </c>
      <c r="G55" s="161">
        <f>550/1.18</f>
        <v>466.10169491525426</v>
      </c>
      <c r="H55" s="158" t="s">
        <v>42</v>
      </c>
      <c r="I55" s="180" t="s">
        <v>70</v>
      </c>
      <c r="J55" s="163"/>
    </row>
    <row r="56" spans="1:10" s="164" customFormat="1" ht="30" customHeight="1" x14ac:dyDescent="0.25">
      <c r="A56" s="121" t="s">
        <v>235</v>
      </c>
      <c r="B56" s="127">
        <v>53</v>
      </c>
      <c r="C56" s="158">
        <v>40665279</v>
      </c>
      <c r="D56" s="159">
        <v>41250</v>
      </c>
      <c r="E56" s="121" t="s">
        <v>34</v>
      </c>
      <c r="F56" s="160">
        <v>15</v>
      </c>
      <c r="G56" s="161">
        <f>550/1.18</f>
        <v>466.10169491525426</v>
      </c>
      <c r="H56" s="158" t="s">
        <v>42</v>
      </c>
      <c r="I56" s="180" t="s">
        <v>71</v>
      </c>
      <c r="J56" s="163"/>
    </row>
    <row r="57" spans="1:10" s="164" customFormat="1" ht="30" customHeight="1" x14ac:dyDescent="0.25">
      <c r="A57" s="121" t="s">
        <v>235</v>
      </c>
      <c r="B57" s="127">
        <v>54</v>
      </c>
      <c r="C57" s="121">
        <v>40666438</v>
      </c>
      <c r="D57" s="157">
        <v>41253</v>
      </c>
      <c r="E57" s="127" t="s">
        <v>34</v>
      </c>
      <c r="F57" s="127">
        <v>0.75</v>
      </c>
      <c r="G57" s="162">
        <v>466.1</v>
      </c>
      <c r="H57" s="127" t="s">
        <v>192</v>
      </c>
      <c r="I57" s="130" t="s">
        <v>220</v>
      </c>
      <c r="J57" s="163"/>
    </row>
    <row r="58" spans="1:10" s="164" customFormat="1" ht="30" customHeight="1" x14ac:dyDescent="0.25">
      <c r="A58" s="121" t="s">
        <v>235</v>
      </c>
      <c r="B58" s="127">
        <v>55</v>
      </c>
      <c r="C58" s="121">
        <v>40666451</v>
      </c>
      <c r="D58" s="157">
        <v>41260</v>
      </c>
      <c r="E58" s="127" t="s">
        <v>34</v>
      </c>
      <c r="F58" s="127">
        <v>7</v>
      </c>
      <c r="G58" s="162">
        <v>466.1</v>
      </c>
      <c r="H58" s="127" t="s">
        <v>188</v>
      </c>
      <c r="I58" s="130" t="s">
        <v>221</v>
      </c>
      <c r="J58" s="163"/>
    </row>
    <row r="59" spans="1:10" s="164" customFormat="1" ht="30" customHeight="1" x14ac:dyDescent="0.25">
      <c r="A59" s="121" t="s">
        <v>235</v>
      </c>
      <c r="B59" s="127">
        <v>56</v>
      </c>
      <c r="C59" s="127">
        <v>40666474</v>
      </c>
      <c r="D59" s="157">
        <v>41260</v>
      </c>
      <c r="E59" s="127" t="s">
        <v>34</v>
      </c>
      <c r="F59" s="127">
        <v>7</v>
      </c>
      <c r="G59" s="162">
        <v>466.1</v>
      </c>
      <c r="H59" s="127" t="s">
        <v>188</v>
      </c>
      <c r="I59" s="130" t="s">
        <v>221</v>
      </c>
      <c r="J59" s="163"/>
    </row>
    <row r="60" spans="1:10" s="164" customFormat="1" ht="30" customHeight="1" x14ac:dyDescent="0.25">
      <c r="A60" s="121" t="s">
        <v>235</v>
      </c>
      <c r="B60" s="127">
        <v>57</v>
      </c>
      <c r="C60" s="127">
        <v>40666496</v>
      </c>
      <c r="D60" s="157">
        <v>41253</v>
      </c>
      <c r="E60" s="127" t="s">
        <v>34</v>
      </c>
      <c r="F60" s="127">
        <v>0.19500000000000001</v>
      </c>
      <c r="G60" s="162">
        <v>466.1</v>
      </c>
      <c r="H60" s="121" t="s">
        <v>208</v>
      </c>
      <c r="I60" s="130" t="s">
        <v>222</v>
      </c>
      <c r="J60" s="163"/>
    </row>
    <row r="61" spans="1:10" s="164" customFormat="1" ht="30" customHeight="1" x14ac:dyDescent="0.25">
      <c r="A61" s="121" t="s">
        <v>235</v>
      </c>
      <c r="B61" s="127">
        <v>58</v>
      </c>
      <c r="C61" s="127">
        <v>40666571</v>
      </c>
      <c r="D61" s="157">
        <v>41253</v>
      </c>
      <c r="E61" s="127" t="s">
        <v>34</v>
      </c>
      <c r="F61" s="127">
        <v>0.13</v>
      </c>
      <c r="G61" s="162">
        <v>466.1</v>
      </c>
      <c r="H61" s="121" t="s">
        <v>208</v>
      </c>
      <c r="I61" s="130" t="s">
        <v>222</v>
      </c>
      <c r="J61" s="163"/>
    </row>
    <row r="62" spans="1:10" s="164" customFormat="1" ht="30" customHeight="1" x14ac:dyDescent="0.25">
      <c r="A62" s="121" t="s">
        <v>235</v>
      </c>
      <c r="B62" s="127">
        <v>59</v>
      </c>
      <c r="C62" s="127">
        <v>40666581</v>
      </c>
      <c r="D62" s="157">
        <v>41253</v>
      </c>
      <c r="E62" s="127" t="s">
        <v>34</v>
      </c>
      <c r="F62" s="127">
        <v>8</v>
      </c>
      <c r="G62" s="162">
        <v>466.1</v>
      </c>
      <c r="H62" s="127" t="s">
        <v>193</v>
      </c>
      <c r="I62" s="130" t="s">
        <v>223</v>
      </c>
      <c r="J62" s="163"/>
    </row>
    <row r="63" spans="1:10" s="164" customFormat="1" ht="30" customHeight="1" x14ac:dyDescent="0.25">
      <c r="A63" s="121" t="s">
        <v>235</v>
      </c>
      <c r="B63" s="127">
        <v>60</v>
      </c>
      <c r="C63" s="127">
        <v>40666672</v>
      </c>
      <c r="D63" s="157">
        <v>41268</v>
      </c>
      <c r="E63" s="127" t="s">
        <v>34</v>
      </c>
      <c r="F63" s="127">
        <v>10</v>
      </c>
      <c r="G63" s="162">
        <v>466.1</v>
      </c>
      <c r="H63" s="127" t="s">
        <v>195</v>
      </c>
      <c r="I63" s="130" t="s">
        <v>125</v>
      </c>
      <c r="J63" s="163"/>
    </row>
    <row r="64" spans="1:10" s="164" customFormat="1" ht="30" customHeight="1" x14ac:dyDescent="0.25">
      <c r="A64" s="121" t="s">
        <v>235</v>
      </c>
      <c r="B64" s="127">
        <v>61</v>
      </c>
      <c r="C64" s="127">
        <v>40666692</v>
      </c>
      <c r="D64" s="157">
        <v>41268</v>
      </c>
      <c r="E64" s="127" t="s">
        <v>34</v>
      </c>
      <c r="F64" s="127">
        <v>10</v>
      </c>
      <c r="G64" s="162">
        <v>466.1</v>
      </c>
      <c r="H64" s="127" t="s">
        <v>195</v>
      </c>
      <c r="I64" s="130" t="s">
        <v>125</v>
      </c>
      <c r="J64" s="163"/>
    </row>
    <row r="65" spans="1:10" s="164" customFormat="1" ht="30" customHeight="1" x14ac:dyDescent="0.25">
      <c r="A65" s="121" t="s">
        <v>235</v>
      </c>
      <c r="B65" s="127">
        <v>62</v>
      </c>
      <c r="C65" s="127">
        <v>40666708</v>
      </c>
      <c r="D65" s="157">
        <v>41260</v>
      </c>
      <c r="E65" s="127" t="s">
        <v>34</v>
      </c>
      <c r="F65" s="127">
        <v>0.09</v>
      </c>
      <c r="G65" s="162">
        <v>466.1</v>
      </c>
      <c r="H65" s="127" t="s">
        <v>224</v>
      </c>
      <c r="I65" s="130" t="s">
        <v>225</v>
      </c>
      <c r="J65" s="163"/>
    </row>
    <row r="66" spans="1:10" s="164" customFormat="1" ht="30" customHeight="1" x14ac:dyDescent="0.25">
      <c r="A66" s="121" t="s">
        <v>235</v>
      </c>
      <c r="B66" s="127">
        <v>63</v>
      </c>
      <c r="C66" s="127">
        <v>40666719</v>
      </c>
      <c r="D66" s="157">
        <v>41260</v>
      </c>
      <c r="E66" s="127" t="s">
        <v>34</v>
      </c>
      <c r="F66" s="127">
        <v>4.4999999999999998E-2</v>
      </c>
      <c r="G66" s="162">
        <v>466.1</v>
      </c>
      <c r="H66" s="127" t="s">
        <v>224</v>
      </c>
      <c r="I66" s="130" t="s">
        <v>225</v>
      </c>
      <c r="J66" s="163"/>
    </row>
    <row r="67" spans="1:10" s="164" customFormat="1" ht="30" customHeight="1" x14ac:dyDescent="0.25">
      <c r="A67" s="121" t="s">
        <v>235</v>
      </c>
      <c r="B67" s="127">
        <v>64</v>
      </c>
      <c r="C67" s="127">
        <v>40666722</v>
      </c>
      <c r="D67" s="157">
        <v>41260</v>
      </c>
      <c r="E67" s="127" t="s">
        <v>34</v>
      </c>
      <c r="F67" s="127">
        <v>0.18</v>
      </c>
      <c r="G67" s="162">
        <v>466.1</v>
      </c>
      <c r="H67" s="127" t="s">
        <v>224</v>
      </c>
      <c r="I67" s="130" t="s">
        <v>225</v>
      </c>
      <c r="J67" s="163"/>
    </row>
    <row r="68" spans="1:10" s="164" customFormat="1" ht="30" customHeight="1" x14ac:dyDescent="0.25">
      <c r="A68" s="121" t="s">
        <v>235</v>
      </c>
      <c r="B68" s="127">
        <v>65</v>
      </c>
      <c r="C68" s="127">
        <v>40666739</v>
      </c>
      <c r="D68" s="157">
        <v>41260</v>
      </c>
      <c r="E68" s="127" t="s">
        <v>34</v>
      </c>
      <c r="F68" s="127">
        <v>0.09</v>
      </c>
      <c r="G68" s="162">
        <v>466.1</v>
      </c>
      <c r="H68" s="127" t="s">
        <v>224</v>
      </c>
      <c r="I68" s="130" t="s">
        <v>225</v>
      </c>
      <c r="J68" s="163"/>
    </row>
    <row r="69" spans="1:10" s="164" customFormat="1" ht="30" customHeight="1" x14ac:dyDescent="0.25">
      <c r="A69" s="121" t="s">
        <v>235</v>
      </c>
      <c r="B69" s="127">
        <v>66</v>
      </c>
      <c r="C69" s="127">
        <v>40666747</v>
      </c>
      <c r="D69" s="157">
        <v>41260</v>
      </c>
      <c r="E69" s="127" t="s">
        <v>34</v>
      </c>
      <c r="F69" s="127">
        <v>4.4999999999999998E-2</v>
      </c>
      <c r="G69" s="162">
        <v>466.1</v>
      </c>
      <c r="H69" s="127" t="s">
        <v>224</v>
      </c>
      <c r="I69" s="130" t="s">
        <v>225</v>
      </c>
      <c r="J69" s="163"/>
    </row>
    <row r="70" spans="1:10" s="164" customFormat="1" ht="30" customHeight="1" x14ac:dyDescent="0.25">
      <c r="A70" s="121" t="s">
        <v>235</v>
      </c>
      <c r="B70" s="127">
        <v>67</v>
      </c>
      <c r="C70" s="127">
        <v>40666760</v>
      </c>
      <c r="D70" s="157">
        <v>41260</v>
      </c>
      <c r="E70" s="127" t="s">
        <v>34</v>
      </c>
      <c r="F70" s="127">
        <v>0.09</v>
      </c>
      <c r="G70" s="162">
        <v>466.1</v>
      </c>
      <c r="H70" s="127" t="s">
        <v>224</v>
      </c>
      <c r="I70" s="130" t="s">
        <v>225</v>
      </c>
      <c r="J70" s="163"/>
    </row>
    <row r="71" spans="1:10" s="164" customFormat="1" ht="30" customHeight="1" x14ac:dyDescent="0.25">
      <c r="A71" s="121" t="s">
        <v>235</v>
      </c>
      <c r="B71" s="127">
        <v>68</v>
      </c>
      <c r="C71" s="127">
        <v>40666778</v>
      </c>
      <c r="D71" s="157">
        <v>41267</v>
      </c>
      <c r="E71" s="127" t="s">
        <v>34</v>
      </c>
      <c r="F71" s="127">
        <v>15</v>
      </c>
      <c r="G71" s="162">
        <v>466.1</v>
      </c>
      <c r="H71" s="127" t="s">
        <v>186</v>
      </c>
      <c r="I71" s="130" t="s">
        <v>226</v>
      </c>
      <c r="J71" s="163"/>
    </row>
    <row r="72" spans="1:10" s="164" customFormat="1" ht="30" customHeight="1" x14ac:dyDescent="0.25">
      <c r="A72" s="121" t="s">
        <v>235</v>
      </c>
      <c r="B72" s="127">
        <v>69</v>
      </c>
      <c r="C72" s="127">
        <v>40666782</v>
      </c>
      <c r="D72" s="157">
        <v>41256</v>
      </c>
      <c r="E72" s="127" t="s">
        <v>34</v>
      </c>
      <c r="F72" s="127">
        <v>8</v>
      </c>
      <c r="G72" s="162">
        <v>466.1</v>
      </c>
      <c r="H72" s="127" t="s">
        <v>211</v>
      </c>
      <c r="I72" s="130" t="s">
        <v>227</v>
      </c>
      <c r="J72" s="163"/>
    </row>
    <row r="73" spans="1:10" s="164" customFormat="1" ht="30" customHeight="1" x14ac:dyDescent="0.25">
      <c r="A73" s="121" t="s">
        <v>235</v>
      </c>
      <c r="B73" s="127">
        <v>70</v>
      </c>
      <c r="C73" s="127">
        <v>40666790</v>
      </c>
      <c r="D73" s="157">
        <v>41262</v>
      </c>
      <c r="E73" s="127" t="s">
        <v>34</v>
      </c>
      <c r="F73" s="127">
        <v>8</v>
      </c>
      <c r="G73" s="162">
        <v>466.1</v>
      </c>
      <c r="H73" s="127" t="s">
        <v>209</v>
      </c>
      <c r="I73" s="130" t="s">
        <v>228</v>
      </c>
      <c r="J73" s="163"/>
    </row>
    <row r="74" spans="1:10" s="164" customFormat="1" ht="30" customHeight="1" x14ac:dyDescent="0.25">
      <c r="A74" s="121" t="s">
        <v>235</v>
      </c>
      <c r="B74" s="127">
        <v>71</v>
      </c>
      <c r="C74" s="127">
        <v>40666947</v>
      </c>
      <c r="D74" s="157">
        <v>41267</v>
      </c>
      <c r="E74" s="127" t="s">
        <v>34</v>
      </c>
      <c r="F74" s="127">
        <v>5</v>
      </c>
      <c r="G74" s="162">
        <v>466.1</v>
      </c>
      <c r="H74" s="127" t="s">
        <v>183</v>
      </c>
      <c r="I74" s="130" t="s">
        <v>229</v>
      </c>
      <c r="J74" s="163"/>
    </row>
    <row r="75" spans="1:10" s="164" customFormat="1" ht="30" customHeight="1" x14ac:dyDescent="0.25">
      <c r="A75" s="121" t="s">
        <v>235</v>
      </c>
      <c r="B75" s="127">
        <v>72</v>
      </c>
      <c r="C75" s="127">
        <v>40666952</v>
      </c>
      <c r="D75" s="157">
        <v>41267</v>
      </c>
      <c r="E75" s="127" t="s">
        <v>34</v>
      </c>
      <c r="F75" s="127">
        <v>5</v>
      </c>
      <c r="G75" s="162">
        <v>466.1</v>
      </c>
      <c r="H75" s="127" t="s">
        <v>183</v>
      </c>
      <c r="I75" s="130" t="s">
        <v>229</v>
      </c>
      <c r="J75" s="163"/>
    </row>
    <row r="76" spans="1:10" s="164" customFormat="1" ht="30" customHeight="1" x14ac:dyDescent="0.25">
      <c r="A76" s="121" t="s">
        <v>235</v>
      </c>
      <c r="B76" s="127">
        <v>73</v>
      </c>
      <c r="C76" s="127">
        <v>40666963</v>
      </c>
      <c r="D76" s="157">
        <v>41267</v>
      </c>
      <c r="E76" s="127" t="s">
        <v>34</v>
      </c>
      <c r="F76" s="127">
        <v>5</v>
      </c>
      <c r="G76" s="162">
        <v>466.1</v>
      </c>
      <c r="H76" s="127" t="s">
        <v>183</v>
      </c>
      <c r="I76" s="130" t="s">
        <v>229</v>
      </c>
      <c r="J76" s="163"/>
    </row>
    <row r="77" spans="1:10" s="164" customFormat="1" ht="30" customHeight="1" x14ac:dyDescent="0.25">
      <c r="A77" s="121" t="s">
        <v>235</v>
      </c>
      <c r="B77" s="127">
        <v>74</v>
      </c>
      <c r="C77" s="121">
        <v>40667460</v>
      </c>
      <c r="D77" s="156">
        <v>41246</v>
      </c>
      <c r="E77" s="127" t="s">
        <v>34</v>
      </c>
      <c r="F77" s="162">
        <v>10.35</v>
      </c>
      <c r="G77" s="162">
        <v>466.1</v>
      </c>
      <c r="H77" s="134" t="s">
        <v>284</v>
      </c>
      <c r="I77" s="181" t="s">
        <v>285</v>
      </c>
      <c r="J77" s="163"/>
    </row>
    <row r="78" spans="1:10" s="164" customFormat="1" ht="30" customHeight="1" x14ac:dyDescent="0.25">
      <c r="A78" s="121" t="s">
        <v>235</v>
      </c>
      <c r="B78" s="127">
        <v>75</v>
      </c>
      <c r="C78" s="127">
        <v>40667626</v>
      </c>
      <c r="D78" s="157">
        <v>41262</v>
      </c>
      <c r="E78" s="121" t="s">
        <v>34</v>
      </c>
      <c r="F78" s="127">
        <v>10</v>
      </c>
      <c r="G78" s="169">
        <v>466.1</v>
      </c>
      <c r="H78" s="121" t="s">
        <v>288</v>
      </c>
      <c r="I78" s="125" t="s">
        <v>302</v>
      </c>
      <c r="J78" s="163"/>
    </row>
    <row r="79" spans="1:10" s="164" customFormat="1" ht="30" customHeight="1" x14ac:dyDescent="0.25">
      <c r="A79" s="121" t="s">
        <v>235</v>
      </c>
      <c r="B79" s="127">
        <v>76</v>
      </c>
      <c r="C79" s="127">
        <v>40667672</v>
      </c>
      <c r="D79" s="157">
        <v>41260</v>
      </c>
      <c r="E79" s="121" t="s">
        <v>34</v>
      </c>
      <c r="F79" s="127">
        <v>15</v>
      </c>
      <c r="G79" s="169">
        <v>466.1</v>
      </c>
      <c r="H79" s="121" t="s">
        <v>288</v>
      </c>
      <c r="I79" s="125" t="s">
        <v>303</v>
      </c>
      <c r="J79" s="163"/>
    </row>
    <row r="80" spans="1:10" s="164" customFormat="1" ht="30" customHeight="1" x14ac:dyDescent="0.25">
      <c r="A80" s="121" t="s">
        <v>235</v>
      </c>
      <c r="B80" s="127">
        <v>77</v>
      </c>
      <c r="C80" s="127">
        <v>40667702</v>
      </c>
      <c r="D80" s="157">
        <v>41270</v>
      </c>
      <c r="E80" s="127" t="s">
        <v>34</v>
      </c>
      <c r="F80" s="127">
        <v>8</v>
      </c>
      <c r="G80" s="162">
        <v>466.1</v>
      </c>
      <c r="H80" s="127" t="s">
        <v>201</v>
      </c>
      <c r="I80" s="130" t="s">
        <v>234</v>
      </c>
      <c r="J80" s="163"/>
    </row>
    <row r="81" spans="1:10" s="165" customFormat="1" ht="30" customHeight="1" x14ac:dyDescent="0.25">
      <c r="A81" s="121" t="s">
        <v>235</v>
      </c>
      <c r="B81" s="127">
        <v>78</v>
      </c>
      <c r="C81" s="127">
        <v>40667704</v>
      </c>
      <c r="D81" s="157">
        <v>41254</v>
      </c>
      <c r="E81" s="127" t="s">
        <v>34</v>
      </c>
      <c r="F81" s="127">
        <v>5</v>
      </c>
      <c r="G81" s="162">
        <v>466.1</v>
      </c>
      <c r="H81" s="127" t="s">
        <v>201</v>
      </c>
      <c r="I81" s="130" t="s">
        <v>230</v>
      </c>
      <c r="J81" s="163"/>
    </row>
    <row r="82" spans="1:10" s="164" customFormat="1" ht="30" customHeight="1" x14ac:dyDescent="0.25">
      <c r="A82" s="121" t="s">
        <v>235</v>
      </c>
      <c r="B82" s="127">
        <v>79</v>
      </c>
      <c r="C82" s="127">
        <v>40667746</v>
      </c>
      <c r="D82" s="157">
        <v>41257</v>
      </c>
      <c r="E82" s="121" t="s">
        <v>34</v>
      </c>
      <c r="F82" s="127">
        <v>15</v>
      </c>
      <c r="G82" s="169">
        <v>466.1</v>
      </c>
      <c r="H82" s="121" t="s">
        <v>236</v>
      </c>
      <c r="I82" s="125" t="s">
        <v>304</v>
      </c>
      <c r="J82" s="163"/>
    </row>
    <row r="83" spans="1:10" s="164" customFormat="1" ht="34.5" customHeight="1" x14ac:dyDescent="0.25">
      <c r="A83" s="121" t="s">
        <v>235</v>
      </c>
      <c r="B83" s="127">
        <v>80</v>
      </c>
      <c r="C83" s="127">
        <v>40668033</v>
      </c>
      <c r="D83" s="157">
        <v>41269</v>
      </c>
      <c r="E83" s="127" t="s">
        <v>34</v>
      </c>
      <c r="F83" s="127">
        <v>6.5000000000000002E-2</v>
      </c>
      <c r="G83" s="162">
        <v>466.1</v>
      </c>
      <c r="H83" s="127" t="s">
        <v>191</v>
      </c>
      <c r="I83" s="130" t="s">
        <v>231</v>
      </c>
      <c r="J83" s="163"/>
    </row>
    <row r="84" spans="1:10" s="166" customFormat="1" ht="30" customHeight="1" x14ac:dyDescent="0.25">
      <c r="A84" s="121" t="s">
        <v>235</v>
      </c>
      <c r="B84" s="127">
        <v>81</v>
      </c>
      <c r="C84" s="127">
        <v>40668041</v>
      </c>
      <c r="D84" s="157">
        <v>41269</v>
      </c>
      <c r="E84" s="127" t="s">
        <v>34</v>
      </c>
      <c r="F84" s="127">
        <v>0.13</v>
      </c>
      <c r="G84" s="162">
        <v>466.1</v>
      </c>
      <c r="H84" s="127" t="s">
        <v>191</v>
      </c>
      <c r="I84" s="130" t="s">
        <v>231</v>
      </c>
      <c r="J84" s="163"/>
    </row>
    <row r="85" spans="1:10" s="166" customFormat="1" ht="29.25" customHeight="1" x14ac:dyDescent="0.25">
      <c r="A85" s="121" t="s">
        <v>235</v>
      </c>
      <c r="B85" s="127">
        <v>82</v>
      </c>
      <c r="C85" s="127">
        <v>40668046</v>
      </c>
      <c r="D85" s="157">
        <v>41269</v>
      </c>
      <c r="E85" s="127" t="s">
        <v>34</v>
      </c>
      <c r="F85" s="127">
        <v>0.13</v>
      </c>
      <c r="G85" s="162">
        <v>466.1</v>
      </c>
      <c r="H85" s="127" t="s">
        <v>191</v>
      </c>
      <c r="I85" s="130" t="s">
        <v>231</v>
      </c>
      <c r="J85" s="163"/>
    </row>
    <row r="86" spans="1:10" s="166" customFormat="1" ht="30" customHeight="1" x14ac:dyDescent="0.25">
      <c r="A86" s="121" t="s">
        <v>235</v>
      </c>
      <c r="B86" s="127">
        <v>83</v>
      </c>
      <c r="C86" s="127">
        <v>40668071</v>
      </c>
      <c r="D86" s="157">
        <v>41260</v>
      </c>
      <c r="E86" s="121" t="s">
        <v>45</v>
      </c>
      <c r="F86" s="127">
        <v>230</v>
      </c>
      <c r="G86" s="162">
        <f>1993928.1/1.18</f>
        <v>1689769.5762711866</v>
      </c>
      <c r="H86" s="127" t="s">
        <v>42</v>
      </c>
      <c r="I86" s="182" t="s">
        <v>87</v>
      </c>
      <c r="J86" s="163"/>
    </row>
    <row r="87" spans="1:10" s="166" customFormat="1" ht="30" customHeight="1" x14ac:dyDescent="0.25">
      <c r="A87" s="121" t="s">
        <v>235</v>
      </c>
      <c r="B87" s="127">
        <v>84</v>
      </c>
      <c r="C87" s="127">
        <v>40669264</v>
      </c>
      <c r="D87" s="157">
        <v>41267</v>
      </c>
      <c r="E87" s="127" t="s">
        <v>34</v>
      </c>
      <c r="F87" s="127">
        <v>11</v>
      </c>
      <c r="G87" s="162">
        <v>466.1</v>
      </c>
      <c r="H87" s="127" t="s">
        <v>183</v>
      </c>
      <c r="I87" s="130" t="s">
        <v>232</v>
      </c>
      <c r="J87" s="163"/>
    </row>
    <row r="88" spans="1:10" s="166" customFormat="1" ht="30" customHeight="1" x14ac:dyDescent="0.25">
      <c r="A88" s="121" t="s">
        <v>235</v>
      </c>
      <c r="B88" s="127">
        <v>85</v>
      </c>
      <c r="C88" s="127">
        <v>40669270</v>
      </c>
      <c r="D88" s="157">
        <v>41267</v>
      </c>
      <c r="E88" s="127" t="s">
        <v>34</v>
      </c>
      <c r="F88" s="127">
        <v>0.13500000000000001</v>
      </c>
      <c r="G88" s="162">
        <v>466.1</v>
      </c>
      <c r="H88" s="127" t="s">
        <v>183</v>
      </c>
      <c r="I88" s="130" t="s">
        <v>232</v>
      </c>
      <c r="J88" s="163"/>
    </row>
    <row r="89" spans="1:10" s="167" customFormat="1" ht="30" customHeight="1" x14ac:dyDescent="0.2">
      <c r="A89" s="121" t="s">
        <v>235</v>
      </c>
      <c r="B89" s="127">
        <v>86</v>
      </c>
      <c r="C89" s="158">
        <v>40669504</v>
      </c>
      <c r="D89" s="156">
        <v>41253</v>
      </c>
      <c r="E89" s="121" t="s">
        <v>34</v>
      </c>
      <c r="F89" s="160">
        <v>5</v>
      </c>
      <c r="G89" s="161">
        <f>550/1.18</f>
        <v>466.10169491525426</v>
      </c>
      <c r="H89" s="158" t="s">
        <v>42</v>
      </c>
      <c r="I89" s="180" t="s">
        <v>76</v>
      </c>
    </row>
    <row r="90" spans="1:10" s="168" customFormat="1" ht="31.5" x14ac:dyDescent="0.25">
      <c r="A90" s="121" t="s">
        <v>235</v>
      </c>
      <c r="B90" s="127">
        <v>87</v>
      </c>
      <c r="C90" s="158">
        <v>40669509</v>
      </c>
      <c r="D90" s="156">
        <v>41250</v>
      </c>
      <c r="E90" s="121" t="s">
        <v>34</v>
      </c>
      <c r="F90" s="160">
        <v>15</v>
      </c>
      <c r="G90" s="161">
        <f>550/1.18</f>
        <v>466.10169491525426</v>
      </c>
      <c r="H90" s="158" t="s">
        <v>40</v>
      </c>
      <c r="I90" s="180" t="s">
        <v>72</v>
      </c>
    </row>
    <row r="91" spans="1:10" s="167" customFormat="1" ht="31.5" x14ac:dyDescent="0.2">
      <c r="A91" s="121" t="s">
        <v>235</v>
      </c>
      <c r="B91" s="127">
        <v>88</v>
      </c>
      <c r="C91" s="121">
        <v>40670213</v>
      </c>
      <c r="D91" s="156">
        <v>41257</v>
      </c>
      <c r="E91" s="121" t="s">
        <v>34</v>
      </c>
      <c r="F91" s="121">
        <v>8</v>
      </c>
      <c r="G91" s="161">
        <f>550/1.18</f>
        <v>466.10169491525426</v>
      </c>
      <c r="H91" s="121" t="s">
        <v>55</v>
      </c>
      <c r="I91" s="178" t="s">
        <v>88</v>
      </c>
    </row>
    <row r="92" spans="1:10" s="167" customFormat="1" ht="31.5" x14ac:dyDescent="0.2">
      <c r="A92" s="121" t="s">
        <v>235</v>
      </c>
      <c r="B92" s="127">
        <v>89</v>
      </c>
      <c r="C92" s="127">
        <v>40670422</v>
      </c>
      <c r="D92" s="157">
        <v>41270</v>
      </c>
      <c r="E92" s="121" t="s">
        <v>34</v>
      </c>
      <c r="F92" s="127">
        <v>10</v>
      </c>
      <c r="G92" s="169">
        <v>466.1</v>
      </c>
      <c r="H92" s="121" t="s">
        <v>251</v>
      </c>
      <c r="I92" s="125" t="s">
        <v>305</v>
      </c>
    </row>
    <row r="93" spans="1:10" s="167" customFormat="1" ht="31.5" x14ac:dyDescent="0.2">
      <c r="A93" s="121" t="s">
        <v>235</v>
      </c>
      <c r="B93" s="127">
        <v>90</v>
      </c>
      <c r="C93" s="127">
        <v>40670506</v>
      </c>
      <c r="D93" s="157">
        <v>41270</v>
      </c>
      <c r="E93" s="121" t="s">
        <v>34</v>
      </c>
      <c r="F93" s="127">
        <v>7</v>
      </c>
      <c r="G93" s="169">
        <v>466.1</v>
      </c>
      <c r="H93" s="121" t="s">
        <v>238</v>
      </c>
      <c r="I93" s="125" t="s">
        <v>306</v>
      </c>
    </row>
    <row r="94" spans="1:10" s="167" customFormat="1" ht="38.25" x14ac:dyDescent="0.2">
      <c r="A94" s="121" t="s">
        <v>235</v>
      </c>
      <c r="B94" s="127">
        <v>91</v>
      </c>
      <c r="C94" s="127">
        <v>40670536</v>
      </c>
      <c r="D94" s="157">
        <v>41264</v>
      </c>
      <c r="E94" s="127" t="s">
        <v>34</v>
      </c>
      <c r="F94" s="127">
        <v>1</v>
      </c>
      <c r="G94" s="162">
        <v>466.1</v>
      </c>
      <c r="H94" s="127" t="s">
        <v>195</v>
      </c>
      <c r="I94" s="130" t="s">
        <v>233</v>
      </c>
    </row>
    <row r="95" spans="1:10" s="167" customFormat="1" ht="38.25" x14ac:dyDescent="0.2">
      <c r="A95" s="121" t="s">
        <v>235</v>
      </c>
      <c r="B95" s="127">
        <v>92</v>
      </c>
      <c r="C95" s="127">
        <v>40670542</v>
      </c>
      <c r="D95" s="157">
        <v>41264</v>
      </c>
      <c r="E95" s="127" t="s">
        <v>34</v>
      </c>
      <c r="F95" s="127">
        <v>0.25</v>
      </c>
      <c r="G95" s="162">
        <v>466.1</v>
      </c>
      <c r="H95" s="127" t="s">
        <v>195</v>
      </c>
      <c r="I95" s="130" t="s">
        <v>233</v>
      </c>
    </row>
    <row r="96" spans="1:10" s="167" customFormat="1" ht="38.25" x14ac:dyDescent="0.2">
      <c r="A96" s="121" t="s">
        <v>235</v>
      </c>
      <c r="B96" s="127">
        <v>93</v>
      </c>
      <c r="C96" s="127">
        <v>40670546</v>
      </c>
      <c r="D96" s="157">
        <v>41264</v>
      </c>
      <c r="E96" s="127" t="s">
        <v>34</v>
      </c>
      <c r="F96" s="127">
        <v>1.5</v>
      </c>
      <c r="G96" s="162">
        <v>466.1</v>
      </c>
      <c r="H96" s="127" t="s">
        <v>195</v>
      </c>
      <c r="I96" s="130" t="s">
        <v>233</v>
      </c>
    </row>
    <row r="97" spans="1:11" s="167" customFormat="1" ht="38.25" x14ac:dyDescent="0.2">
      <c r="A97" s="121" t="s">
        <v>235</v>
      </c>
      <c r="B97" s="127">
        <v>94</v>
      </c>
      <c r="C97" s="127">
        <v>40670548</v>
      </c>
      <c r="D97" s="157">
        <v>41264</v>
      </c>
      <c r="E97" s="127" t="s">
        <v>34</v>
      </c>
      <c r="F97" s="127">
        <v>0.25</v>
      </c>
      <c r="G97" s="162">
        <v>466.1</v>
      </c>
      <c r="H97" s="127" t="s">
        <v>195</v>
      </c>
      <c r="I97" s="130" t="s">
        <v>233</v>
      </c>
    </row>
    <row r="98" spans="1:11" s="167" customFormat="1" ht="31.5" x14ac:dyDescent="0.2">
      <c r="A98" s="121" t="s">
        <v>235</v>
      </c>
      <c r="B98" s="127">
        <v>96</v>
      </c>
      <c r="C98" s="158">
        <v>40671043</v>
      </c>
      <c r="D98" s="159">
        <v>41257</v>
      </c>
      <c r="E98" s="121" t="s">
        <v>34</v>
      </c>
      <c r="F98" s="160">
        <v>7</v>
      </c>
      <c r="G98" s="161">
        <f>550/1.18</f>
        <v>466.10169491525426</v>
      </c>
      <c r="H98" s="158" t="s">
        <v>90</v>
      </c>
      <c r="I98" s="180" t="s">
        <v>84</v>
      </c>
    </row>
    <row r="99" spans="1:11" s="167" customFormat="1" ht="31.5" x14ac:dyDescent="0.2">
      <c r="A99" s="121" t="s">
        <v>235</v>
      </c>
      <c r="B99" s="127">
        <v>97</v>
      </c>
      <c r="C99" s="158">
        <v>40671121</v>
      </c>
      <c r="D99" s="159">
        <v>41257</v>
      </c>
      <c r="E99" s="121" t="s">
        <v>34</v>
      </c>
      <c r="F99" s="160">
        <v>6.3</v>
      </c>
      <c r="G99" s="161">
        <f>550/1.18</f>
        <v>466.10169491525426</v>
      </c>
      <c r="H99" s="158" t="s">
        <v>56</v>
      </c>
      <c r="I99" s="180" t="s">
        <v>82</v>
      </c>
    </row>
    <row r="100" spans="1:11" s="167" customFormat="1" ht="31.5" x14ac:dyDescent="0.2">
      <c r="A100" s="121" t="s">
        <v>235</v>
      </c>
      <c r="B100" s="127">
        <v>98</v>
      </c>
      <c r="C100" s="158">
        <v>40671134</v>
      </c>
      <c r="D100" s="156">
        <v>41255</v>
      </c>
      <c r="E100" s="121" t="s">
        <v>34</v>
      </c>
      <c r="F100" s="160">
        <v>12.5</v>
      </c>
      <c r="G100" s="161">
        <f>550/1.18</f>
        <v>466.10169491525426</v>
      </c>
      <c r="H100" s="158" t="s">
        <v>91</v>
      </c>
      <c r="I100" s="180" t="s">
        <v>83</v>
      </c>
    </row>
    <row r="101" spans="1:11" s="167" customFormat="1" ht="31.5" x14ac:dyDescent="0.2">
      <c r="A101" s="121" t="s">
        <v>235</v>
      </c>
      <c r="B101" s="127">
        <v>99</v>
      </c>
      <c r="C101" s="121">
        <v>40671173</v>
      </c>
      <c r="D101" s="156">
        <v>41267</v>
      </c>
      <c r="E101" s="121" t="s">
        <v>34</v>
      </c>
      <c r="F101" s="121">
        <v>5</v>
      </c>
      <c r="G101" s="161">
        <f>550/1.18</f>
        <v>466.10169491525426</v>
      </c>
      <c r="H101" s="121" t="s">
        <v>42</v>
      </c>
      <c r="I101" s="178" t="s">
        <v>86</v>
      </c>
    </row>
    <row r="102" spans="1:11" s="167" customFormat="1" ht="31.5" x14ac:dyDescent="0.2">
      <c r="A102" s="121" t="s">
        <v>235</v>
      </c>
      <c r="B102" s="127">
        <v>100</v>
      </c>
      <c r="C102" s="158">
        <v>40671244</v>
      </c>
      <c r="D102" s="156">
        <v>41255</v>
      </c>
      <c r="E102" s="121" t="s">
        <v>34</v>
      </c>
      <c r="F102" s="160">
        <v>9</v>
      </c>
      <c r="G102" s="161">
        <f>550/1.18</f>
        <v>466.10169491525426</v>
      </c>
      <c r="H102" s="158" t="s">
        <v>53</v>
      </c>
      <c r="I102" s="180" t="s">
        <v>80</v>
      </c>
    </row>
    <row r="103" spans="1:11" s="16" customFormat="1" ht="15.6" customHeight="1" x14ac:dyDescent="0.25">
      <c r="A103" s="121" t="s">
        <v>235</v>
      </c>
      <c r="B103" s="127">
        <v>101</v>
      </c>
      <c r="C103" s="127">
        <v>40671250</v>
      </c>
      <c r="D103" s="157">
        <v>41268</v>
      </c>
      <c r="E103" s="127" t="s">
        <v>272</v>
      </c>
      <c r="F103" s="127">
        <v>7.5</v>
      </c>
      <c r="G103" s="162">
        <v>466.1</v>
      </c>
      <c r="H103" s="127" t="s">
        <v>263</v>
      </c>
      <c r="I103" s="16" t="s">
        <v>275</v>
      </c>
    </row>
    <row r="104" spans="1:11" s="16" customFormat="1" ht="31.5" x14ac:dyDescent="0.25">
      <c r="A104" s="121" t="s">
        <v>235</v>
      </c>
      <c r="B104" s="127">
        <v>102</v>
      </c>
      <c r="C104" s="158">
        <v>40671272</v>
      </c>
      <c r="D104" s="156">
        <v>41253</v>
      </c>
      <c r="E104" s="121" t="s">
        <v>34</v>
      </c>
      <c r="F104" s="160">
        <v>5</v>
      </c>
      <c r="G104" s="161">
        <f>550/1.18</f>
        <v>466.10169491525426</v>
      </c>
      <c r="H104" s="158" t="s">
        <v>58</v>
      </c>
      <c r="I104" s="155" t="s">
        <v>79</v>
      </c>
    </row>
    <row r="105" spans="1:11" s="16" customFormat="1" ht="31.5" x14ac:dyDescent="0.25">
      <c r="A105" s="121" t="s">
        <v>235</v>
      </c>
      <c r="B105" s="127">
        <v>103</v>
      </c>
      <c r="C105" s="158">
        <v>40671280</v>
      </c>
      <c r="D105" s="156">
        <v>41253</v>
      </c>
      <c r="E105" s="121" t="s">
        <v>34</v>
      </c>
      <c r="F105" s="160">
        <v>12</v>
      </c>
      <c r="G105" s="161">
        <f>550/1.18</f>
        <v>466.10169491525426</v>
      </c>
      <c r="H105" s="158" t="s">
        <v>55</v>
      </c>
      <c r="I105" s="155" t="s">
        <v>78</v>
      </c>
    </row>
    <row r="106" spans="1:11" s="16" customFormat="1" ht="31.5" x14ac:dyDescent="0.25">
      <c r="A106" s="121" t="s">
        <v>235</v>
      </c>
      <c r="B106" s="127">
        <v>104</v>
      </c>
      <c r="C106" s="158">
        <v>40671294</v>
      </c>
      <c r="D106" s="156">
        <v>41267</v>
      </c>
      <c r="E106" s="121" t="s">
        <v>34</v>
      </c>
      <c r="F106" s="160">
        <v>6</v>
      </c>
      <c r="G106" s="161">
        <f>550/1.18</f>
        <v>466.10169491525426</v>
      </c>
      <c r="H106" s="158" t="s">
        <v>53</v>
      </c>
      <c r="I106" s="155" t="s">
        <v>77</v>
      </c>
    </row>
    <row r="107" spans="1:11" s="16" customFormat="1" ht="31.5" x14ac:dyDescent="0.25">
      <c r="A107" s="121" t="s">
        <v>235</v>
      </c>
      <c r="B107" s="127">
        <v>105</v>
      </c>
      <c r="C107" s="158">
        <v>40671693</v>
      </c>
      <c r="D107" s="159">
        <v>41257</v>
      </c>
      <c r="E107" s="121" t="s">
        <v>34</v>
      </c>
      <c r="F107" s="160">
        <v>15</v>
      </c>
      <c r="G107" s="161">
        <f>550/1.18</f>
        <v>466.10169491525426</v>
      </c>
      <c r="H107" s="158" t="s">
        <v>42</v>
      </c>
      <c r="I107" s="155" t="s">
        <v>74</v>
      </c>
    </row>
    <row r="108" spans="1:11" s="16" customFormat="1" ht="15" customHeight="1" x14ac:dyDescent="0.25">
      <c r="A108" s="121" t="s">
        <v>235</v>
      </c>
      <c r="B108" s="127">
        <v>106</v>
      </c>
      <c r="C108" s="158">
        <v>40671742</v>
      </c>
      <c r="D108" s="156">
        <v>41253</v>
      </c>
      <c r="E108" s="121" t="s">
        <v>34</v>
      </c>
      <c r="F108" s="160">
        <v>10</v>
      </c>
      <c r="G108" s="161">
        <f>550/1.18</f>
        <v>466.10169491525426</v>
      </c>
      <c r="H108" s="158" t="s">
        <v>126</v>
      </c>
      <c r="I108" s="155" t="s">
        <v>81</v>
      </c>
    </row>
    <row r="109" spans="1:11" s="16" customFormat="1" ht="30.75" customHeight="1" x14ac:dyDescent="0.25">
      <c r="A109" s="121" t="s">
        <v>235</v>
      </c>
      <c r="B109" s="127">
        <v>107</v>
      </c>
      <c r="C109" s="127">
        <v>40672091</v>
      </c>
      <c r="D109" s="157">
        <v>41270</v>
      </c>
      <c r="E109" s="121" t="s">
        <v>34</v>
      </c>
      <c r="F109" s="127">
        <v>15</v>
      </c>
      <c r="G109" s="169">
        <v>466.1</v>
      </c>
      <c r="H109" s="121" t="s">
        <v>238</v>
      </c>
      <c r="I109" s="125" t="s">
        <v>307</v>
      </c>
    </row>
    <row r="110" spans="1:11" s="16" customFormat="1" ht="25.5" customHeight="1" x14ac:dyDescent="0.25">
      <c r="A110" s="121" t="s">
        <v>235</v>
      </c>
      <c r="B110" s="127">
        <v>108</v>
      </c>
      <c r="C110" s="127">
        <v>40672221</v>
      </c>
      <c r="D110" s="157">
        <v>41270</v>
      </c>
      <c r="E110" s="121" t="s">
        <v>34</v>
      </c>
      <c r="F110" s="127">
        <v>10</v>
      </c>
      <c r="G110" s="169">
        <v>466.1</v>
      </c>
      <c r="H110" s="121" t="s">
        <v>251</v>
      </c>
      <c r="I110" s="125" t="s">
        <v>308</v>
      </c>
    </row>
    <row r="111" spans="1:11" s="16" customFormat="1" ht="28.5" customHeight="1" x14ac:dyDescent="0.25">
      <c r="A111" s="121" t="s">
        <v>235</v>
      </c>
      <c r="B111" s="127">
        <v>109</v>
      </c>
      <c r="C111" s="127">
        <v>40672419</v>
      </c>
      <c r="D111" s="157">
        <v>41270</v>
      </c>
      <c r="E111" s="127" t="s">
        <v>272</v>
      </c>
      <c r="F111" s="127">
        <v>11.84</v>
      </c>
      <c r="G111" s="162">
        <v>466.1</v>
      </c>
      <c r="H111" s="127" t="s">
        <v>266</v>
      </c>
      <c r="I111" s="179" t="s">
        <v>276</v>
      </c>
    </row>
    <row r="112" spans="1:11" s="39" customFormat="1" ht="45" customHeight="1" x14ac:dyDescent="0.25">
      <c r="A112" s="121" t="s">
        <v>235</v>
      </c>
      <c r="B112" s="127">
        <v>110</v>
      </c>
      <c r="C112" s="127">
        <v>40672465</v>
      </c>
      <c r="D112" s="157">
        <v>41262</v>
      </c>
      <c r="E112" s="121" t="s">
        <v>34</v>
      </c>
      <c r="F112" s="127">
        <v>15</v>
      </c>
      <c r="G112" s="169">
        <v>466.1</v>
      </c>
      <c r="H112" s="121" t="s">
        <v>288</v>
      </c>
      <c r="I112" s="125" t="s">
        <v>309</v>
      </c>
      <c r="K112" s="154"/>
    </row>
    <row r="113" spans="1:9" s="39" customFormat="1" ht="45" customHeight="1" x14ac:dyDescent="0.25">
      <c r="A113" s="121" t="s">
        <v>235</v>
      </c>
      <c r="B113" s="127">
        <v>111</v>
      </c>
      <c r="C113" s="127">
        <v>40672529</v>
      </c>
      <c r="D113" s="157">
        <v>41270</v>
      </c>
      <c r="E113" s="121" t="s">
        <v>34</v>
      </c>
      <c r="F113" s="127">
        <v>12</v>
      </c>
      <c r="G113" s="169">
        <v>466.1</v>
      </c>
      <c r="H113" s="121" t="s">
        <v>251</v>
      </c>
      <c r="I113" s="125" t="s">
        <v>310</v>
      </c>
    </row>
    <row r="114" spans="1:9" s="39" customFormat="1" ht="45" customHeight="1" x14ac:dyDescent="0.25">
      <c r="A114" s="121" t="s">
        <v>235</v>
      </c>
      <c r="B114" s="127">
        <v>112</v>
      </c>
      <c r="C114" s="158">
        <v>40673500</v>
      </c>
      <c r="D114" s="159">
        <v>41257</v>
      </c>
      <c r="E114" s="121" t="s">
        <v>34</v>
      </c>
      <c r="F114" s="160">
        <v>9.5</v>
      </c>
      <c r="G114" s="161">
        <f>550/1.18</f>
        <v>466.10169491525426</v>
      </c>
      <c r="H114" s="158" t="s">
        <v>42</v>
      </c>
      <c r="I114" s="180" t="s">
        <v>96</v>
      </c>
    </row>
    <row r="115" spans="1:9" s="39" customFormat="1" ht="45" customHeight="1" x14ac:dyDescent="0.25">
      <c r="A115" s="121" t="s">
        <v>235</v>
      </c>
      <c r="B115" s="127">
        <v>113</v>
      </c>
      <c r="C115" s="127">
        <v>40673529</v>
      </c>
      <c r="D115" s="157">
        <v>41264</v>
      </c>
      <c r="E115" s="127" t="s">
        <v>34</v>
      </c>
      <c r="F115" s="127">
        <v>0.25</v>
      </c>
      <c r="G115" s="162">
        <v>466.1</v>
      </c>
      <c r="H115" s="127" t="s">
        <v>195</v>
      </c>
      <c r="I115" s="130" t="s">
        <v>233</v>
      </c>
    </row>
    <row r="116" spans="1:9" s="39" customFormat="1" ht="45" customHeight="1" x14ac:dyDescent="0.25">
      <c r="A116" s="121" t="s">
        <v>235</v>
      </c>
      <c r="B116" s="127">
        <v>114</v>
      </c>
      <c r="C116" s="127">
        <v>40673544</v>
      </c>
      <c r="D116" s="157">
        <v>41264</v>
      </c>
      <c r="E116" s="127" t="s">
        <v>34</v>
      </c>
      <c r="F116" s="127">
        <v>0.25</v>
      </c>
      <c r="G116" s="162">
        <v>466.1</v>
      </c>
      <c r="H116" s="127" t="s">
        <v>195</v>
      </c>
      <c r="I116" s="130" t="s">
        <v>233</v>
      </c>
    </row>
    <row r="117" spans="1:9" s="39" customFormat="1" ht="45" customHeight="1" x14ac:dyDescent="0.25">
      <c r="A117" s="121" t="s">
        <v>235</v>
      </c>
      <c r="B117" s="127">
        <v>115</v>
      </c>
      <c r="C117" s="127">
        <v>40673555</v>
      </c>
      <c r="D117" s="157">
        <v>41264</v>
      </c>
      <c r="E117" s="127" t="s">
        <v>34</v>
      </c>
      <c r="F117" s="127">
        <v>0.25</v>
      </c>
      <c r="G117" s="162">
        <v>466.1</v>
      </c>
      <c r="H117" s="127" t="s">
        <v>194</v>
      </c>
      <c r="I117" s="130" t="s">
        <v>233</v>
      </c>
    </row>
    <row r="118" spans="1:9" s="39" customFormat="1" ht="45" customHeight="1" x14ac:dyDescent="0.25">
      <c r="A118" s="121" t="s">
        <v>235</v>
      </c>
      <c r="B118" s="127">
        <v>116</v>
      </c>
      <c r="C118" s="158">
        <v>40673585</v>
      </c>
      <c r="D118" s="159">
        <v>41257</v>
      </c>
      <c r="E118" s="121" t="s">
        <v>34</v>
      </c>
      <c r="F118" s="160">
        <v>6.3</v>
      </c>
      <c r="G118" s="161">
        <f>550/1.18</f>
        <v>466.10169491525426</v>
      </c>
      <c r="H118" s="158" t="s">
        <v>56</v>
      </c>
      <c r="I118" s="180" t="s">
        <v>97</v>
      </c>
    </row>
    <row r="119" spans="1:9" s="39" customFormat="1" ht="45" customHeight="1" x14ac:dyDescent="0.25">
      <c r="A119" s="121" t="s">
        <v>235</v>
      </c>
      <c r="B119" s="127">
        <v>117</v>
      </c>
      <c r="C119" s="158">
        <v>40673610</v>
      </c>
      <c r="D119" s="156">
        <v>41262</v>
      </c>
      <c r="E119" s="121" t="s">
        <v>34</v>
      </c>
      <c r="F119" s="160">
        <v>5</v>
      </c>
      <c r="G119" s="161">
        <f>550/1.18</f>
        <v>466.10169491525426</v>
      </c>
      <c r="H119" s="158" t="s">
        <v>89</v>
      </c>
      <c r="I119" s="180" t="s">
        <v>99</v>
      </c>
    </row>
    <row r="120" spans="1:9" s="39" customFormat="1" ht="45" customHeight="1" x14ac:dyDescent="0.25">
      <c r="A120" s="121" t="s">
        <v>235</v>
      </c>
      <c r="B120" s="127">
        <v>118</v>
      </c>
      <c r="C120" s="158">
        <v>40673974</v>
      </c>
      <c r="D120" s="156">
        <v>41262</v>
      </c>
      <c r="E120" s="121" t="s">
        <v>34</v>
      </c>
      <c r="F120" s="160">
        <v>13</v>
      </c>
      <c r="G120" s="161">
        <f>550/1.18</f>
        <v>466.10169491525426</v>
      </c>
      <c r="H120" s="158" t="s">
        <v>55</v>
      </c>
      <c r="I120" s="180" t="s">
        <v>98</v>
      </c>
    </row>
    <row r="121" spans="1:9" s="39" customFormat="1" ht="45" customHeight="1" x14ac:dyDescent="0.25">
      <c r="A121" s="121" t="s">
        <v>235</v>
      </c>
      <c r="B121" s="127">
        <v>119</v>
      </c>
      <c r="C121" s="158">
        <v>40673983</v>
      </c>
      <c r="D121" s="156">
        <v>41262</v>
      </c>
      <c r="E121" s="121" t="s">
        <v>34</v>
      </c>
      <c r="F121" s="160">
        <v>3</v>
      </c>
      <c r="G121" s="161">
        <f>550/1.18</f>
        <v>466.10169491525426</v>
      </c>
      <c r="H121" s="158" t="s">
        <v>42</v>
      </c>
      <c r="I121" s="180" t="s">
        <v>100</v>
      </c>
    </row>
    <row r="122" spans="1:9" s="39" customFormat="1" ht="45" customHeight="1" x14ac:dyDescent="0.25">
      <c r="A122" s="121" t="s">
        <v>235</v>
      </c>
      <c r="B122" s="127">
        <v>120</v>
      </c>
      <c r="C122" s="127">
        <v>40674186</v>
      </c>
      <c r="D122" s="157">
        <v>41270</v>
      </c>
      <c r="E122" s="121" t="s">
        <v>34</v>
      </c>
      <c r="F122" s="127">
        <v>5</v>
      </c>
      <c r="G122" s="169">
        <v>466.1</v>
      </c>
      <c r="H122" s="121" t="s">
        <v>238</v>
      </c>
      <c r="I122" s="125" t="s">
        <v>311</v>
      </c>
    </row>
    <row r="123" spans="1:9" s="39" customFormat="1" ht="45" customHeight="1" x14ac:dyDescent="0.25">
      <c r="A123" s="121" t="s">
        <v>235</v>
      </c>
      <c r="B123" s="127">
        <v>121</v>
      </c>
      <c r="C123" s="127">
        <v>40674243</v>
      </c>
      <c r="D123" s="157">
        <v>41269</v>
      </c>
      <c r="E123" s="121" t="s">
        <v>34</v>
      </c>
      <c r="F123" s="127">
        <v>15</v>
      </c>
      <c r="G123" s="169">
        <v>466.1</v>
      </c>
      <c r="H123" s="121" t="s">
        <v>254</v>
      </c>
      <c r="I123" s="125" t="s">
        <v>312</v>
      </c>
    </row>
    <row r="124" spans="1:9" s="39" customFormat="1" ht="45" customHeight="1" x14ac:dyDescent="0.25">
      <c r="A124" s="121" t="s">
        <v>235</v>
      </c>
      <c r="B124" s="127">
        <v>122</v>
      </c>
      <c r="C124" s="158">
        <v>40674689</v>
      </c>
      <c r="D124" s="159">
        <v>41256</v>
      </c>
      <c r="E124" s="121" t="s">
        <v>34</v>
      </c>
      <c r="F124" s="160">
        <v>8</v>
      </c>
      <c r="G124" s="161">
        <f>550/1.18</f>
        <v>466.10169491525426</v>
      </c>
      <c r="H124" s="158" t="s">
        <v>42</v>
      </c>
      <c r="I124" s="180" t="s">
        <v>73</v>
      </c>
    </row>
    <row r="125" spans="1:9" s="39" customFormat="1" ht="45" customHeight="1" x14ac:dyDescent="0.25">
      <c r="A125" s="121" t="s">
        <v>235</v>
      </c>
      <c r="B125" s="127">
        <v>123</v>
      </c>
      <c r="C125" s="127">
        <v>40674880</v>
      </c>
      <c r="D125" s="157">
        <v>41261</v>
      </c>
      <c r="E125" s="127" t="s">
        <v>272</v>
      </c>
      <c r="F125" s="127">
        <v>8</v>
      </c>
      <c r="G125" s="162">
        <v>466.1</v>
      </c>
      <c r="H125" s="127" t="s">
        <v>258</v>
      </c>
      <c r="I125" s="179" t="s">
        <v>277</v>
      </c>
    </row>
    <row r="126" spans="1:9" s="39" customFormat="1" ht="40.5" customHeight="1" x14ac:dyDescent="0.25">
      <c r="A126" s="121" t="s">
        <v>235</v>
      </c>
      <c r="B126" s="127">
        <v>124</v>
      </c>
      <c r="C126" s="158">
        <v>40674942</v>
      </c>
      <c r="D126" s="156">
        <v>41270</v>
      </c>
      <c r="E126" s="121" t="s">
        <v>34</v>
      </c>
      <c r="F126" s="160">
        <v>12</v>
      </c>
      <c r="G126" s="161">
        <f>550/1.18</f>
        <v>466.10169491525426</v>
      </c>
      <c r="H126" s="158" t="s">
        <v>42</v>
      </c>
      <c r="I126" s="180" t="s">
        <v>102</v>
      </c>
    </row>
    <row r="127" spans="1:9" s="39" customFormat="1" ht="37.5" customHeight="1" x14ac:dyDescent="0.25">
      <c r="A127" s="121" t="s">
        <v>235</v>
      </c>
      <c r="B127" s="127">
        <v>125</v>
      </c>
      <c r="C127" s="158">
        <v>40674952</v>
      </c>
      <c r="D127" s="159">
        <v>41267</v>
      </c>
      <c r="E127" s="121" t="s">
        <v>34</v>
      </c>
      <c r="F127" s="160">
        <v>3</v>
      </c>
      <c r="G127" s="161">
        <f>550/1.18</f>
        <v>466.10169491525426</v>
      </c>
      <c r="H127" s="158" t="s">
        <v>126</v>
      </c>
      <c r="I127" s="180" t="s">
        <v>101</v>
      </c>
    </row>
    <row r="128" spans="1:9" s="39" customFormat="1" ht="42.75" customHeight="1" x14ac:dyDescent="0.25">
      <c r="A128" s="121" t="s">
        <v>235</v>
      </c>
      <c r="B128" s="127">
        <v>126</v>
      </c>
      <c r="C128" s="127">
        <v>40675753</v>
      </c>
      <c r="D128" s="157">
        <v>41271</v>
      </c>
      <c r="E128" s="121" t="s">
        <v>34</v>
      </c>
      <c r="F128" s="127">
        <v>5</v>
      </c>
      <c r="G128" s="169">
        <v>466.1</v>
      </c>
      <c r="H128" s="121" t="s">
        <v>250</v>
      </c>
      <c r="I128" s="125" t="s">
        <v>313</v>
      </c>
    </row>
    <row r="129" spans="1:9" s="39" customFormat="1" ht="47.25" customHeight="1" x14ac:dyDescent="0.25">
      <c r="A129" s="121" t="s">
        <v>235</v>
      </c>
      <c r="B129" s="127">
        <v>127</v>
      </c>
      <c r="C129" s="127">
        <v>40675829</v>
      </c>
      <c r="D129" s="157">
        <v>41269</v>
      </c>
      <c r="E129" s="121" t="s">
        <v>34</v>
      </c>
      <c r="F129" s="127">
        <v>5</v>
      </c>
      <c r="G129" s="169">
        <v>466.1</v>
      </c>
      <c r="H129" s="121" t="s">
        <v>252</v>
      </c>
      <c r="I129" s="125" t="s">
        <v>314</v>
      </c>
    </row>
    <row r="130" spans="1:9" s="39" customFormat="1" ht="54" customHeight="1" x14ac:dyDescent="0.25">
      <c r="A130" s="121" t="s">
        <v>235</v>
      </c>
      <c r="B130" s="127">
        <v>128</v>
      </c>
      <c r="C130" s="127">
        <v>40675881</v>
      </c>
      <c r="D130" s="157">
        <v>41271</v>
      </c>
      <c r="E130" s="121" t="s">
        <v>34</v>
      </c>
      <c r="F130" s="127">
        <v>10</v>
      </c>
      <c r="G130" s="169">
        <v>466.1</v>
      </c>
      <c r="H130" s="121" t="s">
        <v>246</v>
      </c>
      <c r="I130" s="125" t="s">
        <v>315</v>
      </c>
    </row>
    <row r="131" spans="1:9" s="39" customFormat="1" ht="44.25" customHeight="1" x14ac:dyDescent="0.25">
      <c r="A131" s="121" t="s">
        <v>235</v>
      </c>
      <c r="B131" s="127">
        <v>129</v>
      </c>
      <c r="C131" s="158">
        <v>40676552</v>
      </c>
      <c r="D131" s="156">
        <v>41262</v>
      </c>
      <c r="E131" s="121" t="s">
        <v>34</v>
      </c>
      <c r="F131" s="160">
        <v>5</v>
      </c>
      <c r="G131" s="161">
        <f>550/1.18</f>
        <v>466.10169491525426</v>
      </c>
      <c r="H131" s="158" t="s">
        <v>89</v>
      </c>
      <c r="I131" s="180" t="s">
        <v>75</v>
      </c>
    </row>
    <row r="132" spans="1:9" s="39" customFormat="1" ht="36.75" customHeight="1" x14ac:dyDescent="0.25">
      <c r="A132" s="121" t="s">
        <v>235</v>
      </c>
      <c r="B132" s="127">
        <v>130</v>
      </c>
      <c r="C132" s="158">
        <v>40676557</v>
      </c>
      <c r="D132" s="156">
        <v>41270</v>
      </c>
      <c r="E132" s="121" t="s">
        <v>34</v>
      </c>
      <c r="F132" s="160">
        <v>5</v>
      </c>
      <c r="G132" s="161">
        <f>550/1.18</f>
        <v>466.10169491525426</v>
      </c>
      <c r="H132" s="158" t="s">
        <v>54</v>
      </c>
      <c r="I132" s="180" t="s">
        <v>107</v>
      </c>
    </row>
    <row r="133" spans="1:9" s="39" customFormat="1" ht="44.25" customHeight="1" x14ac:dyDescent="0.25">
      <c r="A133" s="121" t="s">
        <v>235</v>
      </c>
      <c r="B133" s="127">
        <v>131</v>
      </c>
      <c r="C133" s="158">
        <v>40676721</v>
      </c>
      <c r="D133" s="156">
        <v>41270</v>
      </c>
      <c r="E133" s="121" t="s">
        <v>34</v>
      </c>
      <c r="F133" s="160">
        <v>15</v>
      </c>
      <c r="G133" s="161">
        <f>550/1.18</f>
        <v>466.10169491525426</v>
      </c>
      <c r="H133" s="158" t="s">
        <v>127</v>
      </c>
      <c r="I133" s="180" t="s">
        <v>104</v>
      </c>
    </row>
    <row r="134" spans="1:9" s="39" customFormat="1" ht="54" customHeight="1" x14ac:dyDescent="0.25">
      <c r="A134" s="121" t="s">
        <v>235</v>
      </c>
      <c r="B134" s="127">
        <v>132</v>
      </c>
      <c r="C134" s="158">
        <v>40677364</v>
      </c>
      <c r="D134" s="156">
        <v>41270</v>
      </c>
      <c r="E134" s="121" t="s">
        <v>34</v>
      </c>
      <c r="F134" s="160">
        <v>15</v>
      </c>
      <c r="G134" s="161">
        <f>550/1.18</f>
        <v>466.10169491525426</v>
      </c>
      <c r="H134" s="158" t="s">
        <v>40</v>
      </c>
      <c r="I134" s="180" t="s">
        <v>105</v>
      </c>
    </row>
    <row r="135" spans="1:9" s="39" customFormat="1" ht="31.5" x14ac:dyDescent="0.25">
      <c r="A135" s="121" t="s">
        <v>235</v>
      </c>
      <c r="B135" s="127">
        <v>133</v>
      </c>
      <c r="C135" s="127">
        <v>40678030</v>
      </c>
      <c r="D135" s="157">
        <v>41271</v>
      </c>
      <c r="E135" s="127" t="s">
        <v>34</v>
      </c>
      <c r="F135" s="127">
        <v>5</v>
      </c>
      <c r="G135" s="162">
        <v>466.1</v>
      </c>
      <c r="H135" s="134" t="s">
        <v>286</v>
      </c>
      <c r="I135" s="122" t="s">
        <v>287</v>
      </c>
    </row>
    <row r="136" spans="1:9" s="39" customFormat="1" ht="31.5" x14ac:dyDescent="0.25">
      <c r="A136" s="121" t="s">
        <v>235</v>
      </c>
      <c r="B136" s="127">
        <v>134</v>
      </c>
      <c r="C136" s="127">
        <v>40678537</v>
      </c>
      <c r="D136" s="157">
        <v>41270</v>
      </c>
      <c r="E136" s="127" t="s">
        <v>272</v>
      </c>
      <c r="F136" s="127">
        <v>6.3</v>
      </c>
      <c r="G136" s="162">
        <v>466.1</v>
      </c>
      <c r="H136" s="127" t="s">
        <v>259</v>
      </c>
      <c r="I136" s="179" t="s">
        <v>278</v>
      </c>
    </row>
    <row r="137" spans="1:9" s="39" customFormat="1" ht="31.5" x14ac:dyDescent="0.25">
      <c r="A137" s="121" t="s">
        <v>235</v>
      </c>
      <c r="B137" s="127">
        <v>135</v>
      </c>
      <c r="C137" s="158">
        <v>40678909</v>
      </c>
      <c r="D137" s="159">
        <v>41268</v>
      </c>
      <c r="E137" s="121" t="s">
        <v>34</v>
      </c>
      <c r="F137" s="160">
        <v>15</v>
      </c>
      <c r="G137" s="161">
        <f>550/1.18</f>
        <v>466.10169491525426</v>
      </c>
      <c r="H137" s="158" t="s">
        <v>54</v>
      </c>
      <c r="I137" s="180" t="s">
        <v>106</v>
      </c>
    </row>
    <row r="138" spans="1:9" s="39" customFormat="1" ht="31.5" x14ac:dyDescent="0.25">
      <c r="A138" s="121" t="s">
        <v>235</v>
      </c>
      <c r="B138" s="127">
        <v>136</v>
      </c>
      <c r="C138" s="158">
        <v>40679736</v>
      </c>
      <c r="D138" s="156">
        <v>41271</v>
      </c>
      <c r="E138" s="121" t="s">
        <v>34</v>
      </c>
      <c r="F138" s="160">
        <v>15</v>
      </c>
      <c r="G138" s="161">
        <f>550/1.18</f>
        <v>466.10169491525426</v>
      </c>
      <c r="H138" s="158" t="s">
        <v>50</v>
      </c>
      <c r="I138" s="180" t="s">
        <v>110</v>
      </c>
    </row>
    <row r="139" spans="1:9" s="39" customFormat="1" ht="31.5" x14ac:dyDescent="0.25">
      <c r="A139" s="121" t="s">
        <v>235</v>
      </c>
      <c r="B139" s="127">
        <v>137</v>
      </c>
      <c r="C139" s="121">
        <v>40681612</v>
      </c>
      <c r="D139" s="156">
        <v>41272</v>
      </c>
      <c r="E139" s="121" t="s">
        <v>137</v>
      </c>
      <c r="F139" s="121">
        <v>99</v>
      </c>
      <c r="G139" s="169">
        <f>104541.11/1.18</f>
        <v>88594.161016949161</v>
      </c>
      <c r="H139" s="158" t="s">
        <v>56</v>
      </c>
      <c r="I139" s="178" t="s">
        <v>125</v>
      </c>
    </row>
    <row r="141" spans="1:9" x14ac:dyDescent="0.25">
      <c r="F141" s="75"/>
      <c r="G141" s="77"/>
      <c r="H141" s="76"/>
    </row>
    <row r="142" spans="1:9" x14ac:dyDescent="0.25">
      <c r="F142" s="75"/>
      <c r="G142" s="67"/>
      <c r="H142" s="76"/>
    </row>
  </sheetData>
  <autoFilter ref="A3:I139">
    <sortState ref="A4:I142">
      <sortCondition ref="C3:C142"/>
    </sortState>
  </autoFilter>
  <pageMargins left="0.70866141732283472" right="0.70866141732283472" top="0.74803149606299213" bottom="0.74803149606299213" header="0.31496062992125984" footer="0.31496062992125984"/>
  <pageSetup paperSize="9" scale="96" fitToHeight="99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79"/>
  <sheetViews>
    <sheetView zoomScale="90" zoomScaleNormal="90" workbookViewId="0">
      <selection activeCell="H5" sqref="H5"/>
    </sheetView>
  </sheetViews>
  <sheetFormatPr defaultRowHeight="15" x14ac:dyDescent="0.25"/>
  <cols>
    <col min="1" max="1" width="16.140625" style="50" customWidth="1"/>
    <col min="2" max="2" width="8.5703125" style="16" customWidth="1"/>
    <col min="3" max="3" width="16.5703125" style="16" customWidth="1"/>
    <col min="4" max="4" width="11.85546875" style="40" customWidth="1"/>
    <col min="5" max="5" width="8.42578125" style="16" customWidth="1"/>
    <col min="6" max="6" width="8.85546875" style="49" customWidth="1"/>
    <col min="7" max="7" width="14.5703125" style="27" customWidth="1"/>
    <col min="8" max="8" width="45.85546875" style="47" customWidth="1"/>
    <col min="9" max="9" width="43.28515625" style="16" customWidth="1"/>
    <col min="10" max="10" width="16.85546875" style="16" customWidth="1"/>
    <col min="11" max="16384" width="9.140625" style="16"/>
  </cols>
  <sheetData>
    <row r="1" spans="1:9" s="45" customFormat="1" x14ac:dyDescent="0.25">
      <c r="A1" s="53"/>
      <c r="B1" s="54" t="s">
        <v>175</v>
      </c>
      <c r="C1" s="54"/>
      <c r="D1" s="55"/>
      <c r="E1" s="54"/>
      <c r="F1" s="56"/>
      <c r="G1" s="57"/>
      <c r="H1" s="46"/>
    </row>
    <row r="2" spans="1:9" s="45" customFormat="1" ht="120" x14ac:dyDescent="0.25">
      <c r="A2" s="51" t="s">
        <v>0</v>
      </c>
      <c r="B2" s="20" t="s">
        <v>1</v>
      </c>
      <c r="C2" s="20" t="s">
        <v>9</v>
      </c>
      <c r="D2" s="44" t="s">
        <v>13</v>
      </c>
      <c r="E2" s="43" t="s">
        <v>12</v>
      </c>
      <c r="F2" s="20" t="s">
        <v>27</v>
      </c>
      <c r="G2" s="20" t="s">
        <v>35</v>
      </c>
      <c r="H2" s="20" t="s">
        <v>28</v>
      </c>
      <c r="I2" s="24" t="s">
        <v>38</v>
      </c>
    </row>
    <row r="3" spans="1:9" s="45" customFormat="1" x14ac:dyDescent="0.25">
      <c r="A3" s="58"/>
      <c r="B3" s="30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0">
        <v>7</v>
      </c>
      <c r="I3" s="24">
        <v>8</v>
      </c>
    </row>
    <row r="4" spans="1:9" s="45" customFormat="1" x14ac:dyDescent="0.25">
      <c r="A4" s="58"/>
      <c r="B4" s="30"/>
      <c r="C4" s="30"/>
      <c r="D4" s="30"/>
      <c r="E4" s="30"/>
      <c r="F4" s="30"/>
      <c r="G4" s="30"/>
      <c r="H4" s="30"/>
      <c r="I4" s="59"/>
    </row>
    <row r="5" spans="1:9" s="23" customFormat="1" ht="26.25" customHeight="1" x14ac:dyDescent="0.25">
      <c r="A5" s="18" t="s">
        <v>31</v>
      </c>
      <c r="B5" s="24">
        <v>1</v>
      </c>
      <c r="C5" s="20">
        <v>40048899</v>
      </c>
      <c r="D5" s="103">
        <f>550/1.18</f>
        <v>466.10169491525426</v>
      </c>
      <c r="E5" s="38">
        <v>15</v>
      </c>
      <c r="F5" s="99">
        <v>904</v>
      </c>
      <c r="G5" s="100">
        <v>41262</v>
      </c>
      <c r="H5" s="20" t="s">
        <v>58</v>
      </c>
      <c r="I5" s="20" t="s">
        <v>140</v>
      </c>
    </row>
    <row r="6" spans="1:9" s="23" customFormat="1" ht="26.25" customHeight="1" x14ac:dyDescent="0.25">
      <c r="A6" s="18" t="s">
        <v>31</v>
      </c>
      <c r="B6" s="24">
        <v>2</v>
      </c>
      <c r="C6" s="92">
        <v>40165763</v>
      </c>
      <c r="D6" s="103">
        <f t="shared" ref="D6:D33" si="0">550/1.18</f>
        <v>466.10169491525426</v>
      </c>
      <c r="E6" s="38">
        <v>15</v>
      </c>
      <c r="F6" s="99">
        <v>890</v>
      </c>
      <c r="G6" s="100">
        <v>41249</v>
      </c>
      <c r="H6" s="101" t="s">
        <v>54</v>
      </c>
      <c r="I6" s="20" t="s">
        <v>141</v>
      </c>
    </row>
    <row r="7" spans="1:9" s="23" customFormat="1" ht="26.25" customHeight="1" x14ac:dyDescent="0.25">
      <c r="A7" s="18" t="s">
        <v>31</v>
      </c>
      <c r="B7" s="24">
        <v>3</v>
      </c>
      <c r="C7" s="92">
        <v>40171068</v>
      </c>
      <c r="D7" s="103">
        <f t="shared" si="0"/>
        <v>466.10169491525426</v>
      </c>
      <c r="E7" s="38">
        <v>10</v>
      </c>
      <c r="F7" s="99">
        <v>886</v>
      </c>
      <c r="G7" s="100">
        <v>41260</v>
      </c>
      <c r="H7" s="20" t="s">
        <v>167</v>
      </c>
      <c r="I7" s="20" t="s">
        <v>142</v>
      </c>
    </row>
    <row r="8" spans="1:9" s="23" customFormat="1" ht="26.25" customHeight="1" x14ac:dyDescent="0.25">
      <c r="A8" s="18" t="s">
        <v>31</v>
      </c>
      <c r="B8" s="24">
        <v>4</v>
      </c>
      <c r="C8" s="92">
        <v>40336224</v>
      </c>
      <c r="D8" s="103">
        <f t="shared" si="0"/>
        <v>466.10169491525426</v>
      </c>
      <c r="E8" s="99">
        <v>12</v>
      </c>
      <c r="F8" s="99">
        <v>404</v>
      </c>
      <c r="G8" s="100">
        <v>41256</v>
      </c>
      <c r="H8" s="93" t="s">
        <v>42</v>
      </c>
      <c r="I8" s="116" t="s">
        <v>143</v>
      </c>
    </row>
    <row r="9" spans="1:9" s="23" customFormat="1" ht="26.25" customHeight="1" x14ac:dyDescent="0.25">
      <c r="A9" s="18" t="s">
        <v>31</v>
      </c>
      <c r="B9" s="24">
        <v>5</v>
      </c>
      <c r="C9" s="117">
        <v>40353085</v>
      </c>
      <c r="D9" s="103">
        <f t="shared" si="0"/>
        <v>466.10169491525426</v>
      </c>
      <c r="E9" s="105">
        <v>12</v>
      </c>
      <c r="F9" s="105">
        <v>855</v>
      </c>
      <c r="G9" s="106">
        <v>41256</v>
      </c>
      <c r="H9" s="93" t="s">
        <v>56</v>
      </c>
      <c r="I9" s="98" t="s">
        <v>144</v>
      </c>
    </row>
    <row r="10" spans="1:9" s="23" customFormat="1" ht="26.25" customHeight="1" x14ac:dyDescent="0.25">
      <c r="A10" s="18" t="s">
        <v>31</v>
      </c>
      <c r="B10" s="24">
        <v>6</v>
      </c>
      <c r="C10" s="104">
        <v>40394115</v>
      </c>
      <c r="D10" s="103">
        <f t="shared" si="0"/>
        <v>466.10169491525426</v>
      </c>
      <c r="E10" s="79">
        <v>12</v>
      </c>
      <c r="F10" s="105">
        <v>782</v>
      </c>
      <c r="G10" s="106">
        <v>41256</v>
      </c>
      <c r="H10" s="93" t="s">
        <v>56</v>
      </c>
      <c r="I10" s="80" t="s">
        <v>145</v>
      </c>
    </row>
    <row r="11" spans="1:9" s="23" customFormat="1" ht="26.25" customHeight="1" x14ac:dyDescent="0.25">
      <c r="A11" s="18" t="s">
        <v>31</v>
      </c>
      <c r="B11" s="24">
        <v>7</v>
      </c>
      <c r="C11" s="104">
        <v>40441929</v>
      </c>
      <c r="D11" s="103">
        <f t="shared" si="0"/>
        <v>466.10169491525426</v>
      </c>
      <c r="E11" s="79">
        <v>5</v>
      </c>
      <c r="F11" s="105">
        <v>918</v>
      </c>
      <c r="G11" s="106">
        <v>41256</v>
      </c>
      <c r="H11" s="20" t="s">
        <v>55</v>
      </c>
      <c r="I11" s="80" t="s">
        <v>146</v>
      </c>
    </row>
    <row r="12" spans="1:9" s="23" customFormat="1" ht="26.25" customHeight="1" x14ac:dyDescent="0.25">
      <c r="A12" s="18" t="s">
        <v>31</v>
      </c>
      <c r="B12" s="24">
        <v>8</v>
      </c>
      <c r="C12" s="104">
        <v>40445007</v>
      </c>
      <c r="D12" s="103">
        <f t="shared" si="0"/>
        <v>466.10169491525426</v>
      </c>
      <c r="E12" s="79">
        <v>5</v>
      </c>
      <c r="F12" s="105">
        <v>712</v>
      </c>
      <c r="G12" s="106">
        <v>41260</v>
      </c>
      <c r="H12" s="80" t="s">
        <v>168</v>
      </c>
      <c r="I12" s="80" t="s">
        <v>147</v>
      </c>
    </row>
    <row r="13" spans="1:9" s="23" customFormat="1" ht="26.25" customHeight="1" x14ac:dyDescent="0.25">
      <c r="A13" s="18" t="s">
        <v>31</v>
      </c>
      <c r="B13" s="24">
        <v>9</v>
      </c>
      <c r="C13" s="80">
        <v>40469840</v>
      </c>
      <c r="D13" s="103">
        <f t="shared" si="0"/>
        <v>466.10169491525426</v>
      </c>
      <c r="E13" s="79">
        <v>12</v>
      </c>
      <c r="F13" s="79">
        <v>832</v>
      </c>
      <c r="G13" s="94">
        <v>41256</v>
      </c>
      <c r="H13" s="80" t="s">
        <v>62</v>
      </c>
      <c r="I13" s="80" t="s">
        <v>148</v>
      </c>
    </row>
    <row r="14" spans="1:9" s="23" customFormat="1" ht="26.25" customHeight="1" x14ac:dyDescent="0.25">
      <c r="A14" s="18" t="s">
        <v>31</v>
      </c>
      <c r="B14" s="24">
        <v>10</v>
      </c>
      <c r="C14" s="107">
        <v>40496433</v>
      </c>
      <c r="D14" s="103">
        <f t="shared" si="0"/>
        <v>466.10169491525426</v>
      </c>
      <c r="E14" s="108">
        <v>15</v>
      </c>
      <c r="F14" s="108">
        <v>653</v>
      </c>
      <c r="G14" s="109">
        <v>41256</v>
      </c>
      <c r="H14" s="93" t="s">
        <v>42</v>
      </c>
      <c r="I14" s="107" t="s">
        <v>149</v>
      </c>
    </row>
    <row r="15" spans="1:9" s="23" customFormat="1" ht="26.25" customHeight="1" x14ac:dyDescent="0.25">
      <c r="A15" s="18" t="s">
        <v>31</v>
      </c>
      <c r="B15" s="24">
        <v>11</v>
      </c>
      <c r="C15" s="80">
        <v>40584949</v>
      </c>
      <c r="D15" s="103">
        <f t="shared" si="0"/>
        <v>466.10169491525426</v>
      </c>
      <c r="E15" s="79">
        <v>5</v>
      </c>
      <c r="F15" s="79">
        <v>640</v>
      </c>
      <c r="G15" s="94">
        <v>41267</v>
      </c>
      <c r="H15" s="101" t="s">
        <v>54</v>
      </c>
      <c r="I15" s="80" t="s">
        <v>150</v>
      </c>
    </row>
    <row r="16" spans="1:9" s="23" customFormat="1" ht="26.25" customHeight="1" x14ac:dyDescent="0.25">
      <c r="A16" s="18" t="s">
        <v>31</v>
      </c>
      <c r="B16" s="24">
        <v>12</v>
      </c>
      <c r="C16" s="80">
        <v>40581608</v>
      </c>
      <c r="D16" s="103">
        <f t="shared" si="0"/>
        <v>466.10169491525426</v>
      </c>
      <c r="E16" s="79">
        <v>10</v>
      </c>
      <c r="F16" s="79">
        <v>858</v>
      </c>
      <c r="G16" s="94">
        <v>41256</v>
      </c>
      <c r="H16" s="80" t="s">
        <v>126</v>
      </c>
      <c r="I16" s="80" t="s">
        <v>151</v>
      </c>
    </row>
    <row r="17" spans="1:9" s="23" customFormat="1" ht="26.25" customHeight="1" x14ac:dyDescent="0.25">
      <c r="A17" s="18" t="s">
        <v>31</v>
      </c>
      <c r="B17" s="24">
        <v>13</v>
      </c>
      <c r="C17" s="80">
        <v>40581652</v>
      </c>
      <c r="D17" s="103">
        <f t="shared" si="0"/>
        <v>466.10169491525426</v>
      </c>
      <c r="E17" s="79">
        <v>10</v>
      </c>
      <c r="F17" s="79">
        <v>931</v>
      </c>
      <c r="G17" s="94">
        <v>41256</v>
      </c>
      <c r="H17" s="101" t="s">
        <v>54</v>
      </c>
      <c r="I17" s="80" t="s">
        <v>152</v>
      </c>
    </row>
    <row r="18" spans="1:9" s="23" customFormat="1" ht="26.25" customHeight="1" x14ac:dyDescent="0.25">
      <c r="A18" s="18" t="s">
        <v>31</v>
      </c>
      <c r="B18" s="24">
        <v>14</v>
      </c>
      <c r="C18" s="80">
        <v>40594000</v>
      </c>
      <c r="D18" s="103">
        <f t="shared" si="0"/>
        <v>466.10169491525426</v>
      </c>
      <c r="E18" s="79">
        <v>5</v>
      </c>
      <c r="F18" s="79">
        <v>672</v>
      </c>
      <c r="G18" s="94">
        <v>41249</v>
      </c>
      <c r="H18" s="101" t="s">
        <v>170</v>
      </c>
      <c r="I18" s="80" t="s">
        <v>153</v>
      </c>
    </row>
    <row r="19" spans="1:9" s="23" customFormat="1" ht="26.25" customHeight="1" x14ac:dyDescent="0.25">
      <c r="A19" s="18" t="s">
        <v>31</v>
      </c>
      <c r="B19" s="24">
        <v>15</v>
      </c>
      <c r="C19" s="80">
        <v>40587112</v>
      </c>
      <c r="D19" s="103">
        <f t="shared" si="0"/>
        <v>466.10169491525426</v>
      </c>
      <c r="E19" s="79">
        <v>10</v>
      </c>
      <c r="F19" s="79">
        <v>925</v>
      </c>
      <c r="G19" s="94">
        <v>41256</v>
      </c>
      <c r="H19" s="20" t="s">
        <v>55</v>
      </c>
      <c r="I19" s="80" t="s">
        <v>154</v>
      </c>
    </row>
    <row r="20" spans="1:9" s="23" customFormat="1" ht="26.25" customHeight="1" x14ac:dyDescent="0.25">
      <c r="A20" s="18" t="s">
        <v>31</v>
      </c>
      <c r="B20" s="24">
        <v>16</v>
      </c>
      <c r="C20" s="80">
        <v>40605464</v>
      </c>
      <c r="D20" s="103">
        <f t="shared" si="0"/>
        <v>466.10169491525426</v>
      </c>
      <c r="E20" s="79">
        <v>5</v>
      </c>
      <c r="F20" s="79">
        <v>884</v>
      </c>
      <c r="G20" s="94">
        <v>41256</v>
      </c>
      <c r="H20" s="101" t="s">
        <v>54</v>
      </c>
      <c r="I20" s="80" t="s">
        <v>155</v>
      </c>
    </row>
    <row r="21" spans="1:9" s="23" customFormat="1" ht="26.25" customHeight="1" x14ac:dyDescent="0.25">
      <c r="A21" s="18" t="s">
        <v>31</v>
      </c>
      <c r="B21" s="24">
        <v>17</v>
      </c>
      <c r="C21" s="80">
        <v>40605991</v>
      </c>
      <c r="D21" s="103">
        <f t="shared" si="0"/>
        <v>466.10169491525426</v>
      </c>
      <c r="E21" s="79">
        <v>5</v>
      </c>
      <c r="F21" s="79">
        <v>856</v>
      </c>
      <c r="G21" s="94">
        <v>41256</v>
      </c>
      <c r="H21" s="80" t="s">
        <v>126</v>
      </c>
      <c r="I21" s="80" t="s">
        <v>156</v>
      </c>
    </row>
    <row r="22" spans="1:9" s="23" customFormat="1" ht="26.25" customHeight="1" x14ac:dyDescent="0.25">
      <c r="A22" s="18" t="s">
        <v>31</v>
      </c>
      <c r="B22" s="24">
        <v>18</v>
      </c>
      <c r="C22" s="80">
        <v>40609213</v>
      </c>
      <c r="D22" s="103">
        <f t="shared" si="0"/>
        <v>466.10169491525426</v>
      </c>
      <c r="E22" s="79">
        <v>15</v>
      </c>
      <c r="F22" s="79">
        <v>877</v>
      </c>
      <c r="G22" s="94">
        <v>41256</v>
      </c>
      <c r="H22" s="101" t="s">
        <v>44</v>
      </c>
      <c r="I22" s="80" t="s">
        <v>157</v>
      </c>
    </row>
    <row r="23" spans="1:9" s="23" customFormat="1" ht="26.25" customHeight="1" x14ac:dyDescent="0.25">
      <c r="A23" s="18" t="s">
        <v>31</v>
      </c>
      <c r="B23" s="24">
        <v>19</v>
      </c>
      <c r="C23" s="101">
        <v>40613175</v>
      </c>
      <c r="D23" s="103">
        <f t="shared" si="0"/>
        <v>466.10169491525426</v>
      </c>
      <c r="E23" s="79">
        <v>5</v>
      </c>
      <c r="F23" s="79">
        <v>859</v>
      </c>
      <c r="G23" s="94">
        <v>41256</v>
      </c>
      <c r="H23" s="101" t="s">
        <v>127</v>
      </c>
      <c r="I23" s="80" t="s">
        <v>158</v>
      </c>
    </row>
    <row r="24" spans="1:9" s="23" customFormat="1" ht="26.25" customHeight="1" x14ac:dyDescent="0.25">
      <c r="A24" s="18" t="s">
        <v>31</v>
      </c>
      <c r="B24" s="24">
        <v>20</v>
      </c>
      <c r="C24" s="101">
        <v>40618553</v>
      </c>
      <c r="D24" s="103">
        <f t="shared" si="0"/>
        <v>466.10169491525426</v>
      </c>
      <c r="E24" s="79">
        <v>5</v>
      </c>
      <c r="F24" s="79">
        <v>900</v>
      </c>
      <c r="G24" s="94">
        <v>41249</v>
      </c>
      <c r="H24" s="93" t="s">
        <v>56</v>
      </c>
      <c r="I24" s="80" t="s">
        <v>159</v>
      </c>
    </row>
    <row r="25" spans="1:9" s="23" customFormat="1" ht="26.25" customHeight="1" x14ac:dyDescent="0.25">
      <c r="A25" s="18" t="s">
        <v>31</v>
      </c>
      <c r="B25" s="24">
        <v>21</v>
      </c>
      <c r="C25" s="101">
        <v>40625111</v>
      </c>
      <c r="D25" s="103">
        <f t="shared" si="0"/>
        <v>466.10169491525426</v>
      </c>
      <c r="E25" s="79">
        <v>5</v>
      </c>
      <c r="F25" s="79">
        <v>895</v>
      </c>
      <c r="G25" s="94">
        <v>41256</v>
      </c>
      <c r="H25" s="101" t="s">
        <v>169</v>
      </c>
      <c r="I25" s="80" t="s">
        <v>160</v>
      </c>
    </row>
    <row r="26" spans="1:9" s="23" customFormat="1" ht="26.25" customHeight="1" x14ac:dyDescent="0.25">
      <c r="A26" s="18" t="s">
        <v>31</v>
      </c>
      <c r="B26" s="24">
        <v>22</v>
      </c>
      <c r="C26" s="101">
        <v>40623763</v>
      </c>
      <c r="D26" s="103">
        <f t="shared" si="0"/>
        <v>466.10169491525426</v>
      </c>
      <c r="E26" s="79">
        <v>15</v>
      </c>
      <c r="F26" s="79">
        <v>913</v>
      </c>
      <c r="G26" s="94">
        <v>41256</v>
      </c>
      <c r="H26" s="93" t="s">
        <v>56</v>
      </c>
      <c r="I26" s="80" t="s">
        <v>161</v>
      </c>
    </row>
    <row r="27" spans="1:9" s="23" customFormat="1" ht="26.25" customHeight="1" x14ac:dyDescent="0.25">
      <c r="A27" s="18" t="s">
        <v>31</v>
      </c>
      <c r="B27" s="24">
        <v>23</v>
      </c>
      <c r="C27" s="101">
        <v>40630787</v>
      </c>
      <c r="D27" s="103">
        <f t="shared" si="0"/>
        <v>466.10169491525426</v>
      </c>
      <c r="E27" s="102">
        <v>15</v>
      </c>
      <c r="F27" s="102">
        <v>901</v>
      </c>
      <c r="G27" s="94">
        <v>41256</v>
      </c>
      <c r="H27" s="101" t="s">
        <v>170</v>
      </c>
      <c r="I27" s="101" t="s">
        <v>162</v>
      </c>
    </row>
    <row r="28" spans="1:9" s="23" customFormat="1" ht="26.25" customHeight="1" x14ac:dyDescent="0.25">
      <c r="A28" s="18" t="s">
        <v>31</v>
      </c>
      <c r="B28" s="24">
        <v>24</v>
      </c>
      <c r="C28" s="101">
        <v>40638029</v>
      </c>
      <c r="D28" s="103">
        <f t="shared" si="0"/>
        <v>466.10169491525426</v>
      </c>
      <c r="E28" s="102">
        <v>15</v>
      </c>
      <c r="F28" s="102">
        <v>932</v>
      </c>
      <c r="G28" s="94">
        <v>41256</v>
      </c>
      <c r="H28" s="101" t="s">
        <v>54</v>
      </c>
      <c r="I28" s="101" t="s">
        <v>163</v>
      </c>
    </row>
    <row r="29" spans="1:9" s="23" customFormat="1" ht="26.25" customHeight="1" x14ac:dyDescent="0.25">
      <c r="A29" s="18" t="s">
        <v>31</v>
      </c>
      <c r="B29" s="24">
        <v>25</v>
      </c>
      <c r="C29" s="101">
        <v>40653563</v>
      </c>
      <c r="D29" s="103">
        <f t="shared" si="0"/>
        <v>466.10169491525426</v>
      </c>
      <c r="E29" s="102">
        <v>10</v>
      </c>
      <c r="F29" s="102">
        <v>911</v>
      </c>
      <c r="G29" s="94">
        <v>41256</v>
      </c>
      <c r="H29" s="101" t="s">
        <v>54</v>
      </c>
      <c r="I29" s="101" t="s">
        <v>59</v>
      </c>
    </row>
    <row r="30" spans="1:9" s="23" customFormat="1" ht="26.25" customHeight="1" x14ac:dyDescent="0.25">
      <c r="A30" s="18" t="s">
        <v>31</v>
      </c>
      <c r="B30" s="24">
        <v>26</v>
      </c>
      <c r="C30" s="118">
        <v>40274589</v>
      </c>
      <c r="D30" s="20">
        <f>8966.32/1.18</f>
        <v>7598.5762711864409</v>
      </c>
      <c r="E30" s="20">
        <v>3000</v>
      </c>
      <c r="F30" s="20">
        <v>979</v>
      </c>
      <c r="G30" s="19">
        <v>41268</v>
      </c>
      <c r="H30" s="101" t="s">
        <v>54</v>
      </c>
      <c r="I30" s="20" t="s">
        <v>164</v>
      </c>
    </row>
    <row r="31" spans="1:9" s="23" customFormat="1" ht="26.25" customHeight="1" x14ac:dyDescent="0.25">
      <c r="A31" s="18" t="s">
        <v>31</v>
      </c>
      <c r="B31" s="24">
        <v>27</v>
      </c>
      <c r="C31" s="20">
        <v>40354354</v>
      </c>
      <c r="D31" s="20">
        <f>178799.26/1.18</f>
        <v>151524.79661016952</v>
      </c>
      <c r="E31" s="20">
        <v>80</v>
      </c>
      <c r="F31" s="20">
        <v>958</v>
      </c>
      <c r="G31" s="19">
        <v>41262</v>
      </c>
      <c r="H31" s="20" t="s">
        <v>171</v>
      </c>
      <c r="I31" s="20" t="s">
        <v>165</v>
      </c>
    </row>
    <row r="32" spans="1:9" s="23" customFormat="1" ht="26.25" customHeight="1" x14ac:dyDescent="0.25">
      <c r="A32" s="18" t="s">
        <v>31</v>
      </c>
      <c r="B32" s="24">
        <v>28</v>
      </c>
      <c r="C32" s="20">
        <v>40538653</v>
      </c>
      <c r="D32" s="103">
        <f t="shared" si="0"/>
        <v>466.10169491525426</v>
      </c>
      <c r="E32" s="20">
        <v>9</v>
      </c>
      <c r="F32" s="20">
        <v>864</v>
      </c>
      <c r="G32" s="19">
        <v>41249</v>
      </c>
      <c r="H32" s="20" t="s">
        <v>172</v>
      </c>
      <c r="I32" s="20" t="s">
        <v>174</v>
      </c>
    </row>
    <row r="33" spans="1:9" s="23" customFormat="1" ht="26.25" customHeight="1" x14ac:dyDescent="0.25">
      <c r="A33" s="18" t="s">
        <v>31</v>
      </c>
      <c r="B33" s="24">
        <v>29</v>
      </c>
      <c r="C33" s="97">
        <v>40618625</v>
      </c>
      <c r="D33" s="103">
        <f t="shared" si="0"/>
        <v>466.10169491525426</v>
      </c>
      <c r="E33" s="97">
        <v>14</v>
      </c>
      <c r="F33" s="97">
        <v>947</v>
      </c>
      <c r="G33" s="19">
        <v>41256</v>
      </c>
      <c r="H33" s="97" t="s">
        <v>173</v>
      </c>
      <c r="I33" s="97" t="s">
        <v>166</v>
      </c>
    </row>
    <row r="34" spans="1:9" s="45" customFormat="1" x14ac:dyDescent="0.25">
      <c r="A34" s="58"/>
      <c r="B34" s="51"/>
      <c r="C34" s="92"/>
      <c r="D34" s="52"/>
      <c r="E34" s="38"/>
      <c r="F34" s="95"/>
      <c r="G34" s="30"/>
      <c r="H34" s="96"/>
      <c r="I34" s="59"/>
    </row>
    <row r="35" spans="1:9" s="45" customFormat="1" x14ac:dyDescent="0.25">
      <c r="A35" s="58" t="s">
        <v>30</v>
      </c>
      <c r="B35" s="51">
        <v>29</v>
      </c>
      <c r="C35" s="59"/>
      <c r="D35" s="60">
        <f>SUM(D5:D33)</f>
        <v>171708.11864406778</v>
      </c>
      <c r="E35" s="61">
        <f>SUM(E5:E33)</f>
        <v>3351</v>
      </c>
      <c r="F35" s="69"/>
      <c r="G35" s="70"/>
      <c r="H35" s="71"/>
    </row>
    <row r="36" spans="1:9" s="45" customFormat="1" x14ac:dyDescent="0.25">
      <c r="A36" s="53"/>
      <c r="C36" s="48"/>
      <c r="D36" s="68"/>
      <c r="E36" s="38">
        <f>E35/1000</f>
        <v>3.351</v>
      </c>
      <c r="F36" s="56"/>
      <c r="G36" s="23"/>
      <c r="H36" s="47"/>
    </row>
    <row r="37" spans="1:9" s="45" customFormat="1" x14ac:dyDescent="0.25">
      <c r="A37" s="53"/>
      <c r="D37" s="62"/>
      <c r="F37" s="56"/>
      <c r="G37" s="23"/>
      <c r="H37" s="47"/>
    </row>
    <row r="38" spans="1:9" s="45" customFormat="1" x14ac:dyDescent="0.25">
      <c r="A38" s="53"/>
      <c r="D38" s="62"/>
      <c r="F38" s="56"/>
      <c r="G38" s="23"/>
      <c r="H38" s="47"/>
    </row>
    <row r="39" spans="1:9" s="45" customFormat="1" x14ac:dyDescent="0.25">
      <c r="A39" s="53"/>
      <c r="D39" s="62"/>
      <c r="F39" s="56"/>
      <c r="G39" s="23"/>
      <c r="H39" s="47"/>
    </row>
    <row r="40" spans="1:9" s="45" customFormat="1" x14ac:dyDescent="0.25">
      <c r="A40" s="53"/>
      <c r="D40" s="62"/>
      <c r="F40" s="56"/>
      <c r="G40" s="23"/>
      <c r="H40" s="47"/>
    </row>
    <row r="41" spans="1:9" s="45" customFormat="1" x14ac:dyDescent="0.25">
      <c r="A41" s="53"/>
      <c r="D41" s="62"/>
      <c r="F41" s="56"/>
      <c r="G41" s="23"/>
      <c r="H41" s="47"/>
    </row>
    <row r="42" spans="1:9" s="45" customFormat="1" x14ac:dyDescent="0.25">
      <c r="A42" s="53"/>
      <c r="D42" s="62"/>
      <c r="F42" s="56"/>
      <c r="G42" s="23"/>
      <c r="H42" s="47"/>
    </row>
    <row r="43" spans="1:9" s="45" customFormat="1" x14ac:dyDescent="0.25">
      <c r="A43" s="53"/>
      <c r="D43" s="62"/>
      <c r="F43" s="56"/>
      <c r="G43" s="23"/>
      <c r="H43" s="47"/>
    </row>
    <row r="44" spans="1:9" s="45" customFormat="1" x14ac:dyDescent="0.25">
      <c r="A44" s="53"/>
      <c r="D44" s="62"/>
      <c r="F44" s="56"/>
      <c r="G44" s="23"/>
      <c r="H44" s="47"/>
    </row>
    <row r="45" spans="1:9" s="45" customFormat="1" x14ac:dyDescent="0.25">
      <c r="A45" s="53"/>
      <c r="D45" s="62"/>
      <c r="F45" s="56"/>
      <c r="G45" s="23"/>
      <c r="H45" s="47"/>
    </row>
    <row r="46" spans="1:9" s="45" customFormat="1" x14ac:dyDescent="0.25">
      <c r="A46" s="53"/>
      <c r="D46" s="62"/>
      <c r="F46" s="56"/>
      <c r="G46" s="23"/>
      <c r="H46" s="47"/>
    </row>
    <row r="47" spans="1:9" s="45" customFormat="1" x14ac:dyDescent="0.25">
      <c r="A47" s="53"/>
      <c r="D47" s="62"/>
      <c r="F47" s="56"/>
      <c r="G47" s="23"/>
      <c r="H47" s="47"/>
    </row>
    <row r="48" spans="1:9" s="45" customFormat="1" x14ac:dyDescent="0.25">
      <c r="A48" s="53"/>
      <c r="D48" s="62"/>
      <c r="F48" s="56"/>
      <c r="G48" s="23"/>
      <c r="H48" s="47"/>
    </row>
    <row r="49" spans="1:8" s="45" customFormat="1" x14ac:dyDescent="0.25">
      <c r="A49" s="53"/>
      <c r="D49" s="62"/>
      <c r="F49" s="56"/>
      <c r="G49" s="23"/>
      <c r="H49" s="47"/>
    </row>
    <row r="50" spans="1:8" s="45" customFormat="1" x14ac:dyDescent="0.25">
      <c r="A50" s="53"/>
      <c r="D50" s="62"/>
      <c r="F50" s="56"/>
      <c r="G50" s="23"/>
      <c r="H50" s="47"/>
    </row>
    <row r="51" spans="1:8" s="45" customFormat="1" x14ac:dyDescent="0.25">
      <c r="A51" s="53"/>
      <c r="D51" s="62"/>
      <c r="F51" s="56"/>
      <c r="G51" s="23"/>
      <c r="H51" s="47"/>
    </row>
    <row r="52" spans="1:8" s="45" customFormat="1" x14ac:dyDescent="0.25">
      <c r="A52" s="53"/>
      <c r="D52" s="62"/>
      <c r="F52" s="56"/>
      <c r="G52" s="23"/>
      <c r="H52" s="47"/>
    </row>
    <row r="53" spans="1:8" s="45" customFormat="1" x14ac:dyDescent="0.25">
      <c r="A53" s="53"/>
      <c r="D53" s="62"/>
      <c r="F53" s="56"/>
      <c r="G53" s="23"/>
      <c r="H53" s="47"/>
    </row>
    <row r="54" spans="1:8" s="45" customFormat="1" x14ac:dyDescent="0.25">
      <c r="A54" s="53"/>
      <c r="D54" s="62"/>
      <c r="F54" s="56"/>
      <c r="G54" s="23"/>
      <c r="H54" s="47"/>
    </row>
    <row r="55" spans="1:8" s="45" customFormat="1" x14ac:dyDescent="0.25">
      <c r="A55" s="53"/>
      <c r="D55" s="62"/>
      <c r="F55" s="56"/>
      <c r="G55" s="23"/>
      <c r="H55" s="47"/>
    </row>
    <row r="56" spans="1:8" s="45" customFormat="1" x14ac:dyDescent="0.25">
      <c r="A56" s="53"/>
      <c r="D56" s="62"/>
      <c r="F56" s="56"/>
      <c r="G56" s="23"/>
      <c r="H56" s="47"/>
    </row>
    <row r="57" spans="1:8" s="45" customFormat="1" x14ac:dyDescent="0.25">
      <c r="A57" s="53"/>
      <c r="D57" s="62"/>
      <c r="F57" s="56"/>
      <c r="G57" s="23"/>
      <c r="H57" s="47"/>
    </row>
    <row r="58" spans="1:8" s="45" customFormat="1" x14ac:dyDescent="0.25">
      <c r="A58" s="53"/>
      <c r="D58" s="62"/>
      <c r="F58" s="56"/>
      <c r="G58" s="23"/>
      <c r="H58" s="47"/>
    </row>
    <row r="59" spans="1:8" s="45" customFormat="1" x14ac:dyDescent="0.25">
      <c r="A59" s="53"/>
      <c r="D59" s="62"/>
      <c r="F59" s="56"/>
      <c r="G59" s="23"/>
      <c r="H59" s="47"/>
    </row>
    <row r="60" spans="1:8" s="45" customFormat="1" x14ac:dyDescent="0.25">
      <c r="A60" s="53"/>
      <c r="D60" s="62"/>
      <c r="F60" s="56"/>
      <c r="G60" s="23"/>
      <c r="H60" s="47"/>
    </row>
    <row r="61" spans="1:8" s="45" customFormat="1" x14ac:dyDescent="0.25">
      <c r="A61" s="53"/>
      <c r="D61" s="62"/>
      <c r="F61" s="56"/>
      <c r="G61" s="23"/>
      <c r="H61" s="47"/>
    </row>
    <row r="62" spans="1:8" s="45" customFormat="1" x14ac:dyDescent="0.25">
      <c r="A62" s="53"/>
      <c r="D62" s="62"/>
      <c r="F62" s="56"/>
      <c r="G62" s="23"/>
      <c r="H62" s="47"/>
    </row>
    <row r="63" spans="1:8" s="45" customFormat="1" x14ac:dyDescent="0.25">
      <c r="A63" s="53"/>
      <c r="D63" s="62"/>
      <c r="F63" s="56"/>
      <c r="G63" s="23"/>
      <c r="H63" s="47"/>
    </row>
    <row r="64" spans="1:8" s="45" customFormat="1" x14ac:dyDescent="0.25">
      <c r="A64" s="53"/>
      <c r="D64" s="62"/>
      <c r="F64" s="56"/>
      <c r="G64" s="23"/>
      <c r="H64" s="47"/>
    </row>
    <row r="65" spans="1:8" s="45" customFormat="1" x14ac:dyDescent="0.25">
      <c r="A65" s="53"/>
      <c r="D65" s="62"/>
      <c r="F65" s="56"/>
      <c r="G65" s="23"/>
      <c r="H65" s="47"/>
    </row>
    <row r="66" spans="1:8" s="45" customFormat="1" x14ac:dyDescent="0.25">
      <c r="A66" s="53"/>
      <c r="D66" s="62"/>
      <c r="F66" s="56"/>
      <c r="G66" s="23"/>
      <c r="H66" s="47"/>
    </row>
    <row r="67" spans="1:8" s="45" customFormat="1" x14ac:dyDescent="0.25">
      <c r="A67" s="53"/>
      <c r="D67" s="62"/>
      <c r="F67" s="56"/>
      <c r="G67" s="23"/>
      <c r="H67" s="47"/>
    </row>
    <row r="68" spans="1:8" s="45" customFormat="1" x14ac:dyDescent="0.25">
      <c r="A68" s="53"/>
      <c r="D68" s="62"/>
      <c r="F68" s="56"/>
      <c r="G68" s="23"/>
      <c r="H68" s="47"/>
    </row>
    <row r="69" spans="1:8" s="45" customFormat="1" x14ac:dyDescent="0.25">
      <c r="A69" s="53"/>
      <c r="D69" s="62"/>
      <c r="F69" s="56"/>
      <c r="G69" s="23"/>
      <c r="H69" s="47"/>
    </row>
    <row r="70" spans="1:8" s="45" customFormat="1" x14ac:dyDescent="0.25">
      <c r="A70" s="53"/>
      <c r="D70" s="62"/>
      <c r="F70" s="56"/>
      <c r="G70" s="23"/>
      <c r="H70" s="47"/>
    </row>
    <row r="71" spans="1:8" s="45" customFormat="1" x14ac:dyDescent="0.25">
      <c r="A71" s="53"/>
      <c r="D71" s="62"/>
      <c r="F71" s="56"/>
      <c r="G71" s="23"/>
      <c r="H71" s="47"/>
    </row>
    <row r="72" spans="1:8" s="45" customFormat="1" x14ac:dyDescent="0.25">
      <c r="A72" s="53"/>
      <c r="D72" s="62"/>
      <c r="F72" s="56"/>
      <c r="G72" s="23"/>
      <c r="H72" s="47"/>
    </row>
    <row r="73" spans="1:8" s="45" customFormat="1" x14ac:dyDescent="0.25">
      <c r="A73" s="53"/>
      <c r="D73" s="62"/>
      <c r="F73" s="56"/>
      <c r="G73" s="23"/>
      <c r="H73" s="47"/>
    </row>
    <row r="74" spans="1:8" s="45" customFormat="1" x14ac:dyDescent="0.25">
      <c r="A74" s="53"/>
      <c r="D74" s="62"/>
      <c r="F74" s="56"/>
      <c r="G74" s="23"/>
      <c r="H74" s="47"/>
    </row>
    <row r="75" spans="1:8" s="45" customFormat="1" x14ac:dyDescent="0.25">
      <c r="A75" s="53"/>
      <c r="D75" s="62"/>
      <c r="F75" s="56"/>
      <c r="G75" s="23"/>
      <c r="H75" s="47"/>
    </row>
    <row r="76" spans="1:8" s="45" customFormat="1" x14ac:dyDescent="0.25">
      <c r="A76" s="53"/>
      <c r="D76" s="62"/>
      <c r="F76" s="56"/>
      <c r="G76" s="23"/>
      <c r="H76" s="47"/>
    </row>
    <row r="77" spans="1:8" s="45" customFormat="1" x14ac:dyDescent="0.25">
      <c r="A77" s="53"/>
      <c r="D77" s="62"/>
      <c r="F77" s="56"/>
      <c r="G77" s="23"/>
      <c r="H77" s="47"/>
    </row>
    <row r="78" spans="1:8" s="45" customFormat="1" x14ac:dyDescent="0.25">
      <c r="A78" s="53"/>
      <c r="D78" s="62"/>
      <c r="F78" s="56"/>
      <c r="G78" s="23"/>
      <c r="H78" s="47"/>
    </row>
    <row r="79" spans="1:8" s="45" customFormat="1" x14ac:dyDescent="0.25">
      <c r="A79" s="53"/>
      <c r="D79" s="62"/>
      <c r="F79" s="56"/>
      <c r="G79" s="23"/>
      <c r="H79" s="47"/>
    </row>
    <row r="80" spans="1:8" s="45" customFormat="1" x14ac:dyDescent="0.25">
      <c r="A80" s="53"/>
      <c r="D80" s="62"/>
      <c r="F80" s="56"/>
      <c r="G80" s="23"/>
      <c r="H80" s="47"/>
    </row>
    <row r="81" spans="1:8" s="45" customFormat="1" x14ac:dyDescent="0.25">
      <c r="A81" s="53"/>
      <c r="D81" s="62"/>
      <c r="F81" s="56"/>
      <c r="G81" s="23"/>
      <c r="H81" s="47"/>
    </row>
    <row r="82" spans="1:8" s="45" customFormat="1" x14ac:dyDescent="0.25">
      <c r="A82" s="53"/>
      <c r="D82" s="62"/>
      <c r="F82" s="56"/>
      <c r="G82" s="23"/>
      <c r="H82" s="47"/>
    </row>
    <row r="83" spans="1:8" s="45" customFormat="1" x14ac:dyDescent="0.25">
      <c r="A83" s="53"/>
      <c r="D83" s="62"/>
      <c r="F83" s="56"/>
      <c r="G83" s="23"/>
      <c r="H83" s="47"/>
    </row>
    <row r="84" spans="1:8" s="45" customFormat="1" x14ac:dyDescent="0.25">
      <c r="A84" s="53"/>
      <c r="D84" s="62"/>
      <c r="F84" s="56"/>
      <c r="G84" s="23"/>
      <c r="H84" s="47"/>
    </row>
    <row r="85" spans="1:8" s="45" customFormat="1" x14ac:dyDescent="0.25">
      <c r="A85" s="53"/>
      <c r="D85" s="62"/>
      <c r="F85" s="56"/>
      <c r="G85" s="23"/>
      <c r="H85" s="47"/>
    </row>
    <row r="86" spans="1:8" s="45" customFormat="1" x14ac:dyDescent="0.25">
      <c r="A86" s="53"/>
      <c r="D86" s="62"/>
      <c r="F86" s="56"/>
      <c r="G86" s="23"/>
      <c r="H86" s="47"/>
    </row>
    <row r="87" spans="1:8" s="45" customFormat="1" x14ac:dyDescent="0.25">
      <c r="A87" s="53"/>
      <c r="D87" s="62"/>
      <c r="F87" s="56"/>
      <c r="G87" s="23"/>
      <c r="H87" s="47"/>
    </row>
    <row r="88" spans="1:8" s="45" customFormat="1" x14ac:dyDescent="0.25">
      <c r="A88" s="53"/>
      <c r="D88" s="62"/>
      <c r="F88" s="56"/>
      <c r="G88" s="23"/>
      <c r="H88" s="47"/>
    </row>
    <row r="89" spans="1:8" s="45" customFormat="1" x14ac:dyDescent="0.25">
      <c r="A89" s="53"/>
      <c r="D89" s="62"/>
      <c r="F89" s="56"/>
      <c r="G89" s="23"/>
      <c r="H89" s="47"/>
    </row>
    <row r="90" spans="1:8" s="45" customFormat="1" x14ac:dyDescent="0.25">
      <c r="A90" s="53"/>
      <c r="D90" s="62"/>
      <c r="F90" s="56"/>
      <c r="G90" s="23"/>
      <c r="H90" s="47"/>
    </row>
    <row r="91" spans="1:8" s="45" customFormat="1" x14ac:dyDescent="0.25">
      <c r="A91" s="53"/>
      <c r="D91" s="62"/>
      <c r="F91" s="56"/>
      <c r="G91" s="23"/>
      <c r="H91" s="47"/>
    </row>
    <row r="92" spans="1:8" s="45" customFormat="1" x14ac:dyDescent="0.25">
      <c r="A92" s="53"/>
      <c r="D92" s="62"/>
      <c r="F92" s="56"/>
      <c r="G92" s="23"/>
      <c r="H92" s="47"/>
    </row>
    <row r="93" spans="1:8" s="45" customFormat="1" x14ac:dyDescent="0.25">
      <c r="A93" s="53"/>
      <c r="D93" s="62"/>
      <c r="F93" s="56"/>
      <c r="G93" s="23"/>
      <c r="H93" s="47"/>
    </row>
    <row r="94" spans="1:8" s="45" customFormat="1" x14ac:dyDescent="0.25">
      <c r="A94" s="53"/>
      <c r="D94" s="62"/>
      <c r="F94" s="56"/>
      <c r="G94" s="23"/>
      <c r="H94" s="47"/>
    </row>
    <row r="95" spans="1:8" s="45" customFormat="1" x14ac:dyDescent="0.25">
      <c r="A95" s="53"/>
      <c r="D95" s="62"/>
      <c r="F95" s="56"/>
      <c r="G95" s="23"/>
      <c r="H95" s="47"/>
    </row>
    <row r="96" spans="1:8" s="45" customFormat="1" x14ac:dyDescent="0.25">
      <c r="A96" s="53"/>
      <c r="D96" s="62"/>
      <c r="F96" s="56"/>
      <c r="G96" s="23"/>
      <c r="H96" s="47"/>
    </row>
    <row r="97" spans="1:8" s="45" customFormat="1" x14ac:dyDescent="0.25">
      <c r="A97" s="53"/>
      <c r="D97" s="62"/>
      <c r="F97" s="56"/>
      <c r="G97" s="23"/>
      <c r="H97" s="47"/>
    </row>
    <row r="98" spans="1:8" s="45" customFormat="1" x14ac:dyDescent="0.25">
      <c r="A98" s="53"/>
      <c r="D98" s="62"/>
      <c r="F98" s="56"/>
      <c r="G98" s="23"/>
      <c r="H98" s="47"/>
    </row>
    <row r="99" spans="1:8" s="45" customFormat="1" x14ac:dyDescent="0.25">
      <c r="A99" s="53"/>
      <c r="D99" s="62"/>
      <c r="F99" s="56"/>
      <c r="G99" s="23"/>
      <c r="H99" s="47"/>
    </row>
    <row r="100" spans="1:8" s="45" customFormat="1" x14ac:dyDescent="0.25">
      <c r="A100" s="53"/>
      <c r="D100" s="62"/>
      <c r="F100" s="56"/>
      <c r="G100" s="23"/>
      <c r="H100" s="47"/>
    </row>
    <row r="101" spans="1:8" s="45" customFormat="1" x14ac:dyDescent="0.25">
      <c r="A101" s="53"/>
      <c r="D101" s="62"/>
      <c r="F101" s="56"/>
      <c r="G101" s="23"/>
      <c r="H101" s="47"/>
    </row>
    <row r="102" spans="1:8" s="45" customFormat="1" x14ac:dyDescent="0.25">
      <c r="A102" s="53"/>
      <c r="D102" s="62"/>
      <c r="F102" s="56"/>
      <c r="G102" s="23"/>
      <c r="H102" s="47"/>
    </row>
    <row r="103" spans="1:8" s="45" customFormat="1" x14ac:dyDescent="0.25">
      <c r="A103" s="53"/>
      <c r="D103" s="62"/>
      <c r="F103" s="56"/>
      <c r="G103" s="23"/>
      <c r="H103" s="47"/>
    </row>
    <row r="104" spans="1:8" s="45" customFormat="1" x14ac:dyDescent="0.25">
      <c r="A104" s="53"/>
      <c r="D104" s="62"/>
      <c r="F104" s="56"/>
      <c r="G104" s="23"/>
      <c r="H104" s="47"/>
    </row>
    <row r="105" spans="1:8" s="45" customFormat="1" x14ac:dyDescent="0.25">
      <c r="A105" s="53"/>
      <c r="D105" s="62"/>
      <c r="F105" s="56"/>
      <c r="G105" s="23"/>
      <c r="H105" s="47"/>
    </row>
    <row r="106" spans="1:8" s="45" customFormat="1" x14ac:dyDescent="0.25">
      <c r="A106" s="53"/>
      <c r="D106" s="62"/>
      <c r="F106" s="56"/>
      <c r="G106" s="23"/>
      <c r="H106" s="47"/>
    </row>
    <row r="107" spans="1:8" s="45" customFormat="1" x14ac:dyDescent="0.25">
      <c r="A107" s="53"/>
      <c r="D107" s="62"/>
      <c r="F107" s="56"/>
      <c r="G107" s="23"/>
      <c r="H107" s="47"/>
    </row>
    <row r="108" spans="1:8" s="45" customFormat="1" x14ac:dyDescent="0.25">
      <c r="A108" s="53"/>
      <c r="D108" s="62"/>
      <c r="F108" s="56"/>
      <c r="G108" s="23"/>
      <c r="H108" s="47"/>
    </row>
    <row r="109" spans="1:8" s="45" customFormat="1" x14ac:dyDescent="0.25">
      <c r="A109" s="53"/>
      <c r="D109" s="62"/>
      <c r="F109" s="56"/>
      <c r="G109" s="23"/>
      <c r="H109" s="47"/>
    </row>
    <row r="110" spans="1:8" s="45" customFormat="1" x14ac:dyDescent="0.25">
      <c r="A110" s="53"/>
      <c r="D110" s="62"/>
      <c r="F110" s="56"/>
      <c r="G110" s="23"/>
      <c r="H110" s="47"/>
    </row>
    <row r="111" spans="1:8" s="45" customFormat="1" x14ac:dyDescent="0.25">
      <c r="A111" s="53"/>
      <c r="D111" s="62"/>
      <c r="F111" s="56"/>
      <c r="G111" s="23"/>
      <c r="H111" s="47"/>
    </row>
    <row r="112" spans="1:8" s="45" customFormat="1" x14ac:dyDescent="0.25">
      <c r="A112" s="53"/>
      <c r="D112" s="62"/>
      <c r="F112" s="56"/>
      <c r="G112" s="23"/>
      <c r="H112" s="47"/>
    </row>
    <row r="113" spans="1:8" s="45" customFormat="1" x14ac:dyDescent="0.25">
      <c r="A113" s="53"/>
      <c r="D113" s="62"/>
      <c r="F113" s="56"/>
      <c r="G113" s="23"/>
      <c r="H113" s="47"/>
    </row>
    <row r="114" spans="1:8" s="45" customFormat="1" x14ac:dyDescent="0.25">
      <c r="A114" s="53"/>
      <c r="D114" s="62"/>
      <c r="F114" s="56"/>
      <c r="G114" s="23"/>
      <c r="H114" s="47"/>
    </row>
    <row r="115" spans="1:8" s="45" customFormat="1" x14ac:dyDescent="0.25">
      <c r="A115" s="53"/>
      <c r="D115" s="62"/>
      <c r="F115" s="56"/>
      <c r="G115" s="23"/>
      <c r="H115" s="47"/>
    </row>
    <row r="116" spans="1:8" s="45" customFormat="1" x14ac:dyDescent="0.25">
      <c r="A116" s="53"/>
      <c r="D116" s="62"/>
      <c r="F116" s="56"/>
      <c r="G116" s="23"/>
      <c r="H116" s="47"/>
    </row>
    <row r="117" spans="1:8" s="45" customFormat="1" x14ac:dyDescent="0.25">
      <c r="A117" s="53"/>
      <c r="D117" s="62"/>
      <c r="F117" s="56"/>
      <c r="G117" s="23"/>
      <c r="H117" s="47"/>
    </row>
    <row r="118" spans="1:8" s="45" customFormat="1" x14ac:dyDescent="0.25">
      <c r="A118" s="53"/>
      <c r="D118" s="62"/>
      <c r="F118" s="56"/>
      <c r="G118" s="23"/>
      <c r="H118" s="47"/>
    </row>
    <row r="119" spans="1:8" s="45" customFormat="1" x14ac:dyDescent="0.25">
      <c r="A119" s="53"/>
      <c r="D119" s="62"/>
      <c r="F119" s="56"/>
      <c r="G119" s="23"/>
      <c r="H119" s="47"/>
    </row>
    <row r="120" spans="1:8" s="45" customFormat="1" x14ac:dyDescent="0.25">
      <c r="A120" s="53"/>
      <c r="D120" s="62"/>
      <c r="F120" s="56"/>
      <c r="G120" s="23"/>
      <c r="H120" s="47"/>
    </row>
    <row r="121" spans="1:8" s="45" customFormat="1" x14ac:dyDescent="0.25">
      <c r="A121" s="53"/>
      <c r="D121" s="62"/>
      <c r="F121" s="56"/>
      <c r="G121" s="23"/>
      <c r="H121" s="47"/>
    </row>
    <row r="122" spans="1:8" s="45" customFormat="1" x14ac:dyDescent="0.25">
      <c r="A122" s="53"/>
      <c r="D122" s="62"/>
      <c r="F122" s="56"/>
      <c r="G122" s="23"/>
      <c r="H122" s="47"/>
    </row>
    <row r="123" spans="1:8" s="45" customFormat="1" x14ac:dyDescent="0.25">
      <c r="A123" s="53"/>
      <c r="D123" s="62"/>
      <c r="F123" s="56"/>
      <c r="G123" s="23"/>
      <c r="H123" s="47"/>
    </row>
    <row r="124" spans="1:8" s="45" customFormat="1" x14ac:dyDescent="0.25">
      <c r="A124" s="53"/>
      <c r="D124" s="62"/>
      <c r="F124" s="56"/>
      <c r="G124" s="23"/>
      <c r="H124" s="47"/>
    </row>
    <row r="125" spans="1:8" s="45" customFormat="1" x14ac:dyDescent="0.25">
      <c r="A125" s="53"/>
      <c r="D125" s="62"/>
      <c r="F125" s="56"/>
      <c r="G125" s="23"/>
      <c r="H125" s="47"/>
    </row>
    <row r="126" spans="1:8" s="45" customFormat="1" x14ac:dyDescent="0.25">
      <c r="A126" s="53"/>
      <c r="D126" s="62"/>
      <c r="F126" s="56"/>
      <c r="G126" s="23"/>
      <c r="H126" s="47"/>
    </row>
    <row r="127" spans="1:8" s="45" customFormat="1" x14ac:dyDescent="0.25">
      <c r="A127" s="53"/>
      <c r="D127" s="62"/>
      <c r="F127" s="56"/>
      <c r="G127" s="23"/>
      <c r="H127" s="47"/>
    </row>
    <row r="128" spans="1:8" s="45" customFormat="1" x14ac:dyDescent="0.25">
      <c r="A128" s="53"/>
      <c r="D128" s="62"/>
      <c r="F128" s="56"/>
      <c r="G128" s="23"/>
      <c r="H128" s="47"/>
    </row>
    <row r="129" spans="1:8" s="45" customFormat="1" x14ac:dyDescent="0.25">
      <c r="A129" s="53"/>
      <c r="D129" s="62"/>
      <c r="F129" s="56"/>
      <c r="G129" s="23"/>
      <c r="H129" s="47"/>
    </row>
    <row r="130" spans="1:8" s="45" customFormat="1" x14ac:dyDescent="0.25">
      <c r="A130" s="53"/>
      <c r="D130" s="62"/>
      <c r="F130" s="56"/>
      <c r="G130" s="23"/>
      <c r="H130" s="47"/>
    </row>
    <row r="131" spans="1:8" s="45" customFormat="1" x14ac:dyDescent="0.25">
      <c r="A131" s="53"/>
      <c r="D131" s="62"/>
      <c r="F131" s="56"/>
      <c r="G131" s="23"/>
      <c r="H131" s="47"/>
    </row>
    <row r="132" spans="1:8" s="45" customFormat="1" x14ac:dyDescent="0.25">
      <c r="A132" s="53"/>
      <c r="D132" s="62"/>
      <c r="F132" s="56"/>
      <c r="G132" s="23"/>
      <c r="H132" s="47"/>
    </row>
    <row r="133" spans="1:8" s="45" customFormat="1" x14ac:dyDescent="0.25">
      <c r="A133" s="53"/>
      <c r="D133" s="62"/>
      <c r="F133" s="56"/>
      <c r="G133" s="23"/>
      <c r="H133" s="47"/>
    </row>
    <row r="134" spans="1:8" s="45" customFormat="1" x14ac:dyDescent="0.25">
      <c r="A134" s="53"/>
      <c r="D134" s="62"/>
      <c r="F134" s="56"/>
      <c r="G134" s="23"/>
      <c r="H134" s="47"/>
    </row>
    <row r="135" spans="1:8" s="45" customFormat="1" x14ac:dyDescent="0.25">
      <c r="A135" s="53"/>
      <c r="D135" s="62"/>
      <c r="F135" s="56"/>
      <c r="G135" s="23"/>
      <c r="H135" s="47"/>
    </row>
    <row r="136" spans="1:8" s="45" customFormat="1" x14ac:dyDescent="0.25">
      <c r="A136" s="53"/>
      <c r="D136" s="62"/>
      <c r="F136" s="56"/>
      <c r="G136" s="23"/>
      <c r="H136" s="47"/>
    </row>
    <row r="137" spans="1:8" s="45" customFormat="1" x14ac:dyDescent="0.25">
      <c r="A137" s="53"/>
      <c r="D137" s="62"/>
      <c r="F137" s="56"/>
      <c r="G137" s="23"/>
      <c r="H137" s="47"/>
    </row>
    <row r="138" spans="1:8" s="45" customFormat="1" x14ac:dyDescent="0.25">
      <c r="A138" s="53"/>
      <c r="D138" s="62"/>
      <c r="F138" s="56"/>
      <c r="G138" s="23"/>
      <c r="H138" s="47"/>
    </row>
    <row r="139" spans="1:8" s="45" customFormat="1" x14ac:dyDescent="0.25">
      <c r="A139" s="53"/>
      <c r="D139" s="62"/>
      <c r="F139" s="56"/>
      <c r="G139" s="23"/>
      <c r="H139" s="47"/>
    </row>
    <row r="140" spans="1:8" s="45" customFormat="1" x14ac:dyDescent="0.25">
      <c r="A140" s="53"/>
      <c r="D140" s="62"/>
      <c r="F140" s="56"/>
      <c r="G140" s="23"/>
      <c r="H140" s="47"/>
    </row>
    <row r="141" spans="1:8" s="45" customFormat="1" x14ac:dyDescent="0.25">
      <c r="A141" s="53"/>
      <c r="D141" s="62"/>
      <c r="F141" s="56"/>
      <c r="G141" s="23"/>
      <c r="H141" s="47"/>
    </row>
    <row r="142" spans="1:8" s="45" customFormat="1" x14ac:dyDescent="0.25">
      <c r="A142" s="53"/>
      <c r="D142" s="62"/>
      <c r="F142" s="56"/>
      <c r="G142" s="23"/>
      <c r="H142" s="47"/>
    </row>
    <row r="143" spans="1:8" s="45" customFormat="1" x14ac:dyDescent="0.25">
      <c r="A143" s="53"/>
      <c r="D143" s="62"/>
      <c r="F143" s="56"/>
      <c r="G143" s="23"/>
      <c r="H143" s="47"/>
    </row>
    <row r="144" spans="1:8" s="45" customFormat="1" x14ac:dyDescent="0.25">
      <c r="A144" s="53"/>
      <c r="D144" s="62"/>
      <c r="F144" s="56"/>
      <c r="G144" s="23"/>
      <c r="H144" s="47"/>
    </row>
    <row r="145" spans="1:8" s="45" customFormat="1" x14ac:dyDescent="0.25">
      <c r="A145" s="53"/>
      <c r="D145" s="62"/>
      <c r="F145" s="56"/>
      <c r="G145" s="23"/>
      <c r="H145" s="47"/>
    </row>
    <row r="146" spans="1:8" s="45" customFormat="1" x14ac:dyDescent="0.25">
      <c r="A146" s="53"/>
      <c r="D146" s="62"/>
      <c r="F146" s="56"/>
      <c r="G146" s="23"/>
      <c r="H146" s="47"/>
    </row>
    <row r="147" spans="1:8" s="45" customFormat="1" x14ac:dyDescent="0.25">
      <c r="A147" s="53"/>
      <c r="D147" s="62"/>
      <c r="F147" s="56"/>
      <c r="G147" s="23"/>
      <c r="H147" s="47"/>
    </row>
    <row r="148" spans="1:8" s="45" customFormat="1" x14ac:dyDescent="0.25">
      <c r="A148" s="53"/>
      <c r="D148" s="62"/>
      <c r="F148" s="56"/>
      <c r="G148" s="23"/>
      <c r="H148" s="47"/>
    </row>
    <row r="149" spans="1:8" s="45" customFormat="1" x14ac:dyDescent="0.25">
      <c r="A149" s="53"/>
      <c r="D149" s="62"/>
      <c r="F149" s="56"/>
      <c r="G149" s="23"/>
      <c r="H149" s="47"/>
    </row>
    <row r="150" spans="1:8" s="45" customFormat="1" x14ac:dyDescent="0.25">
      <c r="A150" s="53"/>
      <c r="D150" s="62"/>
      <c r="F150" s="56"/>
      <c r="G150" s="23"/>
      <c r="H150" s="47"/>
    </row>
    <row r="151" spans="1:8" s="45" customFormat="1" x14ac:dyDescent="0.25">
      <c r="A151" s="53"/>
      <c r="D151" s="62"/>
      <c r="F151" s="56"/>
      <c r="G151" s="23"/>
      <c r="H151" s="47"/>
    </row>
    <row r="152" spans="1:8" s="45" customFormat="1" x14ac:dyDescent="0.25">
      <c r="A152" s="53"/>
      <c r="D152" s="62"/>
      <c r="F152" s="56"/>
      <c r="G152" s="23"/>
      <c r="H152" s="47"/>
    </row>
    <row r="153" spans="1:8" s="45" customFormat="1" x14ac:dyDescent="0.25">
      <c r="A153" s="53"/>
      <c r="D153" s="62"/>
      <c r="F153" s="56"/>
      <c r="G153" s="23"/>
      <c r="H153" s="47"/>
    </row>
    <row r="154" spans="1:8" s="45" customFormat="1" x14ac:dyDescent="0.25">
      <c r="A154" s="53"/>
      <c r="D154" s="62"/>
      <c r="F154" s="56"/>
      <c r="G154" s="23"/>
      <c r="H154" s="47"/>
    </row>
    <row r="155" spans="1:8" s="45" customFormat="1" x14ac:dyDescent="0.25">
      <c r="A155" s="53"/>
      <c r="D155" s="62"/>
      <c r="F155" s="56"/>
      <c r="G155" s="23"/>
      <c r="H155" s="47"/>
    </row>
    <row r="156" spans="1:8" s="45" customFormat="1" x14ac:dyDescent="0.25">
      <c r="A156" s="53"/>
      <c r="D156" s="62"/>
      <c r="F156" s="56"/>
      <c r="G156" s="23"/>
      <c r="H156" s="47"/>
    </row>
    <row r="157" spans="1:8" s="45" customFormat="1" x14ac:dyDescent="0.25">
      <c r="A157" s="53"/>
      <c r="D157" s="62"/>
      <c r="F157" s="56"/>
      <c r="G157" s="23"/>
      <c r="H157" s="47"/>
    </row>
    <row r="158" spans="1:8" s="45" customFormat="1" x14ac:dyDescent="0.25">
      <c r="A158" s="53"/>
      <c r="D158" s="62"/>
      <c r="F158" s="56"/>
      <c r="G158" s="23"/>
      <c r="H158" s="47"/>
    </row>
    <row r="159" spans="1:8" s="45" customFormat="1" x14ac:dyDescent="0.25">
      <c r="A159" s="53"/>
      <c r="D159" s="62"/>
      <c r="F159" s="56"/>
      <c r="G159" s="23"/>
      <c r="H159" s="47"/>
    </row>
    <row r="160" spans="1:8" s="45" customFormat="1" x14ac:dyDescent="0.25">
      <c r="A160" s="53"/>
      <c r="D160" s="62"/>
      <c r="F160" s="56"/>
      <c r="G160" s="23"/>
      <c r="H160" s="47"/>
    </row>
    <row r="161" spans="1:8" s="45" customFormat="1" x14ac:dyDescent="0.25">
      <c r="A161" s="53"/>
      <c r="D161" s="62"/>
      <c r="F161" s="56"/>
      <c r="G161" s="23"/>
      <c r="H161" s="47"/>
    </row>
    <row r="162" spans="1:8" s="45" customFormat="1" x14ac:dyDescent="0.25">
      <c r="A162" s="53"/>
      <c r="D162" s="62"/>
      <c r="F162" s="56"/>
      <c r="G162" s="23"/>
      <c r="H162" s="47"/>
    </row>
    <row r="163" spans="1:8" s="45" customFormat="1" x14ac:dyDescent="0.25">
      <c r="A163" s="53"/>
      <c r="D163" s="62"/>
      <c r="F163" s="56"/>
      <c r="G163" s="23"/>
      <c r="H163" s="47"/>
    </row>
    <row r="164" spans="1:8" s="45" customFormat="1" x14ac:dyDescent="0.25">
      <c r="A164" s="53"/>
      <c r="D164" s="62"/>
      <c r="F164" s="56"/>
      <c r="G164" s="23"/>
      <c r="H164" s="47"/>
    </row>
    <row r="165" spans="1:8" s="45" customFormat="1" x14ac:dyDescent="0.25">
      <c r="A165" s="53"/>
      <c r="D165" s="62"/>
      <c r="F165" s="56"/>
      <c r="G165" s="23"/>
      <c r="H165" s="47"/>
    </row>
    <row r="166" spans="1:8" s="45" customFormat="1" x14ac:dyDescent="0.25">
      <c r="A166" s="53"/>
      <c r="D166" s="62"/>
      <c r="F166" s="56"/>
      <c r="G166" s="23"/>
      <c r="H166" s="47"/>
    </row>
    <row r="167" spans="1:8" s="45" customFormat="1" x14ac:dyDescent="0.25">
      <c r="A167" s="53"/>
      <c r="D167" s="62"/>
      <c r="F167" s="56"/>
      <c r="G167" s="23"/>
      <c r="H167" s="47"/>
    </row>
    <row r="168" spans="1:8" s="45" customFormat="1" x14ac:dyDescent="0.25">
      <c r="A168" s="53"/>
      <c r="D168" s="62"/>
      <c r="F168" s="56"/>
      <c r="G168" s="23"/>
      <c r="H168" s="47"/>
    </row>
    <row r="169" spans="1:8" s="45" customFormat="1" x14ac:dyDescent="0.25">
      <c r="A169" s="53"/>
      <c r="D169" s="62"/>
      <c r="F169" s="56"/>
      <c r="G169" s="23"/>
      <c r="H169" s="47"/>
    </row>
    <row r="170" spans="1:8" s="45" customFormat="1" x14ac:dyDescent="0.25">
      <c r="A170" s="53"/>
      <c r="D170" s="62"/>
      <c r="F170" s="56"/>
      <c r="G170" s="23"/>
      <c r="H170" s="47"/>
    </row>
    <row r="171" spans="1:8" s="45" customFormat="1" x14ac:dyDescent="0.25">
      <c r="A171" s="53"/>
      <c r="D171" s="62"/>
      <c r="F171" s="56"/>
      <c r="G171" s="23"/>
      <c r="H171" s="47"/>
    </row>
    <row r="172" spans="1:8" s="45" customFormat="1" x14ac:dyDescent="0.25">
      <c r="A172" s="53"/>
      <c r="D172" s="62"/>
      <c r="F172" s="56"/>
      <c r="G172" s="23"/>
      <c r="H172" s="47"/>
    </row>
    <row r="173" spans="1:8" s="45" customFormat="1" x14ac:dyDescent="0.25">
      <c r="A173" s="53"/>
      <c r="D173" s="62"/>
      <c r="F173" s="56"/>
      <c r="G173" s="23"/>
      <c r="H173" s="47"/>
    </row>
    <row r="174" spans="1:8" s="45" customFormat="1" x14ac:dyDescent="0.25">
      <c r="A174" s="53"/>
      <c r="D174" s="62"/>
      <c r="F174" s="56"/>
      <c r="G174" s="23"/>
      <c r="H174" s="47"/>
    </row>
    <row r="175" spans="1:8" s="45" customFormat="1" x14ac:dyDescent="0.25">
      <c r="A175" s="53"/>
      <c r="D175" s="62"/>
      <c r="F175" s="56"/>
      <c r="G175" s="23"/>
      <c r="H175" s="47"/>
    </row>
    <row r="176" spans="1:8" s="45" customFormat="1" x14ac:dyDescent="0.25">
      <c r="A176" s="53"/>
      <c r="D176" s="62"/>
      <c r="F176" s="56"/>
      <c r="G176" s="23"/>
      <c r="H176" s="47"/>
    </row>
    <row r="177" spans="1:8" s="45" customFormat="1" x14ac:dyDescent="0.25">
      <c r="A177" s="53"/>
      <c r="D177" s="62"/>
      <c r="F177" s="56"/>
      <c r="G177" s="23"/>
      <c r="H177" s="47"/>
    </row>
    <row r="178" spans="1:8" s="45" customFormat="1" x14ac:dyDescent="0.25">
      <c r="A178" s="53"/>
      <c r="D178" s="62"/>
      <c r="F178" s="56"/>
      <c r="G178" s="23"/>
      <c r="H178" s="47"/>
    </row>
    <row r="179" spans="1:8" s="45" customFormat="1" x14ac:dyDescent="0.25">
      <c r="A179" s="53"/>
      <c r="D179" s="62"/>
      <c r="F179" s="56"/>
      <c r="G179" s="23"/>
      <c r="H179" s="47"/>
    </row>
  </sheetData>
  <autoFilter ref="A4:I33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B15" sqref="B15"/>
    </sheetView>
  </sheetViews>
  <sheetFormatPr defaultRowHeight="15" x14ac:dyDescent="0.25"/>
  <cols>
    <col min="1" max="1" width="5.140625" customWidth="1"/>
    <col min="2" max="2" width="13.140625" customWidth="1"/>
    <col min="3" max="3" width="13" customWidth="1"/>
    <col min="4" max="4" width="36.85546875" customWidth="1"/>
    <col min="6" max="6" width="34.140625" customWidth="1"/>
    <col min="7" max="7" width="39.140625" customWidth="1"/>
  </cols>
  <sheetData>
    <row r="1" spans="1:6" x14ac:dyDescent="0.25">
      <c r="B1" s="17" t="s">
        <v>181</v>
      </c>
    </row>
    <row r="2" spans="1:6" s="31" customFormat="1" x14ac:dyDescent="0.25">
      <c r="A2" s="32"/>
      <c r="B2" s="32"/>
      <c r="C2" s="32"/>
      <c r="D2" s="32"/>
      <c r="E2" s="32"/>
      <c r="F2" s="32"/>
    </row>
    <row r="3" spans="1:6" s="86" customFormat="1" ht="19.5" customHeight="1" x14ac:dyDescent="0.25">
      <c r="A3" s="82">
        <v>1</v>
      </c>
      <c r="B3" s="20">
        <v>15560540</v>
      </c>
      <c r="C3" s="19">
        <v>41156</v>
      </c>
      <c r="D3" s="97" t="s">
        <v>121</v>
      </c>
      <c r="E3" s="20">
        <v>100</v>
      </c>
      <c r="F3" s="97" t="s">
        <v>168</v>
      </c>
    </row>
    <row r="4" spans="1:6" s="86" customFormat="1" ht="18.75" customHeight="1" x14ac:dyDescent="0.25">
      <c r="A4" s="82">
        <v>2</v>
      </c>
      <c r="B4" s="30">
        <v>15560526</v>
      </c>
      <c r="C4" s="19">
        <v>41156</v>
      </c>
      <c r="D4" s="97" t="s">
        <v>121</v>
      </c>
      <c r="E4" s="20">
        <v>100</v>
      </c>
      <c r="F4" s="97" t="s">
        <v>168</v>
      </c>
    </row>
    <row r="5" spans="1:6" s="86" customFormat="1" ht="18.75" customHeight="1" x14ac:dyDescent="0.25">
      <c r="A5" s="82">
        <v>3</v>
      </c>
      <c r="B5" s="30">
        <v>15560517</v>
      </c>
      <c r="C5" s="19">
        <v>41156</v>
      </c>
      <c r="D5" s="97" t="s">
        <v>121</v>
      </c>
      <c r="E5" s="20">
        <v>100</v>
      </c>
      <c r="F5" s="97" t="s">
        <v>168</v>
      </c>
    </row>
    <row r="6" spans="1:6" s="86" customFormat="1" ht="18.75" customHeight="1" x14ac:dyDescent="0.25">
      <c r="A6" s="82">
        <v>4</v>
      </c>
      <c r="B6" s="30">
        <v>15582576</v>
      </c>
      <c r="C6" s="19">
        <v>41199</v>
      </c>
      <c r="D6" s="97" t="s">
        <v>121</v>
      </c>
      <c r="E6" s="97">
        <v>6700</v>
      </c>
      <c r="F6" s="20" t="s">
        <v>42</v>
      </c>
    </row>
    <row r="7" spans="1:6" s="86" customFormat="1" ht="18.75" customHeight="1" x14ac:dyDescent="0.25">
      <c r="A7" s="82">
        <v>5</v>
      </c>
      <c r="B7" s="30">
        <v>15612184</v>
      </c>
      <c r="C7" s="78">
        <v>41257</v>
      </c>
      <c r="D7" s="101" t="s">
        <v>109</v>
      </c>
      <c r="E7" s="30">
        <v>15</v>
      </c>
      <c r="F7" s="101" t="s">
        <v>129</v>
      </c>
    </row>
    <row r="8" spans="1:6" s="86" customFormat="1" ht="18.75" customHeight="1" x14ac:dyDescent="0.25">
      <c r="A8" s="82">
        <v>6</v>
      </c>
      <c r="B8" s="30">
        <v>15591762</v>
      </c>
      <c r="C8" s="19">
        <v>41219</v>
      </c>
      <c r="D8" s="97" t="s">
        <v>61</v>
      </c>
      <c r="E8" s="20">
        <v>10</v>
      </c>
      <c r="F8" s="20" t="s">
        <v>54</v>
      </c>
    </row>
    <row r="9" spans="1:6" s="86" customFormat="1" ht="18.75" customHeight="1" x14ac:dyDescent="0.25">
      <c r="A9" s="82">
        <v>7</v>
      </c>
      <c r="B9" s="30">
        <v>15608751</v>
      </c>
      <c r="C9" s="78">
        <v>41250</v>
      </c>
      <c r="D9" s="101" t="s">
        <v>103</v>
      </c>
      <c r="E9" s="30">
        <v>15</v>
      </c>
      <c r="F9" s="101" t="s">
        <v>42</v>
      </c>
    </row>
    <row r="10" spans="1:6" s="86" customFormat="1" ht="18.75" customHeight="1" x14ac:dyDescent="0.25">
      <c r="A10" s="82">
        <v>8</v>
      </c>
      <c r="B10" s="30">
        <v>15596007</v>
      </c>
      <c r="C10" s="78">
        <v>41227</v>
      </c>
      <c r="D10" s="101" t="s">
        <v>69</v>
      </c>
      <c r="E10" s="30">
        <v>15</v>
      </c>
      <c r="F10" s="101" t="s">
        <v>56</v>
      </c>
    </row>
    <row r="11" spans="1:6" s="86" customFormat="1" ht="18.75" customHeight="1" x14ac:dyDescent="0.25">
      <c r="A11" s="82">
        <v>9</v>
      </c>
      <c r="B11" s="30">
        <v>15614538</v>
      </c>
      <c r="C11" s="19">
        <v>41264</v>
      </c>
      <c r="D11" s="20" t="s">
        <v>125</v>
      </c>
      <c r="E11" s="30">
        <v>99</v>
      </c>
      <c r="F11" s="101" t="s">
        <v>56</v>
      </c>
    </row>
    <row r="12" spans="1:6" s="86" customFormat="1" ht="18.75" customHeight="1" x14ac:dyDescent="0.25">
      <c r="A12" s="93">
        <v>10</v>
      </c>
      <c r="B12" s="20">
        <v>15498649</v>
      </c>
      <c r="C12" s="19">
        <v>41057</v>
      </c>
      <c r="D12" s="20" t="s">
        <v>182</v>
      </c>
      <c r="E12" s="20">
        <v>57</v>
      </c>
      <c r="F12" s="20" t="s">
        <v>58</v>
      </c>
    </row>
    <row r="13" spans="1:6" s="86" customFormat="1" ht="22.5" customHeight="1" x14ac:dyDescent="0.25">
      <c r="A13" s="82"/>
      <c r="B13" s="20"/>
      <c r="C13" s="19"/>
      <c r="D13" s="20"/>
      <c r="E13" s="20"/>
      <c r="F13" s="20"/>
    </row>
    <row r="14" spans="1:6" s="31" customFormat="1" ht="41.25" customHeight="1" x14ac:dyDescent="0.25">
      <c r="A14" s="37"/>
      <c r="B14" s="83"/>
      <c r="C14" s="66"/>
      <c r="D14" s="48"/>
      <c r="E14" s="67">
        <f>SUM(E3:E13)</f>
        <v>7211</v>
      </c>
      <c r="F14" s="48"/>
    </row>
    <row r="15" spans="1:6" s="34" customFormat="1" ht="48" customHeight="1" x14ac:dyDescent="0.25">
      <c r="A15" s="37">
        <v>10</v>
      </c>
      <c r="B15" s="84"/>
      <c r="C15" s="66"/>
      <c r="D15" s="48"/>
      <c r="E15" s="67">
        <f>E14/1000</f>
        <v>7.2110000000000003</v>
      </c>
      <c r="F15" s="48"/>
    </row>
    <row r="16" spans="1:6" s="31" customFormat="1" x14ac:dyDescent="0.25">
      <c r="A16" s="33"/>
      <c r="B16" s="35"/>
      <c r="C16" s="36"/>
      <c r="D16" s="35"/>
      <c r="E16" s="37"/>
      <c r="F16" s="48"/>
    </row>
  </sheetData>
  <autoFilter ref="A2:I15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Свод</vt:lpstr>
      <vt:lpstr>реестр заявок</vt:lpstr>
      <vt:lpstr>Реестр закл.договоров</vt:lpstr>
      <vt:lpstr>реестр исп.договоров</vt:lpstr>
      <vt:lpstr>анулир.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User</cp:lastModifiedBy>
  <cp:lastPrinted>2011-04-29T10:58:37Z</cp:lastPrinted>
  <dcterms:created xsi:type="dcterms:W3CDTF">2010-04-23T14:29:34Z</dcterms:created>
  <dcterms:modified xsi:type="dcterms:W3CDTF">2013-01-31T14:38:32Z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