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1340" windowHeight="9045" tabRatio="940"/>
  </bookViews>
  <sheets>
    <sheet name="Свод" sheetId="23" r:id="rId1"/>
    <sheet name="ИНФ" sheetId="19" r:id="rId2"/>
    <sheet name="ИСП" sheetId="20" r:id="rId3"/>
    <sheet name="РОС" sheetId="21" r:id="rId4"/>
    <sheet name="Исходные" sheetId="22" r:id="rId5"/>
  </sheets>
  <definedNames>
    <definedName name="Кв">#REF!</definedName>
    <definedName name="Кн">#REF!</definedName>
    <definedName name="_xlnm.Print_Area" localSheetId="1">ИНФ!$A$6:$F$37</definedName>
    <definedName name="_xlnm.Print_Area" localSheetId="2">ИСП!$A$6:$F$38</definedName>
    <definedName name="_xlnm.Print_Area" localSheetId="4">Исходные!$B$1:$C$64</definedName>
    <definedName name="_xlnm.Print_Area" localSheetId="3">РОС!$A$6:$F$37</definedName>
    <definedName name="_xlnm.Print_Area" localSheetId="0">Свод!$A$1:$H$47</definedName>
    <definedName name="Рсрi">#REF!</definedName>
  </definedNames>
  <calcPr calcId="145621"/>
</workbook>
</file>

<file path=xl/calcChain.xml><?xml version="1.0" encoding="utf-8"?>
<calcChain xmlns="http://schemas.openxmlformats.org/spreadsheetml/2006/main">
  <c r="B12" i="19" l="1"/>
  <c r="B6" i="19" l="1"/>
  <c r="D23" i="19"/>
  <c r="F23" i="19"/>
  <c r="B18" i="19"/>
  <c r="B17" i="19"/>
  <c r="B15" i="19"/>
  <c r="D12" i="19"/>
  <c r="F12" i="19" s="1"/>
  <c r="D28" i="19"/>
  <c r="F28" i="19" s="1"/>
  <c r="D26" i="19"/>
  <c r="F26" i="19" s="1"/>
  <c r="D24" i="19"/>
  <c r="F24" i="19" s="1"/>
  <c r="D22" i="19"/>
  <c r="F22" i="19" s="1"/>
  <c r="F20" i="19" s="1"/>
  <c r="B13" i="19" l="1"/>
  <c r="D13" i="19" s="1"/>
  <c r="F13" i="19" s="1"/>
  <c r="F10" i="19" s="1"/>
  <c r="B35" i="19"/>
  <c r="B32" i="19"/>
  <c r="B36" i="19"/>
  <c r="D36" i="19" s="1"/>
  <c r="F36" i="19" s="1"/>
  <c r="D32" i="19"/>
  <c r="F32" i="19" s="1"/>
  <c r="F30" i="19" s="1"/>
  <c r="D35" i="19" l="1"/>
  <c r="F35" i="19" s="1"/>
  <c r="F33" i="19" s="1"/>
  <c r="F37" i="19" s="1"/>
</calcChain>
</file>

<file path=xl/sharedStrings.xml><?xml version="1.0" encoding="utf-8"?>
<sst xmlns="http://schemas.openxmlformats.org/spreadsheetml/2006/main" count="415" uniqueCount="176">
  <si>
    <t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</si>
  <si>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-</t>
  </si>
  <si>
    <t>Оценочный балл</t>
  </si>
  <si>
    <t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</si>
  <si>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Значение</t>
  </si>
  <si>
    <t>в том числе, по критериям:</t>
  </si>
  <si>
    <t>в) должностные инструкции сотрудников, обслуживающих заявителей и потребителей услуг, шт.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</si>
  <si>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</si>
  <si>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в том числе по критериям: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</si>
  <si>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</si>
  <si>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</t>
  </si>
  <si>
    <t>Наименование параметра (критерия), характеризующего индикатор</t>
  </si>
  <si>
    <t>б) для остальных потребителей услуг, дней</t>
  </si>
  <si>
    <t>3. Отсутствие (наличие) нарушений требований антимонопольного законодательства Российской Федерации, по критерию</t>
  </si>
  <si>
    <t>4.1.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в процентах от общего количества поступивших заявок на технологическое присоединение</t>
  </si>
  <si>
    <t>5. Соблюдение требований нормативных правовых актов Российской Федерации по поддержанию качества электрической энергии, по критерию</t>
  </si>
  <si>
    <t>5.1. 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</t>
  </si>
  <si>
    <t>6. Наличие взаимодействия с потребителями услуг при выводе оборудования в ремонт и (или) из эксплуатации</t>
  </si>
  <si>
    <t>7. Соблюдение требований нормативных правовых актов по защите персональных данных потребителей услуг (заявителей), по критерию</t>
  </si>
  <si>
    <t>2. Степень удовлетворения обращений потребителей услуг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</si>
  <si>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</si>
  <si>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</si>
  <si>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4. Индивидуальность подхода к потребителям услуг льготных категорий, по критерию</t>
  </si>
  <si>
    <t>прямая</t>
  </si>
  <si>
    <t>обратная</t>
  </si>
  <si>
    <t>Ф/П*100,%</t>
  </si>
  <si>
    <t>Зависимость</t>
  </si>
  <si>
    <t>1. Возможность личного приема заявителей и потребителей услуг уполномоченными должностными лицами территориальной сетевой организации – всего,</t>
  </si>
  <si>
    <t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</si>
  <si>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– всего, шт. </t>
  </si>
  <si>
    <t xml:space="preserve">в том числе: </t>
  </si>
  <si>
    <t xml:space="preserve">а) регламенты оказания услуг и рассмотрения обращений заявителей и потребителей услуг, шт. </t>
  </si>
  <si>
    <t>б) наличие положения о деятельности структурного подразделения по работе с заявителями и потребителями услуг
(наличие – 1, отсутствие – 0), шт.</t>
  </si>
  <si>
    <t>2.  Наличие телефонной связи для обращений потребителей услуг к уполномоченным должностным лицам  сетевой организации,</t>
  </si>
  <si>
    <t>2.1. Наличие единого телефонного номера для приема обращений потребителей услуг 
(наличие – 1, отсутствие – 0)</t>
  </si>
  <si>
    <t>2.2. Наличие информационно-справочной системы для автоматизации обработки обращений потребителей услуг, поступивших по телефону (наличие – 1, отсутствие – 0)</t>
  </si>
  <si>
    <t>2.3. Наличие системы автоинформирования потребителей услуг по телефону, предназначенной для доведения до них типовой информации (наличие – 1, отсутствие – 0)</t>
  </si>
  <si>
    <t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– 1, отсутствие – 0)</t>
  </si>
  <si>
    <t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– 1, отсутствие – 0)</t>
  </si>
  <si>
    <t>в том числе, по критерию: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</si>
  <si>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– всего, </t>
  </si>
  <si>
    <t>6.1. 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</t>
  </si>
  <si>
    <t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</t>
  </si>
  <si>
    <t>7.  Итого по индикатору информативности</t>
  </si>
  <si>
    <t>факт.(Ф)</t>
  </si>
  <si>
    <t>план (П)</t>
  </si>
  <si>
    <t>1. 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– всего,</t>
  </si>
  <si>
    <t>1.1. Среднее время на подготовку и направление проекта договора на осуществление технологического присоединения заявителю, дней</t>
  </si>
  <si>
    <t>1.2. 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 присоединения, дней</t>
  </si>
  <si>
    <t>2. Соблюдение сроков по процедурам взаимодействия с потребителями услуг (заявителями) – всего,</t>
  </si>
  <si>
    <t>2.1.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</si>
  <si>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2.2.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</si>
  <si>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</si>
  <si>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2.3. 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</si>
  <si>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>3.1 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услуг, в процентах от общего количества поступивших заявок на технологическое присоединение</t>
  </si>
  <si>
    <t xml:space="preserve">4. Отсутствие (наличие) нарушений требований законодательства Российской Федерации о государственном регулировании цен (тарифов), по критерию </t>
  </si>
  <si>
    <t>6.1. 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– 1, отсутствие – 0)</t>
  </si>
  <si>
    <t>6.2.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</t>
  </si>
  <si>
    <t>7.1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</t>
  </si>
  <si>
    <t>8.  Итого по индикатору исполнительности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</si>
  <si>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– 1, отсутствие – 0)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</si>
  <si>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 </t>
  </si>
  <si>
    <t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</si>
  <si>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формы, в процентах от общего количества поступивших обращений 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</si>
  <si>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 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</si>
  <si>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 </t>
  </si>
  <si>
    <t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</si>
  <si>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>3.  Оперативность реагирования на обращения потребителей услуг -  всего,</t>
  </si>
  <si>
    <t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</si>
  <si>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 </t>
  </si>
  <si>
    <t>в)* системы автоинформирования, шт. на 1000 потребителей услуг</t>
  </si>
  <si>
    <t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</si>
  <si>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</si>
  <si>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6.    Итого по индикатору результативность обратной связи</t>
  </si>
  <si>
    <t>Итого</t>
  </si>
  <si>
    <t>Количество структурных подразделений, задействованных в работе с клиентами</t>
  </si>
  <si>
    <t>Общее количество структруных подразделений филиала</t>
  </si>
  <si>
    <t>Количество документов по работе с заявителями</t>
  </si>
  <si>
    <t>количество должностных инструкций сотрудников, обслуживающих заявителей и потребителей услуг, шт.</t>
  </si>
  <si>
    <t>Количество утвержденных форм отчетности</t>
  </si>
  <si>
    <t xml:space="preserve">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</t>
  </si>
  <si>
    <t>Суммарное количество дней, потраченных на подготовку оферты договора ТП по заявкам, проект договора по которым направлен заявителю в отчетном периоде ,дн.</t>
  </si>
  <si>
    <t>Общее количество проектов договоров по ТП, направленных заявителю в отчетном периоде, шт</t>
  </si>
  <si>
    <t>Суммарное количество дней, потраченных на выполнение ТСО работ по договору  ТП по договорам, технические условия по которым со стороны ТСО выполнены в отчетном периоде ,дн.</t>
  </si>
  <si>
    <t>Исп. 1.2.</t>
  </si>
  <si>
    <t>Исп. 1.1.</t>
  </si>
  <si>
    <t>Исп. 2.1.</t>
  </si>
  <si>
    <t>Общее количество  договоров по ТП,технические условия которых исполнены со стороны ТСО в отчетном периоде, шт</t>
  </si>
  <si>
    <t>Суммарное количество дней, потраченных на подготовку оферты договора на передачу э/э по заявкам, проект договора по которым направлен заявителю в отчетном периоде ,дн.</t>
  </si>
  <si>
    <t>Общее количество проектов договоров по передаче э/э, направленных заявителю в отчетном периоде, шт</t>
  </si>
  <si>
    <t>Исп. 2.2.а)</t>
  </si>
  <si>
    <t>Общее количество оборудованных по заявкам точек учета ПУ  в отчетном периоде (ФЛ и ИП), шт</t>
  </si>
  <si>
    <t>Суммарное количество дней, потраченных на установку ПУ с момента подачи заявки, по исполненным в отчетном периоде заявкам (ФЛ и ИП) ,дн.</t>
  </si>
  <si>
    <t>Суммарное количество дней, потраченных на установку ПУ с момента подачи заявки, по исполненным в отчетном периоде заявкам (прочие) ,дн.</t>
  </si>
  <si>
    <t>Общее количество оборудованных по заявкам точек учета ПУ  в отчетном периоде (прочие), шт</t>
  </si>
  <si>
    <t>Исп. 2.2.б)</t>
  </si>
  <si>
    <t xml:space="preserve"> Количество случаев отказа от заключения и случаев расторжения потребителем услуг договоров оказания услуг по передаче электрической энергии</t>
  </si>
  <si>
    <t>Количество заключенных договоров  на передачу э/э</t>
  </si>
  <si>
    <t>Исп. 2.3.</t>
  </si>
  <si>
    <t>количество поступивших заявок на технологическое присоединение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</si>
  <si>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числе, по фактам дискриминации потребителей услуг по доступу к услугам территориальной сетевой организации, а также по порядку оказанию этих услуг</t>
  </si>
  <si>
    <t>Исп. 3.1.</t>
  </si>
  <si>
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</t>
  </si>
  <si>
    <t>Исп. 4.1.</t>
  </si>
  <si>
    <t>Количество обращений потребителей услуг с указанием на ненадлежащее качество электрической энергии</t>
  </si>
  <si>
    <t>Исп. 5.1.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</si>
  <si>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</t>
  </si>
  <si>
    <t>Исп. 6.2.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</si>
  <si>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</t>
  </si>
  <si>
    <t>Исп. 7.1.</t>
  </si>
  <si>
    <t xml:space="preserve"> Общее количество обращений потребителей услуг с указанием на ненадлежащее качество услуг по передаче электрической энергии и обслуживание</t>
  </si>
  <si>
    <t>Рос. 2.1.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</si>
  <si>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</t>
  </si>
  <si>
    <t>Рос. 2.2.</t>
  </si>
  <si>
    <t>Рос. 2.3.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</si>
  <si>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</t>
  </si>
  <si>
    <t>Рос. 2.4.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</si>
  <si>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</t>
  </si>
  <si>
    <t>Рос. 2.5.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</si>
  <si>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</si>
  <si>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Рос. 2.6.</t>
  </si>
  <si>
    <t>Рос. 3.1.</t>
  </si>
  <si>
    <t>Количество проведенных письменных опросов</t>
  </si>
  <si>
    <t>Количество опросов, проведенных посредством электронной связи через сеть Интернет</t>
  </si>
  <si>
    <t>Количество опросов, проведенных посредством системы автоинформирования</t>
  </si>
  <si>
    <t>Общее количество потребителей услуг</t>
  </si>
  <si>
    <t>Рос. 3.2.</t>
  </si>
  <si>
    <t>Рос. 4.1.</t>
  </si>
  <si>
    <t>Суммарная продолжительность времени возмещения ущерба по правомерным жалобам ,по которым в отчетном периоде произошло возмещение ущерба</t>
  </si>
  <si>
    <t>Общее количество правомерных жалоб ,по которым в отчетном периоде произошло возмещение ущерба</t>
  </si>
  <si>
    <t>Рос. 5.1.</t>
  </si>
  <si>
    <t>Рос. 5.2.</t>
  </si>
  <si>
    <t>Количество потребителей ,получивших возмещение убытков в отчетном периоде</t>
  </si>
  <si>
    <t>Количество потребителей ,по которым было принято решение о возмещении ущерба</t>
  </si>
  <si>
    <t xml:space="preserve">Общее количество обращений потребителей услуг о проведении консультаций по вопросам деятельности территориальной сетевой </t>
  </si>
  <si>
    <t>Наименование исходных параметров</t>
  </si>
  <si>
    <t>Фактические значения исходных параметров для расчета показателя качества</t>
  </si>
  <si>
    <t>год</t>
  </si>
  <si>
    <t>Ин</t>
  </si>
  <si>
    <t xml:space="preserve">1.2. а) регламенты оказания услуг и рассмотрения обращений заявителей и потребителей услуг, шт. </t>
  </si>
  <si>
    <t>1.2. б) наличие положения о деятельности структурного подразделения по работе с заявителями и потребителями услуг (наличие – 1, отсутствие – 0), шт.</t>
  </si>
  <si>
    <t>1.2. в) должностные инструкции сотрудников, обслуживающих заявителей и потребителей услуг, шт.</t>
  </si>
  <si>
    <t>1.2. 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</si>
  <si>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Ис</t>
  </si>
  <si>
    <t xml:space="preserve">2.2. а) для физических лиц, включая индивидуальных предпринимателей, и юридических лиц - субъектов малого и среднего предпринимательства, дней </t>
  </si>
  <si>
    <t>2.2. б) для остальных потребителей услуг, дней</t>
  </si>
  <si>
    <t>Рс</t>
  </si>
  <si>
    <t>3.2. а) письменных опросов, шт. на 1000 потребителей услуг</t>
  </si>
  <si>
    <t>3.2. б) электронной связи через сеть Интернет, шт. на 1000 потребителей услуг</t>
  </si>
  <si>
    <t>3.2. в) системы автоинформирования, шт. на 1000 потребителей услуг</t>
  </si>
  <si>
    <t>Фактические значения</t>
  </si>
  <si>
    <t>отчетный период</t>
  </si>
  <si>
    <t>Плановое значение</t>
  </si>
  <si>
    <t>Факт/План, %</t>
  </si>
  <si>
    <t>Показатель качества</t>
  </si>
  <si>
    <t>Инф. 1.1</t>
  </si>
  <si>
    <t>Инф. 1.2.а</t>
  </si>
  <si>
    <t>Инф. 1.2.в</t>
  </si>
  <si>
    <t>Инф. 1.2.г</t>
  </si>
  <si>
    <t>Инф. 5.1</t>
  </si>
  <si>
    <t>Общее кол-во поступивших обращений в ТСО</t>
  </si>
  <si>
    <t>Инф. 6.1</t>
  </si>
  <si>
    <t>Инф. 6.2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</si>
  <si>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(Количество правомерных жалоб по ТП от физ лиц)</t>
  </si>
  <si>
    <t>Количество действующих договоров на передачу э/э по состоянию на начало периода</t>
  </si>
  <si>
    <r>
      <t xml:space="preserve">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</t>
    </r>
    <r>
      <rPr>
        <b/>
        <sz val="10"/>
        <rFont val="Arial Cyr"/>
        <charset val="204"/>
      </rPr>
      <t xml:space="preserve"> </t>
    </r>
  </si>
  <si>
    <t xml:space="preserve"> Количество обращений, связанных с неудовлетворенностью принятыми мерами, указанными в п.2.2 настоящей формы, поступивших от потребителей услуг в течение 30 рабочих дней после завершения мероприятий указанных в в п.2.2 настоящей формы</t>
  </si>
  <si>
    <t>общее количество обращений из оперативного отчета (ячейка "Итого")</t>
  </si>
  <si>
    <t>Количество обращений, зарегистрированных на портале Контакт-Центра</t>
  </si>
  <si>
    <t>Количество вопросов по сбытовой деятельности</t>
  </si>
  <si>
    <t>Суммарное время, затраченное на выполнение работ по заявкам (за исключением ТП и передачи э/э), дн.</t>
  </si>
  <si>
    <t>Суммарное время, затраченное на выполнение работ по правомерным жалобам, дн.</t>
  </si>
  <si>
    <r>
      <t>Количество правомерных жалоб, поступивших и исполненных в отчетном периоде, шт</t>
    </r>
    <r>
      <rPr>
        <sz val="10"/>
        <color indexed="10"/>
        <rFont val="Arial Cyr"/>
        <charset val="204"/>
      </rPr>
      <t xml:space="preserve"> </t>
    </r>
  </si>
  <si>
    <t>Количество заявлений (за исключением ТП и передачи э/э) поступивших и исполненных в отчетном периоде, шт</t>
  </si>
  <si>
    <t>Смоленскэнерго</t>
  </si>
  <si>
    <t>Форма отчета о фактических значениях параметров показателя качества оказываемых услуг за 2014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</si>
</sst>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h:mm;@"/>
    <numFmt numFmtId="166" formatCode="0.000"/>
    <numFmt numFmtId="167" formatCode="0.00000000000"/>
    <numFmt numFmtId="168" formatCode="0.0000"/>
    <numFmt numFmtId="169" formatCode="0.0%"/>
  </numFmts>
  <fonts count="32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Roman"/>
      <family val="1"/>
    </font>
    <font>
      <sz val="10"/>
      <color indexed="10"/>
      <name val="Arial Cyr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165" fontId="1" fillId="0" borderId="0">
      <protection locked="0"/>
    </xf>
    <xf numFmtId="0" fontId="1" fillId="0" borderId="0"/>
    <xf numFmtId="0" fontId="29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21" fillId="0" borderId="0" xfId="0" applyFont="1"/>
    <xf numFmtId="0" fontId="2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NumberFormat="1" applyFont="1" applyBorder="1" applyAlignment="1" applyProtection="1">
      <alignment horizontal="center" vertical="center" wrapText="1"/>
    </xf>
    <xf numFmtId="1" fontId="2" fillId="0" borderId="11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vertical="center"/>
    </xf>
    <xf numFmtId="0" fontId="3" fillId="0" borderId="12" xfId="0" applyNumberFormat="1" applyFont="1" applyBorder="1" applyAlignment="1" applyProtection="1">
      <alignment vertical="center"/>
    </xf>
    <xf numFmtId="0" fontId="0" fillId="0" borderId="0" xfId="0" applyFont="1"/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justify" vertical="top" wrapText="1"/>
    </xf>
    <xf numFmtId="0" fontId="23" fillId="0" borderId="14" xfId="0" applyFont="1" applyBorder="1" applyAlignment="1" applyProtection="1">
      <alignment horizontal="justify" vertical="top" wrapText="1"/>
    </xf>
    <xf numFmtId="0" fontId="3" fillId="0" borderId="14" xfId="0" applyFont="1" applyBorder="1" applyAlignment="1" applyProtection="1">
      <alignment horizontal="justify" wrapText="1"/>
    </xf>
    <xf numFmtId="167" fontId="3" fillId="0" borderId="12" xfId="0" applyNumberFormat="1" applyFont="1" applyBorder="1" applyAlignment="1"/>
    <xf numFmtId="0" fontId="2" fillId="0" borderId="11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7" fontId="2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" fontId="2" fillId="0" borderId="16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 applyProtection="1">
      <alignment horizontal="center" vertical="center" wrapText="1"/>
    </xf>
    <xf numFmtId="17" fontId="3" fillId="0" borderId="0" xfId="0" applyNumberFormat="1" applyFont="1"/>
    <xf numFmtId="0" fontId="23" fillId="0" borderId="14" xfId="0" applyFont="1" applyFill="1" applyBorder="1" applyAlignment="1" applyProtection="1">
      <alignment horizontal="justify" vertical="top" wrapText="1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0" fillId="0" borderId="11" xfId="0" applyBorder="1" applyAlignment="1">
      <alignment wrapText="1"/>
    </xf>
    <xf numFmtId="0" fontId="0" fillId="24" borderId="11" xfId="0" applyFill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Continuous"/>
    </xf>
    <xf numFmtId="0" fontId="0" fillId="0" borderId="0" xfId="0" applyAlignment="1">
      <alignment wrapText="1"/>
    </xf>
    <xf numFmtId="165" fontId="3" fillId="25" borderId="14" xfId="36" applyFont="1" applyFill="1" applyBorder="1" applyAlignment="1" applyProtection="1">
      <alignment horizontal="center" vertical="top" wrapText="1"/>
    </xf>
    <xf numFmtId="166" fontId="2" fillId="25" borderId="11" xfId="36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left" vertical="top" wrapText="1"/>
    </xf>
    <xf numFmtId="1" fontId="30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top" wrapText="1"/>
    </xf>
    <xf numFmtId="2" fontId="30" fillId="0" borderId="11" xfId="0" applyNumberFormat="1" applyFont="1" applyBorder="1" applyAlignment="1">
      <alignment horizontal="center" vertical="center"/>
    </xf>
    <xf numFmtId="165" fontId="23" fillId="25" borderId="14" xfId="36" applyFont="1" applyFill="1" applyBorder="1" applyAlignment="1" applyProtection="1">
      <alignment horizontal="center" vertical="top" wrapText="1"/>
    </xf>
    <xf numFmtId="0" fontId="3" fillId="0" borderId="14" xfId="0" applyFont="1" applyBorder="1" applyAlignment="1" applyProtection="1">
      <alignment wrapText="1"/>
    </xf>
    <xf numFmtId="0" fontId="30" fillId="0" borderId="11" xfId="0" applyFont="1" applyBorder="1" applyAlignment="1">
      <alignment horizontal="center" vertical="center"/>
    </xf>
    <xf numFmtId="166" fontId="30" fillId="0" borderId="11" xfId="0" applyNumberFormat="1" applyFont="1" applyBorder="1" applyAlignment="1">
      <alignment horizontal="center" vertical="center"/>
    </xf>
    <xf numFmtId="9" fontId="2" fillId="25" borderId="12" xfId="42" applyFont="1" applyFill="1" applyBorder="1" applyAlignment="1" applyProtection="1">
      <alignment horizontal="center" vertical="center" wrapText="1"/>
    </xf>
    <xf numFmtId="9" fontId="30" fillId="0" borderId="11" xfId="42" applyFont="1" applyBorder="1" applyAlignment="1">
      <alignment horizontal="center" vertical="center"/>
    </xf>
    <xf numFmtId="9" fontId="31" fillId="0" borderId="11" xfId="42" applyFont="1" applyBorder="1" applyAlignment="1">
      <alignment horizontal="center" vertical="center"/>
    </xf>
    <xf numFmtId="9" fontId="28" fillId="25" borderId="12" xfId="42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Continuous" wrapText="1"/>
    </xf>
    <xf numFmtId="0" fontId="0" fillId="0" borderId="11" xfId="0" applyFont="1" applyBorder="1" applyAlignment="1">
      <alignment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21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NumberFormat="1" applyFont="1" applyBorder="1" applyAlignment="1" applyProtection="1">
      <alignment vertical="center"/>
    </xf>
    <xf numFmtId="0" fontId="3" fillId="0" borderId="11" xfId="0" applyNumberFormat="1" applyFont="1" applyBorder="1" applyAlignment="1" applyProtection="1">
      <alignment horizontal="center" vertical="center" wrapText="1"/>
    </xf>
    <xf numFmtId="168" fontId="2" fillId="25" borderId="11" xfId="36" applyNumberFormat="1" applyFont="1" applyFill="1" applyBorder="1" applyAlignment="1" applyProtection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/>
    </xf>
    <xf numFmtId="169" fontId="2" fillId="25" borderId="12" xfId="42" applyNumberFormat="1" applyFont="1" applyFill="1" applyBorder="1" applyAlignment="1" applyProtection="1">
      <alignment horizontal="center" vertical="center" wrapText="1"/>
    </xf>
    <xf numFmtId="9" fontId="2" fillId="0" borderId="11" xfId="42" applyFont="1" applyBorder="1" applyAlignment="1" applyProtection="1">
      <alignment horizontal="center" vertical="center" wrapText="1"/>
    </xf>
    <xf numFmtId="166" fontId="2" fillId="0" borderId="12" xfId="0" applyNumberFormat="1" applyFont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4" fontId="3" fillId="0" borderId="11" xfId="0" applyNumberFormat="1" applyFont="1" applyFill="1" applyBorder="1" applyAlignment="1"/>
    <xf numFmtId="0" fontId="3" fillId="0" borderId="11" xfId="0" applyFont="1" applyFill="1" applyBorder="1" applyAlignment="1"/>
    <xf numFmtId="167" fontId="3" fillId="0" borderId="12" xfId="0" applyNumberFormat="1" applyFont="1" applyFill="1" applyBorder="1" applyAlignment="1"/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wrapText="1"/>
    </xf>
    <xf numFmtId="167" fontId="2" fillId="0" borderId="12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 applyProtection="1">
      <alignment horizontal="center" vertical="center" wrapText="1"/>
    </xf>
    <xf numFmtId="166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6" fontId="2" fillId="0" borderId="22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2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166" fontId="22" fillId="0" borderId="22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/>
    </xf>
    <xf numFmtId="9" fontId="2" fillId="0" borderId="11" xfId="42" applyFont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27" fillId="0" borderId="0" xfId="0" applyFont="1"/>
    <xf numFmtId="1" fontId="0" fillId="26" borderId="11" xfId="0" applyNumberFormat="1" applyFont="1" applyFill="1" applyBorder="1" applyAlignment="1">
      <alignment horizontal="center" vertical="center" wrapText="1"/>
    </xf>
    <xf numFmtId="165" fontId="3" fillId="25" borderId="18" xfId="36" applyFont="1" applyFill="1" applyBorder="1" applyAlignment="1" applyProtection="1">
      <alignment horizontal="center" vertical="center" wrapText="1"/>
    </xf>
    <xf numFmtId="165" fontId="3" fillId="25" borderId="12" xfId="36" applyFont="1" applyFill="1" applyBorder="1" applyAlignment="1" applyProtection="1">
      <alignment horizontal="center" vertical="center" wrapText="1"/>
    </xf>
    <xf numFmtId="165" fontId="3" fillId="25" borderId="13" xfId="36" applyFont="1" applyFill="1" applyBorder="1" applyAlignment="1" applyProtection="1">
      <alignment horizontal="center" vertical="top" wrapText="1"/>
    </xf>
    <xf numFmtId="165" fontId="3" fillId="25" borderId="12" xfId="36" applyFont="1" applyFill="1" applyBorder="1" applyAlignment="1" applyProtection="1">
      <alignment horizontal="center" vertical="top" wrapText="1"/>
    </xf>
    <xf numFmtId="0" fontId="3" fillId="25" borderId="13" xfId="0" applyFont="1" applyFill="1" applyBorder="1" applyAlignment="1" applyProtection="1">
      <alignment horizontal="center" vertical="top" wrapText="1"/>
    </xf>
    <xf numFmtId="0" fontId="3" fillId="25" borderId="11" xfId="0" applyFont="1" applyFill="1" applyBorder="1" applyAlignment="1" applyProtection="1">
      <alignment horizontal="center" vertical="top" wrapText="1"/>
    </xf>
    <xf numFmtId="0" fontId="3" fillId="25" borderId="14" xfId="0" applyFont="1" applyFill="1" applyBorder="1" applyAlignment="1" applyProtection="1">
      <alignment horizontal="center" vertical="top" wrapText="1"/>
    </xf>
    <xf numFmtId="0" fontId="2" fillId="25" borderId="11" xfId="0" applyFont="1" applyFill="1" applyBorder="1" applyAlignment="1" applyProtection="1">
      <alignment horizontal="center" vertical="top" wrapText="1"/>
    </xf>
    <xf numFmtId="0" fontId="2" fillId="25" borderId="12" xfId="0" applyFont="1" applyFill="1" applyBorder="1" applyAlignment="1" applyProtection="1">
      <alignment horizontal="center" vertical="top" wrapText="1"/>
    </xf>
    <xf numFmtId="0" fontId="3" fillId="25" borderId="24" xfId="0" applyFont="1" applyFill="1" applyBorder="1" applyAlignment="1" applyProtection="1">
      <alignment horizontal="center" vertical="top" wrapText="1"/>
    </xf>
    <xf numFmtId="0" fontId="3" fillId="25" borderId="25" xfId="0" applyFont="1" applyFill="1" applyBorder="1" applyAlignment="1" applyProtection="1">
      <alignment horizontal="center" vertical="top" wrapText="1"/>
    </xf>
    <xf numFmtId="0" fontId="3" fillId="25" borderId="26" xfId="0" applyFont="1" applyFill="1" applyBorder="1" applyAlignment="1" applyProtection="1">
      <alignment horizontal="center" vertical="top" wrapText="1"/>
    </xf>
    <xf numFmtId="0" fontId="2" fillId="25" borderId="26" xfId="0" applyFont="1" applyFill="1" applyBorder="1" applyAlignment="1" applyProtection="1">
      <alignment horizontal="center" vertical="top" wrapText="1"/>
    </xf>
    <xf numFmtId="0" fontId="2" fillId="25" borderId="23" xfId="0" applyFont="1" applyFill="1" applyBorder="1" applyAlignment="1" applyProtection="1">
      <alignment horizontal="center" vertical="top" wrapText="1"/>
    </xf>
    <xf numFmtId="1" fontId="3" fillId="27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7" borderId="11" xfId="0" applyNumberFormat="1" applyFont="1" applyFill="1" applyBorder="1" applyAlignment="1">
      <alignment horizontal="center" vertical="center" wrapText="1"/>
    </xf>
    <xf numFmtId="0" fontId="3" fillId="27" borderId="11" xfId="0" applyNumberFormat="1" applyFont="1" applyFill="1" applyBorder="1" applyAlignment="1" applyProtection="1">
      <alignment horizontal="center" vertical="center" wrapText="1"/>
    </xf>
    <xf numFmtId="0" fontId="3" fillId="27" borderId="13" xfId="0" applyFont="1" applyFill="1" applyBorder="1" applyAlignment="1" applyProtection="1">
      <alignment horizontal="center" vertical="center" wrapText="1"/>
      <protection locked="0"/>
    </xf>
    <xf numFmtId="0" fontId="2" fillId="27" borderId="11" xfId="0" applyFont="1" applyFill="1" applyBorder="1" applyAlignment="1">
      <alignment horizontal="center" vertical="center" wrapText="1"/>
    </xf>
    <xf numFmtId="2" fontId="2" fillId="27" borderId="11" xfId="0" applyNumberFormat="1" applyFont="1" applyFill="1" applyBorder="1" applyAlignment="1">
      <alignment horizontal="center" vertical="center" wrapText="1"/>
    </xf>
    <xf numFmtId="0" fontId="2" fillId="27" borderId="13" xfId="0" applyFont="1" applyFill="1" applyBorder="1" applyAlignment="1" applyProtection="1">
      <alignment horizontal="center" vertical="center" wrapText="1"/>
      <protection locked="0"/>
    </xf>
    <xf numFmtId="168" fontId="2" fillId="27" borderId="11" xfId="0" applyNumberFormat="1" applyFont="1" applyFill="1" applyBorder="1" applyAlignment="1">
      <alignment horizontal="center" vertical="center" wrapText="1"/>
    </xf>
    <xf numFmtId="166" fontId="2" fillId="27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/>
    </xf>
    <xf numFmtId="0" fontId="2" fillId="27" borderId="11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7" borderId="11" xfId="0" applyNumberFormat="1" applyFont="1" applyFill="1" applyBorder="1" applyAlignment="1" applyProtection="1">
      <alignment horizontal="center" vertical="center" wrapText="1"/>
    </xf>
    <xf numFmtId="2" fontId="2" fillId="27" borderId="11" xfId="0" applyNumberFormat="1" applyFont="1" applyFill="1" applyBorder="1" applyAlignment="1" applyProtection="1">
      <alignment horizontal="center" vertical="center" wrapText="1"/>
    </xf>
    <xf numFmtId="1" fontId="2" fillId="27" borderId="11" xfId="0" applyNumberFormat="1" applyFont="1" applyFill="1" applyBorder="1" applyAlignment="1" applyProtection="1">
      <alignment horizontal="center" vertical="center" wrapText="1"/>
    </xf>
    <xf numFmtId="165" fontId="3" fillId="25" borderId="23" xfId="36" applyFont="1" applyFill="1" applyBorder="1" applyAlignment="1" applyProtection="1">
      <alignment horizontal="center" vertical="center" wrapText="1"/>
    </xf>
    <xf numFmtId="165" fontId="3" fillId="25" borderId="27" xfId="36" applyFont="1" applyFill="1" applyBorder="1" applyAlignment="1" applyProtection="1">
      <alignment horizontal="center" vertical="center" wrapText="1"/>
    </xf>
    <xf numFmtId="165" fontId="3" fillId="25" borderId="28" xfId="36" applyFont="1" applyFill="1" applyBorder="1" applyAlignment="1" applyProtection="1">
      <alignment horizontal="center" vertical="center" wrapText="1"/>
    </xf>
    <xf numFmtId="165" fontId="25" fillId="25" borderId="29" xfId="36" applyFont="1" applyFill="1" applyBorder="1" applyAlignment="1" applyProtection="1">
      <alignment horizontal="center"/>
    </xf>
    <xf numFmtId="165" fontId="25" fillId="25" borderId="30" xfId="36" applyFont="1" applyFill="1" applyBorder="1" applyAlignment="1" applyProtection="1">
      <alignment horizontal="center"/>
    </xf>
    <xf numFmtId="0" fontId="3" fillId="25" borderId="12" xfId="0" applyFont="1" applyFill="1" applyBorder="1" applyAlignment="1" applyProtection="1">
      <alignment horizontal="center" vertical="center" wrapText="1"/>
    </xf>
    <xf numFmtId="0" fontId="3" fillId="25" borderId="14" xfId="0" applyFont="1" applyFill="1" applyBorder="1" applyAlignment="1" applyProtection="1">
      <alignment horizontal="center" vertical="center" wrapText="1"/>
    </xf>
    <xf numFmtId="0" fontId="25" fillId="25" borderId="15" xfId="0" applyFont="1" applyFill="1" applyBorder="1" applyAlignment="1">
      <alignment horizontal="center"/>
    </xf>
    <xf numFmtId="0" fontId="25" fillId="25" borderId="16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3" fillId="25" borderId="13" xfId="0" applyFont="1" applyFill="1" applyBorder="1" applyAlignment="1" applyProtection="1">
      <alignment horizontal="center" vertical="top" wrapText="1"/>
    </xf>
    <xf numFmtId="0" fontId="3" fillId="25" borderId="11" xfId="0" applyFont="1" applyFill="1" applyBorder="1" applyAlignment="1" applyProtection="1">
      <alignment horizontal="center" vertical="top" wrapText="1"/>
    </xf>
    <xf numFmtId="0" fontId="3" fillId="25" borderId="11" xfId="0" applyFont="1" applyFill="1" applyBorder="1" applyAlignment="1" applyProtection="1">
      <alignment horizontal="center" vertical="center" wrapText="1"/>
    </xf>
    <xf numFmtId="0" fontId="24" fillId="25" borderId="11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19" xfId="0" applyBorder="1" applyAlignment="1">
      <alignment wrapText="1"/>
    </xf>
    <xf numFmtId="0" fontId="0" fillId="26" borderId="26" xfId="0" applyFill="1" applyBorder="1" applyAlignment="1">
      <alignment horizontal="center" vertical="center" wrapText="1"/>
    </xf>
    <xf numFmtId="0" fontId="0" fillId="26" borderId="19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5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Процентный" xfId="42" builtinId="5"/>
    <cellStyle name="Процентный 2" xfId="43"/>
    <cellStyle name="Связанная ячейка" xfId="44" builtinId="24" customBuiltin="1"/>
    <cellStyle name="Текст предупреждения" xfId="45" builtinId="11" customBuiltin="1"/>
    <cellStyle name="Хороший" xfId="46" builtinId="26" customBuiltin="1"/>
  </cellStyles>
  <dxfs count="0"/>
  <tableStyles count="0" defaultTableStyle="TableStyleMedium2" defaultPivotStyle="PivotStyleLight16"/>
  <colors>
    <mruColors>
      <color rgb="FFACCF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topLeftCell="A37" workbookViewId="0">
      <selection activeCell="A2" sqref="A2:A4"/>
    </sheetView>
  </sheetViews>
  <sheetFormatPr defaultRowHeight="12.75"/>
  <cols>
    <col min="1" max="1" width="48.7109375" style="44" customWidth="1"/>
    <col min="2" max="2" width="11.85546875" style="44" customWidth="1"/>
    <col min="3" max="5" width="11" style="44" customWidth="1"/>
    <col min="6" max="16384" width="9.140625" style="44"/>
  </cols>
  <sheetData>
    <row r="1" spans="1:5" ht="13.5" thickBot="1">
      <c r="A1" s="108" t="s">
        <v>175</v>
      </c>
      <c r="B1" s="60"/>
      <c r="C1" s="60"/>
      <c r="D1" s="60"/>
      <c r="E1" s="60"/>
    </row>
    <row r="2" spans="1:5">
      <c r="A2" s="145" t="s">
        <v>11</v>
      </c>
      <c r="B2" s="148" t="s">
        <v>174</v>
      </c>
      <c r="C2" s="149"/>
      <c r="D2" s="145" t="s">
        <v>153</v>
      </c>
      <c r="E2" s="145" t="s">
        <v>26</v>
      </c>
    </row>
    <row r="3" spans="1:5" ht="28.5" customHeight="1">
      <c r="A3" s="146"/>
      <c r="B3" s="116" t="s">
        <v>150</v>
      </c>
      <c r="C3" s="117" t="s">
        <v>152</v>
      </c>
      <c r="D3" s="146"/>
      <c r="E3" s="146"/>
    </row>
    <row r="4" spans="1:5" ht="25.5">
      <c r="A4" s="147"/>
      <c r="B4" s="118" t="s">
        <v>151</v>
      </c>
      <c r="C4" s="119" t="s">
        <v>137</v>
      </c>
      <c r="D4" s="147"/>
      <c r="E4" s="147"/>
    </row>
    <row r="5" spans="1:5" ht="15.75">
      <c r="A5" s="45" t="s">
        <v>138</v>
      </c>
      <c r="B5" s="46">
        <v>1.8055555555555556</v>
      </c>
      <c r="C5" s="46">
        <v>2</v>
      </c>
      <c r="D5" s="55">
        <v>0.90277777777777779</v>
      </c>
      <c r="E5" s="55"/>
    </row>
    <row r="6" spans="1:5" ht="49.5" customHeight="1">
      <c r="A6" s="47" t="s">
        <v>28</v>
      </c>
      <c r="B6" s="48">
        <v>26.570048309178745</v>
      </c>
      <c r="C6" s="48">
        <v>37</v>
      </c>
      <c r="D6" s="56">
        <v>0.71810941376158766</v>
      </c>
      <c r="E6" s="57" t="s">
        <v>23</v>
      </c>
    </row>
    <row r="7" spans="1:5" ht="26.25" customHeight="1">
      <c r="A7" s="49" t="s">
        <v>139</v>
      </c>
      <c r="B7" s="48">
        <v>15</v>
      </c>
      <c r="C7" s="48">
        <v>7</v>
      </c>
      <c r="D7" s="56">
        <v>2.1428571428571428</v>
      </c>
      <c r="E7" s="57" t="s">
        <v>23</v>
      </c>
    </row>
    <row r="8" spans="1:5" ht="37.5" customHeight="1">
      <c r="A8" s="49" t="s">
        <v>140</v>
      </c>
      <c r="B8" s="48">
        <v>1</v>
      </c>
      <c r="C8" s="48">
        <v>1</v>
      </c>
      <c r="D8" s="56">
        <v>1</v>
      </c>
      <c r="E8" s="57" t="s">
        <v>23</v>
      </c>
    </row>
    <row r="9" spans="1:5" ht="27" customHeight="1">
      <c r="A9" s="49" t="s">
        <v>141</v>
      </c>
      <c r="B9" s="48">
        <v>46</v>
      </c>
      <c r="C9" s="48">
        <v>33</v>
      </c>
      <c r="D9" s="56">
        <v>1.393939393939394</v>
      </c>
      <c r="E9" s="57" t="s">
        <v>23</v>
      </c>
    </row>
    <row r="10" spans="1:5" ht="36.75" customHeight="1">
      <c r="A10" s="49" t="s">
        <v>142</v>
      </c>
      <c r="B10" s="48">
        <v>46</v>
      </c>
      <c r="C10" s="48">
        <v>19</v>
      </c>
      <c r="D10" s="56">
        <v>2.4210526315789473</v>
      </c>
      <c r="E10" s="57" t="s">
        <v>23</v>
      </c>
    </row>
    <row r="11" spans="1:5" ht="38.25">
      <c r="A11" s="49" t="s">
        <v>34</v>
      </c>
      <c r="B11" s="48">
        <v>1</v>
      </c>
      <c r="C11" s="48">
        <v>1</v>
      </c>
      <c r="D11" s="56">
        <v>1</v>
      </c>
      <c r="E11" s="57" t="s">
        <v>23</v>
      </c>
    </row>
    <row r="12" spans="1:5" ht="40.5" customHeight="1">
      <c r="A12" s="47" t="s">
        <v>35</v>
      </c>
      <c r="B12" s="48">
        <v>1</v>
      </c>
      <c r="C12" s="48">
        <v>1</v>
      </c>
      <c r="D12" s="74">
        <v>1</v>
      </c>
      <c r="E12" s="57" t="s">
        <v>23</v>
      </c>
    </row>
    <row r="13" spans="1:5" ht="39.75" customHeight="1">
      <c r="A13" s="47" t="s">
        <v>36</v>
      </c>
      <c r="B13" s="48">
        <v>0</v>
      </c>
      <c r="C13" s="48">
        <v>1</v>
      </c>
      <c r="D13" s="74">
        <v>0</v>
      </c>
      <c r="E13" s="57" t="s">
        <v>23</v>
      </c>
    </row>
    <row r="14" spans="1:5" ht="52.5" customHeight="1">
      <c r="A14" s="49" t="s">
        <v>37</v>
      </c>
      <c r="B14" s="48">
        <v>1</v>
      </c>
      <c r="C14" s="48">
        <v>1</v>
      </c>
      <c r="D14" s="56">
        <v>1</v>
      </c>
      <c r="E14" s="57" t="s">
        <v>23</v>
      </c>
    </row>
    <row r="15" spans="1:5" ht="64.5" customHeight="1">
      <c r="A15" s="49" t="s">
        <v>38</v>
      </c>
      <c r="B15" s="48">
        <v>1</v>
      </c>
      <c r="C15" s="48">
        <v>1</v>
      </c>
      <c r="D15" s="56">
        <v>1</v>
      </c>
      <c r="E15" s="57" t="s">
        <v>23</v>
      </c>
    </row>
    <row r="16" spans="1:5" ht="64.5" customHeight="1">
      <c r="A16" s="47" t="s">
        <v>10</v>
      </c>
      <c r="B16" s="50">
        <v>0.26003112781384047</v>
      </c>
      <c r="C16" s="72">
        <v>0.54900000000000004</v>
      </c>
      <c r="D16" s="56">
        <v>0.47364504155526493</v>
      </c>
      <c r="E16" s="57" t="s">
        <v>24</v>
      </c>
    </row>
    <row r="17" spans="1:5" ht="55.5" customHeight="1">
      <c r="A17" s="47" t="s">
        <v>41</v>
      </c>
      <c r="B17" s="50">
        <v>11.211707094863911</v>
      </c>
      <c r="C17" s="50">
        <v>19.46</v>
      </c>
      <c r="D17" s="56">
        <v>0.57614116623144451</v>
      </c>
      <c r="E17" s="57" t="s">
        <v>24</v>
      </c>
    </row>
    <row r="18" spans="1:5" ht="75.75" customHeight="1">
      <c r="A18" s="47" t="s">
        <v>42</v>
      </c>
      <c r="B18" s="48">
        <v>0</v>
      </c>
      <c r="C18" s="48">
        <v>0</v>
      </c>
      <c r="D18" s="74">
        <v>1</v>
      </c>
      <c r="E18" s="57" t="s">
        <v>24</v>
      </c>
    </row>
    <row r="19" spans="1:5" ht="15.75">
      <c r="A19" s="51" t="s">
        <v>143</v>
      </c>
      <c r="B19" s="46">
        <v>0.39900000000000002</v>
      </c>
      <c r="C19" s="46">
        <v>0.58599999999999997</v>
      </c>
      <c r="D19" s="55">
        <v>0.6808873720136519</v>
      </c>
      <c r="E19" s="58"/>
    </row>
    <row r="20" spans="1:5" ht="37.5" customHeight="1">
      <c r="A20" s="47" t="s">
        <v>47</v>
      </c>
      <c r="B20" s="48">
        <v>8.4510158013544014</v>
      </c>
      <c r="C20" s="48">
        <v>37</v>
      </c>
      <c r="D20" s="56">
        <v>0.22840583246903787</v>
      </c>
      <c r="E20" s="57" t="s">
        <v>24</v>
      </c>
    </row>
    <row r="21" spans="1:5" ht="51" customHeight="1">
      <c r="A21" s="47" t="s">
        <v>48</v>
      </c>
      <c r="B21" s="48">
        <v>262.75640405993232</v>
      </c>
      <c r="C21" s="48">
        <v>472</v>
      </c>
      <c r="D21" s="56">
        <v>0.55668729673714479</v>
      </c>
      <c r="E21" s="57" t="s">
        <v>24</v>
      </c>
    </row>
    <row r="22" spans="1:5" ht="50.25" customHeight="1">
      <c r="A22" s="47" t="s">
        <v>50</v>
      </c>
      <c r="B22" s="48">
        <v>26.6</v>
      </c>
      <c r="C22" s="48">
        <v>24</v>
      </c>
      <c r="D22" s="109">
        <v>1.1083333333333334</v>
      </c>
      <c r="E22" s="57" t="s">
        <v>24</v>
      </c>
    </row>
    <row r="23" spans="1:5" ht="38.25" customHeight="1">
      <c r="A23" s="47" t="s">
        <v>144</v>
      </c>
      <c r="B23" s="48">
        <v>36.340178571428574</v>
      </c>
      <c r="C23" s="48">
        <v>32</v>
      </c>
      <c r="D23" s="56">
        <v>1.1356305803571429</v>
      </c>
      <c r="E23" s="57" t="s">
        <v>24</v>
      </c>
    </row>
    <row r="24" spans="1:5" ht="14.25" customHeight="1">
      <c r="A24" s="47" t="s">
        <v>145</v>
      </c>
      <c r="B24" s="48">
        <v>49.233614232209739</v>
      </c>
      <c r="C24" s="48">
        <v>34</v>
      </c>
      <c r="D24" s="56">
        <v>1.4480474774179335</v>
      </c>
      <c r="E24" s="57" t="s">
        <v>24</v>
      </c>
    </row>
    <row r="25" spans="1:5" ht="79.5" customHeight="1">
      <c r="A25" s="47" t="s">
        <v>53</v>
      </c>
      <c r="B25" s="54">
        <v>0</v>
      </c>
      <c r="C25" s="48">
        <v>0</v>
      </c>
      <c r="D25" s="74">
        <v>1</v>
      </c>
      <c r="E25" s="57" t="s">
        <v>24</v>
      </c>
    </row>
    <row r="26" spans="1:5" ht="116.25" customHeight="1">
      <c r="A26" s="47" t="s">
        <v>54</v>
      </c>
      <c r="B26" s="54">
        <v>0</v>
      </c>
      <c r="C26" s="139">
        <v>1.3899999999999999E-2</v>
      </c>
      <c r="D26" s="74">
        <v>0</v>
      </c>
      <c r="E26" s="57" t="s">
        <v>24</v>
      </c>
    </row>
    <row r="27" spans="1:5" ht="77.25" customHeight="1">
      <c r="A27" s="47" t="s">
        <v>14</v>
      </c>
      <c r="B27" s="48">
        <v>0</v>
      </c>
      <c r="C27" s="48">
        <v>0</v>
      </c>
      <c r="D27" s="74">
        <v>1</v>
      </c>
      <c r="E27" s="57" t="s">
        <v>24</v>
      </c>
    </row>
    <row r="28" spans="1:5" ht="51" customHeight="1">
      <c r="A28" s="47" t="s">
        <v>16</v>
      </c>
      <c r="B28" s="50">
        <v>0.28090953953611963</v>
      </c>
      <c r="C28" s="50">
        <v>2.25</v>
      </c>
      <c r="D28" s="56">
        <v>0.12484868423827539</v>
      </c>
      <c r="E28" s="57" t="s">
        <v>24</v>
      </c>
    </row>
    <row r="29" spans="1:5" ht="50.25" customHeight="1">
      <c r="A29" s="47" t="s">
        <v>56</v>
      </c>
      <c r="B29" s="48">
        <v>1</v>
      </c>
      <c r="C29" s="48">
        <v>1</v>
      </c>
      <c r="D29" s="56">
        <v>1</v>
      </c>
      <c r="E29" s="57" t="s">
        <v>23</v>
      </c>
    </row>
    <row r="30" spans="1:5" ht="78" customHeight="1">
      <c r="A30" s="47" t="s">
        <v>57</v>
      </c>
      <c r="B30" s="48">
        <v>0</v>
      </c>
      <c r="C30" s="48">
        <v>0</v>
      </c>
      <c r="D30" s="74">
        <v>1</v>
      </c>
      <c r="E30" s="57" t="s">
        <v>24</v>
      </c>
    </row>
    <row r="31" spans="1:5" ht="52.5" customHeight="1">
      <c r="A31" s="47" t="s">
        <v>58</v>
      </c>
      <c r="B31" s="48">
        <v>0</v>
      </c>
      <c r="C31" s="48">
        <v>0</v>
      </c>
      <c r="D31" s="74">
        <v>1</v>
      </c>
      <c r="E31" s="57" t="s">
        <v>24</v>
      </c>
    </row>
    <row r="32" spans="1:5" ht="15.75">
      <c r="A32" s="51" t="s">
        <v>146</v>
      </c>
      <c r="B32" s="46">
        <v>1.9166666666666665</v>
      </c>
      <c r="C32" s="46">
        <v>2</v>
      </c>
      <c r="D32" s="55">
        <v>0.95833333333333326</v>
      </c>
      <c r="E32" s="58"/>
    </row>
    <row r="33" spans="1:5" ht="51" customHeight="1">
      <c r="A33" s="52" t="s">
        <v>60</v>
      </c>
      <c r="B33" s="53">
        <v>1</v>
      </c>
      <c r="C33" s="53">
        <v>1</v>
      </c>
      <c r="D33" s="56">
        <v>1</v>
      </c>
      <c r="E33" s="57" t="s">
        <v>23</v>
      </c>
    </row>
    <row r="34" spans="1:5" ht="50.25" customHeight="1">
      <c r="A34" s="52" t="s">
        <v>61</v>
      </c>
      <c r="B34" s="72">
        <v>0.87404623619177768</v>
      </c>
      <c r="C34" s="50">
        <v>9.5399999999999991</v>
      </c>
      <c r="D34" s="56">
        <v>9.1619102326182159E-2</v>
      </c>
      <c r="E34" s="57" t="s">
        <v>24</v>
      </c>
    </row>
    <row r="35" spans="1:5" ht="65.25" customHeight="1">
      <c r="A35" s="52" t="s">
        <v>62</v>
      </c>
      <c r="B35" s="48">
        <v>90.770901194353968</v>
      </c>
      <c r="C35" s="50">
        <v>100</v>
      </c>
      <c r="D35" s="56">
        <v>0.9077090119435397</v>
      </c>
      <c r="E35" s="57" t="s">
        <v>23</v>
      </c>
    </row>
    <row r="36" spans="1:5" ht="77.25" customHeight="1">
      <c r="A36" s="52" t="s">
        <v>63</v>
      </c>
      <c r="B36" s="50">
        <v>0.71770334928229662</v>
      </c>
      <c r="C36" s="50">
        <v>4.8899999999999997</v>
      </c>
      <c r="D36" s="56">
        <v>0.14676960108022427</v>
      </c>
      <c r="E36" s="57" t="s">
        <v>24</v>
      </c>
    </row>
    <row r="37" spans="1:5" ht="75.75" customHeight="1">
      <c r="A37" s="52" t="s">
        <v>64</v>
      </c>
      <c r="B37" s="54">
        <v>1.8980374292981057E-3</v>
      </c>
      <c r="C37" s="54">
        <v>1.9699999999999999E-2</v>
      </c>
      <c r="D37" s="74">
        <v>9.6347077629345468E-2</v>
      </c>
      <c r="E37" s="57" t="s">
        <v>24</v>
      </c>
    </row>
    <row r="38" spans="1:5" ht="52.5" customHeight="1">
      <c r="A38" s="52" t="s">
        <v>65</v>
      </c>
      <c r="B38" s="50">
        <v>5.6058535474319555</v>
      </c>
      <c r="C38" s="50">
        <v>0.19700000000000001</v>
      </c>
      <c r="D38" s="56">
        <v>28.456109377827183</v>
      </c>
      <c r="E38" s="57" t="s">
        <v>23</v>
      </c>
    </row>
    <row r="39" spans="1:5" ht="39" customHeight="1">
      <c r="A39" s="52" t="s">
        <v>66</v>
      </c>
      <c r="B39" s="48">
        <v>8</v>
      </c>
      <c r="C39" s="48">
        <v>8</v>
      </c>
      <c r="D39" s="56">
        <v>1</v>
      </c>
      <c r="E39" s="57" t="s">
        <v>23</v>
      </c>
    </row>
    <row r="40" spans="1:5" ht="25.5" customHeight="1">
      <c r="A40" s="52" t="s">
        <v>68</v>
      </c>
      <c r="B40" s="48">
        <v>14.934535358265872</v>
      </c>
      <c r="C40" s="48">
        <v>24</v>
      </c>
      <c r="D40" s="56">
        <v>0.62227230659441135</v>
      </c>
      <c r="E40" s="57" t="s">
        <v>24</v>
      </c>
    </row>
    <row r="41" spans="1:5" ht="15" customHeight="1">
      <c r="A41" s="52" t="s">
        <v>147</v>
      </c>
      <c r="B41" s="50">
        <v>18.133655509321969</v>
      </c>
      <c r="C41" s="54">
        <v>1.49</v>
      </c>
      <c r="D41" s="56">
        <v>12.170238596860381</v>
      </c>
      <c r="E41" s="57" t="s">
        <v>23</v>
      </c>
    </row>
    <row r="42" spans="1:5" ht="25.5">
      <c r="A42" s="52" t="s">
        <v>148</v>
      </c>
      <c r="B42" s="54">
        <v>0.31142011323685564</v>
      </c>
      <c r="C42" s="54">
        <v>7.9000000000000001E-2</v>
      </c>
      <c r="D42" s="74">
        <v>3.9420267498336159</v>
      </c>
      <c r="E42" s="57" t="s">
        <v>23</v>
      </c>
    </row>
    <row r="43" spans="1:5" ht="25.5">
      <c r="A43" s="52" t="s">
        <v>149</v>
      </c>
      <c r="B43" s="48">
        <v>0</v>
      </c>
      <c r="C43" s="110">
        <v>7.9000000000000001E-2</v>
      </c>
      <c r="D43" s="74">
        <v>0</v>
      </c>
      <c r="E43" s="57" t="s">
        <v>23</v>
      </c>
    </row>
    <row r="44" spans="1:5" ht="39" customHeight="1">
      <c r="A44" s="52" t="s">
        <v>3</v>
      </c>
      <c r="B44" s="48">
        <v>30.162923822104801</v>
      </c>
      <c r="C44" s="139">
        <v>2.5299999999999998</v>
      </c>
      <c r="D44" s="74">
        <v>11.92210427751178</v>
      </c>
      <c r="E44" s="57" t="s">
        <v>24</v>
      </c>
    </row>
    <row r="45" spans="1:5" ht="38.25" customHeight="1">
      <c r="A45" s="52" t="s">
        <v>71</v>
      </c>
      <c r="B45" s="48" t="s">
        <v>1</v>
      </c>
      <c r="C45" s="48">
        <v>0.53</v>
      </c>
      <c r="D45" s="74" t="s">
        <v>1</v>
      </c>
      <c r="E45" s="57" t="s">
        <v>24</v>
      </c>
    </row>
    <row r="46" spans="1:5" ht="75" customHeight="1">
      <c r="A46" s="52" t="s">
        <v>72</v>
      </c>
      <c r="B46" s="48" t="s">
        <v>1</v>
      </c>
      <c r="C46" s="48">
        <v>94</v>
      </c>
      <c r="D46" s="109" t="s">
        <v>1</v>
      </c>
      <c r="E46" s="57" t="s">
        <v>23</v>
      </c>
    </row>
    <row r="47" spans="1:5" ht="15.75">
      <c r="A47" s="51" t="s">
        <v>154</v>
      </c>
      <c r="B47" s="71">
        <v>0.84318888888888888</v>
      </c>
      <c r="C47" s="71">
        <v>1.0102</v>
      </c>
      <c r="D47" s="73">
        <v>0.83467520183022059</v>
      </c>
      <c r="E47" s="58"/>
    </row>
  </sheetData>
  <sheetProtection selectLockedCells="1" selectUnlockedCells="1"/>
  <protectedRanges>
    <protectedRange sqref="B5:B17 C6:C17" name="Диапазон1_1"/>
  </protectedRanges>
  <mergeCells count="4">
    <mergeCell ref="A2:A4"/>
    <mergeCell ref="B2:C2"/>
    <mergeCell ref="D2:D4"/>
    <mergeCell ref="E2:E4"/>
  </mergeCells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6" zoomScaleNormal="100" zoomScaleSheetLayoutView="100" workbookViewId="0">
      <pane xSplit="1" topLeftCell="B1" activePane="topRight" state="frozen"/>
      <selection pane="topRight" activeCell="A16" sqref="A1:XFD1048576"/>
    </sheetView>
  </sheetViews>
  <sheetFormatPr defaultRowHeight="12.75"/>
  <cols>
    <col min="1" max="1" width="77.7109375" style="10" customWidth="1"/>
    <col min="2" max="3" width="8.28515625" style="10" customWidth="1"/>
    <col min="4" max="4" width="8.28515625" customWidth="1"/>
    <col min="5" max="5" width="9.42578125" customWidth="1"/>
    <col min="6" max="6" width="8.28515625" customWidth="1"/>
  </cols>
  <sheetData>
    <row r="2" spans="1:7" s="1" customFormat="1" ht="14.25">
      <c r="A2" s="2"/>
      <c r="B2" s="65"/>
      <c r="C2" s="66"/>
      <c r="D2" s="66"/>
      <c r="E2" s="66"/>
      <c r="F2" s="66"/>
    </row>
    <row r="3" spans="1:7" s="1" customFormat="1">
      <c r="A3" s="2"/>
      <c r="B3" s="66"/>
      <c r="C3" s="66"/>
      <c r="D3" s="66"/>
      <c r="E3" s="66"/>
      <c r="F3" s="66"/>
      <c r="G3" s="32"/>
    </row>
    <row r="4" spans="1:7" s="1" customFormat="1">
      <c r="A4" s="2"/>
      <c r="B4" s="66"/>
      <c r="C4" s="66"/>
      <c r="D4" s="66"/>
      <c r="E4" s="66"/>
      <c r="F4" s="66"/>
    </row>
    <row r="5" spans="1:7" s="1" customFormat="1" ht="13.5" thickBot="1">
      <c r="A5" s="2"/>
    </row>
    <row r="6" spans="1:7">
      <c r="A6" s="151" t="s">
        <v>11</v>
      </c>
      <c r="B6" s="152" t="str">
        <f>Свод!B2</f>
        <v>Смоленскэнерго</v>
      </c>
      <c r="C6" s="153"/>
      <c r="D6" s="153"/>
      <c r="E6" s="153"/>
      <c r="F6" s="154"/>
    </row>
    <row r="7" spans="1:7">
      <c r="A7" s="151"/>
      <c r="B7" s="155" t="s">
        <v>4</v>
      </c>
      <c r="C7" s="156"/>
      <c r="D7" s="157" t="s">
        <v>25</v>
      </c>
      <c r="E7" s="157" t="s">
        <v>26</v>
      </c>
      <c r="F7" s="150" t="s">
        <v>2</v>
      </c>
    </row>
    <row r="8" spans="1:7">
      <c r="A8" s="151"/>
      <c r="B8" s="120" t="s">
        <v>44</v>
      </c>
      <c r="C8" s="121" t="s">
        <v>45</v>
      </c>
      <c r="D8" s="158"/>
      <c r="E8" s="157"/>
      <c r="F8" s="150"/>
    </row>
    <row r="9" spans="1:7" ht="15.75">
      <c r="A9" s="122">
        <v>1</v>
      </c>
      <c r="B9" s="120">
        <v>2</v>
      </c>
      <c r="C9" s="121">
        <v>3</v>
      </c>
      <c r="D9" s="123">
        <v>4</v>
      </c>
      <c r="E9" s="123">
        <v>5</v>
      </c>
      <c r="F9" s="124">
        <v>6</v>
      </c>
    </row>
    <row r="10" spans="1:7" ht="25.5">
      <c r="A10" s="12" t="s">
        <v>27</v>
      </c>
      <c r="B10" s="11" t="s">
        <v>1</v>
      </c>
      <c r="C10" s="30" t="s">
        <v>1</v>
      </c>
      <c r="D10" s="5" t="s">
        <v>1</v>
      </c>
      <c r="E10" s="5" t="s">
        <v>1</v>
      </c>
      <c r="F10" s="6">
        <f>AVERAGE(F12:F13)</f>
        <v>2</v>
      </c>
    </row>
    <row r="11" spans="1:7" ht="15.75">
      <c r="A11" s="12" t="s">
        <v>5</v>
      </c>
      <c r="B11" s="11"/>
      <c r="C11" s="30"/>
      <c r="D11" s="5"/>
      <c r="E11" s="5"/>
      <c r="F11" s="6"/>
    </row>
    <row r="12" spans="1:7" ht="25.5">
      <c r="A12" s="13" t="s">
        <v>28</v>
      </c>
      <c r="B12" s="130">
        <f>Исходные!C3/Исходные!C4*100</f>
        <v>26.570048309178745</v>
      </c>
      <c r="C12" s="131">
        <v>37</v>
      </c>
      <c r="D12" s="7">
        <f>IF(C12=0, IF(B12=0,100, 120), B12/C12*100)</f>
        <v>71.810941376158766</v>
      </c>
      <c r="E12" s="7" t="s">
        <v>23</v>
      </c>
      <c r="F12" s="6">
        <f>IF(OR(AND(D12&lt;80,E12="прямая"),AND(D12&gt;120,E12="обратная")),3,IF(OR(AND(D12&gt;120,E12="прямая"),AND(D12&lt;80,E12="обратная")),1,2))</f>
        <v>3</v>
      </c>
    </row>
    <row r="13" spans="1:7" ht="38.25">
      <c r="A13" s="13" t="s">
        <v>29</v>
      </c>
      <c r="B13" s="64">
        <f>SUM(B15:B18)</f>
        <v>108</v>
      </c>
      <c r="C13" s="131">
        <v>61</v>
      </c>
      <c r="D13" s="63">
        <f>IF(C13=0, IF(B13=0,100, 120), B13/C13*100)</f>
        <v>177.04918032786884</v>
      </c>
      <c r="E13" s="7" t="s">
        <v>23</v>
      </c>
      <c r="F13" s="6">
        <f>IF(OR(AND(D13&lt;80,E13="прямая"),AND(D13&gt;120,E13="обратная")),3,IF(OR(AND(D13&gt;120,E13="прямая"),AND(D13&lt;80,E13="обратная")),1,2))</f>
        <v>1</v>
      </c>
    </row>
    <row r="14" spans="1:7" ht="15.75">
      <c r="A14" s="13" t="s">
        <v>30</v>
      </c>
      <c r="B14" s="8"/>
      <c r="C14" s="69"/>
      <c r="D14" s="7"/>
      <c r="E14" s="7"/>
      <c r="F14" s="9"/>
    </row>
    <row r="15" spans="1:7" ht="25.5">
      <c r="A15" s="12" t="s">
        <v>31</v>
      </c>
      <c r="B15" s="41">
        <f>Исходные!C5</f>
        <v>15</v>
      </c>
      <c r="C15" s="131">
        <v>7</v>
      </c>
      <c r="D15" s="7"/>
      <c r="E15" s="7" t="s">
        <v>1</v>
      </c>
      <c r="F15" s="31" t="s">
        <v>1</v>
      </c>
    </row>
    <row r="16" spans="1:7" ht="38.25">
      <c r="A16" s="12" t="s">
        <v>32</v>
      </c>
      <c r="B16" s="41">
        <v>1</v>
      </c>
      <c r="C16" s="131">
        <v>1</v>
      </c>
      <c r="D16" s="7"/>
      <c r="E16" s="7" t="s">
        <v>1</v>
      </c>
      <c r="F16" s="31" t="s">
        <v>1</v>
      </c>
    </row>
    <row r="17" spans="1:6" ht="25.5">
      <c r="A17" s="12" t="s">
        <v>6</v>
      </c>
      <c r="B17" s="41">
        <f>Исходные!C6</f>
        <v>46</v>
      </c>
      <c r="C17" s="131">
        <v>33</v>
      </c>
      <c r="D17" s="7"/>
      <c r="E17" s="7" t="s">
        <v>1</v>
      </c>
      <c r="F17" s="31" t="s">
        <v>1</v>
      </c>
    </row>
    <row r="18" spans="1:6" ht="25.5">
      <c r="A18" s="12" t="s">
        <v>7</v>
      </c>
      <c r="B18" s="41">
        <f>Исходные!C7</f>
        <v>46</v>
      </c>
      <c r="C18" s="131">
        <v>19</v>
      </c>
      <c r="D18" s="7"/>
      <c r="E18" s="7" t="s">
        <v>1</v>
      </c>
      <c r="F18" s="31" t="s">
        <v>1</v>
      </c>
    </row>
    <row r="19" spans="1:6" ht="15.75">
      <c r="A19" s="13"/>
      <c r="B19" s="8"/>
      <c r="C19" s="69"/>
      <c r="D19" s="7"/>
      <c r="E19" s="7"/>
      <c r="F19" s="9"/>
    </row>
    <row r="20" spans="1:6" ht="25.5">
      <c r="A20" s="12" t="s">
        <v>33</v>
      </c>
      <c r="B20" s="11" t="s">
        <v>1</v>
      </c>
      <c r="C20" s="70" t="s">
        <v>1</v>
      </c>
      <c r="D20" s="5" t="s">
        <v>1</v>
      </c>
      <c r="E20" s="5" t="s">
        <v>1</v>
      </c>
      <c r="F20" s="75">
        <f>AVERAGE(F22:F24)</f>
        <v>2.3333333333333335</v>
      </c>
    </row>
    <row r="21" spans="1:6" ht="15.75">
      <c r="A21" s="12" t="s">
        <v>8</v>
      </c>
      <c r="B21" s="8"/>
      <c r="C21" s="69"/>
      <c r="D21" s="7"/>
      <c r="E21" s="7"/>
      <c r="F21" s="9"/>
    </row>
    <row r="22" spans="1:6" ht="25.5">
      <c r="A22" s="12" t="s">
        <v>34</v>
      </c>
      <c r="B22" s="41">
        <v>1</v>
      </c>
      <c r="C22" s="131">
        <v>1</v>
      </c>
      <c r="D22" s="35">
        <f t="shared" ref="D22:D28" si="0">IF(C22=0, IF(B22=0,100, 120), B22/C22*100)</f>
        <v>100</v>
      </c>
      <c r="E22" s="35" t="s">
        <v>23</v>
      </c>
      <c r="F22" s="84">
        <f>IF(OR(AND(D22&lt;80,E22="прямая"),AND(D22&gt;120,E22="обратная")),3,IF(OR(AND(D22&gt;120,E22="прямая"),AND(D22&lt;80,E22="обратная")),1,2))</f>
        <v>2</v>
      </c>
    </row>
    <row r="23" spans="1:6" ht="25.5">
      <c r="A23" s="13" t="s">
        <v>35</v>
      </c>
      <c r="B23" s="41">
        <v>1</v>
      </c>
      <c r="C23" s="131">
        <v>1</v>
      </c>
      <c r="D23" s="35">
        <f t="shared" si="0"/>
        <v>100</v>
      </c>
      <c r="E23" s="35" t="s">
        <v>23</v>
      </c>
      <c r="F23" s="84">
        <f>IF(OR(AND(D23&lt;80,E23="прямая"),AND(D23&gt;120,E23="обратная")),3,IF(OR(AND(D23&gt;120,E23="прямая"),AND(D23&lt;80,E23="обратная")),1,2))</f>
        <v>2</v>
      </c>
    </row>
    <row r="24" spans="1:6" ht="25.5">
      <c r="A24" s="13" t="s">
        <v>36</v>
      </c>
      <c r="B24" s="133">
        <v>0</v>
      </c>
      <c r="C24" s="132">
        <v>1</v>
      </c>
      <c r="D24" s="35">
        <f t="shared" si="0"/>
        <v>0</v>
      </c>
      <c r="E24" s="35" t="s">
        <v>23</v>
      </c>
      <c r="F24" s="84">
        <f>IF(OR(AND(D24&lt;80,E24="прямая"),AND(D24&gt;120,E24="обратная")),3,IF(OR(AND(D24&gt;120,E24="прямая"),AND(D24&lt;80,E24="обратная")),1,2))</f>
        <v>3</v>
      </c>
    </row>
    <row r="25" spans="1:6" ht="15.75">
      <c r="A25" s="12"/>
      <c r="B25" s="98"/>
      <c r="C25" s="97"/>
      <c r="D25" s="35"/>
      <c r="E25" s="35"/>
      <c r="F25" s="84"/>
    </row>
    <row r="26" spans="1:6" ht="38.25">
      <c r="A26" s="12" t="s">
        <v>37</v>
      </c>
      <c r="B26" s="41">
        <v>1</v>
      </c>
      <c r="C26" s="131">
        <v>1</v>
      </c>
      <c r="D26" s="35">
        <f t="shared" si="0"/>
        <v>100</v>
      </c>
      <c r="E26" s="35" t="s">
        <v>23</v>
      </c>
      <c r="F26" s="84">
        <f>IF(OR(AND(D26&lt;80,E26="прямая"),AND(D26&gt;120,E26="обратная")),3,IF(OR(AND(D26&gt;120,E26="прямая"),AND(D26&lt;80,E26="обратная")),1,2))</f>
        <v>2</v>
      </c>
    </row>
    <row r="27" spans="1:6" ht="15.75">
      <c r="A27" s="12"/>
      <c r="B27" s="98"/>
      <c r="C27" s="97"/>
      <c r="D27" s="35"/>
      <c r="E27" s="35"/>
      <c r="F27" s="84"/>
    </row>
    <row r="28" spans="1:6" ht="38.25">
      <c r="A28" s="12" t="s">
        <v>38</v>
      </c>
      <c r="B28" s="41">
        <v>1</v>
      </c>
      <c r="C28" s="131">
        <v>1</v>
      </c>
      <c r="D28" s="35">
        <f t="shared" si="0"/>
        <v>100</v>
      </c>
      <c r="E28" s="35" t="s">
        <v>23</v>
      </c>
      <c r="F28" s="84">
        <f>IF(OR(AND(D28&lt;80,E28="прямая"),AND(D28&gt;120,E28="обратная")),3,IF(OR(AND(D28&gt;120,E28="прямая"),AND(D28&lt;80,E28="обратная")),1,2))</f>
        <v>2</v>
      </c>
    </row>
    <row r="29" spans="1:6" ht="15.75">
      <c r="A29" s="12"/>
      <c r="B29" s="99"/>
      <c r="C29" s="100"/>
      <c r="D29" s="35"/>
      <c r="E29" s="35"/>
      <c r="F29" s="84"/>
    </row>
    <row r="30" spans="1:6" ht="25.5">
      <c r="A30" s="12" t="s">
        <v>9</v>
      </c>
      <c r="B30" s="98" t="s">
        <v>1</v>
      </c>
      <c r="C30" s="97" t="s">
        <v>1</v>
      </c>
      <c r="D30" s="35" t="s">
        <v>1</v>
      </c>
      <c r="E30" s="35" t="s">
        <v>1</v>
      </c>
      <c r="F30" s="84">
        <f>F32/1</f>
        <v>1</v>
      </c>
    </row>
    <row r="31" spans="1:6" ht="15.75">
      <c r="A31" s="12" t="s">
        <v>39</v>
      </c>
      <c r="B31" s="99"/>
      <c r="C31" s="100"/>
      <c r="D31" s="35"/>
      <c r="E31" s="35"/>
      <c r="F31" s="101"/>
    </row>
    <row r="32" spans="1:6" ht="38.25">
      <c r="A32" s="13" t="s">
        <v>10</v>
      </c>
      <c r="B32" s="102">
        <f>100*Исходные!C8/Исходные!C9</f>
        <v>0.26003112781384047</v>
      </c>
      <c r="C32" s="142">
        <v>0.54900000000000004</v>
      </c>
      <c r="D32" s="35">
        <f>IF(C32=0, IF(B32=0,100, 120), B32/C32*100)</f>
        <v>47.364504155526497</v>
      </c>
      <c r="E32" s="35" t="s">
        <v>24</v>
      </c>
      <c r="F32" s="84">
        <f>IF(OR(AND(D32&lt;80,E32="прямая"),AND(D32&gt;120,E32="обратная")),3,IF(OR(AND(D32&gt;120,E32="прямая"),AND(D32&lt;80,E32="обратная")),1,2))</f>
        <v>1</v>
      </c>
    </row>
    <row r="33" spans="1:6" ht="25.5">
      <c r="A33" s="12" t="s">
        <v>40</v>
      </c>
      <c r="B33" s="98" t="s">
        <v>1</v>
      </c>
      <c r="C33" s="97" t="s">
        <v>1</v>
      </c>
      <c r="D33" s="103" t="s">
        <v>1</v>
      </c>
      <c r="E33" s="103" t="s">
        <v>1</v>
      </c>
      <c r="F33" s="84">
        <f>AVERAGE(F35:F36)</f>
        <v>1.5</v>
      </c>
    </row>
    <row r="34" spans="1:6" ht="15.75">
      <c r="A34" s="12" t="s">
        <v>5</v>
      </c>
      <c r="B34" s="98"/>
      <c r="C34" s="97"/>
      <c r="D34" s="35"/>
      <c r="E34" s="35"/>
      <c r="F34" s="84"/>
    </row>
    <row r="35" spans="1:6" ht="38.25">
      <c r="A35" s="13" t="s">
        <v>41</v>
      </c>
      <c r="B35" s="102">
        <f>100*Исходные!C13/Исходные!C14</f>
        <v>11.211707094863911</v>
      </c>
      <c r="C35" s="143">
        <v>19.46</v>
      </c>
      <c r="D35" s="35">
        <f>IF(C35=0, IF(B35=0,100, 120), B35/C35*100)</f>
        <v>57.614116623144454</v>
      </c>
      <c r="E35" s="35" t="s">
        <v>24</v>
      </c>
      <c r="F35" s="84">
        <f>IF(OR(AND(D35&lt;80,E35="прямая"),AND(D35&gt;120,E35="обратная")),3,IF(OR(AND(D35&gt;120,E35="прямая"),AND(D35&lt;80,E35="обратная")),1,2))</f>
        <v>1</v>
      </c>
    </row>
    <row r="36" spans="1:6" ht="51">
      <c r="A36" s="13" t="s">
        <v>42</v>
      </c>
      <c r="B36" s="41">
        <f>100*Исходные!C15/Исходные!C16</f>
        <v>0</v>
      </c>
      <c r="C36" s="144">
        <v>0</v>
      </c>
      <c r="D36" s="35">
        <f>IF(C36=0, IF(B36=0,100, 120), B36/C36*100)</f>
        <v>100</v>
      </c>
      <c r="E36" s="35" t="s">
        <v>24</v>
      </c>
      <c r="F36" s="84">
        <f>IF(OR(AND(D36&lt;80,E36="прямая"),AND(D36&gt;120,E36="обратная")),3,IF(OR(AND(D36&gt;120,E36="прямая"),AND(D36&lt;80,E36="обратная")),1,2))</f>
        <v>2</v>
      </c>
    </row>
    <row r="37" spans="1:6" ht="16.5" thickBot="1">
      <c r="A37" s="14" t="s">
        <v>43</v>
      </c>
      <c r="B37" s="104" t="s">
        <v>1</v>
      </c>
      <c r="C37" s="105" t="s">
        <v>1</v>
      </c>
      <c r="D37" s="106" t="s">
        <v>1</v>
      </c>
      <c r="E37" s="106" t="s">
        <v>1</v>
      </c>
      <c r="F37" s="107">
        <f>AVERAGE(F10,F20,F26,F28,F30,F33)</f>
        <v>1.8055555555555556</v>
      </c>
    </row>
  </sheetData>
  <sheetProtection selectLockedCells="1" selectUnlockedCells="1"/>
  <protectedRanges>
    <protectedRange sqref="B12:B36" name="Диапазон1"/>
    <protectedRange sqref="C12:C36" name="Диапазон1_2"/>
  </protectedRanges>
  <mergeCells count="6">
    <mergeCell ref="F7:F8"/>
    <mergeCell ref="A6:A8"/>
    <mergeCell ref="B6:F6"/>
    <mergeCell ref="B7:C7"/>
    <mergeCell ref="D7:D8"/>
    <mergeCell ref="E7:E8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8"/>
  <sheetViews>
    <sheetView view="pageBreakPreview" topLeftCell="A25" zoomScaleNormal="80" zoomScaleSheetLayoutView="100" workbookViewId="0">
      <selection activeCell="A25" sqref="A1:XFD1048576"/>
    </sheetView>
  </sheetViews>
  <sheetFormatPr defaultRowHeight="12.75"/>
  <cols>
    <col min="1" max="1" width="76.5703125" style="10" customWidth="1"/>
    <col min="2" max="2" width="11" style="10" customWidth="1"/>
    <col min="3" max="3" width="8.28515625" style="10" customWidth="1"/>
    <col min="4" max="4" width="8.28515625" customWidth="1"/>
    <col min="5" max="5" width="9.42578125" customWidth="1"/>
    <col min="6" max="6" width="8.28515625" customWidth="1"/>
  </cols>
  <sheetData>
    <row r="2" spans="1:7" s="1" customFormat="1" ht="14.25">
      <c r="A2" s="2"/>
      <c r="B2" s="3"/>
    </row>
    <row r="3" spans="1:7" s="1" customFormat="1">
      <c r="A3" s="2"/>
      <c r="D3" s="67"/>
      <c r="E3" s="67"/>
      <c r="F3" s="67"/>
      <c r="G3" s="32"/>
    </row>
    <row r="4" spans="1:7" s="1" customFormat="1">
      <c r="A4" s="2"/>
      <c r="D4" s="67"/>
      <c r="E4" s="67"/>
      <c r="F4" s="67"/>
    </row>
    <row r="5" spans="1:7" s="1" customFormat="1" ht="13.5" thickBot="1">
      <c r="A5" s="2"/>
    </row>
    <row r="6" spans="1:7">
      <c r="A6" s="151" t="s">
        <v>11</v>
      </c>
      <c r="B6" s="152" t="s">
        <v>174</v>
      </c>
      <c r="C6" s="153"/>
      <c r="D6" s="153"/>
      <c r="E6" s="153"/>
      <c r="F6" s="154"/>
    </row>
    <row r="7" spans="1:7">
      <c r="A7" s="151"/>
      <c r="B7" s="155" t="s">
        <v>4</v>
      </c>
      <c r="C7" s="156"/>
      <c r="D7" s="157" t="s">
        <v>25</v>
      </c>
      <c r="E7" s="157" t="s">
        <v>26</v>
      </c>
      <c r="F7" s="150" t="s">
        <v>2</v>
      </c>
    </row>
    <row r="8" spans="1:7">
      <c r="A8" s="151"/>
      <c r="B8" s="120" t="s">
        <v>44</v>
      </c>
      <c r="C8" s="121" t="s">
        <v>45</v>
      </c>
      <c r="D8" s="158"/>
      <c r="E8" s="157"/>
      <c r="F8" s="150"/>
    </row>
    <row r="9" spans="1:7" ht="16.5" thickBot="1">
      <c r="A9" s="125">
        <v>1</v>
      </c>
      <c r="B9" s="126">
        <v>2</v>
      </c>
      <c r="C9" s="127">
        <v>3</v>
      </c>
      <c r="D9" s="128">
        <v>4</v>
      </c>
      <c r="E9" s="128">
        <v>5</v>
      </c>
      <c r="F9" s="129">
        <v>6</v>
      </c>
    </row>
    <row r="10" spans="1:7" ht="51">
      <c r="A10" s="13" t="s">
        <v>46</v>
      </c>
      <c r="B10" s="22" t="s">
        <v>1</v>
      </c>
      <c r="C10" s="23" t="s">
        <v>1</v>
      </c>
      <c r="D10" s="24" t="s">
        <v>1</v>
      </c>
      <c r="E10" s="23" t="s">
        <v>1</v>
      </c>
      <c r="F10" s="4">
        <v>1</v>
      </c>
    </row>
    <row r="11" spans="1:7">
      <c r="A11" s="13" t="s">
        <v>5</v>
      </c>
      <c r="B11" s="25"/>
      <c r="C11" s="20"/>
      <c r="D11" s="21"/>
      <c r="E11" s="20"/>
      <c r="F11" s="15"/>
    </row>
    <row r="12" spans="1:7" ht="31.5">
      <c r="A12" s="13" t="s">
        <v>47</v>
      </c>
      <c r="B12" s="68">
        <v>8.4510158013544014</v>
      </c>
      <c r="C12" s="131">
        <v>37</v>
      </c>
      <c r="D12" s="35">
        <v>22.840583246903787</v>
      </c>
      <c r="E12" s="34" t="s">
        <v>24</v>
      </c>
      <c r="F12" s="84">
        <v>1</v>
      </c>
    </row>
    <row r="13" spans="1:7" s="36" customFormat="1" ht="38.25">
      <c r="A13" s="33" t="s">
        <v>48</v>
      </c>
      <c r="B13" s="68">
        <v>262.75640405993232</v>
      </c>
      <c r="C13" s="131">
        <v>472</v>
      </c>
      <c r="D13" s="35">
        <v>55.668729673714481</v>
      </c>
      <c r="E13" s="34" t="s">
        <v>24</v>
      </c>
      <c r="F13" s="84">
        <v>1</v>
      </c>
    </row>
    <row r="14" spans="1:7" ht="15.75">
      <c r="A14" s="13"/>
      <c r="B14" s="59"/>
      <c r="C14" s="34"/>
      <c r="D14" s="34"/>
      <c r="E14" s="34"/>
      <c r="F14" s="88"/>
    </row>
    <row r="15" spans="1:7" ht="25.5">
      <c r="A15" s="13" t="s">
        <v>49</v>
      </c>
      <c r="B15" s="59" t="s">
        <v>1</v>
      </c>
      <c r="C15" s="34" t="s">
        <v>1</v>
      </c>
      <c r="D15" s="34" t="s">
        <v>1</v>
      </c>
      <c r="E15" s="34" t="s">
        <v>1</v>
      </c>
      <c r="F15" s="84">
        <v>0.54166666666666663</v>
      </c>
    </row>
    <row r="16" spans="1:7">
      <c r="A16" s="13" t="s">
        <v>5</v>
      </c>
      <c r="B16" s="78"/>
      <c r="C16" s="79"/>
      <c r="D16" s="79"/>
      <c r="E16" s="79"/>
      <c r="F16" s="82"/>
    </row>
    <row r="17" spans="1:6" ht="38.25">
      <c r="A17" s="13" t="s">
        <v>50</v>
      </c>
      <c r="B17" s="27">
        <v>26.6</v>
      </c>
      <c r="C17" s="134">
        <v>24</v>
      </c>
      <c r="D17" s="35">
        <v>110.83333333333334</v>
      </c>
      <c r="E17" s="34" t="s">
        <v>24</v>
      </c>
      <c r="F17" s="84">
        <v>0.5</v>
      </c>
    </row>
    <row r="18" spans="1:6" ht="31.5">
      <c r="A18" s="13" t="s">
        <v>51</v>
      </c>
      <c r="B18" s="59" t="s">
        <v>1</v>
      </c>
      <c r="C18" s="34" t="s">
        <v>1</v>
      </c>
      <c r="D18" s="35" t="s">
        <v>1</v>
      </c>
      <c r="E18" s="34" t="s">
        <v>24</v>
      </c>
      <c r="F18" s="84">
        <v>0.625</v>
      </c>
    </row>
    <row r="19" spans="1:6" ht="31.5">
      <c r="A19" s="13" t="s">
        <v>52</v>
      </c>
      <c r="B19" s="68">
        <v>36.340178571428574</v>
      </c>
      <c r="C19" s="134">
        <v>32</v>
      </c>
      <c r="D19" s="35">
        <v>113.56305803571429</v>
      </c>
      <c r="E19" s="34" t="s">
        <v>24</v>
      </c>
      <c r="F19" s="84">
        <v>0.5</v>
      </c>
    </row>
    <row r="20" spans="1:6" ht="31.5">
      <c r="A20" s="13" t="s">
        <v>12</v>
      </c>
      <c r="B20" s="68">
        <v>49.233614232209739</v>
      </c>
      <c r="C20" s="134">
        <v>34</v>
      </c>
      <c r="D20" s="35">
        <v>144.80474774179334</v>
      </c>
      <c r="E20" s="34" t="s">
        <v>24</v>
      </c>
      <c r="F20" s="84">
        <v>0.75</v>
      </c>
    </row>
    <row r="21" spans="1:6" ht="51">
      <c r="A21" s="13" t="s">
        <v>53</v>
      </c>
      <c r="B21" s="141">
        <v>0</v>
      </c>
      <c r="C21" s="131">
        <v>0</v>
      </c>
      <c r="D21" s="35">
        <v>100</v>
      </c>
      <c r="E21" s="34" t="s">
        <v>24</v>
      </c>
      <c r="F21" s="84">
        <v>0.5</v>
      </c>
    </row>
    <row r="22" spans="1:6">
      <c r="A22" s="13"/>
      <c r="B22" s="78"/>
      <c r="C22" s="79"/>
      <c r="D22" s="79"/>
      <c r="E22" s="79"/>
      <c r="F22" s="82"/>
    </row>
    <row r="23" spans="1:6" ht="25.5">
      <c r="A23" s="13" t="s">
        <v>13</v>
      </c>
      <c r="B23" s="59" t="s">
        <v>1</v>
      </c>
      <c r="C23" s="34" t="s">
        <v>1</v>
      </c>
      <c r="D23" s="34" t="s">
        <v>1</v>
      </c>
      <c r="E23" s="34" t="s">
        <v>1</v>
      </c>
      <c r="F23" s="84">
        <v>0.1</v>
      </c>
    </row>
    <row r="24" spans="1:6">
      <c r="A24" s="13" t="s">
        <v>39</v>
      </c>
      <c r="B24" s="78"/>
      <c r="C24" s="79"/>
      <c r="D24" s="79"/>
      <c r="E24" s="79"/>
      <c r="F24" s="82"/>
    </row>
    <row r="25" spans="1:6" ht="76.5">
      <c r="A25" s="13" t="s">
        <v>54</v>
      </c>
      <c r="B25" s="141">
        <v>0</v>
      </c>
      <c r="C25" s="134">
        <v>1.3899999999999999E-2</v>
      </c>
      <c r="D25" s="35">
        <v>0</v>
      </c>
      <c r="E25" s="34" t="s">
        <v>24</v>
      </c>
      <c r="F25" s="84">
        <v>0.1</v>
      </c>
    </row>
    <row r="26" spans="1:6" ht="25.5">
      <c r="A26" s="13" t="s">
        <v>55</v>
      </c>
      <c r="B26" s="59" t="s">
        <v>1</v>
      </c>
      <c r="C26" s="34" t="s">
        <v>1</v>
      </c>
      <c r="D26" s="34" t="s">
        <v>1</v>
      </c>
      <c r="E26" s="34" t="s">
        <v>1</v>
      </c>
      <c r="F26" s="84">
        <v>0.2</v>
      </c>
    </row>
    <row r="27" spans="1:6" ht="51">
      <c r="A27" s="13" t="s">
        <v>14</v>
      </c>
      <c r="B27" s="27">
        <v>0</v>
      </c>
      <c r="C27" s="131">
        <v>0</v>
      </c>
      <c r="D27" s="35">
        <v>100</v>
      </c>
      <c r="E27" s="34" t="s">
        <v>24</v>
      </c>
      <c r="F27" s="84">
        <v>0.2</v>
      </c>
    </row>
    <row r="28" spans="1:6" ht="15.75">
      <c r="A28" s="13"/>
      <c r="B28" s="27"/>
      <c r="C28" s="34"/>
      <c r="D28" s="76"/>
      <c r="E28" s="34"/>
      <c r="F28" s="88"/>
    </row>
    <row r="29" spans="1:6" ht="25.5">
      <c r="A29" s="13" t="s">
        <v>15</v>
      </c>
      <c r="B29" s="59" t="s">
        <v>1</v>
      </c>
      <c r="C29" s="34" t="s">
        <v>1</v>
      </c>
      <c r="D29" s="34" t="s">
        <v>1</v>
      </c>
      <c r="E29" s="34" t="s">
        <v>1</v>
      </c>
      <c r="F29" s="84">
        <v>0.25</v>
      </c>
    </row>
    <row r="30" spans="1:6" ht="31.5">
      <c r="A30" s="13" t="s">
        <v>16</v>
      </c>
      <c r="B30" s="141">
        <v>0.28090953953611963</v>
      </c>
      <c r="C30" s="135">
        <v>2.25</v>
      </c>
      <c r="D30" s="35">
        <v>12.484868423827539</v>
      </c>
      <c r="E30" s="34" t="s">
        <v>24</v>
      </c>
      <c r="F30" s="84">
        <v>0.25</v>
      </c>
    </row>
    <row r="31" spans="1:6" ht="15.75">
      <c r="A31" s="13"/>
      <c r="B31" s="27"/>
      <c r="C31" s="34"/>
      <c r="D31" s="76"/>
      <c r="E31" s="34"/>
      <c r="F31" s="88"/>
    </row>
    <row r="32" spans="1:6" ht="25.5">
      <c r="A32" s="13" t="s">
        <v>17</v>
      </c>
      <c r="B32" s="27" t="s">
        <v>1</v>
      </c>
      <c r="C32" s="34" t="s">
        <v>1</v>
      </c>
      <c r="D32" s="76" t="s">
        <v>1</v>
      </c>
      <c r="E32" s="34" t="s">
        <v>1</v>
      </c>
      <c r="F32" s="84">
        <v>0.5</v>
      </c>
    </row>
    <row r="33" spans="1:6" ht="15.75">
      <c r="A33" s="13" t="s">
        <v>5</v>
      </c>
      <c r="B33" s="27"/>
      <c r="C33" s="34"/>
      <c r="D33" s="76"/>
      <c r="E33" s="34"/>
      <c r="F33" s="88"/>
    </row>
    <row r="34" spans="1:6" ht="38.25">
      <c r="A34" s="13" t="s">
        <v>56</v>
      </c>
      <c r="B34" s="136">
        <v>1</v>
      </c>
      <c r="C34" s="134">
        <v>1</v>
      </c>
      <c r="D34" s="35">
        <v>100</v>
      </c>
      <c r="E34" s="34" t="s">
        <v>23</v>
      </c>
      <c r="F34" s="84">
        <v>0.5</v>
      </c>
    </row>
    <row r="35" spans="1:6" ht="51">
      <c r="A35" s="13" t="s">
        <v>57</v>
      </c>
      <c r="B35" s="27">
        <v>0</v>
      </c>
      <c r="C35" s="131">
        <v>0</v>
      </c>
      <c r="D35" s="35">
        <v>100</v>
      </c>
      <c r="E35" s="34" t="s">
        <v>24</v>
      </c>
      <c r="F35" s="84">
        <v>0.5</v>
      </c>
    </row>
    <row r="36" spans="1:6" ht="25.5">
      <c r="A36" s="13" t="s">
        <v>18</v>
      </c>
      <c r="B36" s="59" t="s">
        <v>1</v>
      </c>
      <c r="C36" s="34" t="s">
        <v>1</v>
      </c>
      <c r="D36" s="76" t="s">
        <v>1</v>
      </c>
      <c r="E36" s="34" t="s">
        <v>1</v>
      </c>
      <c r="F36" s="84">
        <v>0.2</v>
      </c>
    </row>
    <row r="37" spans="1:6" ht="38.25">
      <c r="A37" s="13" t="s">
        <v>58</v>
      </c>
      <c r="B37" s="27">
        <v>0</v>
      </c>
      <c r="C37" s="134">
        <v>0</v>
      </c>
      <c r="D37" s="35">
        <v>100</v>
      </c>
      <c r="E37" s="34" t="s">
        <v>24</v>
      </c>
      <c r="F37" s="84">
        <v>0.2</v>
      </c>
    </row>
    <row r="38" spans="1:6" ht="16.5" thickBot="1">
      <c r="A38" s="13" t="s">
        <v>59</v>
      </c>
      <c r="B38" s="93" t="s">
        <v>1</v>
      </c>
      <c r="C38" s="94" t="s">
        <v>1</v>
      </c>
      <c r="D38" s="94" t="s">
        <v>1</v>
      </c>
      <c r="E38" s="94" t="s">
        <v>1</v>
      </c>
      <c r="F38" s="96">
        <v>0.39900000000000002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7"/>
  <sheetViews>
    <sheetView view="pageBreakPreview" topLeftCell="A13" zoomScaleNormal="70" zoomScaleSheetLayoutView="100" workbookViewId="0">
      <selection activeCell="A13" sqref="A1:XFD1048576"/>
    </sheetView>
  </sheetViews>
  <sheetFormatPr defaultRowHeight="12.75"/>
  <cols>
    <col min="1" max="1" width="78.140625" style="10" customWidth="1"/>
    <col min="2" max="2" width="10.140625" style="10" customWidth="1"/>
    <col min="3" max="3" width="8.28515625" style="10" customWidth="1"/>
    <col min="4" max="4" width="8.28515625" customWidth="1"/>
    <col min="5" max="5" width="9.42578125" customWidth="1"/>
    <col min="6" max="6" width="11" customWidth="1"/>
  </cols>
  <sheetData>
    <row r="2" spans="1:7" s="1" customFormat="1" ht="14.25">
      <c r="A2" s="29"/>
    </row>
    <row r="3" spans="1:7" s="1" customFormat="1">
      <c r="A3" s="2"/>
      <c r="D3" s="66"/>
      <c r="E3" s="66"/>
      <c r="F3" s="66"/>
      <c r="G3" s="32"/>
    </row>
    <row r="4" spans="1:7" s="1" customFormat="1">
      <c r="A4" s="2"/>
    </row>
    <row r="5" spans="1:7" s="1" customFormat="1" ht="13.5" thickBot="1">
      <c r="A5" s="2"/>
    </row>
    <row r="6" spans="1:7">
      <c r="A6" s="151" t="s">
        <v>11</v>
      </c>
      <c r="B6" s="152" t="s">
        <v>174</v>
      </c>
      <c r="C6" s="153"/>
      <c r="D6" s="153"/>
      <c r="E6" s="153"/>
      <c r="F6" s="154"/>
    </row>
    <row r="7" spans="1:7">
      <c r="A7" s="151"/>
      <c r="B7" s="155" t="s">
        <v>4</v>
      </c>
      <c r="C7" s="156"/>
      <c r="D7" s="157" t="s">
        <v>25</v>
      </c>
      <c r="E7" s="157" t="s">
        <v>26</v>
      </c>
      <c r="F7" s="150" t="s">
        <v>2</v>
      </c>
    </row>
    <row r="8" spans="1:7">
      <c r="A8" s="151"/>
      <c r="B8" s="120" t="s">
        <v>44</v>
      </c>
      <c r="C8" s="121" t="s">
        <v>45</v>
      </c>
      <c r="D8" s="158"/>
      <c r="E8" s="157"/>
      <c r="F8" s="150"/>
    </row>
    <row r="9" spans="1:7" ht="16.5" thickBot="1">
      <c r="A9" s="122">
        <v>1</v>
      </c>
      <c r="B9" s="126">
        <v>2</v>
      </c>
      <c r="C9" s="127">
        <v>3</v>
      </c>
      <c r="D9" s="128">
        <v>4</v>
      </c>
      <c r="E9" s="128">
        <v>5</v>
      </c>
      <c r="F9" s="129">
        <v>6</v>
      </c>
    </row>
    <row r="10" spans="1:7" ht="38.25">
      <c r="A10" s="14" t="s">
        <v>60</v>
      </c>
      <c r="B10" s="42">
        <v>1</v>
      </c>
      <c r="C10" s="23">
        <v>1</v>
      </c>
      <c r="D10" s="28">
        <v>100</v>
      </c>
      <c r="E10" s="28" t="s">
        <v>23</v>
      </c>
      <c r="F10" s="6">
        <v>2</v>
      </c>
    </row>
    <row r="11" spans="1:7" ht="15.75">
      <c r="A11" s="14"/>
      <c r="B11" s="26"/>
      <c r="C11" s="19"/>
      <c r="D11" s="17"/>
      <c r="E11" s="16"/>
      <c r="F11" s="18"/>
    </row>
    <row r="12" spans="1:7" ht="15.75">
      <c r="A12" s="14" t="s">
        <v>19</v>
      </c>
      <c r="B12" s="59" t="s">
        <v>1</v>
      </c>
      <c r="C12" s="34" t="s">
        <v>1</v>
      </c>
      <c r="D12" s="76" t="s">
        <v>1</v>
      </c>
      <c r="E12" s="76" t="s">
        <v>1</v>
      </c>
      <c r="F12" s="77">
        <v>1.3333333333333333</v>
      </c>
    </row>
    <row r="13" spans="1:7">
      <c r="A13" s="14" t="s">
        <v>5</v>
      </c>
      <c r="B13" s="78"/>
      <c r="C13" s="79"/>
      <c r="D13" s="80"/>
      <c r="E13" s="81"/>
      <c r="F13" s="82"/>
    </row>
    <row r="14" spans="1:7" ht="38.25">
      <c r="A14" s="14" t="s">
        <v>61</v>
      </c>
      <c r="B14" s="83">
        <v>0.87404623619177768</v>
      </c>
      <c r="C14" s="135">
        <v>9.5399999999999991</v>
      </c>
      <c r="D14" s="35">
        <v>9.1619102326182151</v>
      </c>
      <c r="E14" s="35" t="s">
        <v>24</v>
      </c>
      <c r="F14" s="84">
        <v>1</v>
      </c>
    </row>
    <row r="15" spans="1:7" ht="38.25">
      <c r="A15" s="14" t="s">
        <v>62</v>
      </c>
      <c r="B15" s="85">
        <v>90.770901194353968</v>
      </c>
      <c r="C15" s="135">
        <v>100</v>
      </c>
      <c r="D15" s="35">
        <v>90.770901194353968</v>
      </c>
      <c r="E15" s="35" t="s">
        <v>23</v>
      </c>
      <c r="F15" s="84">
        <v>2</v>
      </c>
    </row>
    <row r="16" spans="1:7" ht="51">
      <c r="A16" s="14" t="s">
        <v>63</v>
      </c>
      <c r="B16" s="62">
        <v>0.71770334928229662</v>
      </c>
      <c r="C16" s="135">
        <v>4.8899999999999997</v>
      </c>
      <c r="D16" s="35">
        <v>14.676960108022428</v>
      </c>
      <c r="E16" s="35" t="s">
        <v>24</v>
      </c>
      <c r="F16" s="84">
        <v>1</v>
      </c>
    </row>
    <row r="17" spans="1:6" ht="51">
      <c r="A17" s="14" t="s">
        <v>64</v>
      </c>
      <c r="B17" s="27">
        <v>1.8980374292981057E-3</v>
      </c>
      <c r="C17" s="137">
        <v>1.9699999999999999E-2</v>
      </c>
      <c r="D17" s="35">
        <v>9.6347077629345463</v>
      </c>
      <c r="E17" s="35" t="s">
        <v>24</v>
      </c>
      <c r="F17" s="84">
        <v>1</v>
      </c>
    </row>
    <row r="18" spans="1:6" ht="38.25">
      <c r="A18" s="14" t="s">
        <v>65</v>
      </c>
      <c r="B18" s="86">
        <v>5.6058535474319555</v>
      </c>
      <c r="C18" s="140">
        <v>0.19700000000000001</v>
      </c>
      <c r="D18" s="35">
        <v>2845.6109377827183</v>
      </c>
      <c r="E18" s="35" t="s">
        <v>23</v>
      </c>
      <c r="F18" s="84">
        <v>1</v>
      </c>
    </row>
    <row r="19" spans="1:6" ht="25.5">
      <c r="A19" s="14" t="s">
        <v>66</v>
      </c>
      <c r="B19" s="27">
        <v>8</v>
      </c>
      <c r="C19" s="131">
        <v>8</v>
      </c>
      <c r="D19" s="35">
        <v>100</v>
      </c>
      <c r="E19" s="35" t="s">
        <v>23</v>
      </c>
      <c r="F19" s="84">
        <v>2</v>
      </c>
    </row>
    <row r="20" spans="1:6" ht="15.75">
      <c r="A20" s="14"/>
      <c r="B20" s="59"/>
      <c r="C20" s="34"/>
      <c r="D20" s="80"/>
      <c r="E20" s="87"/>
      <c r="F20" s="88"/>
    </row>
    <row r="21" spans="1:6" ht="15.75">
      <c r="A21" s="14" t="s">
        <v>67</v>
      </c>
      <c r="B21" s="59" t="s">
        <v>1</v>
      </c>
      <c r="C21" s="34" t="s">
        <v>1</v>
      </c>
      <c r="D21" s="34" t="s">
        <v>1</v>
      </c>
      <c r="E21" s="34" t="s">
        <v>1</v>
      </c>
      <c r="F21" s="89">
        <v>1.3333333333333335</v>
      </c>
    </row>
    <row r="22" spans="1:6" ht="15.75">
      <c r="A22" s="14" t="s">
        <v>5</v>
      </c>
      <c r="B22" s="59"/>
      <c r="C22" s="34"/>
      <c r="D22" s="80"/>
      <c r="E22" s="87"/>
      <c r="F22" s="88"/>
    </row>
    <row r="23" spans="1:6" ht="31.5">
      <c r="A23" s="12" t="s">
        <v>68</v>
      </c>
      <c r="B23" s="85">
        <v>14.934535358265872</v>
      </c>
      <c r="C23" s="131">
        <v>24</v>
      </c>
      <c r="D23" s="35">
        <v>62.227230659441133</v>
      </c>
      <c r="E23" s="35" t="s">
        <v>24</v>
      </c>
      <c r="F23" s="84">
        <v>1</v>
      </c>
    </row>
    <row r="24" spans="1:6" ht="25.5">
      <c r="A24" s="14" t="s">
        <v>69</v>
      </c>
      <c r="B24" s="59" t="s">
        <v>1</v>
      </c>
      <c r="C24" s="34" t="s">
        <v>1</v>
      </c>
      <c r="D24" s="35" t="s">
        <v>1</v>
      </c>
      <c r="E24" s="35" t="s">
        <v>23</v>
      </c>
      <c r="F24" s="89">
        <v>1.6666666666666667</v>
      </c>
    </row>
    <row r="25" spans="1:6" ht="15.75">
      <c r="A25" s="14" t="s">
        <v>20</v>
      </c>
      <c r="B25" s="86">
        <v>18.133655509321969</v>
      </c>
      <c r="C25" s="138">
        <v>1.49</v>
      </c>
      <c r="D25" s="35">
        <v>1217.0238596860381</v>
      </c>
      <c r="E25" s="35" t="s">
        <v>23</v>
      </c>
      <c r="F25" s="84">
        <v>1</v>
      </c>
    </row>
    <row r="26" spans="1:6" ht="15.75">
      <c r="A26" s="14" t="s">
        <v>21</v>
      </c>
      <c r="B26" s="90">
        <v>0.31142011323685564</v>
      </c>
      <c r="C26" s="138">
        <v>7.9000000000000001E-2</v>
      </c>
      <c r="D26" s="35">
        <v>394.20267498336159</v>
      </c>
      <c r="E26" s="35" t="s">
        <v>23</v>
      </c>
      <c r="F26" s="84">
        <v>1</v>
      </c>
    </row>
    <row r="27" spans="1:6" ht="15.75">
      <c r="A27" s="14" t="s">
        <v>70</v>
      </c>
      <c r="B27" s="27">
        <v>0</v>
      </c>
      <c r="C27" s="134">
        <v>7.9000000000000001E-2</v>
      </c>
      <c r="D27" s="35">
        <v>0</v>
      </c>
      <c r="E27" s="35" t="s">
        <v>23</v>
      </c>
      <c r="F27" s="84">
        <v>3</v>
      </c>
    </row>
    <row r="28" spans="1:6" ht="15.75">
      <c r="A28" s="14"/>
      <c r="B28" s="59"/>
      <c r="C28" s="34"/>
      <c r="D28" s="80"/>
      <c r="E28" s="87"/>
      <c r="F28" s="88"/>
    </row>
    <row r="29" spans="1:6" ht="15.75">
      <c r="A29" s="14" t="s">
        <v>22</v>
      </c>
      <c r="B29" s="59" t="s">
        <v>1</v>
      </c>
      <c r="C29" s="34" t="s">
        <v>1</v>
      </c>
      <c r="D29" s="34" t="s">
        <v>1</v>
      </c>
      <c r="E29" s="34" t="s">
        <v>1</v>
      </c>
      <c r="F29" s="84">
        <v>3</v>
      </c>
    </row>
    <row r="30" spans="1:6" ht="31.5">
      <c r="A30" s="14" t="s">
        <v>3</v>
      </c>
      <c r="B30" s="86">
        <v>30.162923822104801</v>
      </c>
      <c r="C30" s="135">
        <v>2.5299999999999998</v>
      </c>
      <c r="D30" s="35">
        <v>1192.210427751178</v>
      </c>
      <c r="E30" s="35" t="s">
        <v>24</v>
      </c>
      <c r="F30" s="84">
        <v>3</v>
      </c>
    </row>
    <row r="31" spans="1:6" ht="15.75">
      <c r="A31" s="14"/>
      <c r="B31" s="78"/>
      <c r="C31" s="79"/>
      <c r="D31" s="80"/>
      <c r="E31" s="87"/>
      <c r="F31" s="82"/>
    </row>
    <row r="32" spans="1:6" ht="38.25">
      <c r="A32" s="14" t="s">
        <v>0</v>
      </c>
      <c r="B32" s="59" t="s">
        <v>1</v>
      </c>
      <c r="C32" s="34" t="s">
        <v>1</v>
      </c>
      <c r="D32" s="34" t="s">
        <v>1</v>
      </c>
      <c r="E32" s="34" t="s">
        <v>1</v>
      </c>
      <c r="F32" s="84" t="s">
        <v>1</v>
      </c>
    </row>
    <row r="33" spans="1:6" ht="15.75">
      <c r="A33" s="14" t="s">
        <v>5</v>
      </c>
      <c r="B33" s="59"/>
      <c r="C33" s="34"/>
      <c r="D33" s="91"/>
      <c r="E33" s="87"/>
      <c r="F33" s="88"/>
    </row>
    <row r="34" spans="1:6" ht="31.5">
      <c r="A34" s="14" t="s">
        <v>71</v>
      </c>
      <c r="B34" s="27" t="s">
        <v>1</v>
      </c>
      <c r="C34" s="134">
        <v>0.53</v>
      </c>
      <c r="D34" s="35" t="s">
        <v>1</v>
      </c>
      <c r="E34" s="35" t="s">
        <v>24</v>
      </c>
      <c r="F34" s="84" t="s">
        <v>1</v>
      </c>
    </row>
    <row r="35" spans="1:6" ht="51">
      <c r="A35" s="14" t="s">
        <v>72</v>
      </c>
      <c r="B35" s="27" t="s">
        <v>1</v>
      </c>
      <c r="C35" s="134">
        <v>94</v>
      </c>
      <c r="D35" s="35" t="s">
        <v>1</v>
      </c>
      <c r="E35" s="35" t="s">
        <v>23</v>
      </c>
      <c r="F35" s="84" t="s">
        <v>1</v>
      </c>
    </row>
    <row r="36" spans="1:6" ht="15.75">
      <c r="A36" s="14"/>
      <c r="B36" s="92"/>
      <c r="C36" s="87"/>
      <c r="D36" s="91"/>
      <c r="E36" s="87"/>
      <c r="F36" s="88"/>
    </row>
    <row r="37" spans="1:6" ht="16.5" thickBot="1">
      <c r="A37" s="14" t="s">
        <v>73</v>
      </c>
      <c r="B37" s="93" t="s">
        <v>1</v>
      </c>
      <c r="C37" s="94" t="s">
        <v>1</v>
      </c>
      <c r="D37" s="94" t="s">
        <v>1</v>
      </c>
      <c r="E37" s="94" t="s">
        <v>1</v>
      </c>
      <c r="F37" s="95">
        <v>1.9166666666666665</v>
      </c>
    </row>
  </sheetData>
  <sheetProtection selectLockedCells="1" selectUnlockedCells="1"/>
  <mergeCells count="6">
    <mergeCell ref="A6:A8"/>
    <mergeCell ref="B6:F6"/>
    <mergeCell ref="D7:D8"/>
    <mergeCell ref="E7:E8"/>
    <mergeCell ref="F7:F8"/>
    <mergeCell ref="B7:C7"/>
  </mergeCells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3"/>
  <sheetViews>
    <sheetView zoomScale="90" zoomScaleNormal="90" workbookViewId="0">
      <pane xSplit="2" ySplit="2" topLeftCell="C45" activePane="bottomRight" state="frozen"/>
      <selection pane="topRight" activeCell="C1" sqref="C1"/>
      <selection pane="bottomLeft" activeCell="A2" sqref="A2"/>
      <selection pane="bottomRight" activeCell="B58" sqref="B58"/>
    </sheetView>
  </sheetViews>
  <sheetFormatPr defaultRowHeight="12.75"/>
  <cols>
    <col min="1" max="1" width="8" customWidth="1"/>
    <col min="2" max="2" width="57.28515625" customWidth="1"/>
    <col min="3" max="3" width="9.5703125" bestFit="1" customWidth="1"/>
  </cols>
  <sheetData>
    <row r="1" spans="1:3">
      <c r="A1" s="43" t="s">
        <v>136</v>
      </c>
      <c r="B1" s="43"/>
      <c r="C1" s="43"/>
    </row>
    <row r="2" spans="1:3">
      <c r="A2" s="38"/>
      <c r="B2" s="38" t="s">
        <v>135</v>
      </c>
      <c r="C2" s="38" t="s">
        <v>74</v>
      </c>
    </row>
    <row r="3" spans="1:3" ht="25.5">
      <c r="A3" s="159" t="s">
        <v>155</v>
      </c>
      <c r="B3" s="39" t="s">
        <v>75</v>
      </c>
      <c r="C3" s="115">
        <v>55</v>
      </c>
    </row>
    <row r="4" spans="1:3">
      <c r="A4" s="160"/>
      <c r="B4" s="39" t="s">
        <v>76</v>
      </c>
      <c r="C4" s="115">
        <v>207</v>
      </c>
    </row>
    <row r="5" spans="1:3" ht="25.5">
      <c r="A5" s="37" t="s">
        <v>156</v>
      </c>
      <c r="B5" s="39" t="s">
        <v>77</v>
      </c>
      <c r="C5" s="115">
        <v>15</v>
      </c>
    </row>
    <row r="6" spans="1:3" ht="25.5">
      <c r="A6" s="37" t="s">
        <v>157</v>
      </c>
      <c r="B6" s="39" t="s">
        <v>78</v>
      </c>
      <c r="C6" s="115">
        <v>46</v>
      </c>
    </row>
    <row r="7" spans="1:3" ht="25.5">
      <c r="A7" s="37" t="s">
        <v>158</v>
      </c>
      <c r="B7" s="39" t="s">
        <v>79</v>
      </c>
      <c r="C7" s="115">
        <v>46</v>
      </c>
    </row>
    <row r="8" spans="1:3" ht="51">
      <c r="A8" s="159" t="s">
        <v>159</v>
      </c>
      <c r="B8" s="39" t="s">
        <v>165</v>
      </c>
      <c r="C8" s="115">
        <v>274</v>
      </c>
    </row>
    <row r="9" spans="1:3">
      <c r="A9" s="161"/>
      <c r="B9" s="111" t="s">
        <v>160</v>
      </c>
      <c r="C9" s="115">
        <v>105372</v>
      </c>
    </row>
    <row r="10" spans="1:3" ht="25.5">
      <c r="A10" s="161"/>
      <c r="B10" s="111" t="s">
        <v>167</v>
      </c>
      <c r="C10" s="115">
        <v>51328</v>
      </c>
    </row>
    <row r="11" spans="1:3" ht="25.5">
      <c r="A11" s="161"/>
      <c r="B11" s="111" t="s">
        <v>168</v>
      </c>
      <c r="C11" s="115">
        <v>54044</v>
      </c>
    </row>
    <row r="12" spans="1:3">
      <c r="A12" s="160"/>
      <c r="B12" s="111" t="s">
        <v>169</v>
      </c>
      <c r="C12" s="115">
        <v>0</v>
      </c>
    </row>
    <row r="13" spans="1:3" ht="38.25">
      <c r="A13" s="159" t="s">
        <v>161</v>
      </c>
      <c r="B13" s="39" t="s">
        <v>134</v>
      </c>
      <c r="C13" s="115">
        <v>11814</v>
      </c>
    </row>
    <row r="14" spans="1:3">
      <c r="A14" s="160"/>
      <c r="B14" s="61" t="s">
        <v>160</v>
      </c>
      <c r="C14" s="115">
        <v>105372</v>
      </c>
    </row>
    <row r="15" spans="1:3" ht="51">
      <c r="A15" s="159" t="s">
        <v>162</v>
      </c>
      <c r="B15" s="39" t="s">
        <v>80</v>
      </c>
      <c r="C15" s="115">
        <v>0</v>
      </c>
    </row>
    <row r="16" spans="1:3">
      <c r="A16" s="160"/>
      <c r="B16" s="61" t="s">
        <v>160</v>
      </c>
      <c r="C16" s="115">
        <v>105372</v>
      </c>
    </row>
    <row r="17" spans="1:3" ht="38.25">
      <c r="A17" s="166" t="s">
        <v>85</v>
      </c>
      <c r="B17" s="39" t="s">
        <v>81</v>
      </c>
      <c r="C17" s="115">
        <v>37438</v>
      </c>
    </row>
    <row r="18" spans="1:3" ht="25.5">
      <c r="A18" s="167"/>
      <c r="B18" s="39" t="s">
        <v>82</v>
      </c>
      <c r="C18" s="115">
        <v>4430</v>
      </c>
    </row>
    <row r="19" spans="1:3" ht="38.25">
      <c r="A19" s="166" t="s">
        <v>84</v>
      </c>
      <c r="B19" s="39" t="s">
        <v>83</v>
      </c>
      <c r="C19" s="115">
        <v>1087286</v>
      </c>
    </row>
    <row r="20" spans="1:3" ht="25.5">
      <c r="A20" s="167"/>
      <c r="B20" s="39" t="s">
        <v>87</v>
      </c>
      <c r="C20" s="115">
        <v>4138</v>
      </c>
    </row>
    <row r="21" spans="1:3" ht="38.25">
      <c r="A21" s="159" t="s">
        <v>86</v>
      </c>
      <c r="B21" s="39" t="s">
        <v>88</v>
      </c>
      <c r="C21" s="115">
        <v>133</v>
      </c>
    </row>
    <row r="22" spans="1:3" ht="25.5">
      <c r="A22" s="160"/>
      <c r="B22" s="39" t="s">
        <v>89</v>
      </c>
      <c r="C22" s="115">
        <v>5</v>
      </c>
    </row>
    <row r="23" spans="1:3" ht="38.25">
      <c r="A23" s="159" t="s">
        <v>90</v>
      </c>
      <c r="B23" s="39" t="s">
        <v>92</v>
      </c>
      <c r="C23" s="115">
        <v>366309</v>
      </c>
    </row>
    <row r="24" spans="1:3" ht="25.5">
      <c r="A24" s="160"/>
      <c r="B24" s="39" t="s">
        <v>91</v>
      </c>
      <c r="C24" s="115">
        <v>10080</v>
      </c>
    </row>
    <row r="25" spans="1:3" ht="38.25">
      <c r="A25" s="159" t="s">
        <v>95</v>
      </c>
      <c r="B25" s="39" t="s">
        <v>93</v>
      </c>
      <c r="C25" s="115">
        <v>105163</v>
      </c>
    </row>
    <row r="26" spans="1:3" ht="25.5">
      <c r="A26" s="160"/>
      <c r="B26" s="39" t="s">
        <v>94</v>
      </c>
      <c r="C26" s="115">
        <v>2136</v>
      </c>
    </row>
    <row r="27" spans="1:3" ht="38.25">
      <c r="A27" s="159" t="s">
        <v>98</v>
      </c>
      <c r="B27" s="39" t="s">
        <v>96</v>
      </c>
      <c r="C27" s="115">
        <v>0</v>
      </c>
    </row>
    <row r="28" spans="1:3" ht="25.5">
      <c r="A28" s="161"/>
      <c r="B28" s="39" t="s">
        <v>164</v>
      </c>
      <c r="C28" s="115">
        <v>82</v>
      </c>
    </row>
    <row r="29" spans="1:3">
      <c r="A29" s="160"/>
      <c r="B29" s="39" t="s">
        <v>97</v>
      </c>
      <c r="C29" s="115">
        <v>85</v>
      </c>
    </row>
    <row r="30" spans="1:3" ht="89.25">
      <c r="A30" s="159" t="s">
        <v>101</v>
      </c>
      <c r="B30" s="39" t="s">
        <v>100</v>
      </c>
      <c r="C30" s="115">
        <v>0</v>
      </c>
    </row>
    <row r="31" spans="1:3" ht="25.5">
      <c r="A31" s="160"/>
      <c r="B31" s="39" t="s">
        <v>99</v>
      </c>
      <c r="C31" s="115">
        <v>4542</v>
      </c>
    </row>
    <row r="32" spans="1:3" ht="51">
      <c r="A32" s="159" t="s">
        <v>103</v>
      </c>
      <c r="B32" s="39" t="s">
        <v>102</v>
      </c>
      <c r="C32" s="115">
        <v>0</v>
      </c>
    </row>
    <row r="33" spans="1:3" ht="25.5">
      <c r="A33" s="160"/>
      <c r="B33" s="61" t="s">
        <v>99</v>
      </c>
      <c r="C33" s="115">
        <v>4542</v>
      </c>
    </row>
    <row r="34" spans="1:3" ht="25.5">
      <c r="A34" s="164" t="s">
        <v>105</v>
      </c>
      <c r="B34" s="39" t="s">
        <v>104</v>
      </c>
      <c r="C34" s="115">
        <v>296</v>
      </c>
    </row>
    <row r="35" spans="1:3">
      <c r="A35" s="165"/>
      <c r="B35" s="61" t="s">
        <v>160</v>
      </c>
      <c r="C35" s="115">
        <v>105372</v>
      </c>
    </row>
    <row r="36" spans="1:3" ht="51">
      <c r="A36" s="159" t="s">
        <v>107</v>
      </c>
      <c r="B36" s="39" t="s">
        <v>106</v>
      </c>
      <c r="C36" s="115">
        <v>0</v>
      </c>
    </row>
    <row r="37" spans="1:3">
      <c r="A37" s="160"/>
      <c r="B37" s="61" t="s">
        <v>160</v>
      </c>
      <c r="C37" s="115">
        <v>105372</v>
      </c>
    </row>
    <row r="38" spans="1:3" ht="38.25">
      <c r="A38" s="159" t="s">
        <v>109</v>
      </c>
      <c r="B38" s="39" t="s">
        <v>108</v>
      </c>
      <c r="C38" s="115">
        <v>0</v>
      </c>
    </row>
    <row r="39" spans="1:3">
      <c r="A39" s="160"/>
      <c r="B39" s="61" t="s">
        <v>160</v>
      </c>
      <c r="C39" s="115">
        <v>105372</v>
      </c>
    </row>
    <row r="40" spans="1:3" ht="38.25">
      <c r="A40" s="159" t="s">
        <v>111</v>
      </c>
      <c r="B40" s="39" t="s">
        <v>110</v>
      </c>
      <c r="C40" s="115">
        <v>921</v>
      </c>
    </row>
    <row r="41" spans="1:3">
      <c r="A41" s="160"/>
      <c r="B41" s="61" t="s">
        <v>160</v>
      </c>
      <c r="C41" s="115">
        <v>105372</v>
      </c>
    </row>
    <row r="42" spans="1:3" ht="51">
      <c r="A42" s="159" t="s">
        <v>113</v>
      </c>
      <c r="B42" s="39" t="s">
        <v>112</v>
      </c>
      <c r="C42" s="115">
        <v>836</v>
      </c>
    </row>
    <row r="43" spans="1:3" ht="38.25">
      <c r="A43" s="160"/>
      <c r="B43" s="61" t="s">
        <v>110</v>
      </c>
      <c r="C43" s="115">
        <v>921</v>
      </c>
    </row>
    <row r="44" spans="1:3" ht="63.75">
      <c r="A44" s="159" t="s">
        <v>114</v>
      </c>
      <c r="B44" s="39" t="s">
        <v>166</v>
      </c>
      <c r="C44" s="115">
        <v>6</v>
      </c>
    </row>
    <row r="45" spans="1:3" ht="51">
      <c r="A45" s="160"/>
      <c r="B45" s="61" t="s">
        <v>112</v>
      </c>
      <c r="C45" s="115">
        <v>836</v>
      </c>
    </row>
    <row r="46" spans="1:3" ht="51">
      <c r="A46" s="159" t="s">
        <v>116</v>
      </c>
      <c r="B46" s="39" t="s">
        <v>115</v>
      </c>
      <c r="C46" s="115">
        <v>2</v>
      </c>
    </row>
    <row r="47" spans="1:3">
      <c r="A47" s="160"/>
      <c r="B47" s="61" t="s">
        <v>160</v>
      </c>
      <c r="C47" s="115">
        <v>105372</v>
      </c>
    </row>
    <row r="48" spans="1:3" ht="38.25">
      <c r="A48" s="159" t="s">
        <v>118</v>
      </c>
      <c r="B48" s="39" t="s">
        <v>117</v>
      </c>
      <c r="C48" s="115">
        <v>5907</v>
      </c>
    </row>
    <row r="49" spans="1:3">
      <c r="A49" s="160"/>
      <c r="B49" s="61" t="s">
        <v>160</v>
      </c>
      <c r="C49" s="115">
        <v>105372</v>
      </c>
    </row>
    <row r="50" spans="1:3" ht="38.25">
      <c r="A50" s="40" t="s">
        <v>120</v>
      </c>
      <c r="B50" s="39" t="s">
        <v>119</v>
      </c>
      <c r="C50" s="115">
        <v>8</v>
      </c>
    </row>
    <row r="51" spans="1:3" ht="25.5">
      <c r="A51" s="159" t="s">
        <v>121</v>
      </c>
      <c r="B51" s="39" t="s">
        <v>170</v>
      </c>
      <c r="C51" s="115">
        <v>426175</v>
      </c>
    </row>
    <row r="52" spans="1:3" ht="25.5">
      <c r="A52" s="161"/>
      <c r="B52" s="39" t="s">
        <v>171</v>
      </c>
      <c r="C52" s="115">
        <v>20278</v>
      </c>
    </row>
    <row r="53" spans="1:3" ht="25.5">
      <c r="A53" s="162"/>
      <c r="B53" s="39" t="s">
        <v>173</v>
      </c>
      <c r="C53" s="115">
        <v>29113</v>
      </c>
    </row>
    <row r="54" spans="1:3" ht="25.5">
      <c r="A54" s="163"/>
      <c r="B54" s="39" t="s">
        <v>172</v>
      </c>
      <c r="C54" s="115">
        <v>781</v>
      </c>
    </row>
    <row r="55" spans="1:3">
      <c r="A55" s="159" t="s">
        <v>126</v>
      </c>
      <c r="B55" s="39" t="s">
        <v>122</v>
      </c>
      <c r="C55" s="115">
        <v>4833</v>
      </c>
    </row>
    <row r="56" spans="1:3" ht="25.5">
      <c r="A56" s="161"/>
      <c r="B56" s="39" t="s">
        <v>123</v>
      </c>
      <c r="C56" s="115">
        <v>83</v>
      </c>
    </row>
    <row r="57" spans="1:3" ht="25.5">
      <c r="A57" s="161"/>
      <c r="B57" s="39" t="s">
        <v>124</v>
      </c>
      <c r="C57" s="115">
        <v>0</v>
      </c>
    </row>
    <row r="58" spans="1:3">
      <c r="A58" s="160"/>
      <c r="B58" s="39" t="s">
        <v>125</v>
      </c>
      <c r="C58" s="115">
        <v>266521</v>
      </c>
    </row>
    <row r="59" spans="1:3" ht="51">
      <c r="A59" s="159" t="s">
        <v>127</v>
      </c>
      <c r="B59" s="39" t="s">
        <v>163</v>
      </c>
      <c r="C59" s="115">
        <v>137</v>
      </c>
    </row>
    <row r="60" spans="1:3" ht="25.5">
      <c r="A60" s="160"/>
      <c r="B60" s="61" t="s">
        <v>99</v>
      </c>
      <c r="C60" s="115">
        <v>4542</v>
      </c>
    </row>
    <row r="61" spans="1:3" ht="38.25">
      <c r="A61" s="159" t="s">
        <v>130</v>
      </c>
      <c r="B61" s="39" t="s">
        <v>128</v>
      </c>
      <c r="C61" s="115">
        <v>0</v>
      </c>
    </row>
    <row r="62" spans="1:3" ht="25.5">
      <c r="A62" s="160"/>
      <c r="B62" s="39" t="s">
        <v>129</v>
      </c>
      <c r="C62" s="115">
        <v>0</v>
      </c>
    </row>
    <row r="63" spans="1:3" ht="25.5">
      <c r="A63" s="159" t="s">
        <v>131</v>
      </c>
      <c r="B63" s="39" t="s">
        <v>132</v>
      </c>
      <c r="C63" s="115">
        <v>0</v>
      </c>
    </row>
    <row r="64" spans="1:3" ht="25.5">
      <c r="A64" s="160"/>
      <c r="B64" s="39" t="s">
        <v>133</v>
      </c>
      <c r="C64" s="115">
        <v>0</v>
      </c>
    </row>
    <row r="66" spans="2:2">
      <c r="B66" s="112"/>
    </row>
    <row r="67" spans="2:2">
      <c r="B67" s="113"/>
    </row>
    <row r="83" spans="3:3">
      <c r="C83" s="114"/>
    </row>
  </sheetData>
  <mergeCells count="25">
    <mergeCell ref="A46:A47"/>
    <mergeCell ref="A3:A4"/>
    <mergeCell ref="A13:A14"/>
    <mergeCell ref="A15:A16"/>
    <mergeCell ref="A32:A33"/>
    <mergeCell ref="A19:A20"/>
    <mergeCell ref="A17:A18"/>
    <mergeCell ref="A21:A22"/>
    <mergeCell ref="A8:A12"/>
    <mergeCell ref="A61:A62"/>
    <mergeCell ref="A38:A39"/>
    <mergeCell ref="A63:A64"/>
    <mergeCell ref="A23:A24"/>
    <mergeCell ref="A25:A26"/>
    <mergeCell ref="A27:A29"/>
    <mergeCell ref="A30:A31"/>
    <mergeCell ref="A51:A54"/>
    <mergeCell ref="A55:A58"/>
    <mergeCell ref="A59:A60"/>
    <mergeCell ref="A34:A35"/>
    <mergeCell ref="A48:A49"/>
    <mergeCell ref="A36:A37"/>
    <mergeCell ref="A40:A41"/>
    <mergeCell ref="A42:A43"/>
    <mergeCell ref="A44:A45"/>
  </mergeCells>
  <pageMargins left="0.70866141732283472" right="0.70866141732283472" top="0.74803149606299213" bottom="0.74803149606299213" header="0.31496062992125984" footer="0.31496062992125984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Свод</vt:lpstr>
      <vt:lpstr>ИНФ</vt:lpstr>
      <vt:lpstr>ИСП</vt:lpstr>
      <vt:lpstr>РОС</vt:lpstr>
      <vt:lpstr>Исходные</vt:lpstr>
      <vt:lpstr>ИНФ!Область_печати</vt:lpstr>
      <vt:lpstr>ИСП!Область_печати</vt:lpstr>
      <vt:lpstr>Исходные!Область_печати</vt:lpstr>
      <vt:lpstr>РОС!Область_печати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Фраер</dc:creator>
  <cp:lastModifiedBy>Лежнева Ольга Дмитриевна</cp:lastModifiedBy>
  <cp:lastPrinted>2015-01-16T11:13:57Z</cp:lastPrinted>
  <dcterms:created xsi:type="dcterms:W3CDTF">2009-10-12T18:36:30Z</dcterms:created>
  <dcterms:modified xsi:type="dcterms:W3CDTF">2015-04-15T08:45:21Z</dcterms:modified>
</cp:coreProperties>
</file>