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ДРУ\39. Раскрытие информации\02-Сайт\п.1.1. Приказа Минэнерго №186\2023-2022\Центр\"/>
    </mc:Choice>
  </mc:AlternateContent>
  <bookViews>
    <workbookView xWindow="0" yWindow="0" windowWidth="28800" windowHeight="11100"/>
  </bookViews>
  <sheets>
    <sheet name="2022-2023 (2)" sheetId="1" r:id="rId1"/>
  </sheets>
  <definedNames>
    <definedName name="_xlnm._FilterDatabase" localSheetId="0" hidden="1">'2022-2023 (2)'!$A$6:$AS$54</definedName>
    <definedName name="_xlnm.Print_Area" localSheetId="0">'2022-2023 (2)'!$A$1:$AS$57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1" l="1"/>
  <c r="G7" i="1"/>
  <c r="M7" i="1"/>
  <c r="R7" i="1"/>
  <c r="R10" i="1" s="1"/>
  <c r="U7" i="1"/>
  <c r="AA7" i="1"/>
  <c r="S7" i="1" s="1"/>
  <c r="AH7" i="1"/>
  <c r="AI7" i="1"/>
  <c r="AJ7" i="1"/>
  <c r="AK7" i="1"/>
  <c r="AL7" i="1"/>
  <c r="AM7" i="1"/>
  <c r="AM10" i="1" s="1"/>
  <c r="AN7" i="1"/>
  <c r="AF7" i="1" s="1"/>
  <c r="AF10" i="1" s="1"/>
  <c r="AP7" i="1"/>
  <c r="AQ7" i="1"/>
  <c r="AO7" i="1" s="1"/>
  <c r="AR7" i="1"/>
  <c r="AS7" i="1"/>
  <c r="G8" i="1"/>
  <c r="E8" i="1" s="1"/>
  <c r="M8" i="1"/>
  <c r="U8" i="1"/>
  <c r="AA8" i="1"/>
  <c r="S8" i="1" s="1"/>
  <c r="AJ8" i="1"/>
  <c r="AK8" i="1"/>
  <c r="AL8" i="1"/>
  <c r="AL10" i="1" s="1"/>
  <c r="AM8" i="1"/>
  <c r="AP8" i="1"/>
  <c r="AQ8" i="1"/>
  <c r="AR8" i="1"/>
  <c r="AS8" i="1"/>
  <c r="E9" i="1"/>
  <c r="G9" i="1"/>
  <c r="M9" i="1"/>
  <c r="U9" i="1"/>
  <c r="AA9" i="1"/>
  <c r="AJ9" i="1"/>
  <c r="AK9" i="1"/>
  <c r="AL9" i="1"/>
  <c r="AM9" i="1"/>
  <c r="AP9" i="1"/>
  <c r="AQ9" i="1"/>
  <c r="AR9" i="1"/>
  <c r="AS9" i="1"/>
  <c r="AS10" i="1" s="1"/>
  <c r="D10" i="1"/>
  <c r="F10" i="1"/>
  <c r="G10" i="1"/>
  <c r="H10" i="1"/>
  <c r="I10" i="1"/>
  <c r="J10" i="1"/>
  <c r="K10" i="1"/>
  <c r="L10" i="1"/>
  <c r="N10" i="1"/>
  <c r="O10" i="1"/>
  <c r="P10" i="1"/>
  <c r="Q10" i="1"/>
  <c r="T10" i="1"/>
  <c r="V10" i="1"/>
  <c r="W10" i="1"/>
  <c r="X10" i="1"/>
  <c r="Y10" i="1"/>
  <c r="Z10" i="1"/>
  <c r="AA10" i="1"/>
  <c r="AB10" i="1"/>
  <c r="AC10" i="1"/>
  <c r="AD10" i="1"/>
  <c r="AE10" i="1"/>
  <c r="AH10" i="1"/>
  <c r="AN10" i="1"/>
  <c r="AR10" i="1"/>
  <c r="D11" i="1"/>
  <c r="E11" i="1"/>
  <c r="E14" i="1" s="1"/>
  <c r="G11" i="1"/>
  <c r="M11" i="1"/>
  <c r="R11" i="1"/>
  <c r="S11" i="1"/>
  <c r="U11" i="1"/>
  <c r="AA11" i="1"/>
  <c r="AH11" i="1"/>
  <c r="AF11" i="1" s="1"/>
  <c r="AF14" i="1" s="1"/>
  <c r="AJ11" i="1"/>
  <c r="AK11" i="1"/>
  <c r="AI11" i="1" s="1"/>
  <c r="AG11" i="1" s="1"/>
  <c r="AL11" i="1"/>
  <c r="AM11" i="1"/>
  <c r="AN11" i="1"/>
  <c r="AP11" i="1"/>
  <c r="AQ11" i="1"/>
  <c r="AR11" i="1"/>
  <c r="AS11" i="1"/>
  <c r="AO11" i="1" s="1"/>
  <c r="G12" i="1"/>
  <c r="E12" i="1" s="1"/>
  <c r="M12" i="1"/>
  <c r="S12" i="1"/>
  <c r="U12" i="1"/>
  <c r="AA12" i="1"/>
  <c r="AJ12" i="1"/>
  <c r="AJ14" i="1" s="1"/>
  <c r="AK12" i="1"/>
  <c r="AL12" i="1"/>
  <c r="AM12" i="1"/>
  <c r="AM14" i="1" s="1"/>
  <c r="AP12" i="1"/>
  <c r="AO12" i="1" s="1"/>
  <c r="AQ12" i="1"/>
  <c r="AR12" i="1"/>
  <c r="AR14" i="1" s="1"/>
  <c r="AS12" i="1"/>
  <c r="G13" i="1"/>
  <c r="M13" i="1"/>
  <c r="E13" i="1" s="1"/>
  <c r="U13" i="1"/>
  <c r="S13" i="1" s="1"/>
  <c r="AA13" i="1"/>
  <c r="AJ13" i="1"/>
  <c r="AK13" i="1"/>
  <c r="AL13" i="1"/>
  <c r="AL14" i="1" s="1"/>
  <c r="AM13" i="1"/>
  <c r="AP13" i="1"/>
  <c r="AQ13" i="1"/>
  <c r="AR13" i="1"/>
  <c r="AS13" i="1"/>
  <c r="D14" i="1"/>
  <c r="F14" i="1"/>
  <c r="G14" i="1"/>
  <c r="H14" i="1"/>
  <c r="I14" i="1"/>
  <c r="J14" i="1"/>
  <c r="K14" i="1"/>
  <c r="L14" i="1"/>
  <c r="N14" i="1"/>
  <c r="O14" i="1"/>
  <c r="P14" i="1"/>
  <c r="Q14" i="1"/>
  <c r="R14" i="1"/>
  <c r="T14" i="1"/>
  <c r="U14" i="1"/>
  <c r="V14" i="1"/>
  <c r="W14" i="1"/>
  <c r="X14" i="1"/>
  <c r="Y14" i="1"/>
  <c r="Z14" i="1"/>
  <c r="AA14" i="1"/>
  <c r="AB14" i="1"/>
  <c r="AC14" i="1"/>
  <c r="AD14" i="1"/>
  <c r="AE14" i="1"/>
  <c r="AH14" i="1"/>
  <c r="AN14" i="1"/>
  <c r="AP14" i="1"/>
  <c r="D15" i="1"/>
  <c r="G15" i="1"/>
  <c r="M15" i="1"/>
  <c r="R15" i="1"/>
  <c r="R18" i="1" s="1"/>
  <c r="U15" i="1"/>
  <c r="AA15" i="1"/>
  <c r="AH15" i="1"/>
  <c r="AJ15" i="1"/>
  <c r="AK15" i="1"/>
  <c r="AL15" i="1"/>
  <c r="AM15" i="1"/>
  <c r="AI15" i="1" s="1"/>
  <c r="AG15" i="1" s="1"/>
  <c r="AN15" i="1"/>
  <c r="AF15" i="1" s="1"/>
  <c r="AF18" i="1" s="1"/>
  <c r="AP15" i="1"/>
  <c r="AQ15" i="1"/>
  <c r="AO15" i="1" s="1"/>
  <c r="AR15" i="1"/>
  <c r="AS15" i="1"/>
  <c r="G16" i="1"/>
  <c r="E16" i="1" s="1"/>
  <c r="M16" i="1"/>
  <c r="U16" i="1"/>
  <c r="AA16" i="1"/>
  <c r="S16" i="1" s="1"/>
  <c r="AJ16" i="1"/>
  <c r="AK16" i="1"/>
  <c r="AL16" i="1"/>
  <c r="AL18" i="1" s="1"/>
  <c r="AM16" i="1"/>
  <c r="AP16" i="1"/>
  <c r="AQ16" i="1"/>
  <c r="AR16" i="1"/>
  <c r="AS16" i="1"/>
  <c r="E17" i="1"/>
  <c r="G17" i="1"/>
  <c r="M17" i="1"/>
  <c r="U17" i="1"/>
  <c r="AA17" i="1"/>
  <c r="AJ17" i="1"/>
  <c r="AK17" i="1"/>
  <c r="AL17" i="1"/>
  <c r="AM17" i="1"/>
  <c r="AP17" i="1"/>
  <c r="AQ17" i="1"/>
  <c r="AR17" i="1"/>
  <c r="AS17" i="1"/>
  <c r="AS18" i="1" s="1"/>
  <c r="D18" i="1"/>
  <c r="F18" i="1"/>
  <c r="H18" i="1"/>
  <c r="I18" i="1"/>
  <c r="J18" i="1"/>
  <c r="K18" i="1"/>
  <c r="L18" i="1"/>
  <c r="N18" i="1"/>
  <c r="O18" i="1"/>
  <c r="P18" i="1"/>
  <c r="Q18" i="1"/>
  <c r="T18" i="1"/>
  <c r="V18" i="1"/>
  <c r="W18" i="1"/>
  <c r="X18" i="1"/>
  <c r="Y18" i="1"/>
  <c r="Z18" i="1"/>
  <c r="AB18" i="1"/>
  <c r="AC18" i="1"/>
  <c r="AD18" i="1"/>
  <c r="AE18" i="1"/>
  <c r="AH18" i="1"/>
  <c r="AM18" i="1"/>
  <c r="AN18" i="1"/>
  <c r="AR18" i="1"/>
  <c r="D19" i="1"/>
  <c r="E19" i="1"/>
  <c r="G19" i="1"/>
  <c r="G22" i="1" s="1"/>
  <c r="R19" i="1"/>
  <c r="U19" i="1"/>
  <c r="AA19" i="1"/>
  <c r="AH19" i="1"/>
  <c r="AJ19" i="1"/>
  <c r="AI19" i="1" s="1"/>
  <c r="AK19" i="1"/>
  <c r="AL19" i="1"/>
  <c r="AL22" i="1" s="1"/>
  <c r="AM19" i="1"/>
  <c r="AM22" i="1" s="1"/>
  <c r="AN19" i="1"/>
  <c r="AP19" i="1"/>
  <c r="AQ19" i="1"/>
  <c r="AQ22" i="1" s="1"/>
  <c r="AR19" i="1"/>
  <c r="AS19" i="1"/>
  <c r="E20" i="1"/>
  <c r="G20" i="1"/>
  <c r="U20" i="1"/>
  <c r="AA20" i="1"/>
  <c r="S20" i="1" s="1"/>
  <c r="AJ20" i="1"/>
  <c r="AK20" i="1"/>
  <c r="AL20" i="1"/>
  <c r="AM20" i="1"/>
  <c r="AP20" i="1"/>
  <c r="AO20" i="1" s="1"/>
  <c r="AQ20" i="1"/>
  <c r="AR20" i="1"/>
  <c r="AS20" i="1"/>
  <c r="E21" i="1"/>
  <c r="G21" i="1"/>
  <c r="U21" i="1"/>
  <c r="AA21" i="1"/>
  <c r="S21" i="1" s="1"/>
  <c r="AJ21" i="1"/>
  <c r="AK21" i="1"/>
  <c r="AI21" i="1" s="1"/>
  <c r="AL21" i="1"/>
  <c r="AM21" i="1"/>
  <c r="AP21" i="1"/>
  <c r="AO21" i="1" s="1"/>
  <c r="AQ21" i="1"/>
  <c r="AR21" i="1"/>
  <c r="AS21" i="1"/>
  <c r="D22" i="1"/>
  <c r="F22" i="1"/>
  <c r="H22" i="1"/>
  <c r="I22" i="1"/>
  <c r="J22" i="1"/>
  <c r="K22" i="1"/>
  <c r="L22" i="1"/>
  <c r="M22" i="1"/>
  <c r="N22" i="1"/>
  <c r="O22" i="1"/>
  <c r="P22" i="1"/>
  <c r="Q22" i="1"/>
  <c r="R22" i="1"/>
  <c r="T22" i="1"/>
  <c r="V22" i="1"/>
  <c r="W22" i="1"/>
  <c r="X22" i="1"/>
  <c r="Y22" i="1"/>
  <c r="Z22" i="1"/>
  <c r="AB22" i="1"/>
  <c r="AC22" i="1"/>
  <c r="AD22" i="1"/>
  <c r="AE22" i="1"/>
  <c r="AJ22" i="1"/>
  <c r="AN22" i="1"/>
  <c r="AR22" i="1"/>
  <c r="AS22" i="1"/>
  <c r="D23" i="1"/>
  <c r="G23" i="1"/>
  <c r="R23" i="1"/>
  <c r="U23" i="1"/>
  <c r="AA23" i="1"/>
  <c r="AH23" i="1"/>
  <c r="AJ23" i="1"/>
  <c r="AK23" i="1"/>
  <c r="AL23" i="1"/>
  <c r="AM23" i="1"/>
  <c r="AM26" i="1" s="1"/>
  <c r="AN23" i="1"/>
  <c r="AF23" i="1" s="1"/>
  <c r="AP23" i="1"/>
  <c r="AQ23" i="1"/>
  <c r="AR23" i="1"/>
  <c r="AS23" i="1"/>
  <c r="G24" i="1"/>
  <c r="E24" i="1" s="1"/>
  <c r="U24" i="1"/>
  <c r="S24" i="1" s="1"/>
  <c r="AA24" i="1"/>
  <c r="AJ24" i="1"/>
  <c r="AI24" i="1" s="1"/>
  <c r="AG24" i="1" s="1"/>
  <c r="AK24" i="1"/>
  <c r="AL24" i="1"/>
  <c r="AL26" i="1" s="1"/>
  <c r="AM24" i="1"/>
  <c r="AP24" i="1"/>
  <c r="AQ24" i="1"/>
  <c r="AO24" i="1" s="1"/>
  <c r="AR24" i="1"/>
  <c r="AS24" i="1"/>
  <c r="G25" i="1"/>
  <c r="E25" i="1" s="1"/>
  <c r="M25" i="1"/>
  <c r="U25" i="1"/>
  <c r="AA25" i="1"/>
  <c r="S25" i="1" s="1"/>
  <c r="AJ25" i="1"/>
  <c r="AK25" i="1"/>
  <c r="AL25" i="1"/>
  <c r="AM25" i="1"/>
  <c r="AP25" i="1"/>
  <c r="AQ25" i="1"/>
  <c r="AR25" i="1"/>
  <c r="AS25" i="1"/>
  <c r="D26" i="1"/>
  <c r="F26" i="1"/>
  <c r="H26" i="1"/>
  <c r="I26" i="1"/>
  <c r="J26" i="1"/>
  <c r="K26" i="1"/>
  <c r="L26" i="1"/>
  <c r="M26" i="1"/>
  <c r="N26" i="1"/>
  <c r="O26" i="1"/>
  <c r="P26" i="1"/>
  <c r="Q26" i="1"/>
  <c r="R26" i="1"/>
  <c r="T26" i="1"/>
  <c r="U26" i="1"/>
  <c r="V26" i="1"/>
  <c r="W26" i="1"/>
  <c r="X26" i="1"/>
  <c r="Y26" i="1"/>
  <c r="Z26" i="1"/>
  <c r="AB26" i="1"/>
  <c r="AC26" i="1"/>
  <c r="AD26" i="1"/>
  <c r="AE26" i="1"/>
  <c r="AF26" i="1"/>
  <c r="AH26" i="1"/>
  <c r="AJ26" i="1"/>
  <c r="AN26" i="1"/>
  <c r="AR26" i="1"/>
  <c r="AS26" i="1"/>
  <c r="D27" i="1"/>
  <c r="G27" i="1"/>
  <c r="M27" i="1"/>
  <c r="M30" i="1" s="1"/>
  <c r="R27" i="1"/>
  <c r="U27" i="1"/>
  <c r="AA27" i="1"/>
  <c r="AH27" i="1"/>
  <c r="AJ27" i="1"/>
  <c r="AK27" i="1"/>
  <c r="AL27" i="1"/>
  <c r="AI27" i="1" s="1"/>
  <c r="AM27" i="1"/>
  <c r="AN27" i="1"/>
  <c r="AP27" i="1"/>
  <c r="AO27" i="1" s="1"/>
  <c r="AQ27" i="1"/>
  <c r="AR27" i="1"/>
  <c r="AS27" i="1"/>
  <c r="E28" i="1"/>
  <c r="G28" i="1"/>
  <c r="M28" i="1"/>
  <c r="U28" i="1"/>
  <c r="S28" i="1" s="1"/>
  <c r="AA28" i="1"/>
  <c r="AJ28" i="1"/>
  <c r="AK28" i="1"/>
  <c r="AK30" i="1" s="1"/>
  <c r="AL28" i="1"/>
  <c r="AM28" i="1"/>
  <c r="AP28" i="1"/>
  <c r="AQ28" i="1"/>
  <c r="AR28" i="1"/>
  <c r="AS28" i="1"/>
  <c r="AS30" i="1" s="1"/>
  <c r="E29" i="1"/>
  <c r="G29" i="1"/>
  <c r="M29" i="1"/>
  <c r="S29" i="1"/>
  <c r="U29" i="1"/>
  <c r="AA29" i="1"/>
  <c r="AJ29" i="1"/>
  <c r="AK29" i="1"/>
  <c r="AL29" i="1"/>
  <c r="AM29" i="1"/>
  <c r="AM30" i="1" s="1"/>
  <c r="AP29" i="1"/>
  <c r="AQ29" i="1"/>
  <c r="AR29" i="1"/>
  <c r="AS29" i="1"/>
  <c r="D30" i="1"/>
  <c r="F30" i="1"/>
  <c r="H30" i="1"/>
  <c r="I30" i="1"/>
  <c r="J30" i="1"/>
  <c r="K30" i="1"/>
  <c r="L30" i="1"/>
  <c r="N30" i="1"/>
  <c r="O30" i="1"/>
  <c r="P30" i="1"/>
  <c r="Q30" i="1"/>
  <c r="R30" i="1"/>
  <c r="T30" i="1"/>
  <c r="V30" i="1"/>
  <c r="W30" i="1"/>
  <c r="X30" i="1"/>
  <c r="Y30" i="1"/>
  <c r="Z30" i="1"/>
  <c r="AA30" i="1"/>
  <c r="AB30" i="1"/>
  <c r="AC30" i="1"/>
  <c r="AD30" i="1"/>
  <c r="AE30" i="1"/>
  <c r="AL30" i="1"/>
  <c r="AN30" i="1"/>
  <c r="AP30" i="1"/>
  <c r="AQ30" i="1"/>
  <c r="D31" i="1"/>
  <c r="D34" i="1" s="1"/>
  <c r="G31" i="1"/>
  <c r="J31" i="1"/>
  <c r="M31" i="1"/>
  <c r="R31" i="1"/>
  <c r="R34" i="1" s="1"/>
  <c r="U31" i="1"/>
  <c r="AA31" i="1"/>
  <c r="S31" i="1" s="1"/>
  <c r="AH31" i="1"/>
  <c r="AI31" i="1"/>
  <c r="AJ31" i="1"/>
  <c r="AK31" i="1"/>
  <c r="AL31" i="1"/>
  <c r="AM31" i="1"/>
  <c r="AM34" i="1" s="1"/>
  <c r="AN31" i="1"/>
  <c r="AF31" i="1" s="1"/>
  <c r="AF34" i="1" s="1"/>
  <c r="AP31" i="1"/>
  <c r="AQ31" i="1"/>
  <c r="AO31" i="1" s="1"/>
  <c r="AR31" i="1"/>
  <c r="AS31" i="1"/>
  <c r="G32" i="1"/>
  <c r="E32" i="1" s="1"/>
  <c r="J32" i="1"/>
  <c r="J34" i="1" s="1"/>
  <c r="M32" i="1"/>
  <c r="U32" i="1"/>
  <c r="AA32" i="1"/>
  <c r="AJ32" i="1"/>
  <c r="AI32" i="1" s="1"/>
  <c r="AK32" i="1"/>
  <c r="AL32" i="1"/>
  <c r="AL34" i="1" s="1"/>
  <c r="AM32" i="1"/>
  <c r="AP32" i="1"/>
  <c r="AP34" i="1" s="1"/>
  <c r="AQ32" i="1"/>
  <c r="AR32" i="1"/>
  <c r="AS32" i="1"/>
  <c r="AO32" i="1" s="1"/>
  <c r="H33" i="1"/>
  <c r="I33" i="1"/>
  <c r="J33" i="1"/>
  <c r="M33" i="1"/>
  <c r="U33" i="1"/>
  <c r="S33" i="1" s="1"/>
  <c r="AA33" i="1"/>
  <c r="AJ33" i="1"/>
  <c r="AJ34" i="1" s="1"/>
  <c r="AL33" i="1"/>
  <c r="AM33" i="1"/>
  <c r="AP33" i="1"/>
  <c r="AQ33" i="1"/>
  <c r="AR33" i="1"/>
  <c r="AS33" i="1"/>
  <c r="AS34" i="1" s="1"/>
  <c r="F34" i="1"/>
  <c r="H34" i="1"/>
  <c r="K34" i="1"/>
  <c r="L34" i="1"/>
  <c r="N34" i="1"/>
  <c r="O34" i="1"/>
  <c r="P34" i="1"/>
  <c r="Q34" i="1"/>
  <c r="T34" i="1"/>
  <c r="V34" i="1"/>
  <c r="W34" i="1"/>
  <c r="X34" i="1"/>
  <c r="Y34" i="1"/>
  <c r="Z34" i="1"/>
  <c r="AA34" i="1"/>
  <c r="AB34" i="1"/>
  <c r="AC34" i="1"/>
  <c r="AD34" i="1"/>
  <c r="AE34" i="1"/>
  <c r="AH34" i="1"/>
  <c r="AN34" i="1"/>
  <c r="AQ34" i="1"/>
  <c r="AR34" i="1"/>
  <c r="D35" i="1"/>
  <c r="G35" i="1"/>
  <c r="R35" i="1"/>
  <c r="R38" i="1" s="1"/>
  <c r="U35" i="1"/>
  <c r="AA35" i="1"/>
  <c r="AA38" i="1" s="1"/>
  <c r="AF35" i="1"/>
  <c r="AF38" i="1" s="1"/>
  <c r="AH35" i="1"/>
  <c r="AH38" i="1" s="1"/>
  <c r="AJ35" i="1"/>
  <c r="AI35" i="1" s="1"/>
  <c r="AK35" i="1"/>
  <c r="AL35" i="1"/>
  <c r="AM35" i="1"/>
  <c r="AN35" i="1"/>
  <c r="AP35" i="1"/>
  <c r="AQ35" i="1"/>
  <c r="AR35" i="1"/>
  <c r="AS35" i="1"/>
  <c r="E36" i="1"/>
  <c r="G36" i="1"/>
  <c r="U36" i="1"/>
  <c r="AA36" i="1"/>
  <c r="S36" i="1" s="1"/>
  <c r="AJ36" i="1"/>
  <c r="AK36" i="1"/>
  <c r="AL36" i="1"/>
  <c r="AM36" i="1"/>
  <c r="AP36" i="1"/>
  <c r="AQ36" i="1"/>
  <c r="AQ38" i="1" s="1"/>
  <c r="AR36" i="1"/>
  <c r="AR38" i="1" s="1"/>
  <c r="AS36" i="1"/>
  <c r="G37" i="1"/>
  <c r="E37" i="1" s="1"/>
  <c r="M37" i="1"/>
  <c r="U37" i="1"/>
  <c r="AA37" i="1"/>
  <c r="AJ37" i="1"/>
  <c r="AK37" i="1"/>
  <c r="AL37" i="1"/>
  <c r="AM37" i="1"/>
  <c r="AP37" i="1"/>
  <c r="AQ37" i="1"/>
  <c r="AO37" i="1" s="1"/>
  <c r="AR37" i="1"/>
  <c r="AS37" i="1"/>
  <c r="D38" i="1"/>
  <c r="F38" i="1"/>
  <c r="H38" i="1"/>
  <c r="I38" i="1"/>
  <c r="J38" i="1"/>
  <c r="K38" i="1"/>
  <c r="L38" i="1"/>
  <c r="M38" i="1"/>
  <c r="N38" i="1"/>
  <c r="O38" i="1"/>
  <c r="P38" i="1"/>
  <c r="Q38" i="1"/>
  <c r="T38" i="1"/>
  <c r="U38" i="1"/>
  <c r="V38" i="1"/>
  <c r="W38" i="1"/>
  <c r="X38" i="1"/>
  <c r="Y38" i="1"/>
  <c r="Z38" i="1"/>
  <c r="AB38" i="1"/>
  <c r="AC38" i="1"/>
  <c r="AD38" i="1"/>
  <c r="AE38" i="1"/>
  <c r="AJ38" i="1"/>
  <c r="AM38" i="1"/>
  <c r="AN38" i="1"/>
  <c r="AS38" i="1"/>
  <c r="D39" i="1"/>
  <c r="G39" i="1"/>
  <c r="M39" i="1"/>
  <c r="R39" i="1"/>
  <c r="V39" i="1"/>
  <c r="X39" i="1"/>
  <c r="Y39" i="1"/>
  <c r="AA39" i="1"/>
  <c r="AH39" i="1"/>
  <c r="AH42" i="1" s="1"/>
  <c r="AK39" i="1"/>
  <c r="AL39" i="1"/>
  <c r="AM39" i="1"/>
  <c r="AN39" i="1"/>
  <c r="AP39" i="1"/>
  <c r="AQ39" i="1"/>
  <c r="AQ42" i="1" s="1"/>
  <c r="AR39" i="1"/>
  <c r="AS39" i="1"/>
  <c r="G40" i="1"/>
  <c r="G42" i="1" s="1"/>
  <c r="M40" i="1"/>
  <c r="V40" i="1"/>
  <c r="W40" i="1"/>
  <c r="AK40" i="1" s="1"/>
  <c r="X40" i="1"/>
  <c r="Y40" i="1"/>
  <c r="AM40" i="1" s="1"/>
  <c r="AA40" i="1"/>
  <c r="AA42" i="1" s="1"/>
  <c r="AL40" i="1"/>
  <c r="AP40" i="1"/>
  <c r="AQ40" i="1"/>
  <c r="AR40" i="1"/>
  <c r="AS40" i="1"/>
  <c r="AO40" i="1" s="1"/>
  <c r="G41" i="1"/>
  <c r="K41" i="1"/>
  <c r="M41" i="1"/>
  <c r="E41" i="1" s="1"/>
  <c r="W41" i="1"/>
  <c r="X41" i="1"/>
  <c r="Y41" i="1"/>
  <c r="AM41" i="1" s="1"/>
  <c r="AA41" i="1"/>
  <c r="AJ41" i="1"/>
  <c r="AK41" i="1"/>
  <c r="AP41" i="1"/>
  <c r="AQ41" i="1"/>
  <c r="AR41" i="1"/>
  <c r="AS41" i="1"/>
  <c r="AO41" i="1" s="1"/>
  <c r="D42" i="1"/>
  <c r="F42" i="1"/>
  <c r="H42" i="1"/>
  <c r="I42" i="1"/>
  <c r="J42" i="1"/>
  <c r="K42" i="1"/>
  <c r="L42" i="1"/>
  <c r="N42" i="1"/>
  <c r="O42" i="1"/>
  <c r="P42" i="1"/>
  <c r="Q42" i="1"/>
  <c r="R42" i="1"/>
  <c r="T42" i="1"/>
  <c r="V42" i="1"/>
  <c r="W42" i="1"/>
  <c r="Z42" i="1"/>
  <c r="AB42" i="1"/>
  <c r="AC42" i="1"/>
  <c r="AD42" i="1"/>
  <c r="AE42" i="1"/>
  <c r="AK42" i="1"/>
  <c r="AN42" i="1"/>
  <c r="AR42" i="1"/>
  <c r="AS42" i="1"/>
  <c r="D43" i="1"/>
  <c r="G43" i="1"/>
  <c r="M43" i="1"/>
  <c r="R43" i="1"/>
  <c r="U43" i="1"/>
  <c r="AA43" i="1"/>
  <c r="AH43" i="1"/>
  <c r="AF43" i="1" s="1"/>
  <c r="AF46" i="1" s="1"/>
  <c r="AJ43" i="1"/>
  <c r="AK43" i="1"/>
  <c r="AL43" i="1"/>
  <c r="AL46" i="1" s="1"/>
  <c r="AM43" i="1"/>
  <c r="AM46" i="1" s="1"/>
  <c r="AN43" i="1"/>
  <c r="AP43" i="1"/>
  <c r="AQ43" i="1"/>
  <c r="AQ46" i="1" s="1"/>
  <c r="AR43" i="1"/>
  <c r="AS43" i="1"/>
  <c r="G44" i="1"/>
  <c r="E44" i="1" s="1"/>
  <c r="M44" i="1"/>
  <c r="U44" i="1"/>
  <c r="AA44" i="1"/>
  <c r="AA46" i="1" s="1"/>
  <c r="AJ44" i="1"/>
  <c r="AI44" i="1" s="1"/>
  <c r="AK44" i="1"/>
  <c r="AL44" i="1"/>
  <c r="AM44" i="1"/>
  <c r="AP44" i="1"/>
  <c r="AQ44" i="1"/>
  <c r="AR44" i="1"/>
  <c r="AS44" i="1"/>
  <c r="G45" i="1"/>
  <c r="E45" i="1" s="1"/>
  <c r="M45" i="1"/>
  <c r="S45" i="1"/>
  <c r="U45" i="1"/>
  <c r="AA45" i="1"/>
  <c r="AJ45" i="1"/>
  <c r="AI45" i="1" s="1"/>
  <c r="AG45" i="1" s="1"/>
  <c r="AK45" i="1"/>
  <c r="AL45" i="1"/>
  <c r="AM45" i="1"/>
  <c r="AO45" i="1"/>
  <c r="AP45" i="1"/>
  <c r="AQ45" i="1"/>
  <c r="AR45" i="1"/>
  <c r="AS45" i="1"/>
  <c r="D46" i="1"/>
  <c r="F46" i="1"/>
  <c r="G46" i="1"/>
  <c r="H46" i="1"/>
  <c r="I46" i="1"/>
  <c r="J46" i="1"/>
  <c r="K46" i="1"/>
  <c r="L46" i="1"/>
  <c r="N46" i="1"/>
  <c r="O46" i="1"/>
  <c r="P46" i="1"/>
  <c r="Q46" i="1"/>
  <c r="R46" i="1"/>
  <c r="T46" i="1"/>
  <c r="V46" i="1"/>
  <c r="W46" i="1"/>
  <c r="X46" i="1"/>
  <c r="Y46" i="1"/>
  <c r="Z46" i="1"/>
  <c r="AB46" i="1"/>
  <c r="AC46" i="1"/>
  <c r="AD46" i="1"/>
  <c r="AE46" i="1"/>
  <c r="AH46" i="1"/>
  <c r="AN46" i="1"/>
  <c r="AP46" i="1"/>
  <c r="AR46" i="1"/>
  <c r="D47" i="1"/>
  <c r="D50" i="1" s="1"/>
  <c r="G47" i="1"/>
  <c r="E47" i="1" s="1"/>
  <c r="R47" i="1"/>
  <c r="S47" i="1"/>
  <c r="U47" i="1"/>
  <c r="AA47" i="1"/>
  <c r="AH47" i="1"/>
  <c r="AF47" i="1" s="1"/>
  <c r="AJ47" i="1"/>
  <c r="AK47" i="1"/>
  <c r="AK50" i="1" s="1"/>
  <c r="AL47" i="1"/>
  <c r="AM47" i="1"/>
  <c r="AN47" i="1"/>
  <c r="AP47" i="1"/>
  <c r="AO47" i="1" s="1"/>
  <c r="AQ47" i="1"/>
  <c r="AR47" i="1"/>
  <c r="AS47" i="1"/>
  <c r="AS50" i="1" s="1"/>
  <c r="E48" i="1"/>
  <c r="G48" i="1"/>
  <c r="U48" i="1"/>
  <c r="AA48" i="1"/>
  <c r="AJ48" i="1"/>
  <c r="AK48" i="1"/>
  <c r="AL48" i="1"/>
  <c r="AM48" i="1"/>
  <c r="AP48" i="1"/>
  <c r="AO48" i="1" s="1"/>
  <c r="AQ48" i="1"/>
  <c r="AR48" i="1"/>
  <c r="AS48" i="1"/>
  <c r="G49" i="1"/>
  <c r="E49" i="1" s="1"/>
  <c r="M49" i="1"/>
  <c r="U49" i="1"/>
  <c r="S49" i="1" s="1"/>
  <c r="AA49" i="1"/>
  <c r="AJ49" i="1"/>
  <c r="AK49" i="1"/>
  <c r="AL49" i="1"/>
  <c r="AM49" i="1"/>
  <c r="AM50" i="1" s="1"/>
  <c r="AP49" i="1"/>
  <c r="AO49" i="1" s="1"/>
  <c r="AQ49" i="1"/>
  <c r="AR49" i="1"/>
  <c r="AR50" i="1" s="1"/>
  <c r="AS49" i="1"/>
  <c r="F50" i="1"/>
  <c r="G50" i="1"/>
  <c r="H50" i="1"/>
  <c r="I50" i="1"/>
  <c r="J50" i="1"/>
  <c r="K50" i="1"/>
  <c r="L50" i="1"/>
  <c r="M50" i="1"/>
  <c r="N50" i="1"/>
  <c r="O50" i="1"/>
  <c r="P50" i="1"/>
  <c r="Q50" i="1"/>
  <c r="R50" i="1"/>
  <c r="T50" i="1"/>
  <c r="V50" i="1"/>
  <c r="W50" i="1"/>
  <c r="X50" i="1"/>
  <c r="Y50" i="1"/>
  <c r="Z50" i="1"/>
  <c r="AA50" i="1"/>
  <c r="AB50" i="1"/>
  <c r="AC50" i="1"/>
  <c r="AD50" i="1"/>
  <c r="AE50" i="1"/>
  <c r="AF50" i="1"/>
  <c r="AJ50" i="1"/>
  <c r="AL50" i="1"/>
  <c r="AN50" i="1"/>
  <c r="AQ50" i="1"/>
  <c r="F51" i="1"/>
  <c r="F54" i="1" s="1"/>
  <c r="H51" i="1"/>
  <c r="I51" i="1"/>
  <c r="J51" i="1"/>
  <c r="J54" i="1" s="1"/>
  <c r="K51" i="1"/>
  <c r="L51" i="1"/>
  <c r="N51" i="1"/>
  <c r="N54" i="1" s="1"/>
  <c r="O51" i="1"/>
  <c r="P51" i="1"/>
  <c r="Q51" i="1"/>
  <c r="T51" i="1"/>
  <c r="AH51" i="1" s="1"/>
  <c r="V51" i="1"/>
  <c r="U51" i="1" s="1"/>
  <c r="W51" i="1"/>
  <c r="X51" i="1"/>
  <c r="Y51" i="1"/>
  <c r="AM51" i="1" s="1"/>
  <c r="Z51" i="1"/>
  <c r="AB51" i="1"/>
  <c r="AP51" i="1" s="1"/>
  <c r="AC51" i="1"/>
  <c r="AQ51" i="1" s="1"/>
  <c r="AQ54" i="1" s="1"/>
  <c r="AD51" i="1"/>
  <c r="AE51" i="1"/>
  <c r="AJ51" i="1"/>
  <c r="AK51" i="1"/>
  <c r="AL51" i="1"/>
  <c r="AL54" i="1" s="1"/>
  <c r="AN51" i="1"/>
  <c r="AR51" i="1"/>
  <c r="AS51" i="1"/>
  <c r="H52" i="1"/>
  <c r="I52" i="1"/>
  <c r="I54" i="1" s="1"/>
  <c r="J52" i="1"/>
  <c r="K52" i="1"/>
  <c r="N52" i="1"/>
  <c r="M52" i="1" s="1"/>
  <c r="O52" i="1"/>
  <c r="O54" i="1" s="1"/>
  <c r="P52" i="1"/>
  <c r="Q52" i="1"/>
  <c r="AS52" i="1" s="1"/>
  <c r="AS54" i="1" s="1"/>
  <c r="X52" i="1"/>
  <c r="Y52" i="1"/>
  <c r="AM52" i="1" s="1"/>
  <c r="AB52" i="1"/>
  <c r="AC52" i="1"/>
  <c r="AD52" i="1"/>
  <c r="AD54" i="1" s="1"/>
  <c r="AE52" i="1"/>
  <c r="AL52" i="1"/>
  <c r="AQ52" i="1"/>
  <c r="AR52" i="1"/>
  <c r="H53" i="1"/>
  <c r="G53" i="1" s="1"/>
  <c r="E53" i="1" s="1"/>
  <c r="I53" i="1"/>
  <c r="AK53" i="1" s="1"/>
  <c r="J53" i="1"/>
  <c r="K53" i="1"/>
  <c r="K54" i="1" s="1"/>
  <c r="N53" i="1"/>
  <c r="M53" i="1" s="1"/>
  <c r="O53" i="1"/>
  <c r="P53" i="1"/>
  <c r="Q53" i="1"/>
  <c r="V53" i="1"/>
  <c r="W53" i="1"/>
  <c r="X53" i="1"/>
  <c r="AB53" i="1"/>
  <c r="AP53" i="1" s="1"/>
  <c r="AO53" i="1" s="1"/>
  <c r="AC53" i="1"/>
  <c r="AD53" i="1"/>
  <c r="AE53" i="1"/>
  <c r="AS53" i="1" s="1"/>
  <c r="AL53" i="1"/>
  <c r="AQ53" i="1"/>
  <c r="AR53" i="1"/>
  <c r="H54" i="1"/>
  <c r="L54" i="1"/>
  <c r="P54" i="1"/>
  <c r="Q54" i="1"/>
  <c r="X54" i="1"/>
  <c r="Z54" i="1"/>
  <c r="AB54" i="1"/>
  <c r="AN54" i="1"/>
  <c r="AR54" i="1"/>
  <c r="AH54" i="1" l="1"/>
  <c r="AF51" i="1"/>
  <c r="AF54" i="1" s="1"/>
  <c r="AG44" i="1"/>
  <c r="AO50" i="1"/>
  <c r="AO51" i="1"/>
  <c r="E50" i="1"/>
  <c r="AA53" i="1"/>
  <c r="AI49" i="1"/>
  <c r="AG49" i="1" s="1"/>
  <c r="AS46" i="1"/>
  <c r="U34" i="1"/>
  <c r="S32" i="1"/>
  <c r="AE54" i="1"/>
  <c r="M46" i="1"/>
  <c r="M42" i="1"/>
  <c r="E39" i="1"/>
  <c r="AO44" i="1"/>
  <c r="AL42" i="1"/>
  <c r="G38" i="1"/>
  <c r="S15" i="1"/>
  <c r="AA18" i="1"/>
  <c r="AG7" i="1"/>
  <c r="AA51" i="1"/>
  <c r="R51" i="1"/>
  <c r="R54" i="1" s="1"/>
  <c r="E40" i="1"/>
  <c r="AO36" i="1"/>
  <c r="AO35" i="1"/>
  <c r="AO38" i="1" s="1"/>
  <c r="AP38" i="1"/>
  <c r="E35" i="1"/>
  <c r="E38" i="1" s="1"/>
  <c r="AO33" i="1"/>
  <c r="AK33" i="1"/>
  <c r="AK34" i="1" s="1"/>
  <c r="G33" i="1"/>
  <c r="E33" i="1" s="1"/>
  <c r="I34" i="1"/>
  <c r="S23" i="1"/>
  <c r="S26" i="1" s="1"/>
  <c r="AA26" i="1"/>
  <c r="AP22" i="1"/>
  <c r="AO19" i="1"/>
  <c r="AO22" i="1" s="1"/>
  <c r="U22" i="1"/>
  <c r="S19" i="1"/>
  <c r="S22" i="1" s="1"/>
  <c r="AO16" i="1"/>
  <c r="AP18" i="1"/>
  <c r="AI12" i="1"/>
  <c r="AG12" i="1" s="1"/>
  <c r="AO9" i="1"/>
  <c r="AJ10" i="1"/>
  <c r="AI9" i="1"/>
  <c r="AG9" i="1" s="1"/>
  <c r="AI8" i="1"/>
  <c r="AK10" i="1"/>
  <c r="E7" i="1"/>
  <c r="E10" i="1" s="1"/>
  <c r="M10" i="1"/>
  <c r="W52" i="1"/>
  <c r="AI51" i="1"/>
  <c r="M51" i="1"/>
  <c r="M54" i="1" s="1"/>
  <c r="D51" i="1"/>
  <c r="D54" i="1" s="1"/>
  <c r="S48" i="1"/>
  <c r="S50" i="1" s="1"/>
  <c r="AO43" i="1"/>
  <c r="AO46" i="1" s="1"/>
  <c r="E43" i="1"/>
  <c r="E46" i="1" s="1"/>
  <c r="AL41" i="1"/>
  <c r="AI41" i="1" s="1"/>
  <c r="AG41" i="1" s="1"/>
  <c r="X42" i="1"/>
  <c r="U41" i="1"/>
  <c r="S41" i="1" s="1"/>
  <c r="AJ40" i="1"/>
  <c r="AI40" i="1" s="1"/>
  <c r="AG40" i="1" s="1"/>
  <c r="U40" i="1"/>
  <c r="S40" i="1" s="1"/>
  <c r="V52" i="1"/>
  <c r="AG35" i="1"/>
  <c r="AF27" i="1"/>
  <c r="AF30" i="1" s="1"/>
  <c r="AH30" i="1"/>
  <c r="AP26" i="1"/>
  <c r="AO25" i="1"/>
  <c r="AG19" i="1"/>
  <c r="AG22" i="1" s="1"/>
  <c r="G18" i="1"/>
  <c r="U18" i="1"/>
  <c r="S17" i="1"/>
  <c r="AQ10" i="1"/>
  <c r="AI43" i="1"/>
  <c r="AK38" i="1"/>
  <c r="AI36" i="1"/>
  <c r="G52" i="1"/>
  <c r="E52" i="1" s="1"/>
  <c r="AP50" i="1"/>
  <c r="AO39" i="1"/>
  <c r="AO42" i="1" s="1"/>
  <c r="AP42" i="1"/>
  <c r="AG31" i="1"/>
  <c r="AC54" i="1"/>
  <c r="Y54" i="1"/>
  <c r="T54" i="1"/>
  <c r="AJ53" i="1"/>
  <c r="AA52" i="1"/>
  <c r="AP52" i="1"/>
  <c r="AO52" i="1" s="1"/>
  <c r="G51" i="1"/>
  <c r="AH50" i="1"/>
  <c r="AI48" i="1"/>
  <c r="AG48" i="1" s="1"/>
  <c r="AI47" i="1"/>
  <c r="U50" i="1"/>
  <c r="AJ46" i="1"/>
  <c r="AK46" i="1"/>
  <c r="S44" i="1"/>
  <c r="S43" i="1"/>
  <c r="S46" i="1" s="1"/>
  <c r="U46" i="1"/>
  <c r="AM42" i="1"/>
  <c r="AF39" i="1"/>
  <c r="AF42" i="1" s="1"/>
  <c r="U39" i="1"/>
  <c r="AJ39" i="1"/>
  <c r="AO34" i="1"/>
  <c r="S34" i="1"/>
  <c r="AO28" i="1"/>
  <c r="AJ30" i="1"/>
  <c r="AI28" i="1"/>
  <c r="AG28" i="1" s="1"/>
  <c r="AG27" i="1"/>
  <c r="G30" i="1"/>
  <c r="E27" i="1"/>
  <c r="E30" i="1" s="1"/>
  <c r="S14" i="1"/>
  <c r="Y53" i="1"/>
  <c r="AM53" i="1" s="1"/>
  <c r="AM54" i="1" s="1"/>
  <c r="S37" i="1"/>
  <c r="S35" i="1"/>
  <c r="G34" i="1"/>
  <c r="AG32" i="1"/>
  <c r="E31" i="1"/>
  <c r="E34" i="1" s="1"/>
  <c r="M34" i="1"/>
  <c r="AI29" i="1"/>
  <c r="AG29" i="1" s="1"/>
  <c r="AO30" i="1"/>
  <c r="S27" i="1"/>
  <c r="S30" i="1" s="1"/>
  <c r="U30" i="1"/>
  <c r="AI23" i="1"/>
  <c r="AF19" i="1"/>
  <c r="AF22" i="1" s="1"/>
  <c r="AH22" i="1"/>
  <c r="AQ18" i="1"/>
  <c r="AS14" i="1"/>
  <c r="AK14" i="1"/>
  <c r="M14" i="1"/>
  <c r="AO13" i="1"/>
  <c r="AO14" i="1" s="1"/>
  <c r="AQ14" i="1"/>
  <c r="AO8" i="1"/>
  <c r="AO10" i="1" s="1"/>
  <c r="AP10" i="1"/>
  <c r="Y42" i="1"/>
  <c r="AI37" i="1"/>
  <c r="AG37" i="1" s="1"/>
  <c r="AL38" i="1"/>
  <c r="AI33" i="1"/>
  <c r="AG33" i="1" s="1"/>
  <c r="AO29" i="1"/>
  <c r="AR30" i="1"/>
  <c r="AK26" i="1"/>
  <c r="AI25" i="1"/>
  <c r="AG25" i="1" s="1"/>
  <c r="AO23" i="1"/>
  <c r="AO26" i="1" s="1"/>
  <c r="AQ26" i="1"/>
  <c r="E23" i="1"/>
  <c r="E26" i="1" s="1"/>
  <c r="G26" i="1"/>
  <c r="AG21" i="1"/>
  <c r="AK22" i="1"/>
  <c r="AI20" i="1"/>
  <c r="AG20" i="1" s="1"/>
  <c r="AA22" i="1"/>
  <c r="E22" i="1"/>
  <c r="AO17" i="1"/>
  <c r="AJ18" i="1"/>
  <c r="AI17" i="1"/>
  <c r="AG17" i="1" s="1"/>
  <c r="AI16" i="1"/>
  <c r="AK18" i="1"/>
  <c r="AO18" i="1"/>
  <c r="E15" i="1"/>
  <c r="E18" i="1" s="1"/>
  <c r="M18" i="1"/>
  <c r="AI13" i="1"/>
  <c r="AG13" i="1" s="1"/>
  <c r="AI14" i="1"/>
  <c r="U10" i="1"/>
  <c r="S9" i="1"/>
  <c r="S10" i="1" s="1"/>
  <c r="AG36" i="1" l="1"/>
  <c r="AI38" i="1"/>
  <c r="AI39" i="1"/>
  <c r="AJ42" i="1"/>
  <c r="AI53" i="1"/>
  <c r="AG53" i="1" s="1"/>
  <c r="AG38" i="1"/>
  <c r="AG51" i="1"/>
  <c r="AP54" i="1"/>
  <c r="AG23" i="1"/>
  <c r="AG26" i="1" s="1"/>
  <c r="AI26" i="1"/>
  <c r="AG30" i="1"/>
  <c r="U42" i="1"/>
  <c r="S39" i="1"/>
  <c r="S42" i="1" s="1"/>
  <c r="G54" i="1"/>
  <c r="E51" i="1"/>
  <c r="E54" i="1" s="1"/>
  <c r="U53" i="1"/>
  <c r="S53" i="1" s="1"/>
  <c r="AI34" i="1"/>
  <c r="AG43" i="1"/>
  <c r="AG46" i="1" s="1"/>
  <c r="AI46" i="1"/>
  <c r="U52" i="1"/>
  <c r="AJ52" i="1"/>
  <c r="V54" i="1"/>
  <c r="AK52" i="1"/>
  <c r="AK54" i="1" s="1"/>
  <c r="W54" i="1"/>
  <c r="AA54" i="1"/>
  <c r="S18" i="1"/>
  <c r="E42" i="1"/>
  <c r="AO54" i="1"/>
  <c r="AG16" i="1"/>
  <c r="AG18" i="1" s="1"/>
  <c r="AI18" i="1"/>
  <c r="S38" i="1"/>
  <c r="AI30" i="1"/>
  <c r="AI50" i="1"/>
  <c r="AG47" i="1"/>
  <c r="AG50" i="1" s="1"/>
  <c r="AG34" i="1"/>
  <c r="AI22" i="1"/>
  <c r="AG8" i="1"/>
  <c r="AG10" i="1" s="1"/>
  <c r="AG14" i="1"/>
  <c r="AI10" i="1"/>
  <c r="S51" i="1"/>
  <c r="AI52" i="1" l="1"/>
  <c r="AJ54" i="1"/>
  <c r="AG39" i="1"/>
  <c r="AG42" i="1" s="1"/>
  <c r="AI42" i="1"/>
  <c r="S52" i="1"/>
  <c r="S54" i="1" s="1"/>
  <c r="U54" i="1"/>
  <c r="AG52" i="1" l="1"/>
  <c r="AG54" i="1" s="1"/>
  <c r="AI54" i="1"/>
</calcChain>
</file>

<file path=xl/sharedStrings.xml><?xml version="1.0" encoding="utf-8"?>
<sst xmlns="http://schemas.openxmlformats.org/spreadsheetml/2006/main" count="123" uniqueCount="36">
  <si>
    <t>Энергопринимающие устройства потребителей, обеспечиваемые электроэнергией по 1-й и 2-й категориям надежности электроснабжения могут иметь 2 и более точки поставки</t>
  </si>
  <si>
    <t>**</t>
  </si>
  <si>
    <t>Одние потребитель может иметь более одного энергопринимающего устройства с электроприемниками различных категорий надежности электроснабженияи и присоединенных от сетей различного уровня напряжения</t>
  </si>
  <si>
    <t>*</t>
  </si>
  <si>
    <t>ВСЕГО</t>
  </si>
  <si>
    <t>3-я категория</t>
  </si>
  <si>
    <t>2-я категория</t>
  </si>
  <si>
    <t>1-я категория</t>
  </si>
  <si>
    <t>ПАО "Россети Центр"</t>
  </si>
  <si>
    <t>филиал ПАО "Россети Центр" - "Ярэнерго"</t>
  </si>
  <si>
    <t>филиал ПАО "Россети Центр" - "Тверьэнерго"</t>
  </si>
  <si>
    <t>филиал ПАО "Россети Центр" - "Тамбовэнерго"</t>
  </si>
  <si>
    <t>филиал ПАО "Россети Центр" - "Смоленскэнерго"</t>
  </si>
  <si>
    <t>филиал ПАО "Россети Центр" - "Орелэнерго"</t>
  </si>
  <si>
    <t>филиал ПАО "Россети Центр" - "Липецкэнерго"</t>
  </si>
  <si>
    <t>филиал ПАО "Россети Центр" - "Курскэнерго"</t>
  </si>
  <si>
    <t>филиал ПАО "Россети Центр" - "Костромаэнерго"</t>
  </si>
  <si>
    <t>филиал ПАО "Россети Центр" - "Воронежэнерго"</t>
  </si>
  <si>
    <t>филиал ПАО "Россети Центр" - "Брянскэнерго"</t>
  </si>
  <si>
    <t>филиал ПАО "Россети Центр" - "Белгородэнерго"</t>
  </si>
  <si>
    <t>НН (ниже 1 кВ)</t>
  </si>
  <si>
    <t>СН2 (6 - 20 кВ)</t>
  </si>
  <si>
    <t>СН1 (35 кВ)</t>
  </si>
  <si>
    <t>ВН (110 кВ и выше)</t>
  </si>
  <si>
    <t>Всего</t>
  </si>
  <si>
    <t>Точек поставки**</t>
  </si>
  <si>
    <t>Потребителей*</t>
  </si>
  <si>
    <t>Физические лица</t>
  </si>
  <si>
    <t>Юридические лица</t>
  </si>
  <si>
    <t>ВСЕГО точек поставки</t>
  </si>
  <si>
    <t>ВСЕГО потребителей</t>
  </si>
  <si>
    <t>Динамика (2023-2022 гг.)</t>
  </si>
  <si>
    <t>Категория надежности электроснабжения</t>
  </si>
  <si>
    <t>Наименование филиала</t>
  </si>
  <si>
    <t>№ пп.</t>
  </si>
  <si>
    <t>Раскрытие информации по п. 1.1. Приложения № 7 приказа Минэнерго России от 15.04.2014 № 186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</si>
</sst>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6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98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3" fontId="2" fillId="2" borderId="2" xfId="0" applyNumberFormat="1" applyFont="1" applyFill="1" applyBorder="1" applyAlignment="1">
      <alignment horizontal="center" vertical="center" wrapText="1"/>
    </xf>
    <xf numFmtId="3" fontId="2" fillId="2" borderId="3" xfId="0" applyNumberFormat="1" applyFont="1" applyFill="1" applyBorder="1" applyAlignment="1">
      <alignment horizontal="center" vertical="center" wrapText="1"/>
    </xf>
    <xf numFmtId="3" fontId="2" fillId="2" borderId="4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3" fontId="2" fillId="0" borderId="5" xfId="0" applyNumberFormat="1" applyFont="1" applyFill="1" applyBorder="1" applyAlignment="1">
      <alignment horizontal="center" vertical="center" wrapText="1"/>
    </xf>
    <xf numFmtId="3" fontId="2" fillId="0" borderId="6" xfId="0" applyNumberFormat="1" applyFont="1" applyFill="1" applyBorder="1" applyAlignment="1">
      <alignment horizontal="center" vertical="center" wrapText="1"/>
    </xf>
    <xf numFmtId="3" fontId="1" fillId="0" borderId="6" xfId="0" applyNumberFormat="1" applyFont="1" applyFill="1" applyBorder="1" applyAlignment="1">
      <alignment horizontal="center" vertical="center" wrapText="1"/>
    </xf>
    <xf numFmtId="3" fontId="1" fillId="0" borderId="7" xfId="0" applyNumberFormat="1" applyFont="1" applyFill="1" applyBorder="1" applyAlignment="1">
      <alignment horizontal="center" vertical="center" wrapText="1"/>
    </xf>
    <xf numFmtId="3" fontId="1" fillId="0" borderId="8" xfId="0" applyNumberFormat="1" applyFont="1" applyFill="1" applyBorder="1" applyAlignment="1">
      <alignment horizontal="center" vertical="center" wrapText="1"/>
    </xf>
    <xf numFmtId="3" fontId="1" fillId="0" borderId="9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3" fontId="1" fillId="0" borderId="11" xfId="0" applyNumberFormat="1" applyFont="1" applyFill="1" applyBorder="1" applyAlignment="1">
      <alignment horizontal="center" vertical="center" wrapText="1"/>
    </xf>
    <xf numFmtId="3" fontId="1" fillId="0" borderId="12" xfId="0" applyNumberFormat="1" applyFont="1" applyFill="1" applyBorder="1" applyAlignment="1">
      <alignment horizontal="center" vertical="center" wrapText="1"/>
    </xf>
    <xf numFmtId="3" fontId="1" fillId="0" borderId="13" xfId="0" applyNumberFormat="1" applyFont="1" applyFill="1" applyBorder="1" applyAlignment="1">
      <alignment horizontal="center" vertical="center" wrapText="1"/>
    </xf>
    <xf numFmtId="3" fontId="2" fillId="0" borderId="14" xfId="0" applyNumberFormat="1" applyFont="1" applyFill="1" applyBorder="1" applyAlignment="1">
      <alignment horizontal="center" vertical="center" wrapText="1"/>
    </xf>
    <xf numFmtId="3" fontId="2" fillId="0" borderId="15" xfId="0" applyNumberFormat="1" applyFont="1" applyFill="1" applyBorder="1" applyAlignment="1">
      <alignment horizontal="center" vertical="center" wrapText="1"/>
    </xf>
    <xf numFmtId="3" fontId="1" fillId="0" borderId="15" xfId="0" applyNumberFormat="1" applyFont="1" applyFill="1" applyBorder="1" applyAlignment="1">
      <alignment horizontal="center" vertical="center" wrapText="1"/>
    </xf>
    <xf numFmtId="3" fontId="1" fillId="0" borderId="16" xfId="0" applyNumberFormat="1" applyFont="1" applyFill="1" applyBorder="1" applyAlignment="1">
      <alignment horizontal="center" vertical="center" wrapText="1"/>
    </xf>
    <xf numFmtId="3" fontId="1" fillId="0" borderId="17" xfId="0" applyNumberFormat="1" applyFont="1" applyFill="1" applyBorder="1" applyAlignment="1">
      <alignment horizontal="center" vertical="center" wrapText="1"/>
    </xf>
    <xf numFmtId="3" fontId="1" fillId="0" borderId="18" xfId="0" applyNumberFormat="1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3" fontId="2" fillId="2" borderId="20" xfId="0" applyNumberFormat="1" applyFont="1" applyFill="1" applyBorder="1" applyAlignment="1">
      <alignment horizontal="center" vertical="center" wrapText="1"/>
    </xf>
    <xf numFmtId="3" fontId="2" fillId="2" borderId="21" xfId="0" applyNumberFormat="1" applyFont="1" applyFill="1" applyBorder="1" applyAlignment="1">
      <alignment horizontal="center" vertical="center" wrapText="1"/>
    </xf>
    <xf numFmtId="3" fontId="2" fillId="2" borderId="22" xfId="0" applyNumberFormat="1" applyFont="1" applyFill="1" applyBorder="1" applyAlignment="1">
      <alignment horizontal="center" vertical="center" wrapText="1"/>
    </xf>
    <xf numFmtId="3" fontId="2" fillId="2" borderId="23" xfId="0" applyNumberFormat="1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3" fontId="1" fillId="0" borderId="5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3" fontId="1" fillId="0" borderId="21" xfId="0" applyNumberFormat="1" applyFont="1" applyFill="1" applyBorder="1" applyAlignment="1">
      <alignment horizontal="center" vertical="center" wrapText="1"/>
    </xf>
    <xf numFmtId="3" fontId="1" fillId="0" borderId="22" xfId="0" applyNumberFormat="1" applyFont="1" applyFill="1" applyBorder="1" applyAlignment="1">
      <alignment horizontal="center" vertical="center" wrapText="1"/>
    </xf>
    <xf numFmtId="3" fontId="1" fillId="0" borderId="23" xfId="0" applyNumberFormat="1" applyFont="1" applyFill="1" applyBorder="1" applyAlignment="1">
      <alignment horizontal="center" vertical="center" wrapText="1"/>
    </xf>
    <xf numFmtId="0" fontId="1" fillId="0" borderId="21" xfId="0" applyFont="1" applyFill="1" applyBorder="1" applyAlignment="1">
      <alignment horizontal="center" vertical="center" wrapText="1"/>
    </xf>
    <xf numFmtId="0" fontId="1" fillId="0" borderId="23" xfId="0" applyFont="1" applyFill="1" applyBorder="1" applyAlignment="1">
      <alignment horizontal="center" vertical="center" wrapText="1"/>
    </xf>
    <xf numFmtId="3" fontId="2" fillId="2" borderId="5" xfId="0" applyNumberFormat="1" applyFont="1" applyFill="1" applyBorder="1" applyAlignment="1">
      <alignment horizontal="center" vertical="center" wrapText="1"/>
    </xf>
    <xf numFmtId="3" fontId="2" fillId="2" borderId="6" xfId="0" applyNumberFormat="1" applyFont="1" applyFill="1" applyBorder="1" applyAlignment="1">
      <alignment horizontal="center" vertical="center" wrapText="1"/>
    </xf>
    <xf numFmtId="3" fontId="2" fillId="2" borderId="24" xfId="0" applyNumberFormat="1" applyFont="1" applyFill="1" applyBorder="1" applyAlignment="1">
      <alignment horizontal="center" vertical="center" wrapText="1"/>
    </xf>
    <xf numFmtId="3" fontId="2" fillId="2" borderId="10" xfId="0" applyNumberFormat="1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3" fontId="3" fillId="0" borderId="6" xfId="0" applyNumberFormat="1" applyFont="1" applyFill="1" applyBorder="1" applyAlignment="1">
      <alignment horizontal="center" vertical="center" wrapText="1"/>
    </xf>
    <xf numFmtId="3" fontId="3" fillId="0" borderId="6" xfId="0" applyNumberFormat="1" applyFont="1" applyFill="1" applyBorder="1" applyAlignment="1">
      <alignment horizontal="center" vertical="center" wrapText="1"/>
    </xf>
    <xf numFmtId="3" fontId="4" fillId="0" borderId="6" xfId="0" applyNumberFormat="1" applyFont="1" applyFill="1" applyBorder="1" applyAlignment="1">
      <alignment horizontal="center" vertical="center" wrapText="1"/>
    </xf>
    <xf numFmtId="3" fontId="2" fillId="0" borderId="10" xfId="0" applyNumberFormat="1" applyFont="1" applyFill="1" applyBorder="1" applyAlignment="1">
      <alignment horizontal="center" vertical="center" wrapText="1"/>
    </xf>
    <xf numFmtId="3" fontId="4" fillId="0" borderId="6" xfId="0" applyNumberFormat="1" applyFont="1" applyFill="1" applyBorder="1" applyAlignment="1">
      <alignment horizontal="center" vertical="center" wrapText="1"/>
    </xf>
    <xf numFmtId="3" fontId="1" fillId="0" borderId="10" xfId="0" applyNumberFormat="1" applyFont="1" applyFill="1" applyBorder="1" applyAlignment="1">
      <alignment horizontal="center" vertical="center" wrapText="1"/>
    </xf>
    <xf numFmtId="3" fontId="1" fillId="0" borderId="6" xfId="0" applyNumberFormat="1" applyFont="1" applyFill="1" applyBorder="1" applyAlignment="1">
      <alignment horizontal="center" vertical="center" wrapText="1"/>
    </xf>
    <xf numFmtId="3" fontId="1" fillId="0" borderId="5" xfId="0" applyNumberFormat="1" applyFont="1" applyFill="1" applyBorder="1" applyAlignment="1">
      <alignment horizontal="center" vertical="center" wrapText="1" shrinkToFit="1"/>
    </xf>
    <xf numFmtId="3" fontId="1" fillId="0" borderId="25" xfId="0" applyNumberFormat="1" applyFont="1" applyFill="1" applyBorder="1" applyAlignment="1">
      <alignment horizontal="center" vertical="center" wrapText="1"/>
    </xf>
    <xf numFmtId="3" fontId="1" fillId="0" borderId="7" xfId="0" applyNumberFormat="1" applyFont="1" applyFill="1" applyBorder="1" applyAlignment="1">
      <alignment horizontal="center" vertical="center" wrapText="1"/>
    </xf>
    <xf numFmtId="0" fontId="1" fillId="0" borderId="25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 wrapText="1"/>
    </xf>
    <xf numFmtId="0" fontId="2" fillId="0" borderId="28" xfId="0" applyFont="1" applyFill="1" applyBorder="1" applyAlignment="1">
      <alignment horizontal="center" vertical="center" wrapText="1"/>
    </xf>
    <xf numFmtId="0" fontId="2" fillId="0" borderId="29" xfId="0" applyFont="1" applyFill="1" applyBorder="1" applyAlignment="1">
      <alignment horizontal="center" vertical="center" wrapText="1"/>
    </xf>
    <xf numFmtId="0" fontId="2" fillId="0" borderId="30" xfId="0" applyFont="1" applyFill="1" applyBorder="1" applyAlignment="1">
      <alignment horizontal="center" vertical="center"/>
    </xf>
    <xf numFmtId="0" fontId="2" fillId="0" borderId="31" xfId="0" applyFont="1" applyFill="1" applyBorder="1" applyAlignment="1">
      <alignment horizontal="center" vertical="center"/>
    </xf>
    <xf numFmtId="0" fontId="2" fillId="0" borderId="32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33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 wrapText="1"/>
    </xf>
    <xf numFmtId="0" fontId="2" fillId="0" borderId="34" xfId="0" applyFont="1" applyFill="1" applyBorder="1" applyAlignment="1">
      <alignment horizontal="center" vertical="center"/>
    </xf>
    <xf numFmtId="0" fontId="3" fillId="0" borderId="3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35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left" vertical="center"/>
    </xf>
  </cellXfs>
  <cellStyles count="1">
    <cellStyle name="Обычный" xfId="0" builtinId="0"/>
  </cellStyles>
  <dxfs count="7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AS188"/>
  <sheetViews>
    <sheetView tabSelected="1" view="pageBreakPreview" zoomScale="60" zoomScaleNormal="55" workbookViewId="0">
      <pane xSplit="3" ySplit="6" topLeftCell="D31" activePane="bottomRight" state="frozen"/>
      <selection pane="topRight" activeCell="D1" sqref="D1"/>
      <selection pane="bottomLeft" activeCell="A7" sqref="A7"/>
      <selection pane="bottomRight" activeCell="F62" sqref="F62"/>
    </sheetView>
  </sheetViews>
  <sheetFormatPr defaultRowHeight="24" customHeight="1" x14ac:dyDescent="0.25"/>
  <cols>
    <col min="1" max="1" width="4.42578125" style="1" customWidth="1"/>
    <col min="2" max="2" width="24.5703125" style="1" customWidth="1"/>
    <col min="3" max="3" width="18.28515625" style="1" customWidth="1"/>
    <col min="4" max="13" width="12" style="1" customWidth="1"/>
    <col min="14" max="16" width="10.85546875" style="1" customWidth="1"/>
    <col min="17" max="17" width="12" style="1" customWidth="1"/>
    <col min="18" max="18" width="10.85546875" style="1" customWidth="1"/>
    <col min="19" max="19" width="10.5703125" style="1" customWidth="1"/>
    <col min="20" max="20" width="11.5703125" style="1" customWidth="1"/>
    <col min="21" max="25" width="10.5703125" style="1" customWidth="1"/>
    <col min="26" max="26" width="10.85546875" style="1" customWidth="1"/>
    <col min="27" max="31" width="10.5703125" style="1" customWidth="1"/>
    <col min="32" max="32" width="11.7109375" style="1" customWidth="1"/>
    <col min="33" max="33" width="12.28515625" style="1" customWidth="1"/>
    <col min="34" max="34" width="11.5703125" style="1" customWidth="1"/>
    <col min="35" max="39" width="10.5703125" style="1" customWidth="1"/>
    <col min="40" max="40" width="11.5703125" style="1" customWidth="1"/>
    <col min="41" max="41" width="13.85546875" style="1" customWidth="1"/>
    <col min="42" max="44" width="10.5703125" style="1" customWidth="1"/>
    <col min="45" max="45" width="13.7109375" style="1" customWidth="1"/>
    <col min="46" max="16384" width="9.140625" style="1"/>
  </cols>
  <sheetData>
    <row r="1" spans="1:45" s="96" customFormat="1" ht="24" customHeight="1" x14ac:dyDescent="0.25">
      <c r="A1" s="97" t="s">
        <v>35</v>
      </c>
    </row>
    <row r="2" spans="1:45" ht="24" customHeight="1" thickBot="1" x14ac:dyDescent="0.3"/>
    <row r="3" spans="1:45" ht="24" customHeight="1" thickBot="1" x14ac:dyDescent="0.3">
      <c r="A3" s="88" t="s">
        <v>34</v>
      </c>
      <c r="B3" s="87" t="s">
        <v>33</v>
      </c>
      <c r="C3" s="95" t="s">
        <v>32</v>
      </c>
      <c r="D3" s="94">
        <v>2022</v>
      </c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5"/>
      <c r="R3" s="93">
        <v>2023</v>
      </c>
      <c r="S3" s="92"/>
      <c r="T3" s="92"/>
      <c r="U3" s="92"/>
      <c r="V3" s="92"/>
      <c r="W3" s="92"/>
      <c r="X3" s="92"/>
      <c r="Y3" s="92"/>
      <c r="Z3" s="92"/>
      <c r="AA3" s="92"/>
      <c r="AB3" s="92"/>
      <c r="AC3" s="92"/>
      <c r="AD3" s="92"/>
      <c r="AE3" s="91"/>
      <c r="AF3" s="90" t="s">
        <v>31</v>
      </c>
      <c r="AG3" s="86"/>
      <c r="AH3" s="86"/>
      <c r="AI3" s="86"/>
      <c r="AJ3" s="86"/>
      <c r="AK3" s="86"/>
      <c r="AL3" s="86"/>
      <c r="AM3" s="86"/>
      <c r="AN3" s="86"/>
      <c r="AO3" s="86"/>
      <c r="AP3" s="86"/>
      <c r="AQ3" s="86"/>
      <c r="AR3" s="86"/>
      <c r="AS3" s="85"/>
    </row>
    <row r="4" spans="1:45" ht="24" customHeight="1" x14ac:dyDescent="0.25">
      <c r="A4" s="80"/>
      <c r="B4" s="78"/>
      <c r="C4" s="81"/>
      <c r="D4" s="89" t="s">
        <v>30</v>
      </c>
      <c r="E4" s="76" t="s">
        <v>29</v>
      </c>
      <c r="F4" s="83" t="s">
        <v>28</v>
      </c>
      <c r="G4" s="83"/>
      <c r="H4" s="83"/>
      <c r="I4" s="83"/>
      <c r="J4" s="83"/>
      <c r="K4" s="83"/>
      <c r="L4" s="83" t="s">
        <v>27</v>
      </c>
      <c r="M4" s="83"/>
      <c r="N4" s="83"/>
      <c r="O4" s="83"/>
      <c r="P4" s="83"/>
      <c r="Q4" s="82"/>
      <c r="R4" s="88" t="s">
        <v>30</v>
      </c>
      <c r="S4" s="87" t="s">
        <v>29</v>
      </c>
      <c r="T4" s="86" t="s">
        <v>28</v>
      </c>
      <c r="U4" s="86"/>
      <c r="V4" s="86"/>
      <c r="W4" s="86"/>
      <c r="X4" s="86"/>
      <c r="Y4" s="86"/>
      <c r="Z4" s="86" t="s">
        <v>27</v>
      </c>
      <c r="AA4" s="86"/>
      <c r="AB4" s="86"/>
      <c r="AC4" s="86"/>
      <c r="AD4" s="86"/>
      <c r="AE4" s="85"/>
      <c r="AF4" s="84" t="s">
        <v>30</v>
      </c>
      <c r="AG4" s="76" t="s">
        <v>29</v>
      </c>
      <c r="AH4" s="83" t="s">
        <v>28</v>
      </c>
      <c r="AI4" s="83"/>
      <c r="AJ4" s="83"/>
      <c r="AK4" s="83"/>
      <c r="AL4" s="83"/>
      <c r="AM4" s="83"/>
      <c r="AN4" s="83" t="s">
        <v>27</v>
      </c>
      <c r="AO4" s="83"/>
      <c r="AP4" s="83"/>
      <c r="AQ4" s="83"/>
      <c r="AR4" s="83"/>
      <c r="AS4" s="82"/>
    </row>
    <row r="5" spans="1:45" ht="24" customHeight="1" x14ac:dyDescent="0.25">
      <c r="A5" s="80"/>
      <c r="B5" s="78"/>
      <c r="C5" s="81"/>
      <c r="D5" s="80"/>
      <c r="E5" s="78"/>
      <c r="F5" s="76" t="s">
        <v>26</v>
      </c>
      <c r="G5" s="75" t="s">
        <v>25</v>
      </c>
      <c r="H5" s="74"/>
      <c r="I5" s="74"/>
      <c r="J5" s="74"/>
      <c r="K5" s="77"/>
      <c r="L5" s="76" t="s">
        <v>26</v>
      </c>
      <c r="M5" s="75" t="s">
        <v>25</v>
      </c>
      <c r="N5" s="74"/>
      <c r="O5" s="74"/>
      <c r="P5" s="74"/>
      <c r="Q5" s="73"/>
      <c r="R5" s="80"/>
      <c r="S5" s="78"/>
      <c r="T5" s="76" t="s">
        <v>26</v>
      </c>
      <c r="U5" s="75" t="s">
        <v>25</v>
      </c>
      <c r="V5" s="74"/>
      <c r="W5" s="74"/>
      <c r="X5" s="74"/>
      <c r="Y5" s="77"/>
      <c r="Z5" s="76" t="s">
        <v>26</v>
      </c>
      <c r="AA5" s="75" t="s">
        <v>25</v>
      </c>
      <c r="AB5" s="74"/>
      <c r="AC5" s="74"/>
      <c r="AD5" s="74"/>
      <c r="AE5" s="73"/>
      <c r="AF5" s="79"/>
      <c r="AG5" s="78"/>
      <c r="AH5" s="76" t="s">
        <v>26</v>
      </c>
      <c r="AI5" s="75" t="s">
        <v>25</v>
      </c>
      <c r="AJ5" s="74"/>
      <c r="AK5" s="74"/>
      <c r="AL5" s="74"/>
      <c r="AM5" s="77"/>
      <c r="AN5" s="76" t="s">
        <v>26</v>
      </c>
      <c r="AO5" s="75" t="s">
        <v>25</v>
      </c>
      <c r="AP5" s="74"/>
      <c r="AQ5" s="74"/>
      <c r="AR5" s="74"/>
      <c r="AS5" s="73"/>
    </row>
    <row r="6" spans="1:45" s="4" customFormat="1" ht="72.75" customHeight="1" thickBot="1" x14ac:dyDescent="0.3">
      <c r="A6" s="71"/>
      <c r="B6" s="69"/>
      <c r="C6" s="72"/>
      <c r="D6" s="71"/>
      <c r="E6" s="69"/>
      <c r="F6" s="69"/>
      <c r="G6" s="68" t="s">
        <v>24</v>
      </c>
      <c r="H6" s="68" t="s">
        <v>23</v>
      </c>
      <c r="I6" s="68" t="s">
        <v>22</v>
      </c>
      <c r="J6" s="68" t="s">
        <v>21</v>
      </c>
      <c r="K6" s="68" t="s">
        <v>20</v>
      </c>
      <c r="L6" s="69"/>
      <c r="M6" s="68" t="s">
        <v>24</v>
      </c>
      <c r="N6" s="68" t="s">
        <v>23</v>
      </c>
      <c r="O6" s="68" t="s">
        <v>22</v>
      </c>
      <c r="P6" s="68" t="s">
        <v>21</v>
      </c>
      <c r="Q6" s="68" t="s">
        <v>20</v>
      </c>
      <c r="R6" s="71"/>
      <c r="S6" s="69"/>
      <c r="T6" s="69"/>
      <c r="U6" s="68" t="s">
        <v>24</v>
      </c>
      <c r="V6" s="68" t="s">
        <v>23</v>
      </c>
      <c r="W6" s="68" t="s">
        <v>22</v>
      </c>
      <c r="X6" s="68" t="s">
        <v>21</v>
      </c>
      <c r="Y6" s="68" t="s">
        <v>20</v>
      </c>
      <c r="Z6" s="69"/>
      <c r="AA6" s="68" t="s">
        <v>24</v>
      </c>
      <c r="AB6" s="68" t="s">
        <v>23</v>
      </c>
      <c r="AC6" s="68" t="s">
        <v>22</v>
      </c>
      <c r="AD6" s="68" t="s">
        <v>21</v>
      </c>
      <c r="AE6" s="67" t="s">
        <v>20</v>
      </c>
      <c r="AF6" s="70"/>
      <c r="AG6" s="69"/>
      <c r="AH6" s="69"/>
      <c r="AI6" s="68" t="s">
        <v>24</v>
      </c>
      <c r="AJ6" s="68" t="s">
        <v>23</v>
      </c>
      <c r="AK6" s="68" t="s">
        <v>22</v>
      </c>
      <c r="AL6" s="68" t="s">
        <v>21</v>
      </c>
      <c r="AM6" s="68" t="s">
        <v>20</v>
      </c>
      <c r="AN6" s="69"/>
      <c r="AO6" s="68" t="s">
        <v>24</v>
      </c>
      <c r="AP6" s="68" t="s">
        <v>23</v>
      </c>
      <c r="AQ6" s="68" t="s">
        <v>22</v>
      </c>
      <c r="AR6" s="68" t="s">
        <v>21</v>
      </c>
      <c r="AS6" s="67" t="s">
        <v>20</v>
      </c>
    </row>
    <row r="7" spans="1:45" s="2" customFormat="1" ht="24" customHeight="1" x14ac:dyDescent="0.25">
      <c r="A7" s="43">
        <v>1</v>
      </c>
      <c r="B7" s="42" t="s">
        <v>19</v>
      </c>
      <c r="C7" s="66" t="s">
        <v>7</v>
      </c>
      <c r="D7" s="23">
        <f>F7+L7</f>
        <v>453079</v>
      </c>
      <c r="E7" s="65">
        <f>G7+M7</f>
        <v>743</v>
      </c>
      <c r="F7" s="21">
        <v>23641</v>
      </c>
      <c r="G7" s="65">
        <f>SUM(H7:K7)</f>
        <v>743</v>
      </c>
      <c r="H7" s="65">
        <v>6</v>
      </c>
      <c r="I7" s="65">
        <v>4</v>
      </c>
      <c r="J7" s="65">
        <v>119</v>
      </c>
      <c r="K7" s="65">
        <v>614</v>
      </c>
      <c r="L7" s="21">
        <v>429438</v>
      </c>
      <c r="M7" s="65">
        <f>SUM(N7:Q7)</f>
        <v>0</v>
      </c>
      <c r="N7" s="65"/>
      <c r="O7" s="65"/>
      <c r="P7" s="65"/>
      <c r="Q7" s="64"/>
      <c r="R7" s="23">
        <f>T7+Z7</f>
        <v>458102</v>
      </c>
      <c r="S7" s="65">
        <f>U7+AA7</f>
        <v>739</v>
      </c>
      <c r="T7" s="21">
        <v>25320</v>
      </c>
      <c r="U7" s="65">
        <f>SUM(V7:Y7)</f>
        <v>739</v>
      </c>
      <c r="V7" s="65">
        <v>6</v>
      </c>
      <c r="W7" s="65">
        <v>4</v>
      </c>
      <c r="X7" s="65">
        <v>119</v>
      </c>
      <c r="Y7" s="65">
        <v>610</v>
      </c>
      <c r="Z7" s="21">
        <v>432782</v>
      </c>
      <c r="AA7" s="65">
        <f>SUM(AB7:AE7)</f>
        <v>0</v>
      </c>
      <c r="AB7" s="65"/>
      <c r="AC7" s="65"/>
      <c r="AD7" s="65"/>
      <c r="AE7" s="64"/>
      <c r="AF7" s="22">
        <f>AH7+AN7</f>
        <v>5023</v>
      </c>
      <c r="AG7" s="65">
        <f>AI7+AO7</f>
        <v>-4</v>
      </c>
      <c r="AH7" s="21">
        <f>T7-F7</f>
        <v>1679</v>
      </c>
      <c r="AI7" s="65">
        <f>SUM(AJ7:AM7)</f>
        <v>-4</v>
      </c>
      <c r="AJ7" s="65">
        <f>V7-H7</f>
        <v>0</v>
      </c>
      <c r="AK7" s="65">
        <f>W7-I7</f>
        <v>0</v>
      </c>
      <c r="AL7" s="65">
        <f>X7-J7</f>
        <v>0</v>
      </c>
      <c r="AM7" s="65">
        <f>Y7-K7</f>
        <v>-4</v>
      </c>
      <c r="AN7" s="21">
        <f>Z7-L7</f>
        <v>3344</v>
      </c>
      <c r="AO7" s="65">
        <f>SUM(AP7:AS7)</f>
        <v>0</v>
      </c>
      <c r="AP7" s="65">
        <f>AB7-N7</f>
        <v>0</v>
      </c>
      <c r="AQ7" s="65">
        <f>AC7-O7</f>
        <v>0</v>
      </c>
      <c r="AR7" s="65">
        <f>AD7-P7</f>
        <v>0</v>
      </c>
      <c r="AS7" s="64">
        <f>AE7-Q7</f>
        <v>0</v>
      </c>
    </row>
    <row r="8" spans="1:45" s="2" customFormat="1" ht="24" customHeight="1" x14ac:dyDescent="0.25">
      <c r="A8" s="43"/>
      <c r="B8" s="42"/>
      <c r="C8" s="41" t="s">
        <v>6</v>
      </c>
      <c r="D8" s="23"/>
      <c r="E8" s="14">
        <f>G8+M8</f>
        <v>7271</v>
      </c>
      <c r="F8" s="21"/>
      <c r="G8" s="14">
        <f>SUM(H8:K8)</f>
        <v>7271</v>
      </c>
      <c r="H8" s="14">
        <v>80</v>
      </c>
      <c r="I8" s="14">
        <v>25</v>
      </c>
      <c r="J8" s="14">
        <v>1074</v>
      </c>
      <c r="K8" s="14">
        <v>6092</v>
      </c>
      <c r="L8" s="21"/>
      <c r="M8" s="14">
        <f>SUM(N8:Q8)</f>
        <v>0</v>
      </c>
      <c r="N8" s="14"/>
      <c r="O8" s="14"/>
      <c r="P8" s="14"/>
      <c r="Q8" s="40"/>
      <c r="R8" s="23"/>
      <c r="S8" s="14">
        <f>U8+AA8</f>
        <v>7304</v>
      </c>
      <c r="T8" s="21"/>
      <c r="U8" s="14">
        <f>SUM(V8:Y8)</f>
        <v>7304</v>
      </c>
      <c r="V8" s="14">
        <v>79</v>
      </c>
      <c r="W8" s="14">
        <v>28</v>
      </c>
      <c r="X8" s="14">
        <v>1036</v>
      </c>
      <c r="Y8" s="14">
        <v>6161</v>
      </c>
      <c r="Z8" s="21"/>
      <c r="AA8" s="14">
        <f>SUM(AB8:AE8)</f>
        <v>0</v>
      </c>
      <c r="AB8" s="14"/>
      <c r="AC8" s="14"/>
      <c r="AD8" s="14"/>
      <c r="AE8" s="40"/>
      <c r="AF8" s="22"/>
      <c r="AG8" s="14">
        <f>AI8+AO8</f>
        <v>33</v>
      </c>
      <c r="AH8" s="21"/>
      <c r="AI8" s="14">
        <f>SUM(AJ8:AM8)</f>
        <v>33</v>
      </c>
      <c r="AJ8" s="14">
        <f>V8-H8</f>
        <v>-1</v>
      </c>
      <c r="AK8" s="14">
        <f>W8-I8</f>
        <v>3</v>
      </c>
      <c r="AL8" s="14">
        <f>X8-J8</f>
        <v>-38</v>
      </c>
      <c r="AM8" s="14">
        <f>Y8-K8</f>
        <v>69</v>
      </c>
      <c r="AN8" s="21"/>
      <c r="AO8" s="14">
        <f>SUM(AP8:AS8)</f>
        <v>0</v>
      </c>
      <c r="AP8" s="14">
        <f>AB8-N8</f>
        <v>0</v>
      </c>
      <c r="AQ8" s="14">
        <f>AC8-O8</f>
        <v>0</v>
      </c>
      <c r="AR8" s="14">
        <f>AD8-P8</f>
        <v>0</v>
      </c>
      <c r="AS8" s="40">
        <f>AE8-Q8</f>
        <v>0</v>
      </c>
    </row>
    <row r="9" spans="1:45" s="2" customFormat="1" ht="24" customHeight="1" x14ac:dyDescent="0.25">
      <c r="A9" s="43"/>
      <c r="B9" s="42"/>
      <c r="C9" s="41" t="s">
        <v>5</v>
      </c>
      <c r="D9" s="17"/>
      <c r="E9" s="14">
        <f>G9+M9</f>
        <v>501739</v>
      </c>
      <c r="F9" s="15"/>
      <c r="G9" s="14">
        <f>SUM(H9:K9)</f>
        <v>70826</v>
      </c>
      <c r="H9" s="14">
        <v>36</v>
      </c>
      <c r="I9" s="14">
        <v>19</v>
      </c>
      <c r="J9" s="14">
        <v>2505</v>
      </c>
      <c r="K9" s="14">
        <v>68266</v>
      </c>
      <c r="L9" s="15"/>
      <c r="M9" s="14">
        <f>SUM(N9:Q9)</f>
        <v>430913</v>
      </c>
      <c r="N9" s="14"/>
      <c r="O9" s="14"/>
      <c r="P9" s="14"/>
      <c r="Q9" s="40">
        <v>430913</v>
      </c>
      <c r="R9" s="17"/>
      <c r="S9" s="14">
        <f>U9+AA9</f>
        <v>507672</v>
      </c>
      <c r="T9" s="15"/>
      <c r="U9" s="14">
        <f>SUM(V9:Y9)</f>
        <v>72627</v>
      </c>
      <c r="V9" s="14">
        <v>80</v>
      </c>
      <c r="W9" s="14">
        <v>21</v>
      </c>
      <c r="X9" s="14">
        <v>2653</v>
      </c>
      <c r="Y9" s="14">
        <v>69873</v>
      </c>
      <c r="Z9" s="15"/>
      <c r="AA9" s="14">
        <f>SUM(AB9:AE9)</f>
        <v>435045</v>
      </c>
      <c r="AB9" s="14"/>
      <c r="AC9" s="14"/>
      <c r="AD9" s="14"/>
      <c r="AE9" s="40">
        <v>435045</v>
      </c>
      <c r="AF9" s="16"/>
      <c r="AG9" s="14">
        <f>AI9+AO9</f>
        <v>5933</v>
      </c>
      <c r="AH9" s="15"/>
      <c r="AI9" s="14">
        <f>SUM(AJ9:AM9)</f>
        <v>1801</v>
      </c>
      <c r="AJ9" s="14">
        <f>V9-H9</f>
        <v>44</v>
      </c>
      <c r="AK9" s="14">
        <f>W9-I9</f>
        <v>2</v>
      </c>
      <c r="AL9" s="14">
        <f>X9-J9</f>
        <v>148</v>
      </c>
      <c r="AM9" s="14">
        <f>Y9-K9</f>
        <v>1607</v>
      </c>
      <c r="AN9" s="15"/>
      <c r="AO9" s="14">
        <f>SUM(AP9:AS9)</f>
        <v>4132</v>
      </c>
      <c r="AP9" s="14">
        <f>AB9-N9</f>
        <v>0</v>
      </c>
      <c r="AQ9" s="14">
        <f>AC9-O9</f>
        <v>0</v>
      </c>
      <c r="AR9" s="14">
        <f>AD9-P9</f>
        <v>0</v>
      </c>
      <c r="AS9" s="40">
        <f>AE9-Q9</f>
        <v>4132</v>
      </c>
    </row>
    <row r="10" spans="1:45" s="2" customFormat="1" ht="24" customHeight="1" x14ac:dyDescent="0.25">
      <c r="A10" s="55"/>
      <c r="B10" s="54"/>
      <c r="C10" s="53" t="s">
        <v>4</v>
      </c>
      <c r="D10" s="52">
        <f>SUM(D7:D9)</f>
        <v>453079</v>
      </c>
      <c r="E10" s="50">
        <f>SUM(E7:E9)</f>
        <v>509753</v>
      </c>
      <c r="F10" s="50">
        <f>SUM(F7:F9)</f>
        <v>23641</v>
      </c>
      <c r="G10" s="50">
        <f>SUM(G7:G9)</f>
        <v>78840</v>
      </c>
      <c r="H10" s="50">
        <f>SUM(H7:H9)</f>
        <v>122</v>
      </c>
      <c r="I10" s="50">
        <f>SUM(I7:I9)</f>
        <v>48</v>
      </c>
      <c r="J10" s="50">
        <f>SUM(J7:J9)</f>
        <v>3698</v>
      </c>
      <c r="K10" s="50">
        <f>SUM(K7:K9)</f>
        <v>74972</v>
      </c>
      <c r="L10" s="50">
        <f>SUM(L7:L9)</f>
        <v>429438</v>
      </c>
      <c r="M10" s="50">
        <f>SUM(M7:M9)</f>
        <v>430913</v>
      </c>
      <c r="N10" s="50">
        <f>SUM(N7:N9)</f>
        <v>0</v>
      </c>
      <c r="O10" s="50">
        <f>SUM(O7:O9)</f>
        <v>0</v>
      </c>
      <c r="P10" s="50">
        <f>SUM(P7:P9)</f>
        <v>0</v>
      </c>
      <c r="Q10" s="49">
        <f>SUM(Q7:Q9)</f>
        <v>430913</v>
      </c>
      <c r="R10" s="52">
        <f>SUM(R7:R9)</f>
        <v>458102</v>
      </c>
      <c r="S10" s="50">
        <f>SUM(S7:S9)</f>
        <v>515715</v>
      </c>
      <c r="T10" s="50">
        <f>SUM(T7:T9)</f>
        <v>25320</v>
      </c>
      <c r="U10" s="50">
        <f>SUM(U7:U9)</f>
        <v>80670</v>
      </c>
      <c r="V10" s="50">
        <f>SUM(V7:V9)</f>
        <v>165</v>
      </c>
      <c r="W10" s="50">
        <f>SUM(W7:W9)</f>
        <v>53</v>
      </c>
      <c r="X10" s="50">
        <f>SUM(X7:X9)</f>
        <v>3808</v>
      </c>
      <c r="Y10" s="50">
        <f>SUM(Y7:Y9)</f>
        <v>76644</v>
      </c>
      <c r="Z10" s="50">
        <f>SUM(Z7:Z9)</f>
        <v>432782</v>
      </c>
      <c r="AA10" s="50">
        <f>SUM(AA7:AA9)</f>
        <v>435045</v>
      </c>
      <c r="AB10" s="50">
        <f>SUM(AB7:AB9)</f>
        <v>0</v>
      </c>
      <c r="AC10" s="50">
        <f>SUM(AC7:AC9)</f>
        <v>0</v>
      </c>
      <c r="AD10" s="50">
        <f>SUM(AD7:AD9)</f>
        <v>0</v>
      </c>
      <c r="AE10" s="49">
        <f>SUM(AE7:AE9)</f>
        <v>435045</v>
      </c>
      <c r="AF10" s="51">
        <f>SUM(AF7:AF9)</f>
        <v>5023</v>
      </c>
      <c r="AG10" s="50">
        <f>SUM(AG7:AG9)</f>
        <v>5962</v>
      </c>
      <c r="AH10" s="50">
        <f>SUM(AH7:AH9)</f>
        <v>1679</v>
      </c>
      <c r="AI10" s="50">
        <f>SUM(AI7:AI9)</f>
        <v>1830</v>
      </c>
      <c r="AJ10" s="50">
        <f>SUM(AJ7:AJ9)</f>
        <v>43</v>
      </c>
      <c r="AK10" s="50">
        <f>SUM(AK7:AK9)</f>
        <v>5</v>
      </c>
      <c r="AL10" s="50">
        <f>SUM(AL7:AL9)</f>
        <v>110</v>
      </c>
      <c r="AM10" s="50">
        <f>SUM(AM7:AM9)</f>
        <v>1672</v>
      </c>
      <c r="AN10" s="50">
        <f>SUM(AN7:AN9)</f>
        <v>3344</v>
      </c>
      <c r="AO10" s="50">
        <f>SUM(AO7:AO9)</f>
        <v>4132</v>
      </c>
      <c r="AP10" s="50">
        <f>SUM(AP7:AP9)</f>
        <v>0</v>
      </c>
      <c r="AQ10" s="50">
        <f>SUM(AQ7:AQ9)</f>
        <v>0</v>
      </c>
      <c r="AR10" s="50">
        <f>SUM(AR7:AR9)</f>
        <v>0</v>
      </c>
      <c r="AS10" s="49">
        <f>SUM(AS7:AS9)</f>
        <v>4132</v>
      </c>
    </row>
    <row r="11" spans="1:45" s="2" customFormat="1" ht="24" customHeight="1" x14ac:dyDescent="0.25">
      <c r="A11" s="48">
        <v>2</v>
      </c>
      <c r="B11" s="47" t="s">
        <v>18</v>
      </c>
      <c r="C11" s="41" t="s">
        <v>7</v>
      </c>
      <c r="D11" s="46">
        <f>F11+L11</f>
        <v>149924</v>
      </c>
      <c r="E11" s="14">
        <f>G11+M11</f>
        <v>2</v>
      </c>
      <c r="F11" s="44">
        <v>5036</v>
      </c>
      <c r="G11" s="14">
        <f>SUM(H11:K11)</f>
        <v>2</v>
      </c>
      <c r="H11" s="14">
        <v>2</v>
      </c>
      <c r="I11" s="14">
        <v>0</v>
      </c>
      <c r="J11" s="14">
        <v>0</v>
      </c>
      <c r="K11" s="14">
        <v>0</v>
      </c>
      <c r="L11" s="44">
        <v>144888</v>
      </c>
      <c r="M11" s="14">
        <f>SUM(N11:Q11)</f>
        <v>0</v>
      </c>
      <c r="N11" s="14"/>
      <c r="O11" s="14"/>
      <c r="P11" s="14"/>
      <c r="Q11" s="40"/>
      <c r="R11" s="61">
        <f>T11+Z11</f>
        <v>150387</v>
      </c>
      <c r="S11" s="14">
        <f>U11+AA11</f>
        <v>1</v>
      </c>
      <c r="T11" s="62">
        <v>5266</v>
      </c>
      <c r="U11" s="14">
        <f>SUM(V11:Y11)</f>
        <v>1</v>
      </c>
      <c r="V11" s="14">
        <v>1</v>
      </c>
      <c r="W11" s="14">
        <v>0</v>
      </c>
      <c r="X11" s="14">
        <v>0</v>
      </c>
      <c r="Y11" s="14">
        <v>0</v>
      </c>
      <c r="Z11" s="62">
        <v>145121</v>
      </c>
      <c r="AA11" s="14">
        <f>SUM(AB11:AE11)</f>
        <v>0</v>
      </c>
      <c r="AB11" s="14">
        <v>0</v>
      </c>
      <c r="AC11" s="14">
        <v>0</v>
      </c>
      <c r="AD11" s="14">
        <v>0</v>
      </c>
      <c r="AE11" s="40">
        <v>0</v>
      </c>
      <c r="AF11" s="45">
        <f>AH11+AN11</f>
        <v>463</v>
      </c>
      <c r="AG11" s="14">
        <f>AI11+AO11</f>
        <v>-1</v>
      </c>
      <c r="AH11" s="44">
        <f>T11-F11</f>
        <v>230</v>
      </c>
      <c r="AI11" s="14">
        <f>SUM(AJ11:AM11)</f>
        <v>-1</v>
      </c>
      <c r="AJ11" s="14">
        <f>V11-H11</f>
        <v>-1</v>
      </c>
      <c r="AK11" s="14">
        <f>W11-I11</f>
        <v>0</v>
      </c>
      <c r="AL11" s="14">
        <f>X11-J11</f>
        <v>0</v>
      </c>
      <c r="AM11" s="14">
        <f>Y11-K11</f>
        <v>0</v>
      </c>
      <c r="AN11" s="44">
        <f>Z11-L11</f>
        <v>233</v>
      </c>
      <c r="AO11" s="14">
        <f>SUM(AP11:AS11)</f>
        <v>0</v>
      </c>
      <c r="AP11" s="14">
        <f>AB11-N11</f>
        <v>0</v>
      </c>
      <c r="AQ11" s="14">
        <f>AC11-O11</f>
        <v>0</v>
      </c>
      <c r="AR11" s="14">
        <f>AD11-P11</f>
        <v>0</v>
      </c>
      <c r="AS11" s="40">
        <f>AE11-Q11</f>
        <v>0</v>
      </c>
    </row>
    <row r="12" spans="1:45" s="2" customFormat="1" ht="24" customHeight="1" x14ac:dyDescent="0.25">
      <c r="A12" s="43"/>
      <c r="B12" s="42"/>
      <c r="C12" s="41" t="s">
        <v>6</v>
      </c>
      <c r="D12" s="23"/>
      <c r="E12" s="14">
        <f>G12+M12</f>
        <v>237</v>
      </c>
      <c r="F12" s="21"/>
      <c r="G12" s="14">
        <f>SUM(H12:K12)</f>
        <v>237</v>
      </c>
      <c r="H12" s="14">
        <v>46</v>
      </c>
      <c r="I12" s="14">
        <v>4</v>
      </c>
      <c r="J12" s="14">
        <v>169</v>
      </c>
      <c r="K12" s="14">
        <v>18</v>
      </c>
      <c r="L12" s="21"/>
      <c r="M12" s="14">
        <f>SUM(N12:Q12)</f>
        <v>0</v>
      </c>
      <c r="N12" s="14"/>
      <c r="O12" s="14"/>
      <c r="P12" s="14"/>
      <c r="Q12" s="40"/>
      <c r="R12" s="61"/>
      <c r="S12" s="14">
        <f>U12+AA12</f>
        <v>104</v>
      </c>
      <c r="T12" s="62"/>
      <c r="U12" s="14">
        <f>SUM(V12:Y12)</f>
        <v>104</v>
      </c>
      <c r="V12" s="14">
        <v>43</v>
      </c>
      <c r="W12" s="14">
        <v>4</v>
      </c>
      <c r="X12" s="14">
        <v>38</v>
      </c>
      <c r="Y12" s="14">
        <v>19</v>
      </c>
      <c r="Z12" s="62"/>
      <c r="AA12" s="14">
        <f>SUM(AB12:AE12)</f>
        <v>0</v>
      </c>
      <c r="AB12" s="14">
        <v>0</v>
      </c>
      <c r="AC12" s="14">
        <v>0</v>
      </c>
      <c r="AD12" s="14">
        <v>0</v>
      </c>
      <c r="AE12" s="40">
        <v>0</v>
      </c>
      <c r="AF12" s="22"/>
      <c r="AG12" s="14">
        <f>AI12+AO12</f>
        <v>-133</v>
      </c>
      <c r="AH12" s="21"/>
      <c r="AI12" s="14">
        <f>SUM(AJ12:AM12)</f>
        <v>-133</v>
      </c>
      <c r="AJ12" s="14">
        <f>V12-H12</f>
        <v>-3</v>
      </c>
      <c r="AK12" s="14">
        <f>W12-I12</f>
        <v>0</v>
      </c>
      <c r="AL12" s="14">
        <f>X12-J12</f>
        <v>-131</v>
      </c>
      <c r="AM12" s="14">
        <f>Y12-K12</f>
        <v>1</v>
      </c>
      <c r="AN12" s="21"/>
      <c r="AO12" s="14">
        <f>SUM(AP12:AS12)</f>
        <v>0</v>
      </c>
      <c r="AP12" s="14">
        <f>AB12-N12</f>
        <v>0</v>
      </c>
      <c r="AQ12" s="14">
        <f>AC12-O12</f>
        <v>0</v>
      </c>
      <c r="AR12" s="14">
        <f>AD12-P12</f>
        <v>0</v>
      </c>
      <c r="AS12" s="40">
        <f>AE12-Q12</f>
        <v>0</v>
      </c>
    </row>
    <row r="13" spans="1:45" s="2" customFormat="1" ht="24" customHeight="1" x14ac:dyDescent="0.25">
      <c r="A13" s="43"/>
      <c r="B13" s="42"/>
      <c r="C13" s="41" t="s">
        <v>5</v>
      </c>
      <c r="D13" s="17"/>
      <c r="E13" s="14">
        <f>G13+M13</f>
        <v>173694</v>
      </c>
      <c r="F13" s="15"/>
      <c r="G13" s="14">
        <f>SUM(H13:K13)</f>
        <v>19900</v>
      </c>
      <c r="H13" s="14">
        <v>28</v>
      </c>
      <c r="I13" s="14">
        <v>7</v>
      </c>
      <c r="J13" s="14">
        <v>2207</v>
      </c>
      <c r="K13" s="14">
        <v>17658</v>
      </c>
      <c r="L13" s="15"/>
      <c r="M13" s="14">
        <f>SUM(N13:Q13)</f>
        <v>153794</v>
      </c>
      <c r="N13" s="14"/>
      <c r="O13" s="14"/>
      <c r="P13" s="14"/>
      <c r="Q13" s="40">
        <v>153794</v>
      </c>
      <c r="R13" s="61"/>
      <c r="S13" s="14">
        <f>U13+AA13</f>
        <v>174908</v>
      </c>
      <c r="T13" s="62"/>
      <c r="U13" s="14">
        <f>SUM(V13:Y13)</f>
        <v>20878</v>
      </c>
      <c r="V13" s="14">
        <v>25</v>
      </c>
      <c r="W13" s="14">
        <v>7</v>
      </c>
      <c r="X13" s="14">
        <v>2786</v>
      </c>
      <c r="Y13" s="14">
        <v>18060</v>
      </c>
      <c r="Z13" s="62"/>
      <c r="AA13" s="14">
        <f>SUM(AB13:AE13)</f>
        <v>154030</v>
      </c>
      <c r="AB13" s="14">
        <v>0</v>
      </c>
      <c r="AC13" s="14">
        <v>0</v>
      </c>
      <c r="AD13" s="14">
        <v>0</v>
      </c>
      <c r="AE13" s="40">
        <v>154030</v>
      </c>
      <c r="AF13" s="16"/>
      <c r="AG13" s="14">
        <f>AI13+AO13</f>
        <v>1214</v>
      </c>
      <c r="AH13" s="15"/>
      <c r="AI13" s="14">
        <f>SUM(AJ13:AM13)</f>
        <v>978</v>
      </c>
      <c r="AJ13" s="14">
        <f>V13-H13</f>
        <v>-3</v>
      </c>
      <c r="AK13" s="14">
        <f>W13-I13</f>
        <v>0</v>
      </c>
      <c r="AL13" s="14">
        <f>X13-J13</f>
        <v>579</v>
      </c>
      <c r="AM13" s="14">
        <f>Y13-K13</f>
        <v>402</v>
      </c>
      <c r="AN13" s="15"/>
      <c r="AO13" s="14">
        <f>SUM(AP13:AS13)</f>
        <v>236</v>
      </c>
      <c r="AP13" s="14">
        <f>AB13-N13</f>
        <v>0</v>
      </c>
      <c r="AQ13" s="14">
        <f>AC13-O13</f>
        <v>0</v>
      </c>
      <c r="AR13" s="14">
        <f>AD13-P13</f>
        <v>0</v>
      </c>
      <c r="AS13" s="40">
        <f>AE13-Q13</f>
        <v>236</v>
      </c>
    </row>
    <row r="14" spans="1:45" s="2" customFormat="1" ht="24" customHeight="1" x14ac:dyDescent="0.25">
      <c r="A14" s="55"/>
      <c r="B14" s="54"/>
      <c r="C14" s="53" t="s">
        <v>4</v>
      </c>
      <c r="D14" s="52">
        <f>SUM(D11:D13)</f>
        <v>149924</v>
      </c>
      <c r="E14" s="50">
        <f>SUM(E11:E13)</f>
        <v>173933</v>
      </c>
      <c r="F14" s="50">
        <f>SUM(F11:F13)</f>
        <v>5036</v>
      </c>
      <c r="G14" s="50">
        <f>SUM(G11:G13)</f>
        <v>20139</v>
      </c>
      <c r="H14" s="50">
        <f>SUM(H11:H13)</f>
        <v>76</v>
      </c>
      <c r="I14" s="50">
        <f>SUM(I11:I13)</f>
        <v>11</v>
      </c>
      <c r="J14" s="50">
        <f>SUM(J11:J13)</f>
        <v>2376</v>
      </c>
      <c r="K14" s="50">
        <f>SUM(K11:K13)</f>
        <v>17676</v>
      </c>
      <c r="L14" s="50">
        <f>SUM(L11:L13)</f>
        <v>144888</v>
      </c>
      <c r="M14" s="50">
        <f>SUM(M11:M13)</f>
        <v>153794</v>
      </c>
      <c r="N14" s="50">
        <f>SUM(N11:N13)</f>
        <v>0</v>
      </c>
      <c r="O14" s="50">
        <f>SUM(O11:O13)</f>
        <v>0</v>
      </c>
      <c r="P14" s="50">
        <f>SUM(P11:P13)</f>
        <v>0</v>
      </c>
      <c r="Q14" s="49">
        <f>SUM(Q11:Q13)</f>
        <v>153794</v>
      </c>
      <c r="R14" s="52">
        <f>SUM(R11:R13)</f>
        <v>150387</v>
      </c>
      <c r="S14" s="50">
        <f>SUM(S11:S13)</f>
        <v>175013</v>
      </c>
      <c r="T14" s="50">
        <f>SUM(T11:T13)</f>
        <v>5266</v>
      </c>
      <c r="U14" s="50">
        <f>SUM(U11:U13)</f>
        <v>20983</v>
      </c>
      <c r="V14" s="50">
        <f>SUM(V11:V13)</f>
        <v>69</v>
      </c>
      <c r="W14" s="50">
        <f>SUM(W11:W13)</f>
        <v>11</v>
      </c>
      <c r="X14" s="50">
        <f>SUM(X11:X13)</f>
        <v>2824</v>
      </c>
      <c r="Y14" s="50">
        <f>SUM(Y11:Y13)</f>
        <v>18079</v>
      </c>
      <c r="Z14" s="50">
        <f>SUM(Z11:Z13)</f>
        <v>145121</v>
      </c>
      <c r="AA14" s="50">
        <f>SUM(AA11:AA13)</f>
        <v>154030</v>
      </c>
      <c r="AB14" s="50">
        <f>SUM(AB11:AB13)</f>
        <v>0</v>
      </c>
      <c r="AC14" s="50">
        <f>SUM(AC11:AC13)</f>
        <v>0</v>
      </c>
      <c r="AD14" s="50">
        <f>SUM(AD11:AD13)</f>
        <v>0</v>
      </c>
      <c r="AE14" s="49">
        <f>SUM(AE11:AE13)</f>
        <v>154030</v>
      </c>
      <c r="AF14" s="51">
        <f>SUM(AF11:AF13)</f>
        <v>463</v>
      </c>
      <c r="AG14" s="50">
        <f>SUM(AG11:AG13)</f>
        <v>1080</v>
      </c>
      <c r="AH14" s="50">
        <f>SUM(AH11:AH13)</f>
        <v>230</v>
      </c>
      <c r="AI14" s="50">
        <f>SUM(AI11:AI13)</f>
        <v>844</v>
      </c>
      <c r="AJ14" s="50">
        <f>SUM(AJ11:AJ13)</f>
        <v>-7</v>
      </c>
      <c r="AK14" s="50">
        <f>SUM(AK11:AK13)</f>
        <v>0</v>
      </c>
      <c r="AL14" s="50">
        <f>SUM(AL11:AL13)</f>
        <v>448</v>
      </c>
      <c r="AM14" s="50">
        <f>SUM(AM11:AM13)</f>
        <v>403</v>
      </c>
      <c r="AN14" s="50">
        <f>SUM(AN11:AN13)</f>
        <v>233</v>
      </c>
      <c r="AO14" s="50">
        <f>SUM(AO11:AO13)</f>
        <v>236</v>
      </c>
      <c r="AP14" s="50">
        <f>SUM(AP11:AP13)</f>
        <v>0</v>
      </c>
      <c r="AQ14" s="50">
        <f>SUM(AQ11:AQ13)</f>
        <v>0</v>
      </c>
      <c r="AR14" s="50">
        <f>SUM(AR11:AR13)</f>
        <v>0</v>
      </c>
      <c r="AS14" s="49">
        <f>SUM(AS11:AS13)</f>
        <v>236</v>
      </c>
    </row>
    <row r="15" spans="1:45" s="2" customFormat="1" ht="24" customHeight="1" x14ac:dyDescent="0.25">
      <c r="A15" s="48">
        <v>3</v>
      </c>
      <c r="B15" s="47" t="s">
        <v>17</v>
      </c>
      <c r="C15" s="41" t="s">
        <v>7</v>
      </c>
      <c r="D15" s="46">
        <f>F15+L15</f>
        <v>494688</v>
      </c>
      <c r="E15" s="14">
        <f>G15+M15</f>
        <v>65</v>
      </c>
      <c r="F15" s="44">
        <v>15425</v>
      </c>
      <c r="G15" s="14">
        <f>SUM(H15:K15)</f>
        <v>65</v>
      </c>
      <c r="H15" s="14">
        <v>15</v>
      </c>
      <c r="I15" s="14">
        <v>0</v>
      </c>
      <c r="J15" s="14">
        <v>32</v>
      </c>
      <c r="K15" s="14">
        <v>18</v>
      </c>
      <c r="L15" s="44">
        <v>479263</v>
      </c>
      <c r="M15" s="14">
        <f>SUM(N15:Q15)</f>
        <v>0</v>
      </c>
      <c r="N15" s="14"/>
      <c r="O15" s="14"/>
      <c r="P15" s="14"/>
      <c r="Q15" s="40"/>
      <c r="R15" s="61">
        <f>T15+Z15</f>
        <v>495870</v>
      </c>
      <c r="S15" s="14">
        <f>U15+AA15</f>
        <v>62</v>
      </c>
      <c r="T15" s="62">
        <v>15730</v>
      </c>
      <c r="U15" s="14">
        <f>SUM(V15:Y15)</f>
        <v>62</v>
      </c>
      <c r="V15" s="14">
        <v>15</v>
      </c>
      <c r="W15" s="14">
        <v>0</v>
      </c>
      <c r="X15" s="14">
        <v>25</v>
      </c>
      <c r="Y15" s="14">
        <v>22</v>
      </c>
      <c r="Z15" s="62">
        <v>480140</v>
      </c>
      <c r="AA15" s="14">
        <f>SUM(AB15:AE15)</f>
        <v>0</v>
      </c>
      <c r="AB15" s="14">
        <v>0</v>
      </c>
      <c r="AC15" s="14">
        <v>0</v>
      </c>
      <c r="AD15" s="14">
        <v>0</v>
      </c>
      <c r="AE15" s="40">
        <v>0</v>
      </c>
      <c r="AF15" s="45">
        <f>AH15+AN15</f>
        <v>1182</v>
      </c>
      <c r="AG15" s="14">
        <f>AI15+AO15</f>
        <v>-3</v>
      </c>
      <c r="AH15" s="44">
        <f>T15-F15</f>
        <v>305</v>
      </c>
      <c r="AI15" s="14">
        <f>SUM(AJ15:AM15)</f>
        <v>-3</v>
      </c>
      <c r="AJ15" s="14">
        <f>V15-H15</f>
        <v>0</v>
      </c>
      <c r="AK15" s="14">
        <f>W15-I15</f>
        <v>0</v>
      </c>
      <c r="AL15" s="14">
        <f>X15-J15</f>
        <v>-7</v>
      </c>
      <c r="AM15" s="14">
        <f>Y15-K15</f>
        <v>4</v>
      </c>
      <c r="AN15" s="44">
        <f>Z15-L15</f>
        <v>877</v>
      </c>
      <c r="AO15" s="14">
        <f>SUM(AP15:AS15)</f>
        <v>0</v>
      </c>
      <c r="AP15" s="14">
        <f>AB15-N15</f>
        <v>0</v>
      </c>
      <c r="AQ15" s="14">
        <f>AC15-O15</f>
        <v>0</v>
      </c>
      <c r="AR15" s="14">
        <f>AD15-P15</f>
        <v>0</v>
      </c>
      <c r="AS15" s="40">
        <f>AE15-Q15</f>
        <v>0</v>
      </c>
    </row>
    <row r="16" spans="1:45" s="2" customFormat="1" ht="24" customHeight="1" x14ac:dyDescent="0.25">
      <c r="A16" s="43"/>
      <c r="B16" s="42"/>
      <c r="C16" s="41" t="s">
        <v>6</v>
      </c>
      <c r="D16" s="23"/>
      <c r="E16" s="14">
        <f>G16+M16</f>
        <v>351</v>
      </c>
      <c r="F16" s="21"/>
      <c r="G16" s="14">
        <f>SUM(H16:K16)</f>
        <v>351</v>
      </c>
      <c r="H16" s="14">
        <v>47</v>
      </c>
      <c r="I16" s="14">
        <v>4</v>
      </c>
      <c r="J16" s="14">
        <v>161</v>
      </c>
      <c r="K16" s="14">
        <v>139</v>
      </c>
      <c r="L16" s="21"/>
      <c r="M16" s="14">
        <f>SUM(N16:Q16)</f>
        <v>0</v>
      </c>
      <c r="N16" s="14"/>
      <c r="O16" s="14"/>
      <c r="P16" s="14"/>
      <c r="Q16" s="40"/>
      <c r="R16" s="61"/>
      <c r="S16" s="14">
        <f>U16+AA16</f>
        <v>254</v>
      </c>
      <c r="T16" s="62"/>
      <c r="U16" s="14">
        <f>SUM(V16:Y16)</f>
        <v>254</v>
      </c>
      <c r="V16" s="14">
        <v>47</v>
      </c>
      <c r="W16" s="14">
        <v>4</v>
      </c>
      <c r="X16" s="14">
        <v>159</v>
      </c>
      <c r="Y16" s="14">
        <v>44</v>
      </c>
      <c r="Z16" s="62"/>
      <c r="AA16" s="14">
        <f>SUM(AB16:AE16)</f>
        <v>0</v>
      </c>
      <c r="AB16" s="14">
        <v>0</v>
      </c>
      <c r="AC16" s="14">
        <v>0</v>
      </c>
      <c r="AD16" s="14">
        <v>0</v>
      </c>
      <c r="AE16" s="40">
        <v>0</v>
      </c>
      <c r="AF16" s="22"/>
      <c r="AG16" s="14">
        <f>AI16+AO16</f>
        <v>-97</v>
      </c>
      <c r="AH16" s="21"/>
      <c r="AI16" s="14">
        <f>SUM(AJ16:AM16)</f>
        <v>-97</v>
      </c>
      <c r="AJ16" s="14">
        <f>V16-H16</f>
        <v>0</v>
      </c>
      <c r="AK16" s="14">
        <f>W16-I16</f>
        <v>0</v>
      </c>
      <c r="AL16" s="14">
        <f>X16-J16</f>
        <v>-2</v>
      </c>
      <c r="AM16" s="14">
        <f>Y16-K16</f>
        <v>-95</v>
      </c>
      <c r="AN16" s="21"/>
      <c r="AO16" s="14">
        <f>SUM(AP16:AS16)</f>
        <v>0</v>
      </c>
      <c r="AP16" s="14">
        <f>AB16-N16</f>
        <v>0</v>
      </c>
      <c r="AQ16" s="14">
        <f>AC16-O16</f>
        <v>0</v>
      </c>
      <c r="AR16" s="14">
        <f>AD16-P16</f>
        <v>0</v>
      </c>
      <c r="AS16" s="40">
        <f>AE16-Q16</f>
        <v>0</v>
      </c>
    </row>
    <row r="17" spans="1:45" s="2" customFormat="1" ht="24" customHeight="1" x14ac:dyDescent="0.25">
      <c r="A17" s="43"/>
      <c r="B17" s="42"/>
      <c r="C17" s="41" t="s">
        <v>5</v>
      </c>
      <c r="D17" s="17"/>
      <c r="E17" s="14">
        <f>G17+M17</f>
        <v>554081</v>
      </c>
      <c r="F17" s="15"/>
      <c r="G17" s="14">
        <f>SUM(H17:K17)</f>
        <v>43492</v>
      </c>
      <c r="H17" s="14">
        <v>9</v>
      </c>
      <c r="I17" s="14">
        <v>22</v>
      </c>
      <c r="J17" s="14">
        <v>2836</v>
      </c>
      <c r="K17" s="14">
        <v>40625</v>
      </c>
      <c r="L17" s="15"/>
      <c r="M17" s="14">
        <f>SUM(N17:Q17)</f>
        <v>510589</v>
      </c>
      <c r="N17" s="14"/>
      <c r="O17" s="14"/>
      <c r="P17" s="14">
        <v>203</v>
      </c>
      <c r="Q17" s="40">
        <v>510386</v>
      </c>
      <c r="R17" s="61"/>
      <c r="S17" s="14">
        <f>U17+AA17</f>
        <v>559684</v>
      </c>
      <c r="T17" s="62"/>
      <c r="U17" s="14">
        <f>SUM(V17:Y17)</f>
        <v>44903</v>
      </c>
      <c r="V17" s="14">
        <v>9</v>
      </c>
      <c r="W17" s="14">
        <v>22</v>
      </c>
      <c r="X17" s="14">
        <v>2432</v>
      </c>
      <c r="Y17" s="14">
        <v>42440</v>
      </c>
      <c r="Z17" s="62"/>
      <c r="AA17" s="14">
        <f>SUM(AB17:AE17)</f>
        <v>514781</v>
      </c>
      <c r="AB17" s="14">
        <v>0</v>
      </c>
      <c r="AC17" s="14">
        <v>0</v>
      </c>
      <c r="AD17" s="14">
        <v>203</v>
      </c>
      <c r="AE17" s="40">
        <v>514578</v>
      </c>
      <c r="AF17" s="16"/>
      <c r="AG17" s="14">
        <f>AI17+AO17</f>
        <v>5603</v>
      </c>
      <c r="AH17" s="15"/>
      <c r="AI17" s="14">
        <f>SUM(AJ17:AM17)</f>
        <v>1411</v>
      </c>
      <c r="AJ17" s="14">
        <f>V17-H17</f>
        <v>0</v>
      </c>
      <c r="AK17" s="14">
        <f>W17-I17</f>
        <v>0</v>
      </c>
      <c r="AL17" s="14">
        <f>X17-J17</f>
        <v>-404</v>
      </c>
      <c r="AM17" s="14">
        <f>Y17-K17</f>
        <v>1815</v>
      </c>
      <c r="AN17" s="15"/>
      <c r="AO17" s="14">
        <f>SUM(AP17:AS17)</f>
        <v>4192</v>
      </c>
      <c r="AP17" s="14">
        <f>AB17-N17</f>
        <v>0</v>
      </c>
      <c r="AQ17" s="14">
        <f>AC17-O17</f>
        <v>0</v>
      </c>
      <c r="AR17" s="14">
        <f>AD17-P17</f>
        <v>0</v>
      </c>
      <c r="AS17" s="40">
        <f>AE17-Q17</f>
        <v>4192</v>
      </c>
    </row>
    <row r="18" spans="1:45" s="2" customFormat="1" ht="24" customHeight="1" x14ac:dyDescent="0.25">
      <c r="A18" s="55"/>
      <c r="B18" s="54"/>
      <c r="C18" s="53" t="s">
        <v>4</v>
      </c>
      <c r="D18" s="52">
        <f>SUM(D15:D17)</f>
        <v>494688</v>
      </c>
      <c r="E18" s="50">
        <f>SUM(E15:E17)</f>
        <v>554497</v>
      </c>
      <c r="F18" s="50">
        <f>SUM(F15:F17)</f>
        <v>15425</v>
      </c>
      <c r="G18" s="50">
        <f>SUM(G15:G17)</f>
        <v>43908</v>
      </c>
      <c r="H18" s="50">
        <f>SUM(H15:H17)</f>
        <v>71</v>
      </c>
      <c r="I18" s="50">
        <f>SUM(I15:I17)</f>
        <v>26</v>
      </c>
      <c r="J18" s="50">
        <f>SUM(J15:J17)</f>
        <v>3029</v>
      </c>
      <c r="K18" s="50">
        <f>SUM(K15:K17)</f>
        <v>40782</v>
      </c>
      <c r="L18" s="50">
        <f>SUM(L15:L17)</f>
        <v>479263</v>
      </c>
      <c r="M18" s="50">
        <f>SUM(M15:M17)</f>
        <v>510589</v>
      </c>
      <c r="N18" s="50">
        <f>SUM(N15:N17)</f>
        <v>0</v>
      </c>
      <c r="O18" s="50">
        <f>SUM(O15:O17)</f>
        <v>0</v>
      </c>
      <c r="P18" s="50">
        <f>SUM(P15:P17)</f>
        <v>203</v>
      </c>
      <c r="Q18" s="49">
        <f>SUM(Q15:Q17)</f>
        <v>510386</v>
      </c>
      <c r="R18" s="52">
        <f>SUM(R15:R17)</f>
        <v>495870</v>
      </c>
      <c r="S18" s="50">
        <f>SUM(S15:S17)</f>
        <v>560000</v>
      </c>
      <c r="T18" s="50">
        <f>SUM(T15:T17)</f>
        <v>15730</v>
      </c>
      <c r="U18" s="50">
        <f>SUM(U15:U17)</f>
        <v>45219</v>
      </c>
      <c r="V18" s="50">
        <f>SUM(V15:V17)</f>
        <v>71</v>
      </c>
      <c r="W18" s="50">
        <f>SUM(W15:W17)</f>
        <v>26</v>
      </c>
      <c r="X18" s="50">
        <f>SUM(X15:X17)</f>
        <v>2616</v>
      </c>
      <c r="Y18" s="50">
        <f>SUM(Y15:Y17)</f>
        <v>42506</v>
      </c>
      <c r="Z18" s="50">
        <f>SUM(Z15:Z17)</f>
        <v>480140</v>
      </c>
      <c r="AA18" s="50">
        <f>SUM(AA15:AA17)</f>
        <v>514781</v>
      </c>
      <c r="AB18" s="50">
        <f>SUM(AB15:AB17)</f>
        <v>0</v>
      </c>
      <c r="AC18" s="50">
        <f>SUM(AC15:AC17)</f>
        <v>0</v>
      </c>
      <c r="AD18" s="50">
        <f>SUM(AD15:AD17)</f>
        <v>203</v>
      </c>
      <c r="AE18" s="49">
        <f>SUM(AE15:AE17)</f>
        <v>514578</v>
      </c>
      <c r="AF18" s="51">
        <f>SUM(AF15:AF17)</f>
        <v>1182</v>
      </c>
      <c r="AG18" s="50">
        <f>SUM(AG15:AG17)</f>
        <v>5503</v>
      </c>
      <c r="AH18" s="50">
        <f>SUM(AH15:AH17)</f>
        <v>305</v>
      </c>
      <c r="AI18" s="50">
        <f>SUM(AI15:AI17)</f>
        <v>1311</v>
      </c>
      <c r="AJ18" s="50">
        <f>SUM(AJ15:AJ17)</f>
        <v>0</v>
      </c>
      <c r="AK18" s="50">
        <f>SUM(AK15:AK17)</f>
        <v>0</v>
      </c>
      <c r="AL18" s="50">
        <f>SUM(AL15:AL17)</f>
        <v>-413</v>
      </c>
      <c r="AM18" s="50">
        <f>SUM(AM15:AM17)</f>
        <v>1724</v>
      </c>
      <c r="AN18" s="50">
        <f>SUM(AN15:AN17)</f>
        <v>877</v>
      </c>
      <c r="AO18" s="50">
        <f>SUM(AO15:AO17)</f>
        <v>4192</v>
      </c>
      <c r="AP18" s="50">
        <f>SUM(AP15:AP17)</f>
        <v>0</v>
      </c>
      <c r="AQ18" s="50">
        <f>SUM(AQ15:AQ17)</f>
        <v>0</v>
      </c>
      <c r="AR18" s="50">
        <f>SUM(AR15:AR17)</f>
        <v>0</v>
      </c>
      <c r="AS18" s="49">
        <f>SUM(AS15:AS17)</f>
        <v>4192</v>
      </c>
    </row>
    <row r="19" spans="1:45" s="2" customFormat="1" ht="24" customHeight="1" x14ac:dyDescent="0.25">
      <c r="A19" s="48">
        <v>4</v>
      </c>
      <c r="B19" s="47" t="s">
        <v>16</v>
      </c>
      <c r="C19" s="41" t="s">
        <v>7</v>
      </c>
      <c r="D19" s="46">
        <f>F19+L19</f>
        <v>177560</v>
      </c>
      <c r="E19" s="14">
        <f>G19+M19</f>
        <v>49</v>
      </c>
      <c r="F19" s="44">
        <v>8413</v>
      </c>
      <c r="G19" s="14">
        <f>SUM(H19:K19)</f>
        <v>49</v>
      </c>
      <c r="H19" s="14">
        <v>9</v>
      </c>
      <c r="I19" s="14">
        <v>0</v>
      </c>
      <c r="J19" s="14">
        <v>16</v>
      </c>
      <c r="K19" s="14">
        <v>24</v>
      </c>
      <c r="L19" s="44">
        <v>169147</v>
      </c>
      <c r="M19" s="14"/>
      <c r="N19" s="14"/>
      <c r="O19" s="14"/>
      <c r="P19" s="14"/>
      <c r="Q19" s="40"/>
      <c r="R19" s="61">
        <f>T19+Z19</f>
        <v>180026</v>
      </c>
      <c r="S19" s="14">
        <f>U19+AA19</f>
        <v>38</v>
      </c>
      <c r="T19" s="62">
        <v>16128</v>
      </c>
      <c r="U19" s="14">
        <f>SUM(V19:Y19)</f>
        <v>38</v>
      </c>
      <c r="V19" s="14"/>
      <c r="W19" s="14"/>
      <c r="X19" s="14">
        <v>11</v>
      </c>
      <c r="Y19" s="14">
        <v>27</v>
      </c>
      <c r="Z19" s="62">
        <v>163898</v>
      </c>
      <c r="AA19" s="14">
        <f>SUM(AB19:AE19)</f>
        <v>0</v>
      </c>
      <c r="AB19" s="14"/>
      <c r="AC19" s="14"/>
      <c r="AD19" s="14"/>
      <c r="AE19" s="40"/>
      <c r="AF19" s="45">
        <f>AH19+AN19</f>
        <v>2466</v>
      </c>
      <c r="AG19" s="14">
        <f>AI19+AO19</f>
        <v>-11</v>
      </c>
      <c r="AH19" s="44">
        <f>T19-F19</f>
        <v>7715</v>
      </c>
      <c r="AI19" s="14">
        <f>SUM(AJ19:AM19)</f>
        <v>-11</v>
      </c>
      <c r="AJ19" s="14">
        <f>V19-H19</f>
        <v>-9</v>
      </c>
      <c r="AK19" s="14">
        <f>W19-I19</f>
        <v>0</v>
      </c>
      <c r="AL19" s="14">
        <f>X19-J19</f>
        <v>-5</v>
      </c>
      <c r="AM19" s="14">
        <f>Y19-K19</f>
        <v>3</v>
      </c>
      <c r="AN19" s="44">
        <f>Z19-L19</f>
        <v>-5249</v>
      </c>
      <c r="AO19" s="14">
        <f>SUM(AP19:AS19)</f>
        <v>0</v>
      </c>
      <c r="AP19" s="14">
        <f>AB19-N19</f>
        <v>0</v>
      </c>
      <c r="AQ19" s="14">
        <f>AC19-O19</f>
        <v>0</v>
      </c>
      <c r="AR19" s="14">
        <f>AD19-P19</f>
        <v>0</v>
      </c>
      <c r="AS19" s="40">
        <f>AE19-Q19</f>
        <v>0</v>
      </c>
    </row>
    <row r="20" spans="1:45" s="2" customFormat="1" ht="24" customHeight="1" x14ac:dyDescent="0.25">
      <c r="A20" s="43"/>
      <c r="B20" s="42"/>
      <c r="C20" s="41" t="s">
        <v>6</v>
      </c>
      <c r="D20" s="23"/>
      <c r="E20" s="14">
        <f>G20+M20</f>
        <v>1867</v>
      </c>
      <c r="F20" s="21"/>
      <c r="G20" s="14">
        <f>SUM(H20:K20)</f>
        <v>1867</v>
      </c>
      <c r="H20" s="14">
        <v>0</v>
      </c>
      <c r="I20" s="14">
        <v>6</v>
      </c>
      <c r="J20" s="14">
        <v>354</v>
      </c>
      <c r="K20" s="14">
        <v>1507</v>
      </c>
      <c r="L20" s="21"/>
      <c r="M20" s="14"/>
      <c r="N20" s="14"/>
      <c r="O20" s="14"/>
      <c r="P20" s="14"/>
      <c r="Q20" s="40"/>
      <c r="R20" s="61"/>
      <c r="S20" s="14">
        <f>U20+AA20</f>
        <v>1710</v>
      </c>
      <c r="T20" s="62"/>
      <c r="U20" s="14">
        <f>SUM(V20:Y20)</f>
        <v>1710</v>
      </c>
      <c r="V20" s="14"/>
      <c r="W20" s="14">
        <v>4</v>
      </c>
      <c r="X20" s="14">
        <v>244</v>
      </c>
      <c r="Y20" s="14">
        <v>1462</v>
      </c>
      <c r="Z20" s="62"/>
      <c r="AA20" s="14">
        <f>SUM(AB20:AE20)</f>
        <v>0</v>
      </c>
      <c r="AB20" s="14"/>
      <c r="AC20" s="14"/>
      <c r="AD20" s="14"/>
      <c r="AE20" s="40"/>
      <c r="AF20" s="22"/>
      <c r="AG20" s="14">
        <f>AI20+AO20</f>
        <v>-157</v>
      </c>
      <c r="AH20" s="21"/>
      <c r="AI20" s="14">
        <f>SUM(AJ20:AM20)</f>
        <v>-157</v>
      </c>
      <c r="AJ20" s="14">
        <f>V20-H20</f>
        <v>0</v>
      </c>
      <c r="AK20" s="14">
        <f>W20-I20</f>
        <v>-2</v>
      </c>
      <c r="AL20" s="14">
        <f>X20-J20</f>
        <v>-110</v>
      </c>
      <c r="AM20" s="14">
        <f>Y20-K20</f>
        <v>-45</v>
      </c>
      <c r="AN20" s="21"/>
      <c r="AO20" s="14">
        <f>SUM(AP20:AS20)</f>
        <v>0</v>
      </c>
      <c r="AP20" s="14">
        <f>AB20-N20</f>
        <v>0</v>
      </c>
      <c r="AQ20" s="14">
        <f>AC20-O20</f>
        <v>0</v>
      </c>
      <c r="AR20" s="14">
        <f>AD20-P20</f>
        <v>0</v>
      </c>
      <c r="AS20" s="40">
        <f>AE20-Q20</f>
        <v>0</v>
      </c>
    </row>
    <row r="21" spans="1:45" s="2" customFormat="1" ht="24" customHeight="1" x14ac:dyDescent="0.25">
      <c r="A21" s="43"/>
      <c r="B21" s="42"/>
      <c r="C21" s="41" t="s">
        <v>5</v>
      </c>
      <c r="D21" s="17"/>
      <c r="E21" s="14">
        <f>G21+M21</f>
        <v>200316</v>
      </c>
      <c r="F21" s="15"/>
      <c r="G21" s="14">
        <f>SUM(H21:K21)</f>
        <v>31421</v>
      </c>
      <c r="H21" s="14">
        <v>21</v>
      </c>
      <c r="I21" s="14">
        <v>1</v>
      </c>
      <c r="J21" s="14">
        <v>1496</v>
      </c>
      <c r="K21" s="14">
        <v>29903</v>
      </c>
      <c r="L21" s="15"/>
      <c r="M21" s="14">
        <v>168895</v>
      </c>
      <c r="N21" s="14"/>
      <c r="O21" s="14"/>
      <c r="P21" s="14"/>
      <c r="Q21" s="63">
        <v>168895</v>
      </c>
      <c r="R21" s="61"/>
      <c r="S21" s="14">
        <f>U21+AA21</f>
        <v>202995</v>
      </c>
      <c r="T21" s="62"/>
      <c r="U21" s="14">
        <f>SUM(V21:Y21)</f>
        <v>31057</v>
      </c>
      <c r="V21" s="14">
        <v>2</v>
      </c>
      <c r="W21" s="14">
        <v>1</v>
      </c>
      <c r="X21" s="14">
        <v>1259</v>
      </c>
      <c r="Y21" s="14">
        <v>29795</v>
      </c>
      <c r="Z21" s="62"/>
      <c r="AA21" s="14">
        <f>SUM(AB21:AE21)</f>
        <v>171938</v>
      </c>
      <c r="AB21" s="14"/>
      <c r="AC21" s="14"/>
      <c r="AD21" s="14"/>
      <c r="AE21" s="40">
        <v>171938</v>
      </c>
      <c r="AF21" s="16"/>
      <c r="AG21" s="14">
        <f>AI21+AO21</f>
        <v>2679</v>
      </c>
      <c r="AH21" s="15"/>
      <c r="AI21" s="14">
        <f>SUM(AJ21:AM21)</f>
        <v>-364</v>
      </c>
      <c r="AJ21" s="14">
        <f>V21-H21</f>
        <v>-19</v>
      </c>
      <c r="AK21" s="14">
        <f>W21-I21</f>
        <v>0</v>
      </c>
      <c r="AL21" s="14">
        <f>X21-J21</f>
        <v>-237</v>
      </c>
      <c r="AM21" s="14">
        <f>Y21-K21</f>
        <v>-108</v>
      </c>
      <c r="AN21" s="15"/>
      <c r="AO21" s="14">
        <f>SUM(AP21:AS21)</f>
        <v>3043</v>
      </c>
      <c r="AP21" s="14">
        <f>AB21-N21</f>
        <v>0</v>
      </c>
      <c r="AQ21" s="14">
        <f>AC21-O21</f>
        <v>0</v>
      </c>
      <c r="AR21" s="14">
        <f>AD21-P21</f>
        <v>0</v>
      </c>
      <c r="AS21" s="40">
        <f>AE21-Q21</f>
        <v>3043</v>
      </c>
    </row>
    <row r="22" spans="1:45" s="2" customFormat="1" ht="24" customHeight="1" x14ac:dyDescent="0.25">
      <c r="A22" s="55"/>
      <c r="B22" s="54"/>
      <c r="C22" s="53" t="s">
        <v>4</v>
      </c>
      <c r="D22" s="52">
        <f>SUM(D19:D21)</f>
        <v>177560</v>
      </c>
      <c r="E22" s="50">
        <f>SUM(E19:E21)</f>
        <v>202232</v>
      </c>
      <c r="F22" s="50">
        <f>SUM(F19:F21)</f>
        <v>8413</v>
      </c>
      <c r="G22" s="50">
        <f>SUM(G19:G21)</f>
        <v>33337</v>
      </c>
      <c r="H22" s="50">
        <f>SUM(H19:H21)</f>
        <v>30</v>
      </c>
      <c r="I22" s="50">
        <f>SUM(I19:I21)</f>
        <v>7</v>
      </c>
      <c r="J22" s="50">
        <f>SUM(J19:J21)</f>
        <v>1866</v>
      </c>
      <c r="K22" s="50">
        <f>SUM(K19:K21)</f>
        <v>31434</v>
      </c>
      <c r="L22" s="50">
        <f>SUM(L19:L21)</f>
        <v>169147</v>
      </c>
      <c r="M22" s="50">
        <f>SUM(M19:M21)</f>
        <v>168895</v>
      </c>
      <c r="N22" s="50">
        <f>SUM(N19:N21)</f>
        <v>0</v>
      </c>
      <c r="O22" s="50">
        <f>SUM(O19:O21)</f>
        <v>0</v>
      </c>
      <c r="P22" s="50">
        <f>SUM(P19:P21)</f>
        <v>0</v>
      </c>
      <c r="Q22" s="49">
        <f>SUM(Q19:Q21)</f>
        <v>168895</v>
      </c>
      <c r="R22" s="52">
        <f>SUM(R19:R21)</f>
        <v>180026</v>
      </c>
      <c r="S22" s="50">
        <f>SUM(S19:S21)</f>
        <v>204743</v>
      </c>
      <c r="T22" s="50">
        <f>SUM(T19:T21)</f>
        <v>16128</v>
      </c>
      <c r="U22" s="50">
        <f>SUM(U19:U21)</f>
        <v>32805</v>
      </c>
      <c r="V22" s="50">
        <f>SUM(V19:V21)</f>
        <v>2</v>
      </c>
      <c r="W22" s="50">
        <f>SUM(W19:W21)</f>
        <v>5</v>
      </c>
      <c r="X22" s="50">
        <f>SUM(X19:X21)</f>
        <v>1514</v>
      </c>
      <c r="Y22" s="50">
        <f>SUM(Y19:Y21)</f>
        <v>31284</v>
      </c>
      <c r="Z22" s="50">
        <f>SUM(Z19:Z21)</f>
        <v>163898</v>
      </c>
      <c r="AA22" s="50">
        <f>SUM(AA19:AA21)</f>
        <v>171938</v>
      </c>
      <c r="AB22" s="50">
        <f>SUM(AB19:AB21)</f>
        <v>0</v>
      </c>
      <c r="AC22" s="50">
        <f>SUM(AC19:AC21)</f>
        <v>0</v>
      </c>
      <c r="AD22" s="50">
        <f>SUM(AD19:AD21)</f>
        <v>0</v>
      </c>
      <c r="AE22" s="49">
        <f>SUM(AE19:AE21)</f>
        <v>171938</v>
      </c>
      <c r="AF22" s="51">
        <f>SUM(AF19:AF21)</f>
        <v>2466</v>
      </c>
      <c r="AG22" s="50">
        <f>SUM(AG19:AG21)</f>
        <v>2511</v>
      </c>
      <c r="AH22" s="50">
        <f>SUM(AH19:AH21)</f>
        <v>7715</v>
      </c>
      <c r="AI22" s="50">
        <f>SUM(AI19:AI21)</f>
        <v>-532</v>
      </c>
      <c r="AJ22" s="50">
        <f>SUM(AJ19:AJ21)</f>
        <v>-28</v>
      </c>
      <c r="AK22" s="50">
        <f>SUM(AK19:AK21)</f>
        <v>-2</v>
      </c>
      <c r="AL22" s="50">
        <f>SUM(AL19:AL21)</f>
        <v>-352</v>
      </c>
      <c r="AM22" s="50">
        <f>SUM(AM19:AM21)</f>
        <v>-150</v>
      </c>
      <c r="AN22" s="50">
        <f>SUM(AN19:AN21)</f>
        <v>-5249</v>
      </c>
      <c r="AO22" s="50">
        <f>SUM(AO19:AO21)</f>
        <v>3043</v>
      </c>
      <c r="AP22" s="50">
        <f>SUM(AP19:AP21)</f>
        <v>0</v>
      </c>
      <c r="AQ22" s="50">
        <f>SUM(AQ19:AQ21)</f>
        <v>0</v>
      </c>
      <c r="AR22" s="50">
        <f>SUM(AR19:AR21)</f>
        <v>0</v>
      </c>
      <c r="AS22" s="49">
        <f>SUM(AS19:AS21)</f>
        <v>3043</v>
      </c>
    </row>
    <row r="23" spans="1:45" s="2" customFormat="1" ht="24" customHeight="1" x14ac:dyDescent="0.25">
      <c r="A23" s="48">
        <v>5</v>
      </c>
      <c r="B23" s="47" t="s">
        <v>15</v>
      </c>
      <c r="C23" s="41" t="s">
        <v>7</v>
      </c>
      <c r="D23" s="46">
        <f>F23+L23</f>
        <v>231065</v>
      </c>
      <c r="E23" s="14">
        <f>G23+M23</f>
        <v>2</v>
      </c>
      <c r="F23" s="44">
        <v>10134</v>
      </c>
      <c r="G23" s="14">
        <f>SUM(H23:K23)</f>
        <v>2</v>
      </c>
      <c r="H23" s="14">
        <v>2</v>
      </c>
      <c r="I23" s="14">
        <v>0</v>
      </c>
      <c r="J23" s="14">
        <v>0</v>
      </c>
      <c r="K23" s="14">
        <v>0</v>
      </c>
      <c r="L23" s="44">
        <v>220931</v>
      </c>
      <c r="M23" s="14"/>
      <c r="N23" s="14"/>
      <c r="O23" s="14"/>
      <c r="P23" s="14"/>
      <c r="Q23" s="40"/>
      <c r="R23" s="46">
        <f>T23+Z23</f>
        <v>234463</v>
      </c>
      <c r="S23" s="14">
        <f>U23+AA23</f>
        <v>2</v>
      </c>
      <c r="T23" s="44">
        <v>10532</v>
      </c>
      <c r="U23" s="14">
        <f>SUM(V23:Y23)</f>
        <v>2</v>
      </c>
      <c r="V23" s="14">
        <v>2</v>
      </c>
      <c r="W23" s="14">
        <v>0</v>
      </c>
      <c r="X23" s="14">
        <v>0</v>
      </c>
      <c r="Y23" s="14">
        <v>0</v>
      </c>
      <c r="Z23" s="44">
        <v>223931</v>
      </c>
      <c r="AA23" s="14">
        <f>SUM(AB23:AE23)</f>
        <v>0</v>
      </c>
      <c r="AB23" s="14">
        <v>0</v>
      </c>
      <c r="AC23" s="14">
        <v>0</v>
      </c>
      <c r="AD23" s="14">
        <v>0</v>
      </c>
      <c r="AE23" s="40">
        <v>0</v>
      </c>
      <c r="AF23" s="45">
        <f>AH23+AN23</f>
        <v>3398</v>
      </c>
      <c r="AG23" s="14">
        <f>AI23+AO23</f>
        <v>0</v>
      </c>
      <c r="AH23" s="44">
        <f>T23-F23</f>
        <v>398</v>
      </c>
      <c r="AI23" s="14">
        <f>SUM(AJ23:AM23)</f>
        <v>0</v>
      </c>
      <c r="AJ23" s="14">
        <f>V23-H23</f>
        <v>0</v>
      </c>
      <c r="AK23" s="14">
        <f>W23-I23</f>
        <v>0</v>
      </c>
      <c r="AL23" s="14">
        <f>X23-J23</f>
        <v>0</v>
      </c>
      <c r="AM23" s="14">
        <f>Y23-K23</f>
        <v>0</v>
      </c>
      <c r="AN23" s="44">
        <f>Z23-L23</f>
        <v>3000</v>
      </c>
      <c r="AO23" s="14">
        <f>SUM(AP23:AS23)</f>
        <v>0</v>
      </c>
      <c r="AP23" s="14">
        <f>AB23-N23</f>
        <v>0</v>
      </c>
      <c r="AQ23" s="14">
        <f>AC23-O23</f>
        <v>0</v>
      </c>
      <c r="AR23" s="14">
        <f>AD23-P23</f>
        <v>0</v>
      </c>
      <c r="AS23" s="40">
        <f>AE23-Q23</f>
        <v>0</v>
      </c>
    </row>
    <row r="24" spans="1:45" s="2" customFormat="1" ht="24" customHeight="1" x14ac:dyDescent="0.25">
      <c r="A24" s="43"/>
      <c r="B24" s="42"/>
      <c r="C24" s="41" t="s">
        <v>6</v>
      </c>
      <c r="D24" s="23"/>
      <c r="E24" s="14">
        <f>G24+M24</f>
        <v>1262</v>
      </c>
      <c r="F24" s="21"/>
      <c r="G24" s="14">
        <f>SUM(H24:K24)</f>
        <v>1262</v>
      </c>
      <c r="H24" s="14">
        <v>103</v>
      </c>
      <c r="I24" s="14">
        <v>52</v>
      </c>
      <c r="J24" s="14">
        <v>1107</v>
      </c>
      <c r="K24" s="14">
        <v>0</v>
      </c>
      <c r="L24" s="21"/>
      <c r="M24" s="14"/>
      <c r="N24" s="14"/>
      <c r="O24" s="14"/>
      <c r="P24" s="14"/>
      <c r="Q24" s="40"/>
      <c r="R24" s="23"/>
      <c r="S24" s="14">
        <f>U24+AA24</f>
        <v>1235</v>
      </c>
      <c r="T24" s="21"/>
      <c r="U24" s="14">
        <f>SUM(V24:Y24)</f>
        <v>1235</v>
      </c>
      <c r="V24" s="14">
        <v>45</v>
      </c>
      <c r="W24" s="14">
        <v>51</v>
      </c>
      <c r="X24" s="14">
        <v>1139</v>
      </c>
      <c r="Y24" s="14">
        <v>0</v>
      </c>
      <c r="Z24" s="21"/>
      <c r="AA24" s="14">
        <f>SUM(AB24:AE24)</f>
        <v>0</v>
      </c>
      <c r="AB24" s="14">
        <v>0</v>
      </c>
      <c r="AC24" s="14">
        <v>0</v>
      </c>
      <c r="AD24" s="14">
        <v>0</v>
      </c>
      <c r="AE24" s="40">
        <v>0</v>
      </c>
      <c r="AF24" s="22"/>
      <c r="AG24" s="14">
        <f>AI24+AO24</f>
        <v>-27</v>
      </c>
      <c r="AH24" s="21"/>
      <c r="AI24" s="14">
        <f>SUM(AJ24:AM24)</f>
        <v>-27</v>
      </c>
      <c r="AJ24" s="14">
        <f>V24-H24</f>
        <v>-58</v>
      </c>
      <c r="AK24" s="14">
        <f>W24-I24</f>
        <v>-1</v>
      </c>
      <c r="AL24" s="14">
        <f>X24-J24</f>
        <v>32</v>
      </c>
      <c r="AM24" s="14">
        <f>Y24-K24</f>
        <v>0</v>
      </c>
      <c r="AN24" s="21"/>
      <c r="AO24" s="14">
        <f>SUM(AP24:AS24)</f>
        <v>0</v>
      </c>
      <c r="AP24" s="14">
        <f>AB24-N24</f>
        <v>0</v>
      </c>
      <c r="AQ24" s="14">
        <f>AC24-O24</f>
        <v>0</v>
      </c>
      <c r="AR24" s="14">
        <f>AD24-P24</f>
        <v>0</v>
      </c>
      <c r="AS24" s="40">
        <f>AE24-Q24</f>
        <v>0</v>
      </c>
    </row>
    <row r="25" spans="1:45" s="2" customFormat="1" ht="24" customHeight="1" x14ac:dyDescent="0.25">
      <c r="A25" s="43"/>
      <c r="B25" s="42"/>
      <c r="C25" s="41" t="s">
        <v>5</v>
      </c>
      <c r="D25" s="17"/>
      <c r="E25" s="14">
        <f>G25+M25</f>
        <v>250355</v>
      </c>
      <c r="F25" s="15"/>
      <c r="G25" s="14">
        <f>SUM(H25:K25)</f>
        <v>24452</v>
      </c>
      <c r="H25" s="14">
        <v>0</v>
      </c>
      <c r="I25" s="14">
        <v>0</v>
      </c>
      <c r="J25" s="14">
        <v>2152</v>
      </c>
      <c r="K25" s="14">
        <v>22300</v>
      </c>
      <c r="L25" s="15"/>
      <c r="M25" s="14">
        <f>SUM(N25:Q25)</f>
        <v>225903</v>
      </c>
      <c r="N25" s="14"/>
      <c r="O25" s="14"/>
      <c r="P25" s="14"/>
      <c r="Q25" s="40">
        <v>225903</v>
      </c>
      <c r="R25" s="17"/>
      <c r="S25" s="14">
        <f>U25+AA25</f>
        <v>254636</v>
      </c>
      <c r="T25" s="15"/>
      <c r="U25" s="14">
        <f>SUM(V25:Y25)</f>
        <v>25886</v>
      </c>
      <c r="V25" s="14">
        <v>0</v>
      </c>
      <c r="W25" s="14">
        <v>0</v>
      </c>
      <c r="X25" s="14">
        <v>1320</v>
      </c>
      <c r="Y25" s="14">
        <v>24566</v>
      </c>
      <c r="Z25" s="15"/>
      <c r="AA25" s="14">
        <f>SUM(AB25:AE25)</f>
        <v>228750</v>
      </c>
      <c r="AB25" s="14">
        <v>0</v>
      </c>
      <c r="AC25" s="14">
        <v>0</v>
      </c>
      <c r="AD25" s="14">
        <v>0</v>
      </c>
      <c r="AE25" s="40">
        <v>228750</v>
      </c>
      <c r="AF25" s="16"/>
      <c r="AG25" s="14">
        <f>AI25+AO25</f>
        <v>4281</v>
      </c>
      <c r="AH25" s="15"/>
      <c r="AI25" s="14">
        <f>SUM(AJ25:AM25)</f>
        <v>1434</v>
      </c>
      <c r="AJ25" s="14">
        <f>V25-H25</f>
        <v>0</v>
      </c>
      <c r="AK25" s="14">
        <f>W25-I25</f>
        <v>0</v>
      </c>
      <c r="AL25" s="14">
        <f>X25-J25</f>
        <v>-832</v>
      </c>
      <c r="AM25" s="14">
        <f>Y25-K25</f>
        <v>2266</v>
      </c>
      <c r="AN25" s="15"/>
      <c r="AO25" s="14">
        <f>SUM(AP25:AS25)</f>
        <v>2847</v>
      </c>
      <c r="AP25" s="14">
        <f>AB25-N25</f>
        <v>0</v>
      </c>
      <c r="AQ25" s="14">
        <f>AC25-O25</f>
        <v>0</v>
      </c>
      <c r="AR25" s="14">
        <f>AD25-P25</f>
        <v>0</v>
      </c>
      <c r="AS25" s="40">
        <f>AE25-Q25</f>
        <v>2847</v>
      </c>
    </row>
    <row r="26" spans="1:45" s="2" customFormat="1" ht="24" customHeight="1" x14ac:dyDescent="0.25">
      <c r="A26" s="55"/>
      <c r="B26" s="54"/>
      <c r="C26" s="53" t="s">
        <v>4</v>
      </c>
      <c r="D26" s="52">
        <f>SUM(D23:D25)</f>
        <v>231065</v>
      </c>
      <c r="E26" s="50">
        <f>SUM(E23:E25)</f>
        <v>251619</v>
      </c>
      <c r="F26" s="50">
        <f>SUM(F23:F25)</f>
        <v>10134</v>
      </c>
      <c r="G26" s="50">
        <f>SUM(G23:G25)</f>
        <v>25716</v>
      </c>
      <c r="H26" s="50">
        <f>SUM(H23:H25)</f>
        <v>105</v>
      </c>
      <c r="I26" s="50">
        <f>SUM(I23:I25)</f>
        <v>52</v>
      </c>
      <c r="J26" s="50">
        <f>SUM(J23:J25)</f>
        <v>3259</v>
      </c>
      <c r="K26" s="50">
        <f>SUM(K23:K25)</f>
        <v>22300</v>
      </c>
      <c r="L26" s="50">
        <f>SUM(L23:L25)</f>
        <v>220931</v>
      </c>
      <c r="M26" s="50">
        <f>SUM(M23:M25)</f>
        <v>225903</v>
      </c>
      <c r="N26" s="50">
        <f>SUM(N23:N25)</f>
        <v>0</v>
      </c>
      <c r="O26" s="50">
        <f>SUM(O23:O25)</f>
        <v>0</v>
      </c>
      <c r="P26" s="50">
        <f>SUM(P23:P25)</f>
        <v>0</v>
      </c>
      <c r="Q26" s="49">
        <f>SUM(Q23:Q25)</f>
        <v>225903</v>
      </c>
      <c r="R26" s="52">
        <f>SUM(R23:R25)</f>
        <v>234463</v>
      </c>
      <c r="S26" s="50">
        <f>SUM(S23:S25)</f>
        <v>255873</v>
      </c>
      <c r="T26" s="50">
        <f>SUM(T23:T25)</f>
        <v>10532</v>
      </c>
      <c r="U26" s="50">
        <f>SUM(U23:U25)</f>
        <v>27123</v>
      </c>
      <c r="V26" s="50">
        <f>SUM(V23:V25)</f>
        <v>47</v>
      </c>
      <c r="W26" s="50">
        <f>SUM(W23:W25)</f>
        <v>51</v>
      </c>
      <c r="X26" s="50">
        <f>SUM(X23:X25)</f>
        <v>2459</v>
      </c>
      <c r="Y26" s="50">
        <f>SUM(Y23:Y25)</f>
        <v>24566</v>
      </c>
      <c r="Z26" s="50">
        <f>SUM(Z23:Z25)</f>
        <v>223931</v>
      </c>
      <c r="AA26" s="50">
        <f>SUM(AA23:AA25)</f>
        <v>228750</v>
      </c>
      <c r="AB26" s="50">
        <f>SUM(AB23:AB25)</f>
        <v>0</v>
      </c>
      <c r="AC26" s="50">
        <f>SUM(AC23:AC25)</f>
        <v>0</v>
      </c>
      <c r="AD26" s="50">
        <f>SUM(AD23:AD25)</f>
        <v>0</v>
      </c>
      <c r="AE26" s="49">
        <f>SUM(AE23:AE25)</f>
        <v>228750</v>
      </c>
      <c r="AF26" s="51">
        <f>SUM(AF23:AF25)</f>
        <v>3398</v>
      </c>
      <c r="AG26" s="50">
        <f>SUM(AG23:AG25)</f>
        <v>4254</v>
      </c>
      <c r="AH26" s="50">
        <f>SUM(AH23:AH25)</f>
        <v>398</v>
      </c>
      <c r="AI26" s="50">
        <f>SUM(AI23:AI25)</f>
        <v>1407</v>
      </c>
      <c r="AJ26" s="50">
        <f>SUM(AJ23:AJ25)</f>
        <v>-58</v>
      </c>
      <c r="AK26" s="50">
        <f>SUM(AK23:AK25)</f>
        <v>-1</v>
      </c>
      <c r="AL26" s="50">
        <f>SUM(AL23:AL25)</f>
        <v>-800</v>
      </c>
      <c r="AM26" s="50">
        <f>SUM(AM23:AM25)</f>
        <v>2266</v>
      </c>
      <c r="AN26" s="50">
        <f>SUM(AN23:AN25)</f>
        <v>3000</v>
      </c>
      <c r="AO26" s="50">
        <f>SUM(AO23:AO25)</f>
        <v>2847</v>
      </c>
      <c r="AP26" s="50">
        <f>SUM(AP23:AP25)</f>
        <v>0</v>
      </c>
      <c r="AQ26" s="50">
        <f>SUM(AQ23:AQ25)</f>
        <v>0</v>
      </c>
      <c r="AR26" s="50">
        <f>SUM(AR23:AR25)</f>
        <v>0</v>
      </c>
      <c r="AS26" s="49">
        <f>SUM(AS23:AS25)</f>
        <v>2847</v>
      </c>
    </row>
    <row r="27" spans="1:45" s="2" customFormat="1" ht="24" customHeight="1" x14ac:dyDescent="0.25">
      <c r="A27" s="48">
        <v>6</v>
      </c>
      <c r="B27" s="47" t="s">
        <v>14</v>
      </c>
      <c r="C27" s="41" t="s">
        <v>7</v>
      </c>
      <c r="D27" s="61">
        <f>F27+L27</f>
        <v>329493</v>
      </c>
      <c r="E27" s="14">
        <f>G27+M27</f>
        <v>78</v>
      </c>
      <c r="F27" s="58">
        <v>30149</v>
      </c>
      <c r="G27" s="14">
        <f>SUM(H27:K27)</f>
        <v>78</v>
      </c>
      <c r="H27" s="60">
        <v>10</v>
      </c>
      <c r="I27" s="60">
        <v>3</v>
      </c>
      <c r="J27" s="60">
        <v>60</v>
      </c>
      <c r="K27" s="60">
        <v>5</v>
      </c>
      <c r="L27" s="58">
        <v>299344</v>
      </c>
      <c r="M27" s="14">
        <f>N27+O27+P27+Q27</f>
        <v>0</v>
      </c>
      <c r="N27" s="14"/>
      <c r="O27" s="14"/>
      <c r="P27" s="14"/>
      <c r="Q27" s="40"/>
      <c r="R27" s="59">
        <f>T27+Z27</f>
        <v>336832</v>
      </c>
      <c r="S27" s="14">
        <f>U27+AA27</f>
        <v>58</v>
      </c>
      <c r="T27" s="58">
        <v>33811</v>
      </c>
      <c r="U27" s="14">
        <f>SUM(V27:Y27)</f>
        <v>58</v>
      </c>
      <c r="V27" s="57">
        <v>0</v>
      </c>
      <c r="W27" s="57">
        <v>3</v>
      </c>
      <c r="X27" s="57">
        <v>50</v>
      </c>
      <c r="Y27" s="57">
        <v>5</v>
      </c>
      <c r="Z27" s="56">
        <v>303021</v>
      </c>
      <c r="AA27" s="14">
        <f>SUM(AB27:AE27)</f>
        <v>0</v>
      </c>
      <c r="AB27" s="14">
        <v>0</v>
      </c>
      <c r="AC27" s="14">
        <v>0</v>
      </c>
      <c r="AD27" s="14">
        <v>0</v>
      </c>
      <c r="AE27" s="40">
        <v>0</v>
      </c>
      <c r="AF27" s="45">
        <f>AH27+AN27</f>
        <v>7339</v>
      </c>
      <c r="AG27" s="14">
        <f>AI27+AO27</f>
        <v>-20</v>
      </c>
      <c r="AH27" s="44">
        <f>T27-F27</f>
        <v>3662</v>
      </c>
      <c r="AI27" s="14">
        <f>SUM(AJ27:AM27)</f>
        <v>-20</v>
      </c>
      <c r="AJ27" s="14">
        <f>V27-H27</f>
        <v>-10</v>
      </c>
      <c r="AK27" s="14">
        <f>W27-I27</f>
        <v>0</v>
      </c>
      <c r="AL27" s="14">
        <f>X27-J27</f>
        <v>-10</v>
      </c>
      <c r="AM27" s="14">
        <f>Y27-K27</f>
        <v>0</v>
      </c>
      <c r="AN27" s="44">
        <f>Z27-L27</f>
        <v>3677</v>
      </c>
      <c r="AO27" s="14">
        <f>SUM(AP27:AS27)</f>
        <v>0</v>
      </c>
      <c r="AP27" s="14">
        <f>AB27-N27</f>
        <v>0</v>
      </c>
      <c r="AQ27" s="14">
        <f>AC27-O27</f>
        <v>0</v>
      </c>
      <c r="AR27" s="14">
        <f>AD27-P27</f>
        <v>0</v>
      </c>
      <c r="AS27" s="40">
        <f>AE27-Q27</f>
        <v>0</v>
      </c>
    </row>
    <row r="28" spans="1:45" s="2" customFormat="1" ht="24" customHeight="1" x14ac:dyDescent="0.25">
      <c r="A28" s="43"/>
      <c r="B28" s="42"/>
      <c r="C28" s="41" t="s">
        <v>6</v>
      </c>
      <c r="D28" s="61"/>
      <c r="E28" s="14">
        <f>G28+M28</f>
        <v>946</v>
      </c>
      <c r="F28" s="58"/>
      <c r="G28" s="14">
        <f>SUM(H28:K28)</f>
        <v>946</v>
      </c>
      <c r="H28" s="60">
        <v>43</v>
      </c>
      <c r="I28" s="60">
        <v>6</v>
      </c>
      <c r="J28" s="60">
        <v>309</v>
      </c>
      <c r="K28" s="60">
        <v>588</v>
      </c>
      <c r="L28" s="58"/>
      <c r="M28" s="14">
        <f>N28+O28+P28+Q28</f>
        <v>0</v>
      </c>
      <c r="N28" s="14"/>
      <c r="O28" s="14"/>
      <c r="P28" s="14"/>
      <c r="Q28" s="40"/>
      <c r="R28" s="59"/>
      <c r="S28" s="14">
        <f>U28+AA28</f>
        <v>1374</v>
      </c>
      <c r="T28" s="58"/>
      <c r="U28" s="14">
        <f>SUM(V28:Y28)</f>
        <v>1374</v>
      </c>
      <c r="V28" s="57">
        <v>22</v>
      </c>
      <c r="W28" s="57">
        <v>3</v>
      </c>
      <c r="X28" s="57">
        <v>298</v>
      </c>
      <c r="Y28" s="57">
        <v>1051</v>
      </c>
      <c r="Z28" s="56"/>
      <c r="AA28" s="14">
        <f>SUM(AB28:AE28)</f>
        <v>0</v>
      </c>
      <c r="AB28" s="14">
        <v>0</v>
      </c>
      <c r="AC28" s="14">
        <v>0</v>
      </c>
      <c r="AD28" s="14">
        <v>0</v>
      </c>
      <c r="AE28" s="40">
        <v>0</v>
      </c>
      <c r="AF28" s="22"/>
      <c r="AG28" s="14">
        <f>AI28+AO28</f>
        <v>428</v>
      </c>
      <c r="AH28" s="21"/>
      <c r="AI28" s="14">
        <f>SUM(AJ28:AM28)</f>
        <v>428</v>
      </c>
      <c r="AJ28" s="14">
        <f>V28-H28</f>
        <v>-21</v>
      </c>
      <c r="AK28" s="14">
        <f>W28-I28</f>
        <v>-3</v>
      </c>
      <c r="AL28" s="14">
        <f>X28-J28</f>
        <v>-11</v>
      </c>
      <c r="AM28" s="14">
        <f>Y28-K28</f>
        <v>463</v>
      </c>
      <c r="AN28" s="21"/>
      <c r="AO28" s="14">
        <f>SUM(AP28:AS28)</f>
        <v>0</v>
      </c>
      <c r="AP28" s="14">
        <f>AB28-N28</f>
        <v>0</v>
      </c>
      <c r="AQ28" s="14">
        <f>AC28-O28</f>
        <v>0</v>
      </c>
      <c r="AR28" s="14">
        <f>AD28-P28</f>
        <v>0</v>
      </c>
      <c r="AS28" s="40">
        <f>AE28-Q28</f>
        <v>0</v>
      </c>
    </row>
    <row r="29" spans="1:45" s="2" customFormat="1" ht="24" customHeight="1" x14ac:dyDescent="0.25">
      <c r="A29" s="43"/>
      <c r="B29" s="42"/>
      <c r="C29" s="41" t="s">
        <v>5</v>
      </c>
      <c r="D29" s="61"/>
      <c r="E29" s="14">
        <f>G29+M29</f>
        <v>362145</v>
      </c>
      <c r="F29" s="58"/>
      <c r="G29" s="14">
        <f>SUM(H29:K29)</f>
        <v>52276</v>
      </c>
      <c r="H29" s="60">
        <v>111</v>
      </c>
      <c r="I29" s="60">
        <v>35</v>
      </c>
      <c r="J29" s="60">
        <v>10317</v>
      </c>
      <c r="K29" s="60">
        <v>41813</v>
      </c>
      <c r="L29" s="58"/>
      <c r="M29" s="14">
        <f>N29+O29+P29+Q29</f>
        <v>309869</v>
      </c>
      <c r="N29" s="14"/>
      <c r="O29" s="14"/>
      <c r="P29" s="14"/>
      <c r="Q29" s="40">
        <v>309869</v>
      </c>
      <c r="R29" s="59"/>
      <c r="S29" s="14">
        <f>U29+AA29</f>
        <v>372017</v>
      </c>
      <c r="T29" s="58"/>
      <c r="U29" s="14">
        <f>SUM(V29:Y29)</f>
        <v>58342</v>
      </c>
      <c r="V29" s="57">
        <v>71</v>
      </c>
      <c r="W29" s="57">
        <v>35</v>
      </c>
      <c r="X29" s="57">
        <v>7434</v>
      </c>
      <c r="Y29" s="57">
        <v>50802</v>
      </c>
      <c r="Z29" s="56"/>
      <c r="AA29" s="14">
        <f>SUM(AB29:AE29)</f>
        <v>313675</v>
      </c>
      <c r="AB29" s="14">
        <v>0</v>
      </c>
      <c r="AC29" s="14">
        <v>0</v>
      </c>
      <c r="AD29" s="14">
        <v>0</v>
      </c>
      <c r="AE29" s="40">
        <v>313675</v>
      </c>
      <c r="AF29" s="16"/>
      <c r="AG29" s="14">
        <f>AI29+AO29</f>
        <v>9872</v>
      </c>
      <c r="AH29" s="15"/>
      <c r="AI29" s="14">
        <f>SUM(AJ29:AM29)</f>
        <v>6066</v>
      </c>
      <c r="AJ29" s="14">
        <f>V29-H29</f>
        <v>-40</v>
      </c>
      <c r="AK29" s="14">
        <f>W29-I29</f>
        <v>0</v>
      </c>
      <c r="AL29" s="14">
        <f>X29-J29</f>
        <v>-2883</v>
      </c>
      <c r="AM29" s="14">
        <f>Y29-K29</f>
        <v>8989</v>
      </c>
      <c r="AN29" s="15"/>
      <c r="AO29" s="14">
        <f>SUM(AP29:AS29)</f>
        <v>3806</v>
      </c>
      <c r="AP29" s="14">
        <f>AB29-N29</f>
        <v>0</v>
      </c>
      <c r="AQ29" s="14">
        <f>AC29-O29</f>
        <v>0</v>
      </c>
      <c r="AR29" s="14">
        <f>AD29-P29</f>
        <v>0</v>
      </c>
      <c r="AS29" s="40">
        <f>AE29-Q29</f>
        <v>3806</v>
      </c>
    </row>
    <row r="30" spans="1:45" s="2" customFormat="1" ht="24" customHeight="1" x14ac:dyDescent="0.25">
      <c r="A30" s="55"/>
      <c r="B30" s="54"/>
      <c r="C30" s="53" t="s">
        <v>4</v>
      </c>
      <c r="D30" s="52">
        <f>SUM(D27:D29)</f>
        <v>329493</v>
      </c>
      <c r="E30" s="50">
        <f>SUM(E27:E29)</f>
        <v>363169</v>
      </c>
      <c r="F30" s="50">
        <f>SUM(F27:F29)</f>
        <v>30149</v>
      </c>
      <c r="G30" s="50">
        <f>SUM(G27:G29)</f>
        <v>53300</v>
      </c>
      <c r="H30" s="50">
        <f>SUM(H27:H29)</f>
        <v>164</v>
      </c>
      <c r="I30" s="50">
        <f>SUM(I27:I29)</f>
        <v>44</v>
      </c>
      <c r="J30" s="50">
        <f>SUM(J27:J29)</f>
        <v>10686</v>
      </c>
      <c r="K30" s="50">
        <f>SUM(K27:K29)</f>
        <v>42406</v>
      </c>
      <c r="L30" s="50">
        <f>SUM(L27:L29)</f>
        <v>299344</v>
      </c>
      <c r="M30" s="50">
        <f>SUM(M27:M29)</f>
        <v>309869</v>
      </c>
      <c r="N30" s="50">
        <f>SUM(N27:N29)</f>
        <v>0</v>
      </c>
      <c r="O30" s="50">
        <f>SUM(O27:O29)</f>
        <v>0</v>
      </c>
      <c r="P30" s="50">
        <f>SUM(P27:P29)</f>
        <v>0</v>
      </c>
      <c r="Q30" s="49">
        <f>SUM(Q27:Q29)</f>
        <v>309869</v>
      </c>
      <c r="R30" s="52">
        <f>SUM(R27:R29)</f>
        <v>336832</v>
      </c>
      <c r="S30" s="50">
        <f>SUM(S27:S29)</f>
        <v>373449</v>
      </c>
      <c r="T30" s="50">
        <f>SUM(T27:T29)</f>
        <v>33811</v>
      </c>
      <c r="U30" s="50">
        <f>SUM(U27:U29)</f>
        <v>59774</v>
      </c>
      <c r="V30" s="50">
        <f>SUM(V27:V29)</f>
        <v>93</v>
      </c>
      <c r="W30" s="50">
        <f>SUM(W27:W29)</f>
        <v>41</v>
      </c>
      <c r="X30" s="50">
        <f>SUM(X27:X29)</f>
        <v>7782</v>
      </c>
      <c r="Y30" s="50">
        <f>SUM(Y27:Y29)</f>
        <v>51858</v>
      </c>
      <c r="Z30" s="50">
        <f>SUM(Z27:Z29)</f>
        <v>303021</v>
      </c>
      <c r="AA30" s="50">
        <f>SUM(AA27:AA29)</f>
        <v>313675</v>
      </c>
      <c r="AB30" s="50">
        <f>SUM(AB27:AB29)</f>
        <v>0</v>
      </c>
      <c r="AC30" s="50">
        <f>SUM(AC27:AC29)</f>
        <v>0</v>
      </c>
      <c r="AD30" s="50">
        <f>SUM(AD27:AD29)</f>
        <v>0</v>
      </c>
      <c r="AE30" s="49">
        <f>SUM(AE27:AE29)</f>
        <v>313675</v>
      </c>
      <c r="AF30" s="51">
        <f>SUM(AF27:AF29)</f>
        <v>7339</v>
      </c>
      <c r="AG30" s="50">
        <f>SUM(AG27:AG29)</f>
        <v>10280</v>
      </c>
      <c r="AH30" s="50">
        <f>SUM(AH27:AH29)</f>
        <v>3662</v>
      </c>
      <c r="AI30" s="50">
        <f>SUM(AI27:AI29)</f>
        <v>6474</v>
      </c>
      <c r="AJ30" s="50">
        <f>SUM(AJ27:AJ29)</f>
        <v>-71</v>
      </c>
      <c r="AK30" s="50">
        <f>SUM(AK27:AK29)</f>
        <v>-3</v>
      </c>
      <c r="AL30" s="50">
        <f>SUM(AL27:AL29)</f>
        <v>-2904</v>
      </c>
      <c r="AM30" s="50">
        <f>SUM(AM27:AM29)</f>
        <v>9452</v>
      </c>
      <c r="AN30" s="50">
        <f>SUM(AN27:AN29)</f>
        <v>3677</v>
      </c>
      <c r="AO30" s="50">
        <f>SUM(AO27:AO29)</f>
        <v>3806</v>
      </c>
      <c r="AP30" s="50">
        <f>SUM(AP27:AP29)</f>
        <v>0</v>
      </c>
      <c r="AQ30" s="50">
        <f>SUM(AQ27:AQ29)</f>
        <v>0</v>
      </c>
      <c r="AR30" s="50">
        <f>SUM(AR27:AR29)</f>
        <v>0</v>
      </c>
      <c r="AS30" s="49">
        <f>SUM(AS27:AS29)</f>
        <v>3806</v>
      </c>
    </row>
    <row r="31" spans="1:45" s="2" customFormat="1" ht="24" customHeight="1" x14ac:dyDescent="0.25">
      <c r="A31" s="48">
        <v>7</v>
      </c>
      <c r="B31" s="47" t="s">
        <v>13</v>
      </c>
      <c r="C31" s="41" t="s">
        <v>7</v>
      </c>
      <c r="D31" s="46">
        <f>F31+L31</f>
        <v>109592</v>
      </c>
      <c r="E31" s="14">
        <f>G31+M31</f>
        <v>44</v>
      </c>
      <c r="F31" s="44">
        <v>3304</v>
      </c>
      <c r="G31" s="14">
        <f>SUM(H31:K31)</f>
        <v>44</v>
      </c>
      <c r="H31" s="14">
        <v>5</v>
      </c>
      <c r="I31" s="14">
        <v>0</v>
      </c>
      <c r="J31" s="14">
        <f>23+2</f>
        <v>25</v>
      </c>
      <c r="K31" s="14">
        <v>14</v>
      </c>
      <c r="L31" s="44">
        <v>106288</v>
      </c>
      <c r="M31" s="14">
        <f>SUM(N31:Q31)</f>
        <v>0</v>
      </c>
      <c r="N31" s="14"/>
      <c r="O31" s="14"/>
      <c r="P31" s="14"/>
      <c r="Q31" s="40"/>
      <c r="R31" s="46">
        <f>T31+Z31</f>
        <v>110944</v>
      </c>
      <c r="S31" s="14">
        <f>U31+AA31</f>
        <v>72</v>
      </c>
      <c r="T31" s="44">
        <v>3303</v>
      </c>
      <c r="U31" s="14">
        <f>SUM(V31:Y31)</f>
        <v>72</v>
      </c>
      <c r="V31" s="14">
        <v>0</v>
      </c>
      <c r="W31" s="14">
        <v>0</v>
      </c>
      <c r="X31" s="14">
        <v>48</v>
      </c>
      <c r="Y31" s="14">
        <v>24</v>
      </c>
      <c r="Z31" s="44">
        <v>107641</v>
      </c>
      <c r="AA31" s="14">
        <f>SUM(AB31:AE31)</f>
        <v>0</v>
      </c>
      <c r="AB31" s="14"/>
      <c r="AC31" s="14"/>
      <c r="AD31" s="14"/>
      <c r="AE31" s="40"/>
      <c r="AF31" s="45">
        <f>AH31+AN31</f>
        <v>1352</v>
      </c>
      <c r="AG31" s="14">
        <f>AI31+AO31</f>
        <v>28</v>
      </c>
      <c r="AH31" s="44">
        <f>T31-F31</f>
        <v>-1</v>
      </c>
      <c r="AI31" s="14">
        <f>SUM(AJ31:AM31)</f>
        <v>28</v>
      </c>
      <c r="AJ31" s="14">
        <f>V31-H31</f>
        <v>-5</v>
      </c>
      <c r="AK31" s="14">
        <f>W31-I31</f>
        <v>0</v>
      </c>
      <c r="AL31" s="14">
        <f>X31-J31</f>
        <v>23</v>
      </c>
      <c r="AM31" s="14">
        <f>Y31-K31</f>
        <v>10</v>
      </c>
      <c r="AN31" s="44">
        <f>Z31-L31</f>
        <v>1353</v>
      </c>
      <c r="AO31" s="14">
        <f>SUM(AP31:AS31)</f>
        <v>0</v>
      </c>
      <c r="AP31" s="14">
        <f>AB31-N31</f>
        <v>0</v>
      </c>
      <c r="AQ31" s="14">
        <f>AC31-O31</f>
        <v>0</v>
      </c>
      <c r="AR31" s="14">
        <f>AD31-P31</f>
        <v>0</v>
      </c>
      <c r="AS31" s="40">
        <f>AE31-Q31</f>
        <v>0</v>
      </c>
    </row>
    <row r="32" spans="1:45" s="2" customFormat="1" ht="24" customHeight="1" x14ac:dyDescent="0.25">
      <c r="A32" s="43"/>
      <c r="B32" s="42"/>
      <c r="C32" s="41" t="s">
        <v>6</v>
      </c>
      <c r="D32" s="23"/>
      <c r="E32" s="14">
        <f>G32+M32</f>
        <v>298</v>
      </c>
      <c r="F32" s="21"/>
      <c r="G32" s="14">
        <f>SUM(H32:K32)</f>
        <v>298</v>
      </c>
      <c r="H32" s="14">
        <v>96</v>
      </c>
      <c r="I32" s="14">
        <v>6</v>
      </c>
      <c r="J32" s="14">
        <f>43+22</f>
        <v>65</v>
      </c>
      <c r="K32" s="14">
        <v>131</v>
      </c>
      <c r="L32" s="21"/>
      <c r="M32" s="14">
        <f>SUM(N32:Q32)</f>
        <v>0</v>
      </c>
      <c r="N32" s="14"/>
      <c r="O32" s="14"/>
      <c r="P32" s="14"/>
      <c r="Q32" s="40"/>
      <c r="R32" s="23"/>
      <c r="S32" s="14">
        <f>U32+AA32</f>
        <v>250</v>
      </c>
      <c r="T32" s="21"/>
      <c r="U32" s="14">
        <f>SUM(V32:Y32)</f>
        <v>250</v>
      </c>
      <c r="V32" s="14">
        <v>5</v>
      </c>
      <c r="W32" s="14">
        <v>0</v>
      </c>
      <c r="X32" s="14">
        <v>109</v>
      </c>
      <c r="Y32" s="14">
        <v>136</v>
      </c>
      <c r="Z32" s="21"/>
      <c r="AA32" s="14">
        <f>SUM(AB32:AE32)</f>
        <v>0</v>
      </c>
      <c r="AB32" s="14"/>
      <c r="AC32" s="14"/>
      <c r="AD32" s="14"/>
      <c r="AE32" s="40"/>
      <c r="AF32" s="22"/>
      <c r="AG32" s="14">
        <f>AI32+AO32</f>
        <v>-48</v>
      </c>
      <c r="AH32" s="21"/>
      <c r="AI32" s="14">
        <f>SUM(AJ32:AM32)</f>
        <v>-48</v>
      </c>
      <c r="AJ32" s="14">
        <f>V32-H32</f>
        <v>-91</v>
      </c>
      <c r="AK32" s="14">
        <f>W32-I32</f>
        <v>-6</v>
      </c>
      <c r="AL32" s="14">
        <f>X32-J32</f>
        <v>44</v>
      </c>
      <c r="AM32" s="14">
        <f>Y32-K32</f>
        <v>5</v>
      </c>
      <c r="AN32" s="21"/>
      <c r="AO32" s="14">
        <f>SUM(AP32:AS32)</f>
        <v>0</v>
      </c>
      <c r="AP32" s="14">
        <f>AB32-N32</f>
        <v>0</v>
      </c>
      <c r="AQ32" s="14">
        <f>AC32-O32</f>
        <v>0</v>
      </c>
      <c r="AR32" s="14">
        <f>AD32-P32</f>
        <v>0</v>
      </c>
      <c r="AS32" s="40">
        <f>AE32-Q32</f>
        <v>0</v>
      </c>
    </row>
    <row r="33" spans="1:45" s="2" customFormat="1" ht="24" customHeight="1" x14ac:dyDescent="0.25">
      <c r="A33" s="43"/>
      <c r="B33" s="42"/>
      <c r="C33" s="41" t="s">
        <v>5</v>
      </c>
      <c r="D33" s="17"/>
      <c r="E33" s="14">
        <f>G33+M33</f>
        <v>133898</v>
      </c>
      <c r="F33" s="15"/>
      <c r="G33" s="14">
        <f>SUM(H33:K33)</f>
        <v>12904</v>
      </c>
      <c r="H33" s="14">
        <f>5+33</f>
        <v>38</v>
      </c>
      <c r="I33" s="14">
        <f>2+9</f>
        <v>11</v>
      </c>
      <c r="J33" s="14">
        <f>304+32</f>
        <v>336</v>
      </c>
      <c r="K33" s="14">
        <v>12519</v>
      </c>
      <c r="L33" s="15"/>
      <c r="M33" s="14">
        <f>SUM(N33:Q33)</f>
        <v>120994</v>
      </c>
      <c r="N33" s="14"/>
      <c r="O33" s="14"/>
      <c r="P33" s="14"/>
      <c r="Q33" s="40">
        <v>120994</v>
      </c>
      <c r="R33" s="17"/>
      <c r="S33" s="14">
        <f>U33+AA33</f>
        <v>136226</v>
      </c>
      <c r="T33" s="15"/>
      <c r="U33" s="14">
        <f>SUM(V33:Y33)</f>
        <v>13325</v>
      </c>
      <c r="V33" s="14">
        <v>3</v>
      </c>
      <c r="W33" s="14">
        <v>3</v>
      </c>
      <c r="X33" s="14">
        <v>429</v>
      </c>
      <c r="Y33" s="14">
        <v>12890</v>
      </c>
      <c r="Z33" s="15"/>
      <c r="AA33" s="14">
        <f>SUM(AB33:AE33)</f>
        <v>122901</v>
      </c>
      <c r="AB33" s="14"/>
      <c r="AC33" s="14"/>
      <c r="AD33" s="14"/>
      <c r="AE33" s="40">
        <v>122901</v>
      </c>
      <c r="AF33" s="16"/>
      <c r="AG33" s="14">
        <f>AI33+AO33</f>
        <v>2328</v>
      </c>
      <c r="AH33" s="15"/>
      <c r="AI33" s="14">
        <f>SUM(AJ33:AM33)</f>
        <v>421</v>
      </c>
      <c r="AJ33" s="14">
        <f>V33-H33</f>
        <v>-35</v>
      </c>
      <c r="AK33" s="14">
        <f>W33-I33</f>
        <v>-8</v>
      </c>
      <c r="AL33" s="14">
        <f>X33-J33</f>
        <v>93</v>
      </c>
      <c r="AM33" s="14">
        <f>Y33-K33</f>
        <v>371</v>
      </c>
      <c r="AN33" s="15"/>
      <c r="AO33" s="14">
        <f>SUM(AP33:AS33)</f>
        <v>1907</v>
      </c>
      <c r="AP33" s="14">
        <f>AB33-N33</f>
        <v>0</v>
      </c>
      <c r="AQ33" s="14">
        <f>AC33-O33</f>
        <v>0</v>
      </c>
      <c r="AR33" s="14">
        <f>AD33-P33</f>
        <v>0</v>
      </c>
      <c r="AS33" s="40">
        <f>AE33-Q33</f>
        <v>1907</v>
      </c>
    </row>
    <row r="34" spans="1:45" s="2" customFormat="1" ht="24" customHeight="1" x14ac:dyDescent="0.25">
      <c r="A34" s="55"/>
      <c r="B34" s="54"/>
      <c r="C34" s="53" t="s">
        <v>4</v>
      </c>
      <c r="D34" s="52">
        <f>SUM(D31:D33)</f>
        <v>109592</v>
      </c>
      <c r="E34" s="50">
        <f>SUM(E31:E33)</f>
        <v>134240</v>
      </c>
      <c r="F34" s="50">
        <f>SUM(F31:F33)</f>
        <v>3304</v>
      </c>
      <c r="G34" s="50">
        <f>SUM(G31:G33)</f>
        <v>13246</v>
      </c>
      <c r="H34" s="50">
        <f>SUM(H31:H33)</f>
        <v>139</v>
      </c>
      <c r="I34" s="50">
        <f>SUM(I31:I33)</f>
        <v>17</v>
      </c>
      <c r="J34" s="50">
        <f>SUM(J31:J33)</f>
        <v>426</v>
      </c>
      <c r="K34" s="50">
        <f>SUM(K31:K33)</f>
        <v>12664</v>
      </c>
      <c r="L34" s="50">
        <f>SUM(L31:L33)</f>
        <v>106288</v>
      </c>
      <c r="M34" s="50">
        <f>SUM(M31:M33)</f>
        <v>120994</v>
      </c>
      <c r="N34" s="50">
        <f>SUM(N31:N33)</f>
        <v>0</v>
      </c>
      <c r="O34" s="50">
        <f>SUM(O31:O33)</f>
        <v>0</v>
      </c>
      <c r="P34" s="50">
        <f>SUM(P31:P33)</f>
        <v>0</v>
      </c>
      <c r="Q34" s="49">
        <f>SUM(Q31:Q33)</f>
        <v>120994</v>
      </c>
      <c r="R34" s="52">
        <f>SUM(R31:R33)</f>
        <v>110944</v>
      </c>
      <c r="S34" s="50">
        <f>SUM(S31:S33)</f>
        <v>136548</v>
      </c>
      <c r="T34" s="50">
        <f>SUM(T31:T33)</f>
        <v>3303</v>
      </c>
      <c r="U34" s="50">
        <f>SUM(U31:U33)</f>
        <v>13647</v>
      </c>
      <c r="V34" s="50">
        <f>SUM(V31:V33)</f>
        <v>8</v>
      </c>
      <c r="W34" s="50">
        <f>SUM(W31:W33)</f>
        <v>3</v>
      </c>
      <c r="X34" s="50">
        <f>SUM(X31:X33)</f>
        <v>586</v>
      </c>
      <c r="Y34" s="50">
        <f>SUM(Y31:Y33)</f>
        <v>13050</v>
      </c>
      <c r="Z34" s="50">
        <f>SUM(Z31:Z33)</f>
        <v>107641</v>
      </c>
      <c r="AA34" s="50">
        <f>SUM(AA31:AA33)</f>
        <v>122901</v>
      </c>
      <c r="AB34" s="50">
        <f>SUM(AB31:AB33)</f>
        <v>0</v>
      </c>
      <c r="AC34" s="50">
        <f>SUM(AC31:AC33)</f>
        <v>0</v>
      </c>
      <c r="AD34" s="50">
        <f>SUM(AD31:AD33)</f>
        <v>0</v>
      </c>
      <c r="AE34" s="49">
        <f>SUM(AE31:AE33)</f>
        <v>122901</v>
      </c>
      <c r="AF34" s="51">
        <f>SUM(AF31:AF33)</f>
        <v>1352</v>
      </c>
      <c r="AG34" s="50">
        <f>SUM(AG31:AG33)</f>
        <v>2308</v>
      </c>
      <c r="AH34" s="50">
        <f>SUM(AH31:AH33)</f>
        <v>-1</v>
      </c>
      <c r="AI34" s="50">
        <f>SUM(AI31:AI33)</f>
        <v>401</v>
      </c>
      <c r="AJ34" s="50">
        <f>SUM(AJ31:AJ33)</f>
        <v>-131</v>
      </c>
      <c r="AK34" s="50">
        <f>SUM(AK31:AK33)</f>
        <v>-14</v>
      </c>
      <c r="AL34" s="50">
        <f>SUM(AL31:AL33)</f>
        <v>160</v>
      </c>
      <c r="AM34" s="50">
        <f>SUM(AM31:AM33)</f>
        <v>386</v>
      </c>
      <c r="AN34" s="50">
        <f>SUM(AN31:AN33)</f>
        <v>1353</v>
      </c>
      <c r="AO34" s="50">
        <f>SUM(AO31:AO33)</f>
        <v>1907</v>
      </c>
      <c r="AP34" s="50">
        <f>SUM(AP31:AP33)</f>
        <v>0</v>
      </c>
      <c r="AQ34" s="50">
        <f>SUM(AQ31:AQ33)</f>
        <v>0</v>
      </c>
      <c r="AR34" s="50">
        <f>SUM(AR31:AR33)</f>
        <v>0</v>
      </c>
      <c r="AS34" s="49">
        <f>SUM(AS31:AS33)</f>
        <v>1907</v>
      </c>
    </row>
    <row r="35" spans="1:45" s="2" customFormat="1" ht="24" customHeight="1" x14ac:dyDescent="0.25">
      <c r="A35" s="48">
        <v>8</v>
      </c>
      <c r="B35" s="47" t="s">
        <v>12</v>
      </c>
      <c r="C35" s="41" t="s">
        <v>7</v>
      </c>
      <c r="D35" s="46">
        <f>F35+L35</f>
        <v>227319</v>
      </c>
      <c r="E35" s="14">
        <f>G35+M35</f>
        <v>348</v>
      </c>
      <c r="F35" s="44">
        <v>11578</v>
      </c>
      <c r="G35" s="14">
        <f>SUM(H35:K35)</f>
        <v>348</v>
      </c>
      <c r="H35" s="14">
        <v>26</v>
      </c>
      <c r="I35" s="14">
        <v>0</v>
      </c>
      <c r="J35" s="14">
        <v>60</v>
      </c>
      <c r="K35" s="14">
        <v>262</v>
      </c>
      <c r="L35" s="44">
        <v>215741</v>
      </c>
      <c r="M35" s="14">
        <v>0</v>
      </c>
      <c r="N35" s="14"/>
      <c r="O35" s="14"/>
      <c r="P35" s="14"/>
      <c r="Q35" s="40"/>
      <c r="R35" s="46">
        <f>T35+Z35</f>
        <v>232486</v>
      </c>
      <c r="S35" s="14">
        <f>U35+AA35</f>
        <v>382</v>
      </c>
      <c r="T35" s="44">
        <v>11854</v>
      </c>
      <c r="U35" s="14">
        <f>SUM(V35:Y35)</f>
        <v>382</v>
      </c>
      <c r="V35" s="14">
        <v>28</v>
      </c>
      <c r="W35" s="14">
        <v>0</v>
      </c>
      <c r="X35" s="14">
        <v>62</v>
      </c>
      <c r="Y35" s="14">
        <v>292</v>
      </c>
      <c r="Z35" s="44">
        <v>220632</v>
      </c>
      <c r="AA35" s="14">
        <f>SUM(AB35:AE35)</f>
        <v>0</v>
      </c>
      <c r="AB35" s="14"/>
      <c r="AC35" s="14"/>
      <c r="AD35" s="14"/>
      <c r="AE35" s="40"/>
      <c r="AF35" s="45">
        <f>AH35+AN35</f>
        <v>5167</v>
      </c>
      <c r="AG35" s="14">
        <f>AI35+AO35</f>
        <v>34</v>
      </c>
      <c r="AH35" s="44">
        <f>T35-F35</f>
        <v>276</v>
      </c>
      <c r="AI35" s="14">
        <f>SUM(AJ35:AM35)</f>
        <v>34</v>
      </c>
      <c r="AJ35" s="14">
        <f>V35-H35</f>
        <v>2</v>
      </c>
      <c r="AK35" s="14">
        <f>W35-I35</f>
        <v>0</v>
      </c>
      <c r="AL35" s="14">
        <f>X35-J35</f>
        <v>2</v>
      </c>
      <c r="AM35" s="14">
        <f>Y35-K35</f>
        <v>30</v>
      </c>
      <c r="AN35" s="44">
        <f>Z35-L35</f>
        <v>4891</v>
      </c>
      <c r="AO35" s="14">
        <f>SUM(AP35:AS35)</f>
        <v>0</v>
      </c>
      <c r="AP35" s="14">
        <f>AB35-N35</f>
        <v>0</v>
      </c>
      <c r="AQ35" s="14">
        <f>AC35-O35</f>
        <v>0</v>
      </c>
      <c r="AR35" s="14">
        <f>AD35-P35</f>
        <v>0</v>
      </c>
      <c r="AS35" s="40">
        <f>AE35-Q35</f>
        <v>0</v>
      </c>
    </row>
    <row r="36" spans="1:45" s="2" customFormat="1" ht="24" customHeight="1" x14ac:dyDescent="0.25">
      <c r="A36" s="43"/>
      <c r="B36" s="42"/>
      <c r="C36" s="41" t="s">
        <v>6</v>
      </c>
      <c r="D36" s="23"/>
      <c r="E36" s="14">
        <f>G36+M36</f>
        <v>1425</v>
      </c>
      <c r="F36" s="21"/>
      <c r="G36" s="14">
        <f>SUM(H36:K36)</f>
        <v>1425</v>
      </c>
      <c r="H36" s="14">
        <v>45</v>
      </c>
      <c r="I36" s="14">
        <v>18</v>
      </c>
      <c r="J36" s="14">
        <v>338</v>
      </c>
      <c r="K36" s="14">
        <v>1024</v>
      </c>
      <c r="L36" s="21"/>
      <c r="M36" s="14">
        <v>0</v>
      </c>
      <c r="N36" s="14"/>
      <c r="O36" s="14"/>
      <c r="P36" s="14"/>
      <c r="Q36" s="40"/>
      <c r="R36" s="23"/>
      <c r="S36" s="14">
        <f>U36+AA36</f>
        <v>1517</v>
      </c>
      <c r="T36" s="21"/>
      <c r="U36" s="14">
        <f>SUM(V36:Y36)</f>
        <v>1517</v>
      </c>
      <c r="V36" s="14">
        <v>45</v>
      </c>
      <c r="W36" s="14">
        <v>18</v>
      </c>
      <c r="X36" s="14">
        <v>356</v>
      </c>
      <c r="Y36" s="14">
        <v>1098</v>
      </c>
      <c r="Z36" s="21"/>
      <c r="AA36" s="14">
        <f>SUM(AB36:AE36)</f>
        <v>0</v>
      </c>
      <c r="AB36" s="14"/>
      <c r="AC36" s="14"/>
      <c r="AD36" s="14"/>
      <c r="AE36" s="40"/>
      <c r="AF36" s="22"/>
      <c r="AG36" s="14">
        <f>AI36+AO36</f>
        <v>92</v>
      </c>
      <c r="AH36" s="21"/>
      <c r="AI36" s="14">
        <f>SUM(AJ36:AM36)</f>
        <v>92</v>
      </c>
      <c r="AJ36" s="14">
        <f>V36-H36</f>
        <v>0</v>
      </c>
      <c r="AK36" s="14">
        <f>W36-I36</f>
        <v>0</v>
      </c>
      <c r="AL36" s="14">
        <f>X36-J36</f>
        <v>18</v>
      </c>
      <c r="AM36" s="14">
        <f>Y36-K36</f>
        <v>74</v>
      </c>
      <c r="AN36" s="21"/>
      <c r="AO36" s="14">
        <f>SUM(AP36:AS36)</f>
        <v>0</v>
      </c>
      <c r="AP36" s="14">
        <f>AB36-N36</f>
        <v>0</v>
      </c>
      <c r="AQ36" s="14">
        <f>AC36-O36</f>
        <v>0</v>
      </c>
      <c r="AR36" s="14">
        <f>AD36-P36</f>
        <v>0</v>
      </c>
      <c r="AS36" s="40">
        <f>AE36-Q36</f>
        <v>0</v>
      </c>
    </row>
    <row r="37" spans="1:45" s="2" customFormat="1" ht="24" customHeight="1" x14ac:dyDescent="0.25">
      <c r="A37" s="43"/>
      <c r="B37" s="42"/>
      <c r="C37" s="41" t="s">
        <v>5</v>
      </c>
      <c r="D37" s="17"/>
      <c r="E37" s="14">
        <f>G37+M37</f>
        <v>262816</v>
      </c>
      <c r="F37" s="15"/>
      <c r="G37" s="14">
        <f>SUM(H37:K37)</f>
        <v>46713</v>
      </c>
      <c r="H37" s="14">
        <v>378</v>
      </c>
      <c r="I37" s="14">
        <v>85</v>
      </c>
      <c r="J37" s="14">
        <v>5821</v>
      </c>
      <c r="K37" s="14">
        <v>40429</v>
      </c>
      <c r="L37" s="15"/>
      <c r="M37" s="14">
        <f>Q37+P37</f>
        <v>216103</v>
      </c>
      <c r="N37" s="14"/>
      <c r="O37" s="14"/>
      <c r="P37" s="14">
        <v>97</v>
      </c>
      <c r="Q37" s="40">
        <v>216006</v>
      </c>
      <c r="R37" s="17"/>
      <c r="S37" s="14">
        <f>U37+AA37</f>
        <v>268265</v>
      </c>
      <c r="T37" s="15"/>
      <c r="U37" s="14">
        <f>SUM(V37:Y37)</f>
        <v>47633</v>
      </c>
      <c r="V37" s="14">
        <v>378</v>
      </c>
      <c r="W37" s="14">
        <v>85</v>
      </c>
      <c r="X37" s="14">
        <v>5962</v>
      </c>
      <c r="Y37" s="14">
        <v>41208</v>
      </c>
      <c r="Z37" s="15"/>
      <c r="AA37" s="14">
        <f>SUM(AB37:AE37)</f>
        <v>220632</v>
      </c>
      <c r="AB37" s="14"/>
      <c r="AC37" s="14"/>
      <c r="AD37" s="14">
        <v>97</v>
      </c>
      <c r="AE37" s="40">
        <v>220535</v>
      </c>
      <c r="AF37" s="16"/>
      <c r="AG37" s="14">
        <f>AI37+AO37</f>
        <v>5449</v>
      </c>
      <c r="AH37" s="15"/>
      <c r="AI37" s="14">
        <f>SUM(AJ37:AM37)</f>
        <v>920</v>
      </c>
      <c r="AJ37" s="14">
        <f>V37-H37</f>
        <v>0</v>
      </c>
      <c r="AK37" s="14">
        <f>W37-I37</f>
        <v>0</v>
      </c>
      <c r="AL37" s="14">
        <f>X37-J37</f>
        <v>141</v>
      </c>
      <c r="AM37" s="14">
        <f>Y37-K37</f>
        <v>779</v>
      </c>
      <c r="AN37" s="15"/>
      <c r="AO37" s="14">
        <f>SUM(AP37:AS37)</f>
        <v>4529</v>
      </c>
      <c r="AP37" s="14">
        <f>AB37-N37</f>
        <v>0</v>
      </c>
      <c r="AQ37" s="14">
        <f>AC37-O37</f>
        <v>0</v>
      </c>
      <c r="AR37" s="14">
        <f>AD37-P37</f>
        <v>0</v>
      </c>
      <c r="AS37" s="40">
        <f>AE37-Q37</f>
        <v>4529</v>
      </c>
    </row>
    <row r="38" spans="1:45" s="2" customFormat="1" ht="24" customHeight="1" x14ac:dyDescent="0.25">
      <c r="A38" s="55"/>
      <c r="B38" s="54"/>
      <c r="C38" s="53" t="s">
        <v>4</v>
      </c>
      <c r="D38" s="52">
        <f>SUM(D35:D37)</f>
        <v>227319</v>
      </c>
      <c r="E38" s="50">
        <f>SUM(E35:E37)</f>
        <v>264589</v>
      </c>
      <c r="F38" s="50">
        <f>SUM(F35:F37)</f>
        <v>11578</v>
      </c>
      <c r="G38" s="50">
        <f>SUM(G35:G37)</f>
        <v>48486</v>
      </c>
      <c r="H38" s="50">
        <f>SUM(H35:H37)</f>
        <v>449</v>
      </c>
      <c r="I38" s="50">
        <f>SUM(I35:I37)</f>
        <v>103</v>
      </c>
      <c r="J38" s="50">
        <f>SUM(J35:J37)</f>
        <v>6219</v>
      </c>
      <c r="K38" s="50">
        <f>SUM(K35:K37)</f>
        <v>41715</v>
      </c>
      <c r="L38" s="50">
        <f>SUM(L35:L37)</f>
        <v>215741</v>
      </c>
      <c r="M38" s="50">
        <f>SUM(M35:M37)</f>
        <v>216103</v>
      </c>
      <c r="N38" s="50">
        <f>SUM(N35:N37)</f>
        <v>0</v>
      </c>
      <c r="O38" s="50">
        <f>SUM(O35:O37)</f>
        <v>0</v>
      </c>
      <c r="P38" s="50">
        <f>SUM(P35:P37)</f>
        <v>97</v>
      </c>
      <c r="Q38" s="49">
        <f>SUM(Q35:Q37)</f>
        <v>216006</v>
      </c>
      <c r="R38" s="52">
        <f>SUM(R35:R37)</f>
        <v>232486</v>
      </c>
      <c r="S38" s="50">
        <f>SUM(S35:S37)</f>
        <v>270164</v>
      </c>
      <c r="T38" s="50">
        <f>SUM(T35:T37)</f>
        <v>11854</v>
      </c>
      <c r="U38" s="50">
        <f>SUM(U35:U37)</f>
        <v>49532</v>
      </c>
      <c r="V38" s="50">
        <f>SUM(V35:V37)</f>
        <v>451</v>
      </c>
      <c r="W38" s="50">
        <f>SUM(W35:W37)</f>
        <v>103</v>
      </c>
      <c r="X38" s="50">
        <f>SUM(X35:X37)</f>
        <v>6380</v>
      </c>
      <c r="Y38" s="50">
        <f>SUM(Y35:Y37)</f>
        <v>42598</v>
      </c>
      <c r="Z38" s="50">
        <f>SUM(Z35:Z37)</f>
        <v>220632</v>
      </c>
      <c r="AA38" s="50">
        <f>SUM(AA35:AA37)</f>
        <v>220632</v>
      </c>
      <c r="AB38" s="50">
        <f>SUM(AB35:AB37)</f>
        <v>0</v>
      </c>
      <c r="AC38" s="50">
        <f>SUM(AC35:AC37)</f>
        <v>0</v>
      </c>
      <c r="AD38" s="50">
        <f>SUM(AD35:AD37)</f>
        <v>97</v>
      </c>
      <c r="AE38" s="49">
        <f>SUM(AE35:AE37)</f>
        <v>220535</v>
      </c>
      <c r="AF38" s="51">
        <f>SUM(AF35:AF37)</f>
        <v>5167</v>
      </c>
      <c r="AG38" s="50">
        <f>SUM(AG35:AG37)</f>
        <v>5575</v>
      </c>
      <c r="AH38" s="50">
        <f>SUM(AH35:AH37)</f>
        <v>276</v>
      </c>
      <c r="AI38" s="50">
        <f>SUM(AI35:AI37)</f>
        <v>1046</v>
      </c>
      <c r="AJ38" s="50">
        <f>SUM(AJ35:AJ37)</f>
        <v>2</v>
      </c>
      <c r="AK38" s="50">
        <f>SUM(AK35:AK37)</f>
        <v>0</v>
      </c>
      <c r="AL38" s="50">
        <f>SUM(AL35:AL37)</f>
        <v>161</v>
      </c>
      <c r="AM38" s="50">
        <f>SUM(AM35:AM37)</f>
        <v>883</v>
      </c>
      <c r="AN38" s="50">
        <f>SUM(AN35:AN37)</f>
        <v>4891</v>
      </c>
      <c r="AO38" s="50">
        <f>SUM(AO35:AO37)</f>
        <v>4529</v>
      </c>
      <c r="AP38" s="50">
        <f>SUM(AP35:AP37)</f>
        <v>0</v>
      </c>
      <c r="AQ38" s="50">
        <f>SUM(AQ35:AQ37)</f>
        <v>0</v>
      </c>
      <c r="AR38" s="50">
        <f>SUM(AR35:AR37)</f>
        <v>0</v>
      </c>
      <c r="AS38" s="49">
        <f>SUM(AS35:AS37)</f>
        <v>4529</v>
      </c>
    </row>
    <row r="39" spans="1:45" s="2" customFormat="1" ht="24" customHeight="1" x14ac:dyDescent="0.25">
      <c r="A39" s="48">
        <v>9</v>
      </c>
      <c r="B39" s="47" t="s">
        <v>11</v>
      </c>
      <c r="C39" s="41" t="s">
        <v>7</v>
      </c>
      <c r="D39" s="46">
        <f>F39+L39</f>
        <v>211632</v>
      </c>
      <c r="E39" s="14">
        <f>G39+M39</f>
        <v>30</v>
      </c>
      <c r="F39" s="44">
        <v>4298</v>
      </c>
      <c r="G39" s="14">
        <f>SUM(H39:K39)</f>
        <v>30</v>
      </c>
      <c r="H39" s="14">
        <v>7</v>
      </c>
      <c r="I39" s="14">
        <v>0</v>
      </c>
      <c r="J39" s="14">
        <v>18</v>
      </c>
      <c r="K39" s="14">
        <v>5</v>
      </c>
      <c r="L39" s="44">
        <v>207334</v>
      </c>
      <c r="M39" s="14">
        <f>SUM(N39:Q39)</f>
        <v>0</v>
      </c>
      <c r="N39" s="14"/>
      <c r="O39" s="14"/>
      <c r="P39" s="14"/>
      <c r="Q39" s="40"/>
      <c r="R39" s="46">
        <f>T39+Z39</f>
        <v>212473</v>
      </c>
      <c r="S39" s="14">
        <f>U39+AA39</f>
        <v>20</v>
      </c>
      <c r="T39" s="44">
        <v>5306</v>
      </c>
      <c r="U39" s="14">
        <f>SUM(V39:Y39)</f>
        <v>20</v>
      </c>
      <c r="V39" s="14">
        <f>7-4</f>
        <v>3</v>
      </c>
      <c r="W39" s="14">
        <v>0</v>
      </c>
      <c r="X39" s="14">
        <f>18-8</f>
        <v>10</v>
      </c>
      <c r="Y39" s="14">
        <f>5+2</f>
        <v>7</v>
      </c>
      <c r="Z39" s="44">
        <v>207167</v>
      </c>
      <c r="AA39" s="14">
        <f>SUM(AB39:AE39)</f>
        <v>0</v>
      </c>
      <c r="AB39" s="14">
        <v>0</v>
      </c>
      <c r="AC39" s="14">
        <v>0</v>
      </c>
      <c r="AD39" s="14">
        <v>0</v>
      </c>
      <c r="AE39" s="40">
        <v>0</v>
      </c>
      <c r="AF39" s="45">
        <f>AH39+AN39</f>
        <v>841</v>
      </c>
      <c r="AG39" s="14">
        <f>AI39+AO39</f>
        <v>-10</v>
      </c>
      <c r="AH39" s="44">
        <f>T39-F39</f>
        <v>1008</v>
      </c>
      <c r="AI39" s="14">
        <f>SUM(AJ39:AM39)</f>
        <v>-10</v>
      </c>
      <c r="AJ39" s="14">
        <f>V39-H39</f>
        <v>-4</v>
      </c>
      <c r="AK39" s="14">
        <f>W39-I39</f>
        <v>0</v>
      </c>
      <c r="AL39" s="14">
        <f>X39-J39</f>
        <v>-8</v>
      </c>
      <c r="AM39" s="14">
        <f>Y39-K39</f>
        <v>2</v>
      </c>
      <c r="AN39" s="44">
        <f>Z39-L39</f>
        <v>-167</v>
      </c>
      <c r="AO39" s="14">
        <f>SUM(AP39:AS39)</f>
        <v>0</v>
      </c>
      <c r="AP39" s="14">
        <f>AB39-N39</f>
        <v>0</v>
      </c>
      <c r="AQ39" s="14">
        <f>AC39-O39</f>
        <v>0</v>
      </c>
      <c r="AR39" s="14">
        <f>AD39-P39</f>
        <v>0</v>
      </c>
      <c r="AS39" s="40">
        <f>AE39-Q39</f>
        <v>0</v>
      </c>
    </row>
    <row r="40" spans="1:45" s="2" customFormat="1" ht="24" customHeight="1" x14ac:dyDescent="0.25">
      <c r="A40" s="43"/>
      <c r="B40" s="42"/>
      <c r="C40" s="41" t="s">
        <v>6</v>
      </c>
      <c r="D40" s="23"/>
      <c r="E40" s="14">
        <f>G40+M40</f>
        <v>617</v>
      </c>
      <c r="F40" s="21"/>
      <c r="G40" s="14">
        <f>SUM(H40:K40)</f>
        <v>617</v>
      </c>
      <c r="H40" s="14">
        <v>5</v>
      </c>
      <c r="I40" s="14">
        <v>21</v>
      </c>
      <c r="J40" s="14">
        <v>180</v>
      </c>
      <c r="K40" s="14">
        <v>411</v>
      </c>
      <c r="L40" s="21"/>
      <c r="M40" s="14">
        <f>SUM(N40:Q40)</f>
        <v>0</v>
      </c>
      <c r="N40" s="14"/>
      <c r="O40" s="14"/>
      <c r="P40" s="14"/>
      <c r="Q40" s="40"/>
      <c r="R40" s="23"/>
      <c r="S40" s="14">
        <f>U40+AA40</f>
        <v>388</v>
      </c>
      <c r="T40" s="21"/>
      <c r="U40" s="14">
        <f>SUM(V40:Y40)</f>
        <v>388</v>
      </c>
      <c r="V40" s="14">
        <f>5-5</f>
        <v>0</v>
      </c>
      <c r="W40" s="14">
        <f>20-9</f>
        <v>11</v>
      </c>
      <c r="X40" s="14">
        <f>177-55</f>
        <v>122</v>
      </c>
      <c r="Y40" s="14">
        <f>258-7+4</f>
        <v>255</v>
      </c>
      <c r="Z40" s="21"/>
      <c r="AA40" s="14">
        <f>SUM(AB40:AE40)</f>
        <v>0</v>
      </c>
      <c r="AB40" s="14">
        <v>0</v>
      </c>
      <c r="AC40" s="14">
        <v>0</v>
      </c>
      <c r="AD40" s="14">
        <v>0</v>
      </c>
      <c r="AE40" s="40">
        <v>0</v>
      </c>
      <c r="AF40" s="22"/>
      <c r="AG40" s="14">
        <f>AI40+AO40</f>
        <v>-229</v>
      </c>
      <c r="AH40" s="21"/>
      <c r="AI40" s="14">
        <f>SUM(AJ40:AM40)</f>
        <v>-229</v>
      </c>
      <c r="AJ40" s="14">
        <f>V40-H40</f>
        <v>-5</v>
      </c>
      <c r="AK40" s="14">
        <f>W40-I40</f>
        <v>-10</v>
      </c>
      <c r="AL40" s="14">
        <f>X40-J40</f>
        <v>-58</v>
      </c>
      <c r="AM40" s="14">
        <f>Y40-K40</f>
        <v>-156</v>
      </c>
      <c r="AN40" s="21"/>
      <c r="AO40" s="14">
        <f>SUM(AP40:AS40)</f>
        <v>0</v>
      </c>
      <c r="AP40" s="14">
        <f>AB40-N40</f>
        <v>0</v>
      </c>
      <c r="AQ40" s="14">
        <f>AC40-O40</f>
        <v>0</v>
      </c>
      <c r="AR40" s="14">
        <f>AD40-P40</f>
        <v>0</v>
      </c>
      <c r="AS40" s="40">
        <f>AE40-Q40</f>
        <v>0</v>
      </c>
    </row>
    <row r="41" spans="1:45" s="2" customFormat="1" ht="24" customHeight="1" x14ac:dyDescent="0.25">
      <c r="A41" s="43"/>
      <c r="B41" s="42"/>
      <c r="C41" s="41" t="s">
        <v>5</v>
      </c>
      <c r="D41" s="17"/>
      <c r="E41" s="14">
        <f>G41+M41</f>
        <v>234007</v>
      </c>
      <c r="F41" s="15"/>
      <c r="G41" s="14">
        <f>SUM(H41:K41)</f>
        <v>19615</v>
      </c>
      <c r="H41" s="14">
        <v>0</v>
      </c>
      <c r="I41" s="14">
        <v>23</v>
      </c>
      <c r="J41" s="14">
        <v>598</v>
      </c>
      <c r="K41" s="14">
        <f>17848+1146</f>
        <v>18994</v>
      </c>
      <c r="L41" s="15"/>
      <c r="M41" s="14">
        <f>SUM(N41:Q41)</f>
        <v>214392</v>
      </c>
      <c r="N41" s="14"/>
      <c r="O41" s="14"/>
      <c r="P41" s="14"/>
      <c r="Q41" s="40">
        <v>214392</v>
      </c>
      <c r="R41" s="17"/>
      <c r="S41" s="14">
        <f>U41+AA41</f>
        <v>235429</v>
      </c>
      <c r="T41" s="15"/>
      <c r="U41" s="14">
        <f>SUM(V41:Y41)</f>
        <v>19935</v>
      </c>
      <c r="V41" s="14">
        <v>0</v>
      </c>
      <c r="W41" s="14">
        <f>24-2</f>
        <v>22</v>
      </c>
      <c r="X41" s="14">
        <f>658-204</f>
        <v>454</v>
      </c>
      <c r="Y41" s="14">
        <f>19723-258-6</f>
        <v>19459</v>
      </c>
      <c r="Z41" s="15"/>
      <c r="AA41" s="14">
        <f>SUM(AB41:AE41)</f>
        <v>215494</v>
      </c>
      <c r="AB41" s="14">
        <v>0</v>
      </c>
      <c r="AC41" s="14">
        <v>0</v>
      </c>
      <c r="AD41" s="14">
        <v>0</v>
      </c>
      <c r="AE41" s="40">
        <v>215494</v>
      </c>
      <c r="AF41" s="16"/>
      <c r="AG41" s="14">
        <f>AI41+AO41</f>
        <v>1422</v>
      </c>
      <c r="AH41" s="15"/>
      <c r="AI41" s="14">
        <f>SUM(AJ41:AM41)</f>
        <v>320</v>
      </c>
      <c r="AJ41" s="14">
        <f>V41-H41</f>
        <v>0</v>
      </c>
      <c r="AK41" s="14">
        <f>W41-I41</f>
        <v>-1</v>
      </c>
      <c r="AL41" s="14">
        <f>X41-J41</f>
        <v>-144</v>
      </c>
      <c r="AM41" s="14">
        <f>Y41-K41</f>
        <v>465</v>
      </c>
      <c r="AN41" s="15"/>
      <c r="AO41" s="14">
        <f>SUM(AP41:AS41)</f>
        <v>1102</v>
      </c>
      <c r="AP41" s="14">
        <f>AB41-N41</f>
        <v>0</v>
      </c>
      <c r="AQ41" s="14">
        <f>AC41-O41</f>
        <v>0</v>
      </c>
      <c r="AR41" s="14">
        <f>AD41-P41</f>
        <v>0</v>
      </c>
      <c r="AS41" s="40">
        <f>AE41-Q41</f>
        <v>1102</v>
      </c>
    </row>
    <row r="42" spans="1:45" s="2" customFormat="1" ht="24" customHeight="1" x14ac:dyDescent="0.25">
      <c r="A42" s="55"/>
      <c r="B42" s="54"/>
      <c r="C42" s="53" t="s">
        <v>4</v>
      </c>
      <c r="D42" s="52">
        <f>SUM(D39:D41)</f>
        <v>211632</v>
      </c>
      <c r="E42" s="50">
        <f>SUM(E39:E41)</f>
        <v>234654</v>
      </c>
      <c r="F42" s="50">
        <f>SUM(F39:F41)</f>
        <v>4298</v>
      </c>
      <c r="G42" s="50">
        <f>SUM(G39:G41)</f>
        <v>20262</v>
      </c>
      <c r="H42" s="50">
        <f>SUM(H39:H41)</f>
        <v>12</v>
      </c>
      <c r="I42" s="50">
        <f>SUM(I39:I41)</f>
        <v>44</v>
      </c>
      <c r="J42" s="50">
        <f>SUM(J39:J41)</f>
        <v>796</v>
      </c>
      <c r="K42" s="50">
        <f>SUM(K39:K41)</f>
        <v>19410</v>
      </c>
      <c r="L42" s="50">
        <f>SUM(L39:L41)</f>
        <v>207334</v>
      </c>
      <c r="M42" s="50">
        <f>SUM(M39:M41)</f>
        <v>214392</v>
      </c>
      <c r="N42" s="50">
        <f>SUM(N39:N41)</f>
        <v>0</v>
      </c>
      <c r="O42" s="50">
        <f>SUM(O39:O41)</f>
        <v>0</v>
      </c>
      <c r="P42" s="50">
        <f>SUM(P39:P41)</f>
        <v>0</v>
      </c>
      <c r="Q42" s="49">
        <f>SUM(Q39:Q41)</f>
        <v>214392</v>
      </c>
      <c r="R42" s="52">
        <f>SUM(R39:R41)</f>
        <v>212473</v>
      </c>
      <c r="S42" s="50">
        <f>SUM(S39:S41)</f>
        <v>235837</v>
      </c>
      <c r="T42" s="50">
        <f>SUM(T39:T41)</f>
        <v>5306</v>
      </c>
      <c r="U42" s="50">
        <f>SUM(U39:U41)</f>
        <v>20343</v>
      </c>
      <c r="V42" s="50">
        <f>SUM(V39:V41)</f>
        <v>3</v>
      </c>
      <c r="W42" s="50">
        <f>SUM(W39:W41)</f>
        <v>33</v>
      </c>
      <c r="X42" s="50">
        <f>SUM(X39:X41)</f>
        <v>586</v>
      </c>
      <c r="Y42" s="50">
        <f>SUM(Y39:Y41)</f>
        <v>19721</v>
      </c>
      <c r="Z42" s="50">
        <f>SUM(Z39:Z41)</f>
        <v>207167</v>
      </c>
      <c r="AA42" s="50">
        <f>SUM(AA39:AA41)</f>
        <v>215494</v>
      </c>
      <c r="AB42" s="50">
        <f>SUM(AB39:AB41)</f>
        <v>0</v>
      </c>
      <c r="AC42" s="50">
        <f>SUM(AC39:AC41)</f>
        <v>0</v>
      </c>
      <c r="AD42" s="50">
        <f>SUM(AD39:AD41)</f>
        <v>0</v>
      </c>
      <c r="AE42" s="49">
        <f>SUM(AE39:AE41)</f>
        <v>215494</v>
      </c>
      <c r="AF42" s="51">
        <f>SUM(AF39:AF41)</f>
        <v>841</v>
      </c>
      <c r="AG42" s="50">
        <f>SUM(AG39:AG41)</f>
        <v>1183</v>
      </c>
      <c r="AH42" s="50">
        <f>SUM(AH39:AH41)</f>
        <v>1008</v>
      </c>
      <c r="AI42" s="50">
        <f>SUM(AI39:AI41)</f>
        <v>81</v>
      </c>
      <c r="AJ42" s="50">
        <f>SUM(AJ39:AJ41)</f>
        <v>-9</v>
      </c>
      <c r="AK42" s="50">
        <f>SUM(AK39:AK41)</f>
        <v>-11</v>
      </c>
      <c r="AL42" s="50">
        <f>SUM(AL39:AL41)</f>
        <v>-210</v>
      </c>
      <c r="AM42" s="50">
        <f>SUM(AM39:AM41)</f>
        <v>311</v>
      </c>
      <c r="AN42" s="50">
        <f>SUM(AN39:AN41)</f>
        <v>-167</v>
      </c>
      <c r="AO42" s="50">
        <f>SUM(AO39:AO41)</f>
        <v>1102</v>
      </c>
      <c r="AP42" s="50">
        <f>SUM(AP39:AP41)</f>
        <v>0</v>
      </c>
      <c r="AQ42" s="50">
        <f>SUM(AQ39:AQ41)</f>
        <v>0</v>
      </c>
      <c r="AR42" s="50">
        <f>SUM(AR39:AR41)</f>
        <v>0</v>
      </c>
      <c r="AS42" s="49">
        <f>SUM(AS39:AS41)</f>
        <v>1102</v>
      </c>
    </row>
    <row r="43" spans="1:45" s="2" customFormat="1" ht="24" customHeight="1" x14ac:dyDescent="0.25">
      <c r="A43" s="48">
        <v>10</v>
      </c>
      <c r="B43" s="47" t="s">
        <v>10</v>
      </c>
      <c r="C43" s="41" t="s">
        <v>7</v>
      </c>
      <c r="D43" s="46">
        <f>F43+L43</f>
        <v>316750</v>
      </c>
      <c r="E43" s="14">
        <f>G43+M43</f>
        <v>2</v>
      </c>
      <c r="F43" s="44">
        <v>11079</v>
      </c>
      <c r="G43" s="14">
        <f>SUM(H43:K43)</f>
        <v>2</v>
      </c>
      <c r="H43" s="14">
        <v>2</v>
      </c>
      <c r="I43" s="14">
        <v>0</v>
      </c>
      <c r="J43" s="14">
        <v>0</v>
      </c>
      <c r="K43" s="14">
        <v>0</v>
      </c>
      <c r="L43" s="44">
        <v>305671</v>
      </c>
      <c r="M43" s="14">
        <f>SUM(N43:Q43)</f>
        <v>0</v>
      </c>
      <c r="N43" s="14"/>
      <c r="O43" s="14"/>
      <c r="P43" s="14"/>
      <c r="Q43" s="40"/>
      <c r="R43" s="46">
        <f>T43+Z43</f>
        <v>321759</v>
      </c>
      <c r="S43" s="14">
        <f>U43+AA43</f>
        <v>2</v>
      </c>
      <c r="T43" s="44">
        <v>11213</v>
      </c>
      <c r="U43" s="14">
        <f>SUM(V43:Y43)</f>
        <v>2</v>
      </c>
      <c r="V43" s="14">
        <v>2</v>
      </c>
      <c r="W43" s="14"/>
      <c r="X43" s="14"/>
      <c r="Y43" s="14"/>
      <c r="Z43" s="44">
        <v>310546</v>
      </c>
      <c r="AA43" s="14">
        <f>SUM(AB43:AE43)</f>
        <v>0</v>
      </c>
      <c r="AB43" s="14"/>
      <c r="AC43" s="14"/>
      <c r="AD43" s="14"/>
      <c r="AE43" s="40"/>
      <c r="AF43" s="45">
        <f>AH43+AN43</f>
        <v>5009</v>
      </c>
      <c r="AG43" s="14">
        <f>AI43+AO43</f>
        <v>0</v>
      </c>
      <c r="AH43" s="44">
        <f>T43-F43</f>
        <v>134</v>
      </c>
      <c r="AI43" s="14">
        <f>SUM(AJ43:AM43)</f>
        <v>0</v>
      </c>
      <c r="AJ43" s="14">
        <f>V43-H43</f>
        <v>0</v>
      </c>
      <c r="AK43" s="14">
        <f>W43-I43</f>
        <v>0</v>
      </c>
      <c r="AL43" s="14">
        <f>X43-J43</f>
        <v>0</v>
      </c>
      <c r="AM43" s="14">
        <f>Y43-K43</f>
        <v>0</v>
      </c>
      <c r="AN43" s="44">
        <f>Z43-L43</f>
        <v>4875</v>
      </c>
      <c r="AO43" s="14">
        <f>SUM(AP43:AS43)</f>
        <v>0</v>
      </c>
      <c r="AP43" s="14">
        <f>AB43-N43</f>
        <v>0</v>
      </c>
      <c r="AQ43" s="14">
        <f>AC43-O43</f>
        <v>0</v>
      </c>
      <c r="AR43" s="14">
        <f>AD43-P43</f>
        <v>0</v>
      </c>
      <c r="AS43" s="40">
        <f>AE43-Q43</f>
        <v>0</v>
      </c>
    </row>
    <row r="44" spans="1:45" s="2" customFormat="1" ht="24" customHeight="1" x14ac:dyDescent="0.25">
      <c r="A44" s="43"/>
      <c r="B44" s="42"/>
      <c r="C44" s="41" t="s">
        <v>6</v>
      </c>
      <c r="D44" s="23"/>
      <c r="E44" s="14">
        <f>G44+M44</f>
        <v>572</v>
      </c>
      <c r="F44" s="21"/>
      <c r="G44" s="14">
        <f>SUM(H44:K44)</f>
        <v>572</v>
      </c>
      <c r="H44" s="14">
        <v>20</v>
      </c>
      <c r="I44" s="14">
        <v>23</v>
      </c>
      <c r="J44" s="14">
        <v>529</v>
      </c>
      <c r="K44" s="14">
        <v>0</v>
      </c>
      <c r="L44" s="21"/>
      <c r="M44" s="14">
        <f>SUM(N44:Q44)</f>
        <v>0</v>
      </c>
      <c r="N44" s="14"/>
      <c r="O44" s="14"/>
      <c r="P44" s="14"/>
      <c r="Q44" s="40"/>
      <c r="R44" s="23"/>
      <c r="S44" s="14">
        <f>U44+AA44</f>
        <v>576</v>
      </c>
      <c r="T44" s="21"/>
      <c r="U44" s="14">
        <f>SUM(V44:Y44)</f>
        <v>576</v>
      </c>
      <c r="V44" s="14">
        <v>20</v>
      </c>
      <c r="W44" s="14">
        <v>23</v>
      </c>
      <c r="X44" s="14">
        <v>533</v>
      </c>
      <c r="Y44" s="14"/>
      <c r="Z44" s="21"/>
      <c r="AA44" s="14">
        <f>SUM(AB44:AE44)</f>
        <v>0</v>
      </c>
      <c r="AB44" s="14"/>
      <c r="AC44" s="14"/>
      <c r="AD44" s="14"/>
      <c r="AE44" s="40"/>
      <c r="AF44" s="22"/>
      <c r="AG44" s="14">
        <f>AI44+AO44</f>
        <v>4</v>
      </c>
      <c r="AH44" s="21"/>
      <c r="AI44" s="14">
        <f>SUM(AJ44:AM44)</f>
        <v>4</v>
      </c>
      <c r="AJ44" s="14">
        <f>V44-H44</f>
        <v>0</v>
      </c>
      <c r="AK44" s="14">
        <f>W44-I44</f>
        <v>0</v>
      </c>
      <c r="AL44" s="14">
        <f>X44-J44</f>
        <v>4</v>
      </c>
      <c r="AM44" s="14">
        <f>Y44-K44</f>
        <v>0</v>
      </c>
      <c r="AN44" s="21"/>
      <c r="AO44" s="14">
        <f>SUM(AP44:AS44)</f>
        <v>0</v>
      </c>
      <c r="AP44" s="14">
        <f>AB44-N44</f>
        <v>0</v>
      </c>
      <c r="AQ44" s="14">
        <f>AC44-O44</f>
        <v>0</v>
      </c>
      <c r="AR44" s="14">
        <f>AD44-P44</f>
        <v>0</v>
      </c>
      <c r="AS44" s="40">
        <f>AE44-Q44</f>
        <v>0</v>
      </c>
    </row>
    <row r="45" spans="1:45" s="2" customFormat="1" ht="24" customHeight="1" x14ac:dyDescent="0.25">
      <c r="A45" s="43"/>
      <c r="B45" s="42"/>
      <c r="C45" s="41" t="s">
        <v>5</v>
      </c>
      <c r="D45" s="17"/>
      <c r="E45" s="14">
        <f>G45+M45</f>
        <v>336942</v>
      </c>
      <c r="F45" s="15"/>
      <c r="G45" s="14">
        <f>SUM(H45:K45)</f>
        <v>31271</v>
      </c>
      <c r="H45" s="14">
        <v>0</v>
      </c>
      <c r="I45" s="14">
        <v>0</v>
      </c>
      <c r="J45" s="14">
        <v>1985</v>
      </c>
      <c r="K45" s="14">
        <v>29286</v>
      </c>
      <c r="L45" s="15"/>
      <c r="M45" s="14">
        <f>SUM(N45:Q45)</f>
        <v>305671</v>
      </c>
      <c r="N45" s="14"/>
      <c r="O45" s="14"/>
      <c r="P45" s="14"/>
      <c r="Q45" s="40">
        <v>305671</v>
      </c>
      <c r="R45" s="17"/>
      <c r="S45" s="14">
        <f>U45+AA45</f>
        <v>342103</v>
      </c>
      <c r="T45" s="15"/>
      <c r="U45" s="14">
        <f>SUM(V45:Y45)</f>
        <v>31557</v>
      </c>
      <c r="V45" s="14"/>
      <c r="W45" s="14"/>
      <c r="X45" s="14">
        <v>2162</v>
      </c>
      <c r="Y45" s="14">
        <v>29395</v>
      </c>
      <c r="Z45" s="15"/>
      <c r="AA45" s="14">
        <f>SUM(AB45:AE45)</f>
        <v>310546</v>
      </c>
      <c r="AB45" s="14"/>
      <c r="AC45" s="14"/>
      <c r="AD45" s="14"/>
      <c r="AE45" s="40">
        <v>310546</v>
      </c>
      <c r="AF45" s="16"/>
      <c r="AG45" s="14">
        <f>AI45+AO45</f>
        <v>5161</v>
      </c>
      <c r="AH45" s="15"/>
      <c r="AI45" s="14">
        <f>SUM(AJ45:AM45)</f>
        <v>286</v>
      </c>
      <c r="AJ45" s="14">
        <f>V45-H45</f>
        <v>0</v>
      </c>
      <c r="AK45" s="14">
        <f>W45-I45</f>
        <v>0</v>
      </c>
      <c r="AL45" s="14">
        <f>X45-J45</f>
        <v>177</v>
      </c>
      <c r="AM45" s="14">
        <f>Y45-K45</f>
        <v>109</v>
      </c>
      <c r="AN45" s="15"/>
      <c r="AO45" s="14">
        <f>SUM(AP45:AS45)</f>
        <v>4875</v>
      </c>
      <c r="AP45" s="14">
        <f>AB45-N45</f>
        <v>0</v>
      </c>
      <c r="AQ45" s="14">
        <f>AC45-O45</f>
        <v>0</v>
      </c>
      <c r="AR45" s="14">
        <f>AD45-P45</f>
        <v>0</v>
      </c>
      <c r="AS45" s="40">
        <f>AE45-Q45</f>
        <v>4875</v>
      </c>
    </row>
    <row r="46" spans="1:45" s="2" customFormat="1" ht="24" customHeight="1" x14ac:dyDescent="0.25">
      <c r="A46" s="55"/>
      <c r="B46" s="54"/>
      <c r="C46" s="53" t="s">
        <v>4</v>
      </c>
      <c r="D46" s="52">
        <f>SUM(D43:D45)</f>
        <v>316750</v>
      </c>
      <c r="E46" s="50">
        <f>SUM(E43:E45)</f>
        <v>337516</v>
      </c>
      <c r="F46" s="50">
        <f>SUM(F43:F45)</f>
        <v>11079</v>
      </c>
      <c r="G46" s="50">
        <f>SUM(G43:G45)</f>
        <v>31845</v>
      </c>
      <c r="H46" s="50">
        <f>SUM(H43:H45)</f>
        <v>22</v>
      </c>
      <c r="I46" s="50">
        <f>SUM(I43:I45)</f>
        <v>23</v>
      </c>
      <c r="J46" s="50">
        <f>SUM(J43:J45)</f>
        <v>2514</v>
      </c>
      <c r="K46" s="50">
        <f>SUM(K43:K45)</f>
        <v>29286</v>
      </c>
      <c r="L46" s="50">
        <f>SUM(L43:L45)</f>
        <v>305671</v>
      </c>
      <c r="M46" s="50">
        <f>SUM(M43:M45)</f>
        <v>305671</v>
      </c>
      <c r="N46" s="50">
        <f>SUM(N43:N45)</f>
        <v>0</v>
      </c>
      <c r="O46" s="50">
        <f>SUM(O43:O45)</f>
        <v>0</v>
      </c>
      <c r="P46" s="50">
        <f>SUM(P43:P45)</f>
        <v>0</v>
      </c>
      <c r="Q46" s="49">
        <f>SUM(Q43:Q45)</f>
        <v>305671</v>
      </c>
      <c r="R46" s="52">
        <f>SUM(R43:R45)</f>
        <v>321759</v>
      </c>
      <c r="S46" s="50">
        <f>SUM(S43:S45)</f>
        <v>342681</v>
      </c>
      <c r="T46" s="50">
        <f>SUM(T43:T45)</f>
        <v>11213</v>
      </c>
      <c r="U46" s="50">
        <f>SUM(U43:U45)</f>
        <v>32135</v>
      </c>
      <c r="V46" s="50">
        <f>SUM(V43:V45)</f>
        <v>22</v>
      </c>
      <c r="W46" s="50">
        <f>SUM(W43:W45)</f>
        <v>23</v>
      </c>
      <c r="X46" s="50">
        <f>SUM(X43:X45)</f>
        <v>2695</v>
      </c>
      <c r="Y46" s="50">
        <f>SUM(Y43:Y45)</f>
        <v>29395</v>
      </c>
      <c r="Z46" s="13">
        <f>SUM(Z43:Z45)</f>
        <v>310546</v>
      </c>
      <c r="AA46" s="13">
        <f>SUM(AA43:AA45)</f>
        <v>310546</v>
      </c>
      <c r="AB46" s="50">
        <f>SUM(AB43:AB45)</f>
        <v>0</v>
      </c>
      <c r="AC46" s="50">
        <f>SUM(AC43:AC45)</f>
        <v>0</v>
      </c>
      <c r="AD46" s="50">
        <f>SUM(AD43:AD45)</f>
        <v>0</v>
      </c>
      <c r="AE46" s="49">
        <f>SUM(AE43:AE45)</f>
        <v>310546</v>
      </c>
      <c r="AF46" s="51">
        <f>SUM(AF43:AF45)</f>
        <v>5009</v>
      </c>
      <c r="AG46" s="50">
        <f>SUM(AG43:AG45)</f>
        <v>5165</v>
      </c>
      <c r="AH46" s="50">
        <f>SUM(AH43:AH45)</f>
        <v>134</v>
      </c>
      <c r="AI46" s="50">
        <f>SUM(AI43:AI45)</f>
        <v>290</v>
      </c>
      <c r="AJ46" s="50">
        <f>SUM(AJ43:AJ45)</f>
        <v>0</v>
      </c>
      <c r="AK46" s="50">
        <f>SUM(AK43:AK45)</f>
        <v>0</v>
      </c>
      <c r="AL46" s="50">
        <f>SUM(AL43:AL45)</f>
        <v>181</v>
      </c>
      <c r="AM46" s="50">
        <f>SUM(AM43:AM45)</f>
        <v>109</v>
      </c>
      <c r="AN46" s="50">
        <f>SUM(AN43:AN45)</f>
        <v>4875</v>
      </c>
      <c r="AO46" s="50">
        <f>SUM(AO43:AO45)</f>
        <v>4875</v>
      </c>
      <c r="AP46" s="50">
        <f>SUM(AP43:AP45)</f>
        <v>0</v>
      </c>
      <c r="AQ46" s="50">
        <f>SUM(AQ43:AQ45)</f>
        <v>0</v>
      </c>
      <c r="AR46" s="50">
        <f>SUM(AR43:AR45)</f>
        <v>0</v>
      </c>
      <c r="AS46" s="49">
        <f>SUM(AS43:AS45)</f>
        <v>4875</v>
      </c>
    </row>
    <row r="47" spans="1:45" s="2" customFormat="1" ht="24" customHeight="1" x14ac:dyDescent="0.25">
      <c r="A47" s="48">
        <v>11</v>
      </c>
      <c r="B47" s="47" t="s">
        <v>9</v>
      </c>
      <c r="C47" s="41" t="s">
        <v>7</v>
      </c>
      <c r="D47" s="46">
        <f>F47+L47</f>
        <v>226018</v>
      </c>
      <c r="E47" s="14">
        <f>G47+M47</f>
        <v>1026</v>
      </c>
      <c r="F47" s="44">
        <v>10932</v>
      </c>
      <c r="G47" s="14">
        <f>SUM(H47:K47)</f>
        <v>1026</v>
      </c>
      <c r="H47" s="14">
        <v>198</v>
      </c>
      <c r="I47" s="14">
        <v>10</v>
      </c>
      <c r="J47" s="14">
        <v>304</v>
      </c>
      <c r="K47" s="14">
        <v>514</v>
      </c>
      <c r="L47" s="44">
        <v>215086</v>
      </c>
      <c r="M47" s="14">
        <v>0</v>
      </c>
      <c r="N47" s="14"/>
      <c r="O47" s="14"/>
      <c r="P47" s="14"/>
      <c r="Q47" s="40"/>
      <c r="R47" s="46">
        <f>T47+Z47</f>
        <v>230826</v>
      </c>
      <c r="S47" s="14">
        <f>U47+AA47</f>
        <v>731</v>
      </c>
      <c r="T47" s="44">
        <v>13296</v>
      </c>
      <c r="U47" s="14">
        <f>SUM(V47:Y47)</f>
        <v>731</v>
      </c>
      <c r="V47" s="14">
        <v>12</v>
      </c>
      <c r="W47" s="14">
        <v>3</v>
      </c>
      <c r="X47" s="14">
        <v>60</v>
      </c>
      <c r="Y47" s="14">
        <v>656</v>
      </c>
      <c r="Z47" s="44">
        <v>217530</v>
      </c>
      <c r="AA47" s="14">
        <f>SUM(AB47:AE47)</f>
        <v>0</v>
      </c>
      <c r="AB47" s="14"/>
      <c r="AC47" s="14"/>
      <c r="AD47" s="14"/>
      <c r="AE47" s="40"/>
      <c r="AF47" s="45">
        <f>AH47+AN47</f>
        <v>4808</v>
      </c>
      <c r="AG47" s="14">
        <f>AI47+AO47</f>
        <v>-295</v>
      </c>
      <c r="AH47" s="44">
        <f>T47-F47</f>
        <v>2364</v>
      </c>
      <c r="AI47" s="14">
        <f>SUM(AJ47:AM47)</f>
        <v>-295</v>
      </c>
      <c r="AJ47" s="14">
        <f>V47-H47</f>
        <v>-186</v>
      </c>
      <c r="AK47" s="14">
        <f>W47-I47</f>
        <v>-7</v>
      </c>
      <c r="AL47" s="14">
        <f>X47-J47</f>
        <v>-244</v>
      </c>
      <c r="AM47" s="14">
        <f>Y47-K47</f>
        <v>142</v>
      </c>
      <c r="AN47" s="44">
        <f>Z47-L47</f>
        <v>2444</v>
      </c>
      <c r="AO47" s="14">
        <f>SUM(AP47:AS47)</f>
        <v>0</v>
      </c>
      <c r="AP47" s="14">
        <f>AB47-N47</f>
        <v>0</v>
      </c>
      <c r="AQ47" s="14">
        <f>AC47-O47</f>
        <v>0</v>
      </c>
      <c r="AR47" s="14">
        <f>AD47-P47</f>
        <v>0</v>
      </c>
      <c r="AS47" s="40">
        <f>AE47-Q47</f>
        <v>0</v>
      </c>
    </row>
    <row r="48" spans="1:45" s="2" customFormat="1" ht="24" customHeight="1" x14ac:dyDescent="0.25">
      <c r="A48" s="43"/>
      <c r="B48" s="42"/>
      <c r="C48" s="41" t="s">
        <v>6</v>
      </c>
      <c r="D48" s="23"/>
      <c r="E48" s="14">
        <f>G48+M48</f>
        <v>14326</v>
      </c>
      <c r="F48" s="21"/>
      <c r="G48" s="14">
        <f>SUM(H48:K48)</f>
        <v>14326</v>
      </c>
      <c r="H48" s="14">
        <v>509</v>
      </c>
      <c r="I48" s="14">
        <v>128</v>
      </c>
      <c r="J48" s="14">
        <v>4224</v>
      </c>
      <c r="K48" s="14">
        <v>9465</v>
      </c>
      <c r="L48" s="21"/>
      <c r="M48" s="14">
        <v>0</v>
      </c>
      <c r="N48" s="14"/>
      <c r="O48" s="14"/>
      <c r="P48" s="14"/>
      <c r="Q48" s="40"/>
      <c r="R48" s="23"/>
      <c r="S48" s="14">
        <f>U48+AA48</f>
        <v>13370</v>
      </c>
      <c r="T48" s="21"/>
      <c r="U48" s="14">
        <f>SUM(V48:Y48)</f>
        <v>13370</v>
      </c>
      <c r="V48" s="14">
        <v>10</v>
      </c>
      <c r="W48" s="14">
        <v>8</v>
      </c>
      <c r="X48" s="14">
        <v>1647</v>
      </c>
      <c r="Y48" s="14">
        <v>11705</v>
      </c>
      <c r="Z48" s="21"/>
      <c r="AA48" s="14">
        <f>SUM(AB48:AE48)</f>
        <v>0</v>
      </c>
      <c r="AB48" s="14"/>
      <c r="AC48" s="14"/>
      <c r="AD48" s="14"/>
      <c r="AE48" s="40"/>
      <c r="AF48" s="22"/>
      <c r="AG48" s="14">
        <f>AI48+AO48</f>
        <v>-956</v>
      </c>
      <c r="AH48" s="21"/>
      <c r="AI48" s="14">
        <f>SUM(AJ48:AM48)</f>
        <v>-956</v>
      </c>
      <c r="AJ48" s="14">
        <f>V48-H48</f>
        <v>-499</v>
      </c>
      <c r="AK48" s="14">
        <f>W48-I48</f>
        <v>-120</v>
      </c>
      <c r="AL48" s="14">
        <f>X48-J48</f>
        <v>-2577</v>
      </c>
      <c r="AM48" s="14">
        <f>Y48-K48</f>
        <v>2240</v>
      </c>
      <c r="AN48" s="21"/>
      <c r="AO48" s="14">
        <f>SUM(AP48:AS48)</f>
        <v>0</v>
      </c>
      <c r="AP48" s="14">
        <f>AB48-N48</f>
        <v>0</v>
      </c>
      <c r="AQ48" s="14">
        <f>AC48-O48</f>
        <v>0</v>
      </c>
      <c r="AR48" s="14">
        <f>AD48-P48</f>
        <v>0</v>
      </c>
      <c r="AS48" s="40">
        <f>AE48-Q48</f>
        <v>0</v>
      </c>
    </row>
    <row r="49" spans="1:45" s="2" customFormat="1" ht="24" customHeight="1" x14ac:dyDescent="0.25">
      <c r="A49" s="43"/>
      <c r="B49" s="42"/>
      <c r="C49" s="41" t="s">
        <v>5</v>
      </c>
      <c r="D49" s="17"/>
      <c r="E49" s="14">
        <f>G49+M49</f>
        <v>244289</v>
      </c>
      <c r="F49" s="15"/>
      <c r="G49" s="14">
        <f>SUM(H49:K49)</f>
        <v>27723</v>
      </c>
      <c r="H49" s="14">
        <v>98</v>
      </c>
      <c r="I49" s="14">
        <v>65</v>
      </c>
      <c r="J49" s="14">
        <v>4926</v>
      </c>
      <c r="K49" s="14">
        <v>22634</v>
      </c>
      <c r="L49" s="15"/>
      <c r="M49" s="14">
        <f>SUM(N49:Q49)</f>
        <v>216566</v>
      </c>
      <c r="N49" s="14"/>
      <c r="O49" s="14"/>
      <c r="P49" s="14">
        <v>108</v>
      </c>
      <c r="Q49" s="40">
        <v>216458</v>
      </c>
      <c r="R49" s="17"/>
      <c r="S49" s="14">
        <f>U49+AA49</f>
        <v>249452</v>
      </c>
      <c r="T49" s="15"/>
      <c r="U49" s="14">
        <f>SUM(V49:Y49)</f>
        <v>28549</v>
      </c>
      <c r="V49" s="14">
        <v>15</v>
      </c>
      <c r="W49" s="14">
        <v>32</v>
      </c>
      <c r="X49" s="14">
        <v>2079</v>
      </c>
      <c r="Y49" s="14">
        <v>26423</v>
      </c>
      <c r="Z49" s="15"/>
      <c r="AA49" s="14">
        <f>SUM(AB49:AE49)</f>
        <v>220903</v>
      </c>
      <c r="AB49" s="14"/>
      <c r="AC49" s="14"/>
      <c r="AD49" s="14">
        <v>76</v>
      </c>
      <c r="AE49" s="40">
        <v>220827</v>
      </c>
      <c r="AF49" s="16"/>
      <c r="AG49" s="14">
        <f>AI49+AO49</f>
        <v>5163</v>
      </c>
      <c r="AH49" s="15"/>
      <c r="AI49" s="14">
        <f>SUM(AJ49:AM49)</f>
        <v>826</v>
      </c>
      <c r="AJ49" s="14">
        <f>V49-H49</f>
        <v>-83</v>
      </c>
      <c r="AK49" s="14">
        <f>W49-I49</f>
        <v>-33</v>
      </c>
      <c r="AL49" s="14">
        <f>X49-J49</f>
        <v>-2847</v>
      </c>
      <c r="AM49" s="14">
        <f>Y49-K49</f>
        <v>3789</v>
      </c>
      <c r="AN49" s="15"/>
      <c r="AO49" s="14">
        <f>SUM(AP49:AS49)</f>
        <v>4337</v>
      </c>
      <c r="AP49" s="14">
        <f>AB49-N49</f>
        <v>0</v>
      </c>
      <c r="AQ49" s="14">
        <f>AC49-O49</f>
        <v>0</v>
      </c>
      <c r="AR49" s="14">
        <f>AD49-P49</f>
        <v>-32</v>
      </c>
      <c r="AS49" s="40">
        <f>AE49-Q49</f>
        <v>4369</v>
      </c>
    </row>
    <row r="50" spans="1:45" s="2" customFormat="1" ht="24" customHeight="1" thickBot="1" x14ac:dyDescent="0.3">
      <c r="A50" s="39"/>
      <c r="B50" s="38"/>
      <c r="C50" s="37" t="s">
        <v>4</v>
      </c>
      <c r="D50" s="36">
        <f>SUM(D47:D49)</f>
        <v>226018</v>
      </c>
      <c r="E50" s="34">
        <f>SUM(E47:E49)</f>
        <v>259641</v>
      </c>
      <c r="F50" s="34">
        <f>SUM(F47:F49)</f>
        <v>10932</v>
      </c>
      <c r="G50" s="34">
        <f>SUM(G47:G49)</f>
        <v>43075</v>
      </c>
      <c r="H50" s="34">
        <f>SUM(H47:H49)</f>
        <v>805</v>
      </c>
      <c r="I50" s="34">
        <f>SUM(I47:I49)</f>
        <v>203</v>
      </c>
      <c r="J50" s="34">
        <f>SUM(J47:J49)</f>
        <v>9454</v>
      </c>
      <c r="K50" s="34">
        <f>SUM(K47:K49)</f>
        <v>32613</v>
      </c>
      <c r="L50" s="34">
        <f>SUM(L47:L49)</f>
        <v>215086</v>
      </c>
      <c r="M50" s="34">
        <f>SUM(M47:M49)</f>
        <v>216566</v>
      </c>
      <c r="N50" s="34">
        <f>SUM(N47:N49)</f>
        <v>0</v>
      </c>
      <c r="O50" s="34">
        <f>SUM(O47:O49)</f>
        <v>0</v>
      </c>
      <c r="P50" s="34">
        <f>SUM(P47:P49)</f>
        <v>108</v>
      </c>
      <c r="Q50" s="33">
        <f>SUM(Q47:Q49)</f>
        <v>216458</v>
      </c>
      <c r="R50" s="36">
        <f>SUM(R47:R49)</f>
        <v>230826</v>
      </c>
      <c r="S50" s="34">
        <f>SUM(S47:S49)</f>
        <v>263553</v>
      </c>
      <c r="T50" s="34">
        <f>SUM(T47:T49)</f>
        <v>13296</v>
      </c>
      <c r="U50" s="34">
        <f>SUM(U47:U49)</f>
        <v>42650</v>
      </c>
      <c r="V50" s="34">
        <f>SUM(V47:V49)</f>
        <v>37</v>
      </c>
      <c r="W50" s="34">
        <f>SUM(W47:W49)</f>
        <v>43</v>
      </c>
      <c r="X50" s="34">
        <f>SUM(X47:X49)</f>
        <v>3786</v>
      </c>
      <c r="Y50" s="34">
        <f>SUM(Y47:Y49)</f>
        <v>38784</v>
      </c>
      <c r="Z50" s="34">
        <f>SUM(Z47:Z49)</f>
        <v>217530</v>
      </c>
      <c r="AA50" s="34">
        <f>SUM(AA47:AA49)</f>
        <v>220903</v>
      </c>
      <c r="AB50" s="34">
        <f>SUM(AB47:AB49)</f>
        <v>0</v>
      </c>
      <c r="AC50" s="34">
        <f>SUM(AC47:AC49)</f>
        <v>0</v>
      </c>
      <c r="AD50" s="34">
        <f>SUM(AD47:AD49)</f>
        <v>76</v>
      </c>
      <c r="AE50" s="33">
        <f>SUM(AE47:AE49)</f>
        <v>220827</v>
      </c>
      <c r="AF50" s="35">
        <f>SUM(AF47:AF49)</f>
        <v>4808</v>
      </c>
      <c r="AG50" s="34">
        <f>SUM(AG47:AG49)</f>
        <v>3912</v>
      </c>
      <c r="AH50" s="34">
        <f>SUM(AH47:AH49)</f>
        <v>2364</v>
      </c>
      <c r="AI50" s="34">
        <f>SUM(AI47:AI49)</f>
        <v>-425</v>
      </c>
      <c r="AJ50" s="34">
        <f>SUM(AJ47:AJ49)</f>
        <v>-768</v>
      </c>
      <c r="AK50" s="34">
        <f>SUM(AK47:AK49)</f>
        <v>-160</v>
      </c>
      <c r="AL50" s="34">
        <f>SUM(AL47:AL49)</f>
        <v>-5668</v>
      </c>
      <c r="AM50" s="34">
        <f>SUM(AM47:AM49)</f>
        <v>6171</v>
      </c>
      <c r="AN50" s="34">
        <f>SUM(AN47:AN49)</f>
        <v>2444</v>
      </c>
      <c r="AO50" s="34">
        <f>SUM(AO47:AO49)</f>
        <v>4337</v>
      </c>
      <c r="AP50" s="34">
        <f>SUM(AP47:AP49)</f>
        <v>0</v>
      </c>
      <c r="AQ50" s="34">
        <f>SUM(AQ47:AQ49)</f>
        <v>0</v>
      </c>
      <c r="AR50" s="34">
        <f>SUM(AR47:AR49)</f>
        <v>-32</v>
      </c>
      <c r="AS50" s="33">
        <f>SUM(AS47:AS49)</f>
        <v>4369</v>
      </c>
    </row>
    <row r="51" spans="1:45" s="4" customFormat="1" ht="29.25" customHeight="1" x14ac:dyDescent="0.25">
      <c r="A51" s="32" t="s">
        <v>8</v>
      </c>
      <c r="B51" s="31"/>
      <c r="C51" s="30" t="s">
        <v>7</v>
      </c>
      <c r="D51" s="29">
        <f>F51+L51</f>
        <v>2927120</v>
      </c>
      <c r="E51" s="26">
        <f>G51+M51</f>
        <v>2389</v>
      </c>
      <c r="F51" s="27">
        <f>F7+F11+F15+F19+F23+F27+F31+F35+F39+F43+F47</f>
        <v>133989</v>
      </c>
      <c r="G51" s="26">
        <f>SUM(H51:K51)</f>
        <v>2389</v>
      </c>
      <c r="H51" s="25">
        <f>H7+H11+H15+H19+H23+H27+H31+H35+H39+H43+H47</f>
        <v>282</v>
      </c>
      <c r="I51" s="25">
        <f>I7+I11+I15+I19+I23+I27+I31+I35+I39+I43+I47</f>
        <v>17</v>
      </c>
      <c r="J51" s="25">
        <f>J7+J11+J15+J19+J23+J27+J31+J35+J39+J43+J47</f>
        <v>634</v>
      </c>
      <c r="K51" s="25">
        <f>K7+K11+K15+K19+K23+K27+K31+K35+K39+K43+K47</f>
        <v>1456</v>
      </c>
      <c r="L51" s="27">
        <f>L7+L11+L15+L19+L23+L27+L31+L35+L39+L43+L47</f>
        <v>2793131</v>
      </c>
      <c r="M51" s="26">
        <f>SUM(N51:Q51)</f>
        <v>0</v>
      </c>
      <c r="N51" s="25">
        <f>N7+N11+N15+N19+N23+N27+N31+N35+N39+N43+N47</f>
        <v>0</v>
      </c>
      <c r="O51" s="25">
        <f>O7+O11+O15+O19+O23+O27+O31+O35+O39+O43+O47</f>
        <v>0</v>
      </c>
      <c r="P51" s="25">
        <f>P7+P11+P15+P19+P23+P27+P31+P35+P39+P43+P47</f>
        <v>0</v>
      </c>
      <c r="Q51" s="24">
        <f>Q7+Q11+Q15+Q19+Q23+Q27+Q31+Q35+Q39+Q43+Q47</f>
        <v>0</v>
      </c>
      <c r="R51" s="29">
        <f>T51+Z51</f>
        <v>2964168</v>
      </c>
      <c r="S51" s="26">
        <f>U51+AA51</f>
        <v>2107</v>
      </c>
      <c r="T51" s="27">
        <f>T7+T11+T15+T19+T23+T27+T31+T35+T39+T43+T47</f>
        <v>151759</v>
      </c>
      <c r="U51" s="26">
        <f>SUM(V51:Y51)</f>
        <v>2107</v>
      </c>
      <c r="V51" s="25">
        <f>V7+V11+V15+V19+V23+V27+V31+V35+V39+V43+V47</f>
        <v>69</v>
      </c>
      <c r="W51" s="25">
        <f>W7+W11+W15+W19+W23+W27+W31+W35+W39+W43+W47</f>
        <v>10</v>
      </c>
      <c r="X51" s="25">
        <f>X7+X11+X15+X19+X23+X27+X31+X35+X39+X43+X47</f>
        <v>385</v>
      </c>
      <c r="Y51" s="25">
        <f>Y7+Y11+Y15+Y19+Y23+Y27+Y31+Y35+Y39+Y43+Y47</f>
        <v>1643</v>
      </c>
      <c r="Z51" s="27">
        <f>Z7+Z11+Z15+Z19+Z23+Z27+Z31+Z35+Z39+Z43+Z47</f>
        <v>2812409</v>
      </c>
      <c r="AA51" s="26">
        <f>SUM(AB51:AE51)</f>
        <v>0</v>
      </c>
      <c r="AB51" s="25">
        <f>AB7+AB11+AB15+AB19+AB23+AB27+AB31+AB35+AB39+AB43+AB47</f>
        <v>0</v>
      </c>
      <c r="AC51" s="25">
        <f>AC7+AC11+AC15+AC19+AC23+AC27+AC31+AC35+AC39+AC43+AC47</f>
        <v>0</v>
      </c>
      <c r="AD51" s="25">
        <f>AD7+AD11+AD15+AD19+AD23+AD27+AD31+AD35+AD39+AD43+AD47</f>
        <v>0</v>
      </c>
      <c r="AE51" s="24">
        <f>AE7+AE11+AE15+AE19+AE23+AE27+AE31+AE35+AE39+AE43+AE47</f>
        <v>0</v>
      </c>
      <c r="AF51" s="28">
        <f>AH51+AN51</f>
        <v>37048</v>
      </c>
      <c r="AG51" s="26">
        <f>AI51+AO51</f>
        <v>-282</v>
      </c>
      <c r="AH51" s="27">
        <f>T51-F51</f>
        <v>17770</v>
      </c>
      <c r="AI51" s="26">
        <f>SUM(AJ51:AM51)</f>
        <v>-282</v>
      </c>
      <c r="AJ51" s="25">
        <f>V51-H51</f>
        <v>-213</v>
      </c>
      <c r="AK51" s="25">
        <f>W51-I51</f>
        <v>-7</v>
      </c>
      <c r="AL51" s="25">
        <f>X51-J51</f>
        <v>-249</v>
      </c>
      <c r="AM51" s="25">
        <f>Y51-K51</f>
        <v>187</v>
      </c>
      <c r="AN51" s="27">
        <f>Z51-L51</f>
        <v>19278</v>
      </c>
      <c r="AO51" s="26">
        <f>SUM(AP51:AS51)</f>
        <v>0</v>
      </c>
      <c r="AP51" s="25">
        <f>AB51-N51</f>
        <v>0</v>
      </c>
      <c r="AQ51" s="25">
        <f>AC51-O51</f>
        <v>0</v>
      </c>
      <c r="AR51" s="25">
        <f>AD51-P51</f>
        <v>0</v>
      </c>
      <c r="AS51" s="24">
        <f>AE51-Q51</f>
        <v>0</v>
      </c>
    </row>
    <row r="52" spans="1:45" s="4" customFormat="1" ht="29.25" customHeight="1" x14ac:dyDescent="0.25">
      <c r="A52" s="20"/>
      <c r="B52" s="19"/>
      <c r="C52" s="18" t="s">
        <v>6</v>
      </c>
      <c r="D52" s="23"/>
      <c r="E52" s="14">
        <f>G52+M52</f>
        <v>29172</v>
      </c>
      <c r="F52" s="21"/>
      <c r="G52" s="14">
        <f>SUM(H52:K52)</f>
        <v>29172</v>
      </c>
      <c r="H52" s="13">
        <f>H8+H12+H16+H20+H24+H28+H32+H36+H40+H44+H48</f>
        <v>994</v>
      </c>
      <c r="I52" s="13">
        <f>I8+I12+I16+I20+I24+I28+I32+I36+I40+I44+I48</f>
        <v>293</v>
      </c>
      <c r="J52" s="13">
        <f>J8+J12+J16+J20+J24+J28+J32+J36+J40+J44+J48</f>
        <v>8510</v>
      </c>
      <c r="K52" s="13">
        <f>K8+K12+K16+K20+K24+K28+K32+K36+K40+K44+K48</f>
        <v>19375</v>
      </c>
      <c r="L52" s="21"/>
      <c r="M52" s="14">
        <f>SUM(N52:Q52)</f>
        <v>0</v>
      </c>
      <c r="N52" s="13">
        <f>N8+N12+N16+N20+N24+N28+N32+N36+N40+N44+N48</f>
        <v>0</v>
      </c>
      <c r="O52" s="13">
        <f>O8+O12+O16+O20+O24+O28+O32+O36+O40+O44+O48</f>
        <v>0</v>
      </c>
      <c r="P52" s="13">
        <f>P8+P12+P16+P20+P24+P28+P32+P36+P40+P44+P48</f>
        <v>0</v>
      </c>
      <c r="Q52" s="12">
        <f>Q8+Q12+Q16+Q20+Q24+Q28+Q32+Q36+Q40+Q44+Q48</f>
        <v>0</v>
      </c>
      <c r="R52" s="23"/>
      <c r="S52" s="14">
        <f>U52+AA52</f>
        <v>28082</v>
      </c>
      <c r="T52" s="21"/>
      <c r="U52" s="14">
        <f>SUM(V52:Y52)</f>
        <v>28082</v>
      </c>
      <c r="V52" s="13">
        <f>V8+V12+V16+V20+V24+V28+V32+V36+V40+V44+V48</f>
        <v>316</v>
      </c>
      <c r="W52" s="13">
        <f>W8+W12+W16+W20+W24+W28+W32+W36+W40+W44+W48</f>
        <v>154</v>
      </c>
      <c r="X52" s="13">
        <f>X8+X12+X16+X20+X24+X28+X32+X36+X40+X44+X48</f>
        <v>5681</v>
      </c>
      <c r="Y52" s="13">
        <f>Y8+Y12+Y16+Y20+Y24+Y28+Y32+Y36+Y40+Y44+Y48</f>
        <v>21931</v>
      </c>
      <c r="Z52" s="21"/>
      <c r="AA52" s="14">
        <f>SUM(AB52:AE52)</f>
        <v>0</v>
      </c>
      <c r="AB52" s="13">
        <f>AB8+AB12+AB16+AB20+AB24+AB28+AB32+AB36+AB40+AB44+AB48</f>
        <v>0</v>
      </c>
      <c r="AC52" s="13">
        <f>AC8+AC12+AC16+AC20+AC24+AC28+AC32+AC36+AC40+AC44+AC48</f>
        <v>0</v>
      </c>
      <c r="AD52" s="13">
        <f>AD8+AD12+AD16+AD20+AD24+AD28+AD32+AD36+AD40+AD44+AD48</f>
        <v>0</v>
      </c>
      <c r="AE52" s="12">
        <f>AE8+AE12+AE16+AE20+AE24+AE28+AE32+AE36+AE40+AE44+AE48</f>
        <v>0</v>
      </c>
      <c r="AF52" s="22"/>
      <c r="AG52" s="14">
        <f>AI52+AO52</f>
        <v>-1090</v>
      </c>
      <c r="AH52" s="21"/>
      <c r="AI52" s="14">
        <f>SUM(AJ52:AM52)</f>
        <v>-1090</v>
      </c>
      <c r="AJ52" s="13">
        <f>V52-H52</f>
        <v>-678</v>
      </c>
      <c r="AK52" s="13">
        <f>W52-I52</f>
        <v>-139</v>
      </c>
      <c r="AL52" s="13">
        <f>X52-J52</f>
        <v>-2829</v>
      </c>
      <c r="AM52" s="13">
        <f>Y52-K52</f>
        <v>2556</v>
      </c>
      <c r="AN52" s="21"/>
      <c r="AO52" s="14">
        <f>SUM(AP52:AS52)</f>
        <v>0</v>
      </c>
      <c r="AP52" s="13">
        <f>AB52-N52</f>
        <v>0</v>
      </c>
      <c r="AQ52" s="13">
        <f>AC52-O52</f>
        <v>0</v>
      </c>
      <c r="AR52" s="13">
        <f>AD52-P52</f>
        <v>0</v>
      </c>
      <c r="AS52" s="12">
        <f>AE52-Q52</f>
        <v>0</v>
      </c>
    </row>
    <row r="53" spans="1:45" s="4" customFormat="1" ht="29.25" customHeight="1" x14ac:dyDescent="0.25">
      <c r="A53" s="20"/>
      <c r="B53" s="19"/>
      <c r="C53" s="18" t="s">
        <v>5</v>
      </c>
      <c r="D53" s="17"/>
      <c r="E53" s="14">
        <f>G53+M53</f>
        <v>3254282</v>
      </c>
      <c r="F53" s="15"/>
      <c r="G53" s="14">
        <f>SUM(H53:K53)</f>
        <v>380593</v>
      </c>
      <c r="H53" s="13">
        <f>H9+H13+H17+H21+H25+H29+H33+H37+H41+H45+H49</f>
        <v>719</v>
      </c>
      <c r="I53" s="13">
        <f>I9+I13+I17+I21+I25+I29+I33+I37+I41+I45+I49</f>
        <v>268</v>
      </c>
      <c r="J53" s="13">
        <f>J9+J13+J17+J21+J25+J29+J33+J37+J41+J45+J49</f>
        <v>35179</v>
      </c>
      <c r="K53" s="13">
        <f>K9+K13+K17+K21+K25+K29+K33+K37+K41+K45+K49</f>
        <v>344427</v>
      </c>
      <c r="L53" s="15"/>
      <c r="M53" s="14">
        <f>SUM(N53:Q53)</f>
        <v>2873689</v>
      </c>
      <c r="N53" s="13">
        <f>N9+N13+N17+N21+N25+N29+N33+N37+N41+N45+N49</f>
        <v>0</v>
      </c>
      <c r="O53" s="13">
        <f>O9+O13+O17+O21+O25+O29+O33+O37+O41+O45+O49</f>
        <v>0</v>
      </c>
      <c r="P53" s="13">
        <f>P9+P13+P17+P21+P25+P29+P33+P37+P41+P45+P49</f>
        <v>408</v>
      </c>
      <c r="Q53" s="12">
        <f>Q9+Q13+Q17+Q21+Q25+Q29+Q33+Q37+Q41+Q45+Q49</f>
        <v>2873281</v>
      </c>
      <c r="R53" s="17"/>
      <c r="S53" s="14">
        <f>U53+AA53</f>
        <v>3303387</v>
      </c>
      <c r="T53" s="15"/>
      <c r="U53" s="14">
        <f>SUM(V53:Y53)</f>
        <v>394692</v>
      </c>
      <c r="V53" s="13">
        <f>V9+V13+V17+V21+V25+V29+V33+V37+V41+V45+V49</f>
        <v>583</v>
      </c>
      <c r="W53" s="13">
        <f>W9+W13+W17+W21+W25+W29+W33+W37+W41+W45+W49</f>
        <v>228</v>
      </c>
      <c r="X53" s="13">
        <f>X9+X13+X17+X21+X25+X29+X33+X37+X41+X45+X49</f>
        <v>28970</v>
      </c>
      <c r="Y53" s="13">
        <f>Y9+Y13+Y17+Y21+Y25+Y29+Y33+Y37+Y41+Y45+Y49</f>
        <v>364911</v>
      </c>
      <c r="Z53" s="15"/>
      <c r="AA53" s="14">
        <f>SUM(AB53:AE53)</f>
        <v>2908695</v>
      </c>
      <c r="AB53" s="13">
        <f>AB9+AB13+AB17+AB21+AB25+AB29+AB33+AB37+AB41+AB45+AB49</f>
        <v>0</v>
      </c>
      <c r="AC53" s="13">
        <f>AC9+AC13+AC17+AC21+AC25+AC29+AC33+AC37+AC41+AC45+AC49</f>
        <v>0</v>
      </c>
      <c r="AD53" s="13">
        <f>AD9+AD13+AD17+AD21+AD25+AD29+AD33+AD37+AD41+AD45+AD49</f>
        <v>376</v>
      </c>
      <c r="AE53" s="12">
        <f>AE9+AE13+AE17+AE21+AE25+AE29+AE33+AE37+AE41+AE45+AE49</f>
        <v>2908319</v>
      </c>
      <c r="AF53" s="16"/>
      <c r="AG53" s="14">
        <f>AI53+AO53</f>
        <v>49105</v>
      </c>
      <c r="AH53" s="15"/>
      <c r="AI53" s="14">
        <f>SUM(AJ53:AM53)</f>
        <v>14099</v>
      </c>
      <c r="AJ53" s="13">
        <f>V53-H53</f>
        <v>-136</v>
      </c>
      <c r="AK53" s="13">
        <f>W53-I53</f>
        <v>-40</v>
      </c>
      <c r="AL53" s="13">
        <f>X53-J53</f>
        <v>-6209</v>
      </c>
      <c r="AM53" s="13">
        <f>Y53-K53</f>
        <v>20484</v>
      </c>
      <c r="AN53" s="15"/>
      <c r="AO53" s="14">
        <f>SUM(AP53:AS53)</f>
        <v>35006</v>
      </c>
      <c r="AP53" s="13">
        <f>AB53-N53</f>
        <v>0</v>
      </c>
      <c r="AQ53" s="13">
        <f>AC53-O53</f>
        <v>0</v>
      </c>
      <c r="AR53" s="13">
        <f>AD53-P53</f>
        <v>-32</v>
      </c>
      <c r="AS53" s="12">
        <f>AE53-Q53</f>
        <v>35038</v>
      </c>
    </row>
    <row r="54" spans="1:45" s="4" customFormat="1" ht="29.25" customHeight="1" thickBot="1" x14ac:dyDescent="0.3">
      <c r="A54" s="11"/>
      <c r="B54" s="10"/>
      <c r="C54" s="9" t="s">
        <v>4</v>
      </c>
      <c r="D54" s="8">
        <f>SUM(D51:D53)</f>
        <v>2927120</v>
      </c>
      <c r="E54" s="6">
        <f>SUM(E51:E53)</f>
        <v>3285843</v>
      </c>
      <c r="F54" s="6">
        <f>SUM(F51:F53)</f>
        <v>133989</v>
      </c>
      <c r="G54" s="6">
        <f>SUM(G51:G53)</f>
        <v>412154</v>
      </c>
      <c r="H54" s="6">
        <f>SUM(H51:H53)</f>
        <v>1995</v>
      </c>
      <c r="I54" s="6">
        <f>SUM(I51:I53)</f>
        <v>578</v>
      </c>
      <c r="J54" s="6">
        <f>SUM(J51:J53)</f>
        <v>44323</v>
      </c>
      <c r="K54" s="6">
        <f>SUM(K51:K53)</f>
        <v>365258</v>
      </c>
      <c r="L54" s="6">
        <f>SUM(L51:L53)</f>
        <v>2793131</v>
      </c>
      <c r="M54" s="6">
        <f>SUM(M51:M53)</f>
        <v>2873689</v>
      </c>
      <c r="N54" s="6">
        <f>SUM(N51:N53)</f>
        <v>0</v>
      </c>
      <c r="O54" s="6">
        <f>SUM(O51:O53)</f>
        <v>0</v>
      </c>
      <c r="P54" s="6">
        <f>SUM(P51:P53)</f>
        <v>408</v>
      </c>
      <c r="Q54" s="5">
        <f>SUM(Q51:Q53)</f>
        <v>2873281</v>
      </c>
      <c r="R54" s="8">
        <f>SUM(R51:R53)</f>
        <v>2964168</v>
      </c>
      <c r="S54" s="6">
        <f>SUM(S51:S53)</f>
        <v>3333576</v>
      </c>
      <c r="T54" s="6">
        <f>SUM(T51:T53)</f>
        <v>151759</v>
      </c>
      <c r="U54" s="6">
        <f>SUM(U51:U53)</f>
        <v>424881</v>
      </c>
      <c r="V54" s="6">
        <f>SUM(V51:V53)</f>
        <v>968</v>
      </c>
      <c r="W54" s="6">
        <f>SUM(W51:W53)</f>
        <v>392</v>
      </c>
      <c r="X54" s="6">
        <f>SUM(X51:X53)</f>
        <v>35036</v>
      </c>
      <c r="Y54" s="6">
        <f>SUM(Y51:Y53)</f>
        <v>388485</v>
      </c>
      <c r="Z54" s="6">
        <f>SUM(Z51:Z53)</f>
        <v>2812409</v>
      </c>
      <c r="AA54" s="6">
        <f>SUM(AA51:AA53)</f>
        <v>2908695</v>
      </c>
      <c r="AB54" s="6">
        <f>SUM(AB51:AB53)</f>
        <v>0</v>
      </c>
      <c r="AC54" s="6">
        <f>SUM(AC51:AC53)</f>
        <v>0</v>
      </c>
      <c r="AD54" s="6">
        <f>SUM(AD51:AD53)</f>
        <v>376</v>
      </c>
      <c r="AE54" s="5">
        <f>SUM(AE51:AE53)</f>
        <v>2908319</v>
      </c>
      <c r="AF54" s="7">
        <f>SUM(AF51:AF53)</f>
        <v>37048</v>
      </c>
      <c r="AG54" s="6">
        <f>SUM(AG51:AG53)</f>
        <v>47733</v>
      </c>
      <c r="AH54" s="6">
        <f>SUM(AH51:AH53)</f>
        <v>17770</v>
      </c>
      <c r="AI54" s="6">
        <f>SUM(AI51:AI53)</f>
        <v>12727</v>
      </c>
      <c r="AJ54" s="6">
        <f>SUM(AJ51:AJ53)</f>
        <v>-1027</v>
      </c>
      <c r="AK54" s="6">
        <f>SUM(AK51:AK53)</f>
        <v>-186</v>
      </c>
      <c r="AL54" s="6">
        <f>SUM(AL51:AL53)</f>
        <v>-9287</v>
      </c>
      <c r="AM54" s="6">
        <f>SUM(AM51:AM53)</f>
        <v>23227</v>
      </c>
      <c r="AN54" s="6">
        <f>SUM(AN51:AN53)</f>
        <v>19278</v>
      </c>
      <c r="AO54" s="6">
        <f>SUM(AO51:AO53)</f>
        <v>35006</v>
      </c>
      <c r="AP54" s="6">
        <f>SUM(AP51:AP53)</f>
        <v>0</v>
      </c>
      <c r="AQ54" s="6">
        <f>SUM(AQ51:AQ53)</f>
        <v>0</v>
      </c>
      <c r="AR54" s="6">
        <f>SUM(AR51:AR53)</f>
        <v>-32</v>
      </c>
      <c r="AS54" s="5">
        <f>SUM(AS51:AS53)</f>
        <v>35038</v>
      </c>
    </row>
    <row r="55" spans="1:45" s="2" customFormat="1" ht="24" customHeight="1" x14ac:dyDescent="0.25"/>
    <row r="56" spans="1:45" s="2" customFormat="1" ht="24" customHeight="1" x14ac:dyDescent="0.25">
      <c r="A56" s="4" t="s">
        <v>3</v>
      </c>
      <c r="B56" s="3" t="s">
        <v>2</v>
      </c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</row>
    <row r="57" spans="1:45" s="2" customFormat="1" ht="24" customHeight="1" x14ac:dyDescent="0.25">
      <c r="A57" s="4" t="s">
        <v>1</v>
      </c>
      <c r="B57" s="3" t="s">
        <v>0</v>
      </c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</row>
    <row r="58" spans="1:45" s="2" customFormat="1" ht="24" customHeight="1" x14ac:dyDescent="0.25"/>
    <row r="59" spans="1:45" s="2" customFormat="1" ht="24" customHeight="1" x14ac:dyDescent="0.25"/>
    <row r="60" spans="1:45" s="2" customFormat="1" ht="24" customHeight="1" x14ac:dyDescent="0.25"/>
    <row r="61" spans="1:45" s="2" customFormat="1" ht="24" customHeight="1" x14ac:dyDescent="0.25"/>
    <row r="62" spans="1:45" s="2" customFormat="1" ht="24" customHeight="1" x14ac:dyDescent="0.25"/>
    <row r="63" spans="1:45" s="2" customFormat="1" ht="24" customHeight="1" x14ac:dyDescent="0.25"/>
    <row r="64" spans="1:45" s="2" customFormat="1" ht="24" customHeight="1" x14ac:dyDescent="0.25"/>
    <row r="65" s="2" customFormat="1" ht="24" customHeight="1" x14ac:dyDescent="0.25"/>
    <row r="66" s="2" customFormat="1" ht="24" customHeight="1" x14ac:dyDescent="0.25"/>
    <row r="67" s="2" customFormat="1" ht="24" customHeight="1" x14ac:dyDescent="0.25"/>
    <row r="68" s="2" customFormat="1" ht="24" customHeight="1" x14ac:dyDescent="0.25"/>
    <row r="69" s="2" customFormat="1" ht="24" customHeight="1" x14ac:dyDescent="0.25"/>
    <row r="70" s="2" customFormat="1" ht="24" customHeight="1" x14ac:dyDescent="0.25"/>
    <row r="71" s="2" customFormat="1" ht="24" customHeight="1" x14ac:dyDescent="0.25"/>
    <row r="72" s="2" customFormat="1" ht="24" customHeight="1" x14ac:dyDescent="0.25"/>
    <row r="73" s="2" customFormat="1" ht="24" customHeight="1" x14ac:dyDescent="0.25"/>
    <row r="74" s="2" customFormat="1" ht="24" customHeight="1" x14ac:dyDescent="0.25"/>
    <row r="75" s="2" customFormat="1" ht="24" customHeight="1" x14ac:dyDescent="0.25"/>
    <row r="76" s="2" customFormat="1" ht="24" customHeight="1" x14ac:dyDescent="0.25"/>
    <row r="77" s="2" customFormat="1" ht="24" customHeight="1" x14ac:dyDescent="0.25"/>
    <row r="78" s="2" customFormat="1" ht="24" customHeight="1" x14ac:dyDescent="0.25"/>
    <row r="79" s="2" customFormat="1" ht="24" customHeight="1" x14ac:dyDescent="0.25"/>
    <row r="80" s="2" customFormat="1" ht="24" customHeight="1" x14ac:dyDescent="0.25"/>
    <row r="81" s="2" customFormat="1" ht="24" customHeight="1" x14ac:dyDescent="0.25"/>
    <row r="82" s="2" customFormat="1" ht="24" customHeight="1" x14ac:dyDescent="0.25"/>
    <row r="83" s="2" customFormat="1" ht="24" customHeight="1" x14ac:dyDescent="0.25"/>
    <row r="84" s="2" customFormat="1" ht="24" customHeight="1" x14ac:dyDescent="0.25"/>
    <row r="85" s="2" customFormat="1" ht="24" customHeight="1" x14ac:dyDescent="0.25"/>
    <row r="86" s="2" customFormat="1" ht="24" customHeight="1" x14ac:dyDescent="0.25"/>
    <row r="87" s="2" customFormat="1" ht="24" customHeight="1" x14ac:dyDescent="0.25"/>
    <row r="88" s="2" customFormat="1" ht="24" customHeight="1" x14ac:dyDescent="0.25"/>
    <row r="89" s="2" customFormat="1" ht="24" customHeight="1" x14ac:dyDescent="0.25"/>
    <row r="90" s="2" customFormat="1" ht="24" customHeight="1" x14ac:dyDescent="0.25"/>
    <row r="91" s="2" customFormat="1" ht="24" customHeight="1" x14ac:dyDescent="0.25"/>
    <row r="92" s="2" customFormat="1" ht="24" customHeight="1" x14ac:dyDescent="0.25"/>
    <row r="93" s="2" customFormat="1" ht="24" customHeight="1" x14ac:dyDescent="0.25"/>
    <row r="94" s="2" customFormat="1" ht="24" customHeight="1" x14ac:dyDescent="0.25"/>
    <row r="95" s="2" customFormat="1" ht="24" customHeight="1" x14ac:dyDescent="0.25"/>
    <row r="96" s="2" customFormat="1" ht="24" customHeight="1" x14ac:dyDescent="0.25"/>
    <row r="97" s="2" customFormat="1" ht="24" customHeight="1" x14ac:dyDescent="0.25"/>
    <row r="98" s="2" customFormat="1" ht="24" customHeight="1" x14ac:dyDescent="0.25"/>
    <row r="99" s="2" customFormat="1" ht="24" customHeight="1" x14ac:dyDescent="0.25"/>
    <row r="100" s="2" customFormat="1" ht="24" customHeight="1" x14ac:dyDescent="0.25"/>
    <row r="101" s="2" customFormat="1" ht="24" customHeight="1" x14ac:dyDescent="0.25"/>
    <row r="102" s="2" customFormat="1" ht="24" customHeight="1" x14ac:dyDescent="0.25"/>
    <row r="103" s="2" customFormat="1" ht="24" customHeight="1" x14ac:dyDescent="0.25"/>
    <row r="104" s="2" customFormat="1" ht="24" customHeight="1" x14ac:dyDescent="0.25"/>
    <row r="105" s="2" customFormat="1" ht="24" customHeight="1" x14ac:dyDescent="0.25"/>
    <row r="106" s="2" customFormat="1" ht="24" customHeight="1" x14ac:dyDescent="0.25"/>
    <row r="107" s="2" customFormat="1" ht="24" customHeight="1" x14ac:dyDescent="0.25"/>
    <row r="108" s="2" customFormat="1" ht="24" customHeight="1" x14ac:dyDescent="0.25"/>
    <row r="109" s="2" customFormat="1" ht="24" customHeight="1" x14ac:dyDescent="0.25"/>
    <row r="110" s="2" customFormat="1" ht="24" customHeight="1" x14ac:dyDescent="0.25"/>
    <row r="111" s="2" customFormat="1" ht="24" customHeight="1" x14ac:dyDescent="0.25"/>
    <row r="112" s="2" customFormat="1" ht="24" customHeight="1" x14ac:dyDescent="0.25"/>
    <row r="113" s="2" customFormat="1" ht="24" customHeight="1" x14ac:dyDescent="0.25"/>
    <row r="114" s="2" customFormat="1" ht="24" customHeight="1" x14ac:dyDescent="0.25"/>
    <row r="115" s="2" customFormat="1" ht="24" customHeight="1" x14ac:dyDescent="0.25"/>
    <row r="116" s="2" customFormat="1" ht="24" customHeight="1" x14ac:dyDescent="0.25"/>
    <row r="117" s="2" customFormat="1" ht="24" customHeight="1" x14ac:dyDescent="0.25"/>
    <row r="118" s="2" customFormat="1" ht="24" customHeight="1" x14ac:dyDescent="0.25"/>
    <row r="119" s="2" customFormat="1" ht="24" customHeight="1" x14ac:dyDescent="0.25"/>
    <row r="120" s="2" customFormat="1" ht="24" customHeight="1" x14ac:dyDescent="0.25"/>
    <row r="121" s="2" customFormat="1" ht="24" customHeight="1" x14ac:dyDescent="0.25"/>
    <row r="122" s="2" customFormat="1" ht="24" customHeight="1" x14ac:dyDescent="0.25"/>
    <row r="123" s="2" customFormat="1" ht="24" customHeight="1" x14ac:dyDescent="0.25"/>
    <row r="124" s="2" customFormat="1" ht="24" customHeight="1" x14ac:dyDescent="0.25"/>
    <row r="125" s="2" customFormat="1" ht="24" customHeight="1" x14ac:dyDescent="0.25"/>
    <row r="126" s="2" customFormat="1" ht="24" customHeight="1" x14ac:dyDescent="0.25"/>
    <row r="127" s="2" customFormat="1" ht="24" customHeight="1" x14ac:dyDescent="0.25"/>
    <row r="128" s="2" customFormat="1" ht="24" customHeight="1" x14ac:dyDescent="0.25"/>
    <row r="129" s="2" customFormat="1" ht="24" customHeight="1" x14ac:dyDescent="0.25"/>
    <row r="130" s="2" customFormat="1" ht="24" customHeight="1" x14ac:dyDescent="0.25"/>
    <row r="131" s="2" customFormat="1" ht="24" customHeight="1" x14ac:dyDescent="0.25"/>
    <row r="132" s="2" customFormat="1" ht="24" customHeight="1" x14ac:dyDescent="0.25"/>
    <row r="133" s="2" customFormat="1" ht="24" customHeight="1" x14ac:dyDescent="0.25"/>
    <row r="134" s="2" customFormat="1" ht="24" customHeight="1" x14ac:dyDescent="0.25"/>
    <row r="135" s="2" customFormat="1" ht="24" customHeight="1" x14ac:dyDescent="0.25"/>
    <row r="136" s="2" customFormat="1" ht="24" customHeight="1" x14ac:dyDescent="0.25"/>
    <row r="137" s="2" customFormat="1" ht="24" customHeight="1" x14ac:dyDescent="0.25"/>
    <row r="138" s="2" customFormat="1" ht="24" customHeight="1" x14ac:dyDescent="0.25"/>
    <row r="139" s="2" customFormat="1" ht="24" customHeight="1" x14ac:dyDescent="0.25"/>
    <row r="140" s="2" customFormat="1" ht="24" customHeight="1" x14ac:dyDescent="0.25"/>
    <row r="141" s="2" customFormat="1" ht="24" customHeight="1" x14ac:dyDescent="0.25"/>
    <row r="142" s="2" customFormat="1" ht="24" customHeight="1" x14ac:dyDescent="0.25"/>
    <row r="143" s="2" customFormat="1" ht="24" customHeight="1" x14ac:dyDescent="0.25"/>
    <row r="144" s="2" customFormat="1" ht="24" customHeight="1" x14ac:dyDescent="0.25"/>
    <row r="145" s="2" customFormat="1" ht="24" customHeight="1" x14ac:dyDescent="0.25"/>
    <row r="146" s="2" customFormat="1" ht="24" customHeight="1" x14ac:dyDescent="0.25"/>
    <row r="147" s="2" customFormat="1" ht="24" customHeight="1" x14ac:dyDescent="0.25"/>
    <row r="148" s="2" customFormat="1" ht="24" customHeight="1" x14ac:dyDescent="0.25"/>
    <row r="149" s="2" customFormat="1" ht="24" customHeight="1" x14ac:dyDescent="0.25"/>
    <row r="150" s="2" customFormat="1" ht="24" customHeight="1" x14ac:dyDescent="0.25"/>
    <row r="151" s="2" customFormat="1" ht="24" customHeight="1" x14ac:dyDescent="0.25"/>
    <row r="152" s="2" customFormat="1" ht="24" customHeight="1" x14ac:dyDescent="0.25"/>
    <row r="153" s="2" customFormat="1" ht="24" customHeight="1" x14ac:dyDescent="0.25"/>
    <row r="154" s="2" customFormat="1" ht="24" customHeight="1" x14ac:dyDescent="0.25"/>
    <row r="155" s="2" customFormat="1" ht="24" customHeight="1" x14ac:dyDescent="0.25"/>
    <row r="156" s="2" customFormat="1" ht="24" customHeight="1" x14ac:dyDescent="0.25"/>
    <row r="157" s="2" customFormat="1" ht="24" customHeight="1" x14ac:dyDescent="0.25"/>
    <row r="158" s="2" customFormat="1" ht="24" customHeight="1" x14ac:dyDescent="0.25"/>
    <row r="159" s="2" customFormat="1" ht="24" customHeight="1" x14ac:dyDescent="0.25"/>
    <row r="160" s="2" customFormat="1" ht="24" customHeight="1" x14ac:dyDescent="0.25"/>
    <row r="161" s="2" customFormat="1" ht="24" customHeight="1" x14ac:dyDescent="0.25"/>
    <row r="162" s="2" customFormat="1" ht="24" customHeight="1" x14ac:dyDescent="0.25"/>
    <row r="163" s="2" customFormat="1" ht="24" customHeight="1" x14ac:dyDescent="0.25"/>
    <row r="164" s="2" customFormat="1" ht="24" customHeight="1" x14ac:dyDescent="0.25"/>
    <row r="165" s="2" customFormat="1" ht="24" customHeight="1" x14ac:dyDescent="0.25"/>
    <row r="166" s="2" customFormat="1" ht="24" customHeight="1" x14ac:dyDescent="0.25"/>
    <row r="167" s="2" customFormat="1" ht="24" customHeight="1" x14ac:dyDescent="0.25"/>
    <row r="168" s="2" customFormat="1" ht="24" customHeight="1" x14ac:dyDescent="0.25"/>
    <row r="169" s="2" customFormat="1" ht="24" customHeight="1" x14ac:dyDescent="0.25"/>
    <row r="170" s="2" customFormat="1" ht="24" customHeight="1" x14ac:dyDescent="0.25"/>
    <row r="171" s="2" customFormat="1" ht="24" customHeight="1" x14ac:dyDescent="0.25"/>
    <row r="172" s="2" customFormat="1" ht="24" customHeight="1" x14ac:dyDescent="0.25"/>
    <row r="173" s="2" customFormat="1" ht="24" customHeight="1" x14ac:dyDescent="0.25"/>
    <row r="174" s="2" customFormat="1" ht="24" customHeight="1" x14ac:dyDescent="0.25"/>
    <row r="175" s="2" customFormat="1" ht="24" customHeight="1" x14ac:dyDescent="0.25"/>
    <row r="176" s="2" customFormat="1" ht="24" customHeight="1" x14ac:dyDescent="0.25"/>
    <row r="177" s="2" customFormat="1" ht="24" customHeight="1" x14ac:dyDescent="0.25"/>
    <row r="178" s="2" customFormat="1" ht="24" customHeight="1" x14ac:dyDescent="0.25"/>
    <row r="179" s="2" customFormat="1" ht="24" customHeight="1" x14ac:dyDescent="0.25"/>
    <row r="180" s="2" customFormat="1" ht="24" customHeight="1" x14ac:dyDescent="0.25"/>
    <row r="181" s="2" customFormat="1" ht="24" customHeight="1" x14ac:dyDescent="0.25"/>
    <row r="182" s="2" customFormat="1" ht="24" customHeight="1" x14ac:dyDescent="0.25"/>
    <row r="183" s="2" customFormat="1" ht="24" customHeight="1" x14ac:dyDescent="0.25"/>
    <row r="184" s="2" customFormat="1" ht="24" customHeight="1" x14ac:dyDescent="0.25"/>
    <row r="185" s="2" customFormat="1" ht="24" customHeight="1" x14ac:dyDescent="0.25"/>
    <row r="186" s="2" customFormat="1" ht="24" customHeight="1" x14ac:dyDescent="0.25"/>
    <row r="187" s="2" customFormat="1" ht="24" customHeight="1" x14ac:dyDescent="0.25"/>
    <row r="188" s="2" customFormat="1" ht="24" customHeight="1" x14ac:dyDescent="0.25"/>
  </sheetData>
  <mergeCells count="163">
    <mergeCell ref="A3:A6"/>
    <mergeCell ref="B3:B6"/>
    <mergeCell ref="C3:C6"/>
    <mergeCell ref="D3:Q3"/>
    <mergeCell ref="R3:AE3"/>
    <mergeCell ref="AF3:AS3"/>
    <mergeCell ref="D4:D6"/>
    <mergeCell ref="E4:E6"/>
    <mergeCell ref="F4:K4"/>
    <mergeCell ref="L4:Q4"/>
    <mergeCell ref="R4:R6"/>
    <mergeCell ref="S4:S6"/>
    <mergeCell ref="T4:Y4"/>
    <mergeCell ref="Z4:AE4"/>
    <mergeCell ref="AF4:AF6"/>
    <mergeCell ref="AG4:AG6"/>
    <mergeCell ref="AH4:AM4"/>
    <mergeCell ref="AN4:AS4"/>
    <mergeCell ref="F5:F6"/>
    <mergeCell ref="G5:K5"/>
    <mergeCell ref="L5:L6"/>
    <mergeCell ref="M5:Q5"/>
    <mergeCell ref="T5:T6"/>
    <mergeCell ref="U5:Y5"/>
    <mergeCell ref="Z5:Z6"/>
    <mergeCell ref="AA5:AE5"/>
    <mergeCell ref="AH5:AH6"/>
    <mergeCell ref="AI5:AM5"/>
    <mergeCell ref="AN5:AN6"/>
    <mergeCell ref="AO5:AS5"/>
    <mergeCell ref="A7:A10"/>
    <mergeCell ref="B7:B10"/>
    <mergeCell ref="D7:D9"/>
    <mergeCell ref="F7:F9"/>
    <mergeCell ref="L7:L9"/>
    <mergeCell ref="R7:R9"/>
    <mergeCell ref="T7:T9"/>
    <mergeCell ref="Z7:Z9"/>
    <mergeCell ref="AF7:AF9"/>
    <mergeCell ref="AH7:AH9"/>
    <mergeCell ref="AN7:AN9"/>
    <mergeCell ref="A11:A14"/>
    <mergeCell ref="B11:B14"/>
    <mergeCell ref="D11:D13"/>
    <mergeCell ref="F11:F13"/>
    <mergeCell ref="L11:L13"/>
    <mergeCell ref="R11:R13"/>
    <mergeCell ref="T11:T13"/>
    <mergeCell ref="Z11:Z13"/>
    <mergeCell ref="AF11:AF13"/>
    <mergeCell ref="AH11:AH13"/>
    <mergeCell ref="AN11:AN13"/>
    <mergeCell ref="A15:A18"/>
    <mergeCell ref="B15:B18"/>
    <mergeCell ref="D15:D17"/>
    <mergeCell ref="F15:F17"/>
    <mergeCell ref="L15:L17"/>
    <mergeCell ref="R15:R17"/>
    <mergeCell ref="T15:T17"/>
    <mergeCell ref="Z15:Z17"/>
    <mergeCell ref="AF15:AF17"/>
    <mergeCell ref="AH15:AH17"/>
    <mergeCell ref="AN15:AN17"/>
    <mergeCell ref="A19:A22"/>
    <mergeCell ref="B19:B22"/>
    <mergeCell ref="D19:D21"/>
    <mergeCell ref="F19:F21"/>
    <mergeCell ref="L19:L21"/>
    <mergeCell ref="R19:R21"/>
    <mergeCell ref="T19:T21"/>
    <mergeCell ref="Z19:Z21"/>
    <mergeCell ref="AF19:AF21"/>
    <mergeCell ref="AH19:AH21"/>
    <mergeCell ref="AN19:AN21"/>
    <mergeCell ref="A23:A26"/>
    <mergeCell ref="B23:B26"/>
    <mergeCell ref="D23:D25"/>
    <mergeCell ref="F23:F25"/>
    <mergeCell ref="L23:L25"/>
    <mergeCell ref="R23:R25"/>
    <mergeCell ref="T23:T25"/>
    <mergeCell ref="Z23:Z25"/>
    <mergeCell ref="AF23:AF25"/>
    <mergeCell ref="AH23:AH25"/>
    <mergeCell ref="AN23:AN25"/>
    <mergeCell ref="A27:A30"/>
    <mergeCell ref="B27:B30"/>
    <mergeCell ref="D27:D29"/>
    <mergeCell ref="F27:F29"/>
    <mergeCell ref="L27:L29"/>
    <mergeCell ref="R27:R29"/>
    <mergeCell ref="T27:T29"/>
    <mergeCell ref="Z27:Z29"/>
    <mergeCell ref="AF27:AF29"/>
    <mergeCell ref="AH27:AH29"/>
    <mergeCell ref="AN27:AN29"/>
    <mergeCell ref="A31:A34"/>
    <mergeCell ref="B31:B34"/>
    <mergeCell ref="D31:D33"/>
    <mergeCell ref="F31:F33"/>
    <mergeCell ref="L31:L33"/>
    <mergeCell ref="R31:R33"/>
    <mergeCell ref="T31:T33"/>
    <mergeCell ref="Z31:Z33"/>
    <mergeCell ref="AF31:AF33"/>
    <mergeCell ref="AH31:AH33"/>
    <mergeCell ref="AN31:AN33"/>
    <mergeCell ref="A35:A38"/>
    <mergeCell ref="B35:B38"/>
    <mergeCell ref="D35:D37"/>
    <mergeCell ref="F35:F37"/>
    <mergeCell ref="L35:L37"/>
    <mergeCell ref="R35:R37"/>
    <mergeCell ref="T35:T37"/>
    <mergeCell ref="Z35:Z37"/>
    <mergeCell ref="AF35:AF37"/>
    <mergeCell ref="AH35:AH37"/>
    <mergeCell ref="AN35:AN37"/>
    <mergeCell ref="A39:A42"/>
    <mergeCell ref="B39:B42"/>
    <mergeCell ref="D39:D41"/>
    <mergeCell ref="F39:F41"/>
    <mergeCell ref="L39:L41"/>
    <mergeCell ref="R39:R41"/>
    <mergeCell ref="T39:T41"/>
    <mergeCell ref="Z39:Z41"/>
    <mergeCell ref="AF39:AF41"/>
    <mergeCell ref="AH39:AH41"/>
    <mergeCell ref="AN39:AN41"/>
    <mergeCell ref="A43:A46"/>
    <mergeCell ref="B43:B46"/>
    <mergeCell ref="D43:D45"/>
    <mergeCell ref="F43:F45"/>
    <mergeCell ref="L43:L45"/>
    <mergeCell ref="R43:R45"/>
    <mergeCell ref="T43:T45"/>
    <mergeCell ref="Z43:Z45"/>
    <mergeCell ref="AF43:AF45"/>
    <mergeCell ref="AH43:AH45"/>
    <mergeCell ref="AN43:AN45"/>
    <mergeCell ref="A47:A50"/>
    <mergeCell ref="B47:B50"/>
    <mergeCell ref="D47:D49"/>
    <mergeCell ref="F47:F49"/>
    <mergeCell ref="L47:L49"/>
    <mergeCell ref="R47:R49"/>
    <mergeCell ref="T47:T49"/>
    <mergeCell ref="Z47:Z49"/>
    <mergeCell ref="AF47:AF49"/>
    <mergeCell ref="AH47:AH49"/>
    <mergeCell ref="AN47:AN49"/>
    <mergeCell ref="A51:B54"/>
    <mergeCell ref="D51:D53"/>
    <mergeCell ref="F51:F53"/>
    <mergeCell ref="L51:L53"/>
    <mergeCell ref="R51:R53"/>
    <mergeCell ref="B57:AS57"/>
    <mergeCell ref="T51:T53"/>
    <mergeCell ref="Z51:Z53"/>
    <mergeCell ref="AF51:AF53"/>
    <mergeCell ref="AH51:AH53"/>
    <mergeCell ref="AN51:AN53"/>
    <mergeCell ref="B56:AS56"/>
  </mergeCells>
  <conditionalFormatting sqref="A23:AS26 A31:AS38 A27:Q30 AF27:AS30 A15:Q22 A1:AS14 A47:AS1048576 AT1:XFD1048576 A39:Q46 AF39:AS46 AF19:AS22">
    <cfRule type="cellIs" dxfId="6" priority="7" operator="equal">
      <formula>0</formula>
    </cfRule>
  </conditionalFormatting>
  <conditionalFormatting sqref="AF15:AS18">
    <cfRule type="cellIs" dxfId="5" priority="6" operator="equal">
      <formula>0</formula>
    </cfRule>
  </conditionalFormatting>
  <conditionalFormatting sqref="R39:AE42">
    <cfRule type="cellIs" dxfId="4" priority="5" operator="equal">
      <formula>0</formula>
    </cfRule>
  </conditionalFormatting>
  <conditionalFormatting sqref="R15:AE18">
    <cfRule type="cellIs" dxfId="3" priority="4" operator="equal">
      <formula>0</formula>
    </cfRule>
  </conditionalFormatting>
  <conditionalFormatting sqref="R27:AE30">
    <cfRule type="cellIs" dxfId="2" priority="3" operator="equal">
      <formula>0</formula>
    </cfRule>
  </conditionalFormatting>
  <conditionalFormatting sqref="R43:AE46">
    <cfRule type="cellIs" dxfId="1" priority="2" operator="equal">
      <formula>0</formula>
    </cfRule>
  </conditionalFormatting>
  <conditionalFormatting sqref="R19:AE22">
    <cfRule type="cellIs" dxfId="0" priority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8" scale="24" fitToHeight="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2022-2023 (2)</vt:lpstr>
      <vt:lpstr>'2022-2023 (2)'!Область_печати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Русанова Лариса Николаевна</dc:creator>
  <cp:lastModifiedBy>Русанова Лариса Николаевна</cp:lastModifiedBy>
  <dcterms:created xsi:type="dcterms:W3CDTF">2024-02-29T08:21:30Z</dcterms:created>
  <dcterms:modified xsi:type="dcterms:W3CDTF">2024-02-29T08:22:08Z</dcterms:modified>
</cp:coreProperties>
</file>