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995" windowHeight="9270"/>
  </bookViews>
  <sheets>
    <sheet name="табл. 1.6" sheetId="1" r:id="rId1"/>
  </sheets>
  <externalReferences>
    <externalReference r:id="rId2"/>
  </externalReferences>
  <definedNames>
    <definedName name="list2">#REF!</definedName>
    <definedName name="_xlnm.Print_Area" localSheetId="0">'табл. 1.6'!$A$1:$P$94</definedName>
  </definedNames>
  <calcPr calcId="145621"/>
</workbook>
</file>

<file path=xl/calcChain.xml><?xml version="1.0" encoding="utf-8"?>
<calcChain xmlns="http://schemas.openxmlformats.org/spreadsheetml/2006/main">
  <c r="K84" i="1" l="1"/>
  <c r="J84" i="1" s="1"/>
  <c r="E84" i="1"/>
  <c r="D84" i="1" s="1"/>
  <c r="K83" i="1"/>
  <c r="J83" i="1" s="1"/>
  <c r="E83" i="1"/>
  <c r="D83" i="1" s="1"/>
  <c r="K82" i="1"/>
  <c r="J82" i="1" s="1"/>
  <c r="E82" i="1"/>
  <c r="D82" i="1" s="1"/>
  <c r="D81" i="1"/>
  <c r="D80" i="1"/>
  <c r="J78" i="1"/>
  <c r="D78" i="1"/>
  <c r="N67" i="1"/>
  <c r="H67" i="1"/>
  <c r="E67" i="1"/>
  <c r="D67" i="1" s="1"/>
  <c r="Q67" i="1" s="1"/>
  <c r="N66" i="1"/>
  <c r="H66" i="1"/>
  <c r="H65" i="1"/>
  <c r="E65" i="1"/>
  <c r="Q65" i="1" s="1"/>
  <c r="L62" i="1"/>
  <c r="N63" i="1"/>
  <c r="H63" i="1"/>
  <c r="D62" i="1"/>
  <c r="O62" i="1"/>
  <c r="M62" i="1"/>
  <c r="I62" i="1"/>
  <c r="G62" i="1"/>
  <c r="N61" i="1"/>
  <c r="H61" i="1"/>
  <c r="E61" i="1" s="1"/>
  <c r="Q61" i="1" s="1"/>
  <c r="Q60" i="1"/>
  <c r="H60" i="1"/>
  <c r="E60" i="1"/>
  <c r="H59" i="1"/>
  <c r="E59" i="1"/>
  <c r="Q59" i="1" s="1"/>
  <c r="N56" i="1"/>
  <c r="H56" i="1"/>
  <c r="N54" i="1"/>
  <c r="K54" i="1"/>
  <c r="J54" i="1"/>
  <c r="H54" i="1"/>
  <c r="E54" i="1"/>
  <c r="D54" i="1" s="1"/>
  <c r="Q54" i="1" s="1"/>
  <c r="N53" i="1"/>
  <c r="K53" i="1"/>
  <c r="J53" i="1" s="1"/>
  <c r="E53" i="1"/>
  <c r="D53" i="1" s="1"/>
  <c r="Q53" i="1" s="1"/>
  <c r="N52" i="1"/>
  <c r="K52" i="1"/>
  <c r="J52" i="1" s="1"/>
  <c r="H52" i="1"/>
  <c r="E52" i="1"/>
  <c r="O51" i="1"/>
  <c r="M51" i="1"/>
  <c r="I51" i="1"/>
  <c r="G51" i="1"/>
  <c r="N49" i="1"/>
  <c r="N48" i="1"/>
  <c r="N47" i="1"/>
  <c r="N45" i="1" s="1"/>
  <c r="K47" i="1"/>
  <c r="N46" i="1"/>
  <c r="K46" i="1"/>
  <c r="F45" i="1"/>
  <c r="O45" i="1"/>
  <c r="M45" i="1"/>
  <c r="L45" i="1"/>
  <c r="K45" i="1"/>
  <c r="J45" i="1"/>
  <c r="I45" i="1"/>
  <c r="G45" i="1"/>
  <c r="D45" i="1"/>
  <c r="K44" i="1"/>
  <c r="H44" i="1"/>
  <c r="E44" i="1"/>
  <c r="K43" i="1"/>
  <c r="H43" i="1"/>
  <c r="E43" i="1"/>
  <c r="K42" i="1"/>
  <c r="H42" i="1"/>
  <c r="E42" i="1"/>
  <c r="D42" i="1" s="1"/>
  <c r="Q42" i="1" s="1"/>
  <c r="K41" i="1"/>
  <c r="E41" i="1"/>
  <c r="D41" i="1" s="1"/>
  <c r="Q41" i="1" s="1"/>
  <c r="H41" i="1"/>
  <c r="K40" i="1"/>
  <c r="I39" i="1"/>
  <c r="H40" i="1"/>
  <c r="E40" i="1"/>
  <c r="D40" i="1" s="1"/>
  <c r="Q40" i="1" s="1"/>
  <c r="K39" i="1"/>
  <c r="G39" i="1"/>
  <c r="F39" i="1"/>
  <c r="K38" i="1"/>
  <c r="H38" i="1"/>
  <c r="E38" i="1"/>
  <c r="D38" i="1" s="1"/>
  <c r="Q38" i="1" s="1"/>
  <c r="K37" i="1"/>
  <c r="E37" i="1"/>
  <c r="D37" i="1" s="1"/>
  <c r="Q37" i="1" s="1"/>
  <c r="H37" i="1"/>
  <c r="K36" i="1"/>
  <c r="I35" i="1"/>
  <c r="H36" i="1"/>
  <c r="E36" i="1"/>
  <c r="D36" i="1" s="1"/>
  <c r="Q36" i="1" s="1"/>
  <c r="K35" i="1"/>
  <c r="G35" i="1"/>
  <c r="F35" i="1"/>
  <c r="K34" i="1"/>
  <c r="H34" i="1"/>
  <c r="E34" i="1"/>
  <c r="K33" i="1"/>
  <c r="E33" i="1"/>
  <c r="Q33" i="1" s="1"/>
  <c r="N32" i="1"/>
  <c r="H32" i="1"/>
  <c r="E32" i="1"/>
  <c r="Q32" i="1"/>
  <c r="M30" i="1"/>
  <c r="K31" i="1"/>
  <c r="I30" i="1"/>
  <c r="H31" i="1"/>
  <c r="G30" i="1"/>
  <c r="O30" i="1"/>
  <c r="J30" i="1"/>
  <c r="F30" i="1"/>
  <c r="K29" i="1"/>
  <c r="G22" i="1"/>
  <c r="N28" i="1"/>
  <c r="H28" i="1"/>
  <c r="E28" i="1"/>
  <c r="D28" i="1" s="1"/>
  <c r="Q28" i="1" s="1"/>
  <c r="N27" i="1"/>
  <c r="H27" i="1"/>
  <c r="E27" i="1"/>
  <c r="D27" i="1" s="1"/>
  <c r="Q27" i="1" s="1"/>
  <c r="K26" i="1"/>
  <c r="E26" i="1"/>
  <c r="D26" i="1" s="1"/>
  <c r="Q26" i="1" s="1"/>
  <c r="N25" i="1"/>
  <c r="H25" i="1"/>
  <c r="E25" i="1"/>
  <c r="D25" i="1" s="1"/>
  <c r="Q25" i="1" s="1"/>
  <c r="K24" i="1"/>
  <c r="H24" i="1"/>
  <c r="E24" i="1"/>
  <c r="K23" i="1"/>
  <c r="H23" i="1"/>
  <c r="E23" i="1"/>
  <c r="O22" i="1"/>
  <c r="M22" i="1"/>
  <c r="L22" i="1"/>
  <c r="I22" i="1"/>
  <c r="F22" i="1"/>
  <c r="D22" i="1"/>
  <c r="F21" i="1" l="1"/>
  <c r="H39" i="1"/>
  <c r="E39" i="1"/>
  <c r="D39" i="1" s="1"/>
  <c r="Q39" i="1" s="1"/>
  <c r="H35" i="1"/>
  <c r="E35" i="1"/>
  <c r="Q35" i="1" s="1"/>
  <c r="Q23" i="1"/>
  <c r="J26" i="1"/>
  <c r="G21" i="1"/>
  <c r="Q24" i="1"/>
  <c r="K22" i="1"/>
  <c r="J24" i="1"/>
  <c r="I21" i="1"/>
  <c r="K25" i="1"/>
  <c r="H26" i="1"/>
  <c r="K27" i="1"/>
  <c r="H29" i="1"/>
  <c r="H22" i="1" s="1"/>
  <c r="N29" i="1"/>
  <c r="H33" i="1"/>
  <c r="H30" i="1" s="1"/>
  <c r="N33" i="1"/>
  <c r="J36" i="1"/>
  <c r="J40" i="1"/>
  <c r="F51" i="1"/>
  <c r="E64" i="1"/>
  <c r="Q64" i="1" s="1"/>
  <c r="F62" i="1"/>
  <c r="H64" i="1"/>
  <c r="H62" i="1" s="1"/>
  <c r="E31" i="1"/>
  <c r="E30" i="1" s="1"/>
  <c r="J39" i="1"/>
  <c r="H50" i="1"/>
  <c r="N23" i="1"/>
  <c r="N24" i="1"/>
  <c r="N26" i="1"/>
  <c r="E29" i="1"/>
  <c r="Q29" i="1" s="1"/>
  <c r="D30" i="1"/>
  <c r="L30" i="1"/>
  <c r="Q34" i="1"/>
  <c r="N34" i="1"/>
  <c r="J37" i="1"/>
  <c r="J41" i="1"/>
  <c r="Q44" i="1"/>
  <c r="J62" i="1"/>
  <c r="K28" i="1"/>
  <c r="N31" i="1"/>
  <c r="K32" i="1"/>
  <c r="K30" i="1" s="1"/>
  <c r="J38" i="1"/>
  <c r="J42" i="1"/>
  <c r="Q43" i="1"/>
  <c r="K59" i="1"/>
  <c r="N59" i="1"/>
  <c r="K60" i="1"/>
  <c r="N60" i="1"/>
  <c r="N62" i="1"/>
  <c r="N35" i="1"/>
  <c r="N36" i="1"/>
  <c r="N37" i="1"/>
  <c r="N38" i="1"/>
  <c r="N39" i="1"/>
  <c r="N40" i="1"/>
  <c r="N41" i="1"/>
  <c r="N42" i="1"/>
  <c r="N43" i="1"/>
  <c r="N44" i="1"/>
  <c r="E49" i="1"/>
  <c r="Q49" i="1" s="1"/>
  <c r="H49" i="1"/>
  <c r="E51" i="1"/>
  <c r="D52" i="1"/>
  <c r="H53" i="1"/>
  <c r="K65" i="1"/>
  <c r="N65" i="1"/>
  <c r="E46" i="1"/>
  <c r="Q46" i="1" s="1"/>
  <c r="H46" i="1"/>
  <c r="E47" i="1"/>
  <c r="Q47" i="1" s="1"/>
  <c r="H47" i="1"/>
  <c r="E48" i="1"/>
  <c r="Q48" i="1" s="1"/>
  <c r="H48" i="1"/>
  <c r="E55" i="1"/>
  <c r="D55" i="1" s="1"/>
  <c r="Q55" i="1" s="1"/>
  <c r="H55" i="1"/>
  <c r="H57" i="1"/>
  <c r="K64" i="1"/>
  <c r="N64" i="1"/>
  <c r="K55" i="1"/>
  <c r="N55" i="1"/>
  <c r="L51" i="1"/>
  <c r="K48" i="1"/>
  <c r="K49" i="1"/>
  <c r="E56" i="1"/>
  <c r="D56" i="1" s="1"/>
  <c r="Q56" i="1" s="1"/>
  <c r="K56" i="1"/>
  <c r="E57" i="1"/>
  <c r="Q57" i="1" s="1"/>
  <c r="E63" i="1"/>
  <c r="E62" i="1" s="1"/>
  <c r="Q62" i="1" s="1"/>
  <c r="K63" i="1"/>
  <c r="E66" i="1"/>
  <c r="Q66" i="1" s="1"/>
  <c r="K66" i="1"/>
  <c r="K67" i="1"/>
  <c r="H45" i="1" l="1"/>
  <c r="H51" i="1"/>
  <c r="J22" i="1"/>
  <c r="J55" i="1"/>
  <c r="K51" i="1"/>
  <c r="Q52" i="1"/>
  <c r="D51" i="1"/>
  <c r="Q51" i="1" s="1"/>
  <c r="J28" i="1"/>
  <c r="H21" i="1"/>
  <c r="M21" i="1"/>
  <c r="E22" i="1"/>
  <c r="J67" i="1"/>
  <c r="N30" i="1"/>
  <c r="N22" i="1"/>
  <c r="J56" i="1"/>
  <c r="E45" i="1"/>
  <c r="Q45" i="1" s="1"/>
  <c r="K50" i="1"/>
  <c r="N50" i="1"/>
  <c r="L21" i="1"/>
  <c r="E50" i="1"/>
  <c r="Q50" i="1" s="1"/>
  <c r="J27" i="1"/>
  <c r="K21" i="1"/>
  <c r="J25" i="1"/>
  <c r="K62" i="1"/>
  <c r="K57" i="1"/>
  <c r="N57" i="1"/>
  <c r="N51" i="1"/>
  <c r="Q63" i="1"/>
  <c r="Q30" i="1"/>
  <c r="D21" i="1"/>
  <c r="O21" i="1"/>
  <c r="Q31" i="1"/>
  <c r="N21" i="1" l="1"/>
  <c r="J51" i="1"/>
  <c r="E21" i="1"/>
  <c r="Q21" i="1" s="1"/>
  <c r="Q22" i="1"/>
  <c r="J21" i="1" l="1"/>
</calcChain>
</file>

<file path=xl/comments1.xml><?xml version="1.0" encoding="utf-8"?>
<comments xmlns="http://schemas.openxmlformats.org/spreadsheetml/2006/main">
  <authors>
    <author>Шиянова Анна Викторовна</author>
    <author>shiyanova.av</author>
  </authors>
  <commentList>
    <comment ref="A56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не принимаемые в НУ, вскючая с/с!</t>
        </r>
      </text>
    </comment>
    <comment ref="E61" authorId="1">
      <text>
        <r>
          <rPr>
            <b/>
            <sz val="8"/>
            <color indexed="81"/>
            <rFont val="Tahoma"/>
            <family val="2"/>
            <charset val="204"/>
          </rPr>
          <t>shiyanova.av:</t>
        </r>
        <r>
          <rPr>
            <sz val="8"/>
            <color indexed="81"/>
            <rFont val="Tahoma"/>
            <family val="2"/>
            <charset val="204"/>
          </rPr>
          <t xml:space="preserve">
должны отличаться на ИА (по методике)</t>
        </r>
      </text>
    </comment>
    <comment ref="K61" authorId="1">
      <text>
        <r>
          <rPr>
            <b/>
            <sz val="8"/>
            <color indexed="81"/>
            <rFont val="Tahoma"/>
            <family val="2"/>
            <charset val="204"/>
          </rPr>
          <t>shiyanova.av:</t>
        </r>
        <r>
          <rPr>
            <sz val="8"/>
            <color indexed="81"/>
            <rFont val="Tahoma"/>
            <family val="2"/>
            <charset val="204"/>
          </rPr>
          <t xml:space="preserve">
должны отличаться на ИА (по методике)</t>
        </r>
      </text>
    </comment>
  </commentList>
</comments>
</file>

<file path=xl/sharedStrings.xml><?xml version="1.0" encoding="utf-8"?>
<sst xmlns="http://schemas.openxmlformats.org/spreadsheetml/2006/main" count="262" uniqueCount="138">
  <si>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</si>
  <si>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</si>
  <si>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</si>
  <si>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</si>
  <si>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</si>
  <si>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</si>
  <si>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</si>
  <si>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</si>
  <si>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</si>
  <si>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</si>
  <si>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</si>
  <si>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ПАО "МРСК Центра"</t>
  </si>
  <si>
    <t>Отчетный период:</t>
  </si>
  <si>
    <t>2015 г.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</si>
  <si>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</si>
  <si>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</si>
  <si>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</si>
  <si>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</si>
  <si>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</si>
  <si>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</si>
  <si>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</si>
  <si>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</si>
  <si>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</si>
  <si>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</si>
  <si>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</si>
  <si>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</si>
  <si>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</si>
  <si>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</si>
  <si>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</si>
  <si>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</si>
  <si>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</si>
  <si>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</si>
  <si>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</si>
  <si>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</si>
  <si>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</si>
  <si>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</si>
  <si>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</si>
  <si>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</si>
  <si>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</si>
  <si>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</si>
  <si>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</si>
  <si>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</si>
  <si>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</si>
  <si>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</si>
  <si>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</si>
  <si>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</si>
  <si>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</si>
  <si>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</si>
  <si>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</si>
  <si>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</si>
  <si>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</si>
  <si>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</si>
  <si>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</si>
  <si>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выполняемые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</si>
  <si>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</si>
  <si>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</si>
  <si>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</si>
  <si>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</si>
  <si>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</si>
  <si>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</si>
  <si>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</si>
  <si>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</si>
  <si>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</si>
  <si>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</si>
  <si>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</si>
  <si>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</si>
  <si>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</si>
  <si>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</si>
  <si>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</si>
  <si>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</si>
  <si>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</si>
  <si>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</si>
  <si>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</si>
  <si>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</si>
  <si>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</si>
  <si>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</si>
  <si>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</si>
  <si>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</si>
  <si>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</si>
  <si>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</si>
  <si>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</si>
  <si>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</si>
  <si>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 xml:space="preserve">централизованно привлеченные кредиты распределяются по принципам:
•  в отношении финансирования текущей деятельности – по кассовому разрыву на дату привлечения кредитов;
• в отношении финансирования объектов инвестиционной программы - в соответствии с объемами, предусмотренными бизнес-планом Общества, и согласованными с профильным департаментом ИА (департамент инвестиций)
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</si>
  <si>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</si>
  <si>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</si>
  <si>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</si>
  <si>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</si>
  <si>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Уточнены данные по дивидендам за 2014 год по филиалам:
 - Белгород (сумма дивидендов);
 - Тамбов, Орел (распределение дивидендов по видам деятельности).</t>
  </si>
  <si>
    <t>Расходы социального характера из прибыли</t>
  </si>
  <si>
    <t>240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</si>
  <si>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</si>
  <si>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</si>
  <si>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</si>
  <si>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</si>
  <si>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Расходы по субъекту - ПАО МРСК Центра, включая уплату налога в бюджеты субъектов РФ (в соотв. с расположение обособленных структурных ед. ПАО) + уплату в федеральный бюджет.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</si>
  <si>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</si>
  <si>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</si>
  <si>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</si>
  <si>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</si>
  <si>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</si>
  <si>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</si>
  <si>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</si>
  <si>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</si>
  <si>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</si>
  <si>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</si>
  <si>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</si>
  <si>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</si>
  <si>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</si>
  <si>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</si>
  <si>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</si>
  <si>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r>
      <t>_____</t>
    </r>
    <r>
      <rPr>
        <b/>
        <sz val="8"/>
        <rFont val="Times New Roman"/>
        <family val="1"/>
        <charset val="204"/>
      </rPr>
      <t>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Полное наименование видов деятельности:</t>
    </r>
  </si>
  <si>
    <r>
      <t>_______</t>
    </r>
    <r>
      <rPr>
        <sz val="8"/>
        <rFont val="Times New Roman"/>
        <family val="1"/>
        <charset val="204"/>
      </rPr>
      <t>гр. 6, 12 - оказание услуг по передаче электрической энергии (мощности) по единой национальной (общероссийской) электрической сети;</t>
    </r>
  </si>
  <si>
    <r>
      <t>_______</t>
    </r>
    <r>
      <rPr>
        <sz val="8"/>
        <rFont val="Times New Roman"/>
        <family val="1"/>
        <charset val="204"/>
      </rPr>
      <t>гр. 7, 13 - оказание услуг по технологическому присоединению к электрическим сетям.</t>
    </r>
  </si>
  <si>
    <r>
      <t>____</t>
    </r>
    <r>
      <rPr>
        <b/>
        <sz val="8"/>
        <rFont val="Times New Roman"/>
        <family val="1"/>
        <charset val="204"/>
      </rPr>
      <t>**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  </r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</si>
  <si>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</si>
  <si>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</si>
  <si>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</si>
  <si>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</si>
  <si>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</si>
  <si>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</si>
  <si>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</si>
  <si>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</si>
  <si>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-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</si>
  <si>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</si>
  <si>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</si>
  <si>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централизованно привлеченные кредиты распределяются по принципам:
•  в отношении финансирования текущей деятельности – по кассовому разрыву на дату привлечения кредитов;
• в отношении финансирования объектов инвестиционной программы - в соответствии с объемами, предусмотренными бизнес-планом Общества, и согласованными с профильным департаментом ИА (департамент инвестиций)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</si>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</sst>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6" fillId="0" borderId="0"/>
    <xf numFmtId="0" fontId="2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2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0" fontId="17" fillId="0" borderId="0"/>
    <xf numFmtId="0" fontId="14" fillId="0" borderId="0"/>
    <xf numFmtId="164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  <xf numFmtId="165" fontId="14" fillId="0" borderId="0" applyFill="0" applyBorder="0" applyAlignment="0" applyProtection="0"/>
  </cellStyleXfs>
  <cellXfs count="79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3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49" fontId="4" fillId="0" borderId="1" xfId="1" applyNumberFormat="1" applyFont="1" applyBorder="1" applyAlignment="1">
      <alignment horizontal="left" wrapText="1"/>
    </xf>
    <xf numFmtId="49" fontId="4" fillId="0" borderId="2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/>
    </xf>
    <xf numFmtId="0" fontId="3" fillId="0" borderId="4" xfId="1" applyNumberFormat="1" applyFont="1" applyBorder="1" applyAlignment="1">
      <alignment horizontal="center" vertical="center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4" fillId="2" borderId="6" xfId="1" applyNumberFormat="1" applyFont="1" applyFill="1" applyBorder="1" applyAlignment="1">
      <alignment horizontal="left" vertical="center" wrapText="1"/>
    </xf>
    <xf numFmtId="0" fontId="4" fillId="2" borderId="3" xfId="1" applyNumberFormat="1" applyFont="1" applyFill="1" applyBorder="1" applyAlignment="1">
      <alignment horizontal="center" vertical="center"/>
    </xf>
    <xf numFmtId="49" fontId="4" fillId="2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3" fontId="4" fillId="0" borderId="0" xfId="1" applyNumberFormat="1" applyFont="1" applyBorder="1" applyAlignment="1">
      <alignment horizontal="right" vertical="center"/>
    </xf>
    <xf numFmtId="3" fontId="4" fillId="0" borderId="0" xfId="1" applyNumberFormat="1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left" vertical="center"/>
    </xf>
    <xf numFmtId="0" fontId="4" fillId="2" borderId="6" xfId="1" applyNumberFormat="1" applyFont="1" applyFill="1" applyBorder="1" applyAlignment="1">
      <alignment horizontal="left" vertical="center" wrapText="1" indent="1"/>
    </xf>
    <xf numFmtId="0" fontId="4" fillId="0" borderId="6" xfId="1" applyNumberFormat="1" applyFont="1" applyFill="1" applyBorder="1" applyAlignment="1">
      <alignment horizontal="left" vertical="center" wrapText="1" indent="2"/>
    </xf>
    <xf numFmtId="0" fontId="4" fillId="0" borderId="3" xfId="1" applyNumberFormat="1" applyFont="1" applyBorder="1" applyAlignment="1">
      <alignment horizontal="center" vertical="center"/>
    </xf>
    <xf numFmtId="49" fontId="4" fillId="0" borderId="4" xfId="1" applyNumberFormat="1" applyFont="1" applyBorder="1" applyAlignment="1">
      <alignment horizontal="center" vertical="center"/>
    </xf>
    <xf numFmtId="3" fontId="4" fillId="2" borderId="4" xfId="1" applyNumberFormat="1" applyFont="1" applyFill="1" applyBorder="1" applyAlignment="1">
      <alignment horizontal="center" vertical="center"/>
    </xf>
    <xf numFmtId="3" fontId="4" fillId="0" borderId="4" xfId="1" applyNumberFormat="1" applyFont="1" applyFill="1" applyBorder="1" applyAlignment="1">
      <alignment horizontal="center" vertical="center"/>
    </xf>
    <xf numFmtId="3" fontId="4" fillId="0" borderId="3" xfId="1" applyNumberFormat="1" applyFont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6" xfId="1" applyNumberFormat="1" applyFont="1" applyFill="1" applyBorder="1" applyAlignment="1">
      <alignment horizontal="left" vertical="center" wrapText="1" indent="4"/>
    </xf>
    <xf numFmtId="0" fontId="4" fillId="0" borderId="3" xfId="1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/>
    </xf>
    <xf numFmtId="0" fontId="4" fillId="0" borderId="6" xfId="1" applyNumberFormat="1" applyFont="1" applyFill="1" applyBorder="1" applyAlignment="1">
      <alignment horizontal="left" vertical="center" wrapText="1" indent="1"/>
    </xf>
    <xf numFmtId="0" fontId="4" fillId="0" borderId="6" xfId="1" applyNumberFormat="1" applyFont="1" applyFill="1" applyBorder="1" applyAlignment="1">
      <alignment horizontal="left" vertical="center" wrapText="1" indent="3"/>
    </xf>
    <xf numFmtId="0" fontId="5" fillId="0" borderId="4" xfId="1" applyNumberFormat="1" applyFont="1" applyBorder="1" applyAlignment="1">
      <alignment horizontal="left" vertical="center" wrapText="1"/>
    </xf>
    <xf numFmtId="0" fontId="4" fillId="2" borderId="6" xfId="1" applyNumberFormat="1" applyFont="1" applyFill="1" applyBorder="1" applyAlignment="1">
      <alignment horizontal="center" vertical="center"/>
    </xf>
    <xf numFmtId="49" fontId="4" fillId="2" borderId="6" xfId="1" applyNumberFormat="1" applyFont="1" applyFill="1" applyBorder="1" applyAlignment="1">
      <alignment horizontal="center" vertical="center"/>
    </xf>
    <xf numFmtId="0" fontId="4" fillId="0" borderId="6" xfId="1" applyNumberFormat="1" applyFont="1" applyFill="1" applyBorder="1" applyAlignment="1">
      <alignment horizontal="center" vertical="center"/>
    </xf>
    <xf numFmtId="49" fontId="4" fillId="0" borderId="6" xfId="1" applyNumberFormat="1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horizontal="left" vertical="center" wrapText="1"/>
    </xf>
    <xf numFmtId="3" fontId="4" fillId="2" borderId="3" xfId="1" applyNumberFormat="1" applyFont="1" applyFill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left" vertical="center"/>
    </xf>
    <xf numFmtId="0" fontId="3" fillId="0" borderId="2" xfId="1" applyNumberFormat="1" applyFont="1" applyFill="1" applyBorder="1" applyAlignment="1">
      <alignment horizontal="left" vertical="center"/>
    </xf>
    <xf numFmtId="0" fontId="3" fillId="0" borderId="0" xfId="1" applyNumberFormat="1" applyFont="1" applyBorder="1" applyAlignment="1">
      <alignment horizontal="right" vertical="center"/>
    </xf>
    <xf numFmtId="0" fontId="3" fillId="0" borderId="0" xfId="1" applyNumberFormat="1" applyFont="1" applyBorder="1" applyAlignment="1">
      <alignment horizontal="left" vertical="center"/>
    </xf>
    <xf numFmtId="49" fontId="4" fillId="0" borderId="3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 vertical="center"/>
    </xf>
    <xf numFmtId="0" fontId="4" fillId="0" borderId="6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3" fontId="4" fillId="0" borderId="4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left" vertical="center"/>
    </xf>
    <xf numFmtId="0" fontId="7" fillId="0" borderId="0" xfId="1" applyNumberFormat="1" applyFont="1" applyBorder="1" applyAlignment="1">
      <alignment horizontal="left"/>
    </xf>
    <xf numFmtId="0" fontId="8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left"/>
    </xf>
    <xf numFmtId="0" fontId="9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horizontal="center" vertical="center"/>
    </xf>
    <xf numFmtId="0" fontId="3" fillId="0" borderId="6" xfId="1" applyNumberFormat="1" applyFont="1" applyBorder="1" applyAlignment="1">
      <alignment horizontal="center" vertical="top"/>
    </xf>
    <xf numFmtId="0" fontId="3" fillId="0" borderId="4" xfId="1" applyNumberFormat="1" applyFont="1" applyBorder="1" applyAlignment="1">
      <alignment horizontal="center" vertical="top"/>
    </xf>
    <xf numFmtId="0" fontId="3" fillId="0" borderId="6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0" borderId="6" xfId="1" applyNumberFormat="1" applyFont="1" applyFill="1" applyBorder="1" applyAlignment="1">
      <alignment horizontal="left" wrapText="1" indent="1"/>
    </xf>
    <xf numFmtId="0" fontId="4" fillId="0" borderId="4" xfId="1" applyNumberFormat="1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/>
    </xf>
    <xf numFmtId="0" fontId="4" fillId="0" borderId="6" xfId="1" applyNumberFormat="1" applyFont="1" applyFill="1" applyBorder="1" applyAlignment="1">
      <alignment horizontal="left" wrapText="1"/>
    </xf>
    <xf numFmtId="0" fontId="4" fillId="0" borderId="4" xfId="2" applyNumberFormat="1" applyFont="1" applyBorder="1" applyAlignment="1">
      <alignment horizontal="left" vertical="center" wrapText="1"/>
    </xf>
    <xf numFmtId="0" fontId="4" fillId="0" borderId="4" xfId="1" applyNumberFormat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4" fillId="0" borderId="0" xfId="1" applyNumberFormat="1" applyFont="1" applyBorder="1" applyAlignment="1">
      <alignment horizontal="center" vertical="top"/>
    </xf>
  </cellXfs>
  <cellStyles count="40">
    <cellStyle name="_Книга1" xfId="3"/>
    <cellStyle name="_Книга1_Копия АРМ_БП_РСК_V10 0_20100213" xfId="4"/>
    <cellStyle name="Обычный" xfId="0" builtinId="0"/>
    <cellStyle name="Обычный 10" xfId="5"/>
    <cellStyle name="Обычный 10 2" xfId="6"/>
    <cellStyle name="Обычный 10 2 2" xfId="7"/>
    <cellStyle name="Обычный 10 26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2" xfId="1"/>
    <cellStyle name="Обычный 2 2" xfId="15"/>
    <cellStyle name="Обычный 2 2 2" xfId="2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69;&#1055;/&#1048;&#1040;%20&#1052;&#1056;&#1057;&#1050;/&#1050;&#1086;&#1085;&#1090;&#1088;&#1086;&#1083;&#1083;&#1080;&#1085;&#1075;/&#1048;&#1089;&#1087;&#1086;&#1083;&#1085;&#1077;&#1085;&#1080;&#1077;%20&#1087;&#1088;&#1080;&#1082;&#1072;&#1079;&#1072;%20N%20585/2015%20&#1075;&#1086;&#1076;/2015%20&#1075;&#1086;&#1076;/&#1058;&#1072;&#1073;&#1083;%201.3%20-%201.6%20&#1088;&#1072;&#1073;&#1086;&#1095;&#1080;&#1081;%20&#1074;&#1072;&#1088;&#1080;&#1072;&#1085;&#1090;_2015_1905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. 1.3"/>
      <sheetName val="табл. 1.6"/>
      <sheetName val="Ф1"/>
      <sheetName val="Ф2"/>
      <sheetName val="Ф 5.11"/>
      <sheetName val="БДР 2015 после распр"/>
      <sheetName val="БДР 2015 до распр"/>
      <sheetName val="БДР 2015 после распр +44 сч"/>
      <sheetName val="БДР 2011"/>
      <sheetName val="Бух спр 2011"/>
      <sheetName val="прочие дох расх сбы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101"/>
  <sheetViews>
    <sheetView tabSelected="1" view="pageBreakPreview" topLeftCell="A13" zoomScale="85" zoomScaleSheetLayoutView="85" workbookViewId="0">
      <pane xSplit="3" ySplit="8" topLeftCell="D69" activePane="bottomRight" state="frozen"/>
      <selection activeCell="A13" sqref="A13"/>
      <selection pane="topRight" activeCell="D13" sqref="D13"/>
      <selection pane="bottomLeft" activeCell="A21" sqref="A21"/>
      <selection pane="bottomRight" activeCell="R13" sqref="R1:X1048576"/>
    </sheetView>
  </sheetViews>
  <sheetFormatPr defaultColWidth="0.85546875" defaultRowHeight="12.75" x14ac:dyDescent="0.2"/>
  <cols>
    <col min="1" max="1" width="47.140625" style="4" customWidth="1"/>
    <col min="2" max="2" width="13" style="4" customWidth="1"/>
    <col min="3" max="3" width="8.5703125" style="4" customWidth="1"/>
    <col min="4" max="4" width="15.28515625" style="4" customWidth="1"/>
    <col min="5" max="5" width="17.140625" style="4" customWidth="1"/>
    <col min="6" max="6" width="13.85546875" style="4" customWidth="1"/>
    <col min="7" max="7" width="13.140625" style="4" customWidth="1"/>
    <col min="8" max="8" width="15" style="4" customWidth="1"/>
    <col min="9" max="9" width="14.7109375" style="4" customWidth="1"/>
    <col min="10" max="10" width="15.5703125" style="4" customWidth="1"/>
    <col min="11" max="11" width="14.85546875" style="4" customWidth="1"/>
    <col min="12" max="12" width="15.5703125" style="4" customWidth="1"/>
    <col min="13" max="14" width="13.85546875" style="4" customWidth="1"/>
    <col min="15" max="15" width="12.5703125" style="4" customWidth="1"/>
    <col min="16" max="16" width="30.28515625" style="4" customWidth="1"/>
    <col min="17" max="17" width="11.42578125" style="4" customWidth="1"/>
    <col min="18" max="249" width="0.85546875" style="4"/>
    <col min="250" max="250" width="47.140625" style="4" customWidth="1"/>
    <col min="251" max="251" width="13" style="4" customWidth="1"/>
    <col min="252" max="252" width="8.5703125" style="4" customWidth="1"/>
    <col min="253" max="253" width="13.7109375" style="4" customWidth="1"/>
    <col min="254" max="254" width="17.140625" style="4" customWidth="1"/>
    <col min="255" max="255" width="13.85546875" style="4" customWidth="1"/>
    <col min="256" max="256" width="13.140625" style="4" customWidth="1"/>
    <col min="257" max="257" width="15" style="4" customWidth="1"/>
    <col min="258" max="258" width="11.140625" style="4" customWidth="1"/>
    <col min="259" max="259" width="15.5703125" style="4" customWidth="1"/>
    <col min="260" max="260" width="12.7109375" style="4" customWidth="1"/>
    <col min="261" max="261" width="15.5703125" style="4" customWidth="1"/>
    <col min="262" max="263" width="13.85546875" style="4" customWidth="1"/>
    <col min="264" max="264" width="12.5703125" style="4" customWidth="1"/>
    <col min="265" max="265" width="26.140625" style="4" customWidth="1"/>
    <col min="266" max="505" width="0.85546875" style="4"/>
    <col min="506" max="506" width="47.140625" style="4" customWidth="1"/>
    <col min="507" max="507" width="13" style="4" customWidth="1"/>
    <col min="508" max="508" width="8.5703125" style="4" customWidth="1"/>
    <col min="509" max="509" width="13.7109375" style="4" customWidth="1"/>
    <col min="510" max="510" width="17.140625" style="4" customWidth="1"/>
    <col min="511" max="511" width="13.85546875" style="4" customWidth="1"/>
    <col min="512" max="512" width="13.140625" style="4" customWidth="1"/>
    <col min="513" max="513" width="15" style="4" customWidth="1"/>
    <col min="514" max="514" width="11.140625" style="4" customWidth="1"/>
    <col min="515" max="515" width="15.5703125" style="4" customWidth="1"/>
    <col min="516" max="516" width="12.7109375" style="4" customWidth="1"/>
    <col min="517" max="517" width="15.5703125" style="4" customWidth="1"/>
    <col min="518" max="519" width="13.85546875" style="4" customWidth="1"/>
    <col min="520" max="520" width="12.5703125" style="4" customWidth="1"/>
    <col min="521" max="521" width="26.140625" style="4" customWidth="1"/>
    <col min="522" max="761" width="0.85546875" style="4"/>
    <col min="762" max="762" width="47.140625" style="4" customWidth="1"/>
    <col min="763" max="763" width="13" style="4" customWidth="1"/>
    <col min="764" max="764" width="8.5703125" style="4" customWidth="1"/>
    <col min="765" max="765" width="13.7109375" style="4" customWidth="1"/>
    <col min="766" max="766" width="17.140625" style="4" customWidth="1"/>
    <col min="767" max="767" width="13.85546875" style="4" customWidth="1"/>
    <col min="768" max="768" width="13.140625" style="4" customWidth="1"/>
    <col min="769" max="769" width="15" style="4" customWidth="1"/>
    <col min="770" max="770" width="11.140625" style="4" customWidth="1"/>
    <col min="771" max="771" width="15.5703125" style="4" customWidth="1"/>
    <col min="772" max="772" width="12.7109375" style="4" customWidth="1"/>
    <col min="773" max="773" width="15.5703125" style="4" customWidth="1"/>
    <col min="774" max="775" width="13.85546875" style="4" customWidth="1"/>
    <col min="776" max="776" width="12.5703125" style="4" customWidth="1"/>
    <col min="777" max="777" width="26.140625" style="4" customWidth="1"/>
    <col min="778" max="1017" width="0.85546875" style="4"/>
    <col min="1018" max="1018" width="47.140625" style="4" customWidth="1"/>
    <col min="1019" max="1019" width="13" style="4" customWidth="1"/>
    <col min="1020" max="1020" width="8.5703125" style="4" customWidth="1"/>
    <col min="1021" max="1021" width="13.7109375" style="4" customWidth="1"/>
    <col min="1022" max="1022" width="17.140625" style="4" customWidth="1"/>
    <col min="1023" max="1023" width="13.85546875" style="4" customWidth="1"/>
    <col min="1024" max="1024" width="13.140625" style="4" customWidth="1"/>
    <col min="1025" max="1025" width="15" style="4" customWidth="1"/>
    <col min="1026" max="1026" width="11.140625" style="4" customWidth="1"/>
    <col min="1027" max="1027" width="15.5703125" style="4" customWidth="1"/>
    <col min="1028" max="1028" width="12.7109375" style="4" customWidth="1"/>
    <col min="1029" max="1029" width="15.5703125" style="4" customWidth="1"/>
    <col min="1030" max="1031" width="13.85546875" style="4" customWidth="1"/>
    <col min="1032" max="1032" width="12.5703125" style="4" customWidth="1"/>
    <col min="1033" max="1033" width="26.140625" style="4" customWidth="1"/>
    <col min="1034" max="1273" width="0.85546875" style="4"/>
    <col min="1274" max="1274" width="47.140625" style="4" customWidth="1"/>
    <col min="1275" max="1275" width="13" style="4" customWidth="1"/>
    <col min="1276" max="1276" width="8.5703125" style="4" customWidth="1"/>
    <col min="1277" max="1277" width="13.7109375" style="4" customWidth="1"/>
    <col min="1278" max="1278" width="17.140625" style="4" customWidth="1"/>
    <col min="1279" max="1279" width="13.85546875" style="4" customWidth="1"/>
    <col min="1280" max="1280" width="13.140625" style="4" customWidth="1"/>
    <col min="1281" max="1281" width="15" style="4" customWidth="1"/>
    <col min="1282" max="1282" width="11.140625" style="4" customWidth="1"/>
    <col min="1283" max="1283" width="15.5703125" style="4" customWidth="1"/>
    <col min="1284" max="1284" width="12.7109375" style="4" customWidth="1"/>
    <col min="1285" max="1285" width="15.5703125" style="4" customWidth="1"/>
    <col min="1286" max="1287" width="13.85546875" style="4" customWidth="1"/>
    <col min="1288" max="1288" width="12.5703125" style="4" customWidth="1"/>
    <col min="1289" max="1289" width="26.140625" style="4" customWidth="1"/>
    <col min="1290" max="1529" width="0.85546875" style="4"/>
    <col min="1530" max="1530" width="47.140625" style="4" customWidth="1"/>
    <col min="1531" max="1531" width="13" style="4" customWidth="1"/>
    <col min="1532" max="1532" width="8.5703125" style="4" customWidth="1"/>
    <col min="1533" max="1533" width="13.7109375" style="4" customWidth="1"/>
    <col min="1534" max="1534" width="17.140625" style="4" customWidth="1"/>
    <col min="1535" max="1535" width="13.85546875" style="4" customWidth="1"/>
    <col min="1536" max="1536" width="13.140625" style="4" customWidth="1"/>
    <col min="1537" max="1537" width="15" style="4" customWidth="1"/>
    <col min="1538" max="1538" width="11.140625" style="4" customWidth="1"/>
    <col min="1539" max="1539" width="15.5703125" style="4" customWidth="1"/>
    <col min="1540" max="1540" width="12.7109375" style="4" customWidth="1"/>
    <col min="1541" max="1541" width="15.5703125" style="4" customWidth="1"/>
    <col min="1542" max="1543" width="13.85546875" style="4" customWidth="1"/>
    <col min="1544" max="1544" width="12.5703125" style="4" customWidth="1"/>
    <col min="1545" max="1545" width="26.140625" style="4" customWidth="1"/>
    <col min="1546" max="1785" width="0.85546875" style="4"/>
    <col min="1786" max="1786" width="47.140625" style="4" customWidth="1"/>
    <col min="1787" max="1787" width="13" style="4" customWidth="1"/>
    <col min="1788" max="1788" width="8.5703125" style="4" customWidth="1"/>
    <col min="1789" max="1789" width="13.7109375" style="4" customWidth="1"/>
    <col min="1790" max="1790" width="17.140625" style="4" customWidth="1"/>
    <col min="1791" max="1791" width="13.85546875" style="4" customWidth="1"/>
    <col min="1792" max="1792" width="13.140625" style="4" customWidth="1"/>
    <col min="1793" max="1793" width="15" style="4" customWidth="1"/>
    <col min="1794" max="1794" width="11.140625" style="4" customWidth="1"/>
    <col min="1795" max="1795" width="15.5703125" style="4" customWidth="1"/>
    <col min="1796" max="1796" width="12.7109375" style="4" customWidth="1"/>
    <col min="1797" max="1797" width="15.5703125" style="4" customWidth="1"/>
    <col min="1798" max="1799" width="13.85546875" style="4" customWidth="1"/>
    <col min="1800" max="1800" width="12.5703125" style="4" customWidth="1"/>
    <col min="1801" max="1801" width="26.140625" style="4" customWidth="1"/>
    <col min="1802" max="2041" width="0.85546875" style="4"/>
    <col min="2042" max="2042" width="47.140625" style="4" customWidth="1"/>
    <col min="2043" max="2043" width="13" style="4" customWidth="1"/>
    <col min="2044" max="2044" width="8.5703125" style="4" customWidth="1"/>
    <col min="2045" max="2045" width="13.7109375" style="4" customWidth="1"/>
    <col min="2046" max="2046" width="17.140625" style="4" customWidth="1"/>
    <col min="2047" max="2047" width="13.85546875" style="4" customWidth="1"/>
    <col min="2048" max="2048" width="13.140625" style="4" customWidth="1"/>
    <col min="2049" max="2049" width="15" style="4" customWidth="1"/>
    <col min="2050" max="2050" width="11.140625" style="4" customWidth="1"/>
    <col min="2051" max="2051" width="15.5703125" style="4" customWidth="1"/>
    <col min="2052" max="2052" width="12.7109375" style="4" customWidth="1"/>
    <col min="2053" max="2053" width="15.5703125" style="4" customWidth="1"/>
    <col min="2054" max="2055" width="13.85546875" style="4" customWidth="1"/>
    <col min="2056" max="2056" width="12.5703125" style="4" customWidth="1"/>
    <col min="2057" max="2057" width="26.140625" style="4" customWidth="1"/>
    <col min="2058" max="2297" width="0.85546875" style="4"/>
    <col min="2298" max="2298" width="47.140625" style="4" customWidth="1"/>
    <col min="2299" max="2299" width="13" style="4" customWidth="1"/>
    <col min="2300" max="2300" width="8.5703125" style="4" customWidth="1"/>
    <col min="2301" max="2301" width="13.7109375" style="4" customWidth="1"/>
    <col min="2302" max="2302" width="17.140625" style="4" customWidth="1"/>
    <col min="2303" max="2303" width="13.85546875" style="4" customWidth="1"/>
    <col min="2304" max="2304" width="13.140625" style="4" customWidth="1"/>
    <col min="2305" max="2305" width="15" style="4" customWidth="1"/>
    <col min="2306" max="2306" width="11.140625" style="4" customWidth="1"/>
    <col min="2307" max="2307" width="15.5703125" style="4" customWidth="1"/>
    <col min="2308" max="2308" width="12.7109375" style="4" customWidth="1"/>
    <col min="2309" max="2309" width="15.5703125" style="4" customWidth="1"/>
    <col min="2310" max="2311" width="13.85546875" style="4" customWidth="1"/>
    <col min="2312" max="2312" width="12.5703125" style="4" customWidth="1"/>
    <col min="2313" max="2313" width="26.140625" style="4" customWidth="1"/>
    <col min="2314" max="2553" width="0.85546875" style="4"/>
    <col min="2554" max="2554" width="47.140625" style="4" customWidth="1"/>
    <col min="2555" max="2555" width="13" style="4" customWidth="1"/>
    <col min="2556" max="2556" width="8.5703125" style="4" customWidth="1"/>
    <col min="2557" max="2557" width="13.7109375" style="4" customWidth="1"/>
    <col min="2558" max="2558" width="17.140625" style="4" customWidth="1"/>
    <col min="2559" max="2559" width="13.85546875" style="4" customWidth="1"/>
    <col min="2560" max="2560" width="13.140625" style="4" customWidth="1"/>
    <col min="2561" max="2561" width="15" style="4" customWidth="1"/>
    <col min="2562" max="2562" width="11.140625" style="4" customWidth="1"/>
    <col min="2563" max="2563" width="15.5703125" style="4" customWidth="1"/>
    <col min="2564" max="2564" width="12.7109375" style="4" customWidth="1"/>
    <col min="2565" max="2565" width="15.5703125" style="4" customWidth="1"/>
    <col min="2566" max="2567" width="13.85546875" style="4" customWidth="1"/>
    <col min="2568" max="2568" width="12.5703125" style="4" customWidth="1"/>
    <col min="2569" max="2569" width="26.140625" style="4" customWidth="1"/>
    <col min="2570" max="2809" width="0.85546875" style="4"/>
    <col min="2810" max="2810" width="47.140625" style="4" customWidth="1"/>
    <col min="2811" max="2811" width="13" style="4" customWidth="1"/>
    <col min="2812" max="2812" width="8.5703125" style="4" customWidth="1"/>
    <col min="2813" max="2813" width="13.7109375" style="4" customWidth="1"/>
    <col min="2814" max="2814" width="17.140625" style="4" customWidth="1"/>
    <col min="2815" max="2815" width="13.85546875" style="4" customWidth="1"/>
    <col min="2816" max="2816" width="13.140625" style="4" customWidth="1"/>
    <col min="2817" max="2817" width="15" style="4" customWidth="1"/>
    <col min="2818" max="2818" width="11.140625" style="4" customWidth="1"/>
    <col min="2819" max="2819" width="15.5703125" style="4" customWidth="1"/>
    <col min="2820" max="2820" width="12.7109375" style="4" customWidth="1"/>
    <col min="2821" max="2821" width="15.5703125" style="4" customWidth="1"/>
    <col min="2822" max="2823" width="13.85546875" style="4" customWidth="1"/>
    <col min="2824" max="2824" width="12.5703125" style="4" customWidth="1"/>
    <col min="2825" max="2825" width="26.140625" style="4" customWidth="1"/>
    <col min="2826" max="3065" width="0.85546875" style="4"/>
    <col min="3066" max="3066" width="47.140625" style="4" customWidth="1"/>
    <col min="3067" max="3067" width="13" style="4" customWidth="1"/>
    <col min="3068" max="3068" width="8.5703125" style="4" customWidth="1"/>
    <col min="3069" max="3069" width="13.7109375" style="4" customWidth="1"/>
    <col min="3070" max="3070" width="17.140625" style="4" customWidth="1"/>
    <col min="3071" max="3071" width="13.85546875" style="4" customWidth="1"/>
    <col min="3072" max="3072" width="13.140625" style="4" customWidth="1"/>
    <col min="3073" max="3073" width="15" style="4" customWidth="1"/>
    <col min="3074" max="3074" width="11.140625" style="4" customWidth="1"/>
    <col min="3075" max="3075" width="15.5703125" style="4" customWidth="1"/>
    <col min="3076" max="3076" width="12.7109375" style="4" customWidth="1"/>
    <col min="3077" max="3077" width="15.5703125" style="4" customWidth="1"/>
    <col min="3078" max="3079" width="13.85546875" style="4" customWidth="1"/>
    <col min="3080" max="3080" width="12.5703125" style="4" customWidth="1"/>
    <col min="3081" max="3081" width="26.140625" style="4" customWidth="1"/>
    <col min="3082" max="3321" width="0.85546875" style="4"/>
    <col min="3322" max="3322" width="47.140625" style="4" customWidth="1"/>
    <col min="3323" max="3323" width="13" style="4" customWidth="1"/>
    <col min="3324" max="3324" width="8.5703125" style="4" customWidth="1"/>
    <col min="3325" max="3325" width="13.7109375" style="4" customWidth="1"/>
    <col min="3326" max="3326" width="17.140625" style="4" customWidth="1"/>
    <col min="3327" max="3327" width="13.85546875" style="4" customWidth="1"/>
    <col min="3328" max="3328" width="13.140625" style="4" customWidth="1"/>
    <col min="3329" max="3329" width="15" style="4" customWidth="1"/>
    <col min="3330" max="3330" width="11.140625" style="4" customWidth="1"/>
    <col min="3331" max="3331" width="15.5703125" style="4" customWidth="1"/>
    <col min="3332" max="3332" width="12.7109375" style="4" customWidth="1"/>
    <col min="3333" max="3333" width="15.5703125" style="4" customWidth="1"/>
    <col min="3334" max="3335" width="13.85546875" style="4" customWidth="1"/>
    <col min="3336" max="3336" width="12.5703125" style="4" customWidth="1"/>
    <col min="3337" max="3337" width="26.140625" style="4" customWidth="1"/>
    <col min="3338" max="3577" width="0.85546875" style="4"/>
    <col min="3578" max="3578" width="47.140625" style="4" customWidth="1"/>
    <col min="3579" max="3579" width="13" style="4" customWidth="1"/>
    <col min="3580" max="3580" width="8.5703125" style="4" customWidth="1"/>
    <col min="3581" max="3581" width="13.7109375" style="4" customWidth="1"/>
    <col min="3582" max="3582" width="17.140625" style="4" customWidth="1"/>
    <col min="3583" max="3583" width="13.85546875" style="4" customWidth="1"/>
    <col min="3584" max="3584" width="13.140625" style="4" customWidth="1"/>
    <col min="3585" max="3585" width="15" style="4" customWidth="1"/>
    <col min="3586" max="3586" width="11.140625" style="4" customWidth="1"/>
    <col min="3587" max="3587" width="15.5703125" style="4" customWidth="1"/>
    <col min="3588" max="3588" width="12.7109375" style="4" customWidth="1"/>
    <col min="3589" max="3589" width="15.5703125" style="4" customWidth="1"/>
    <col min="3590" max="3591" width="13.85546875" style="4" customWidth="1"/>
    <col min="3592" max="3592" width="12.5703125" style="4" customWidth="1"/>
    <col min="3593" max="3593" width="26.140625" style="4" customWidth="1"/>
    <col min="3594" max="3833" width="0.85546875" style="4"/>
    <col min="3834" max="3834" width="47.140625" style="4" customWidth="1"/>
    <col min="3835" max="3835" width="13" style="4" customWidth="1"/>
    <col min="3836" max="3836" width="8.5703125" style="4" customWidth="1"/>
    <col min="3837" max="3837" width="13.7109375" style="4" customWidth="1"/>
    <col min="3838" max="3838" width="17.140625" style="4" customWidth="1"/>
    <col min="3839" max="3839" width="13.85546875" style="4" customWidth="1"/>
    <col min="3840" max="3840" width="13.140625" style="4" customWidth="1"/>
    <col min="3841" max="3841" width="15" style="4" customWidth="1"/>
    <col min="3842" max="3842" width="11.140625" style="4" customWidth="1"/>
    <col min="3843" max="3843" width="15.5703125" style="4" customWidth="1"/>
    <col min="3844" max="3844" width="12.7109375" style="4" customWidth="1"/>
    <col min="3845" max="3845" width="15.5703125" style="4" customWidth="1"/>
    <col min="3846" max="3847" width="13.85546875" style="4" customWidth="1"/>
    <col min="3848" max="3848" width="12.5703125" style="4" customWidth="1"/>
    <col min="3849" max="3849" width="26.140625" style="4" customWidth="1"/>
    <col min="3850" max="4089" width="0.85546875" style="4"/>
    <col min="4090" max="4090" width="47.140625" style="4" customWidth="1"/>
    <col min="4091" max="4091" width="13" style="4" customWidth="1"/>
    <col min="4092" max="4092" width="8.5703125" style="4" customWidth="1"/>
    <col min="4093" max="4093" width="13.7109375" style="4" customWidth="1"/>
    <col min="4094" max="4094" width="17.140625" style="4" customWidth="1"/>
    <col min="4095" max="4095" width="13.85546875" style="4" customWidth="1"/>
    <col min="4096" max="4096" width="13.140625" style="4" customWidth="1"/>
    <col min="4097" max="4097" width="15" style="4" customWidth="1"/>
    <col min="4098" max="4098" width="11.140625" style="4" customWidth="1"/>
    <col min="4099" max="4099" width="15.5703125" style="4" customWidth="1"/>
    <col min="4100" max="4100" width="12.7109375" style="4" customWidth="1"/>
    <col min="4101" max="4101" width="15.5703125" style="4" customWidth="1"/>
    <col min="4102" max="4103" width="13.85546875" style="4" customWidth="1"/>
    <col min="4104" max="4104" width="12.5703125" style="4" customWidth="1"/>
    <col min="4105" max="4105" width="26.140625" style="4" customWidth="1"/>
    <col min="4106" max="4345" width="0.85546875" style="4"/>
    <col min="4346" max="4346" width="47.140625" style="4" customWidth="1"/>
    <col min="4347" max="4347" width="13" style="4" customWidth="1"/>
    <col min="4348" max="4348" width="8.5703125" style="4" customWidth="1"/>
    <col min="4349" max="4349" width="13.7109375" style="4" customWidth="1"/>
    <col min="4350" max="4350" width="17.140625" style="4" customWidth="1"/>
    <col min="4351" max="4351" width="13.85546875" style="4" customWidth="1"/>
    <col min="4352" max="4352" width="13.140625" style="4" customWidth="1"/>
    <col min="4353" max="4353" width="15" style="4" customWidth="1"/>
    <col min="4354" max="4354" width="11.140625" style="4" customWidth="1"/>
    <col min="4355" max="4355" width="15.5703125" style="4" customWidth="1"/>
    <col min="4356" max="4356" width="12.7109375" style="4" customWidth="1"/>
    <col min="4357" max="4357" width="15.5703125" style="4" customWidth="1"/>
    <col min="4358" max="4359" width="13.85546875" style="4" customWidth="1"/>
    <col min="4360" max="4360" width="12.5703125" style="4" customWidth="1"/>
    <col min="4361" max="4361" width="26.140625" style="4" customWidth="1"/>
    <col min="4362" max="4601" width="0.85546875" style="4"/>
    <col min="4602" max="4602" width="47.140625" style="4" customWidth="1"/>
    <col min="4603" max="4603" width="13" style="4" customWidth="1"/>
    <col min="4604" max="4604" width="8.5703125" style="4" customWidth="1"/>
    <col min="4605" max="4605" width="13.7109375" style="4" customWidth="1"/>
    <col min="4606" max="4606" width="17.140625" style="4" customWidth="1"/>
    <col min="4607" max="4607" width="13.85546875" style="4" customWidth="1"/>
    <col min="4608" max="4608" width="13.140625" style="4" customWidth="1"/>
    <col min="4609" max="4609" width="15" style="4" customWidth="1"/>
    <col min="4610" max="4610" width="11.140625" style="4" customWidth="1"/>
    <col min="4611" max="4611" width="15.5703125" style="4" customWidth="1"/>
    <col min="4612" max="4612" width="12.7109375" style="4" customWidth="1"/>
    <col min="4613" max="4613" width="15.5703125" style="4" customWidth="1"/>
    <col min="4614" max="4615" width="13.85546875" style="4" customWidth="1"/>
    <col min="4616" max="4616" width="12.5703125" style="4" customWidth="1"/>
    <col min="4617" max="4617" width="26.140625" style="4" customWidth="1"/>
    <col min="4618" max="4857" width="0.85546875" style="4"/>
    <col min="4858" max="4858" width="47.140625" style="4" customWidth="1"/>
    <col min="4859" max="4859" width="13" style="4" customWidth="1"/>
    <col min="4860" max="4860" width="8.5703125" style="4" customWidth="1"/>
    <col min="4861" max="4861" width="13.7109375" style="4" customWidth="1"/>
    <col min="4862" max="4862" width="17.140625" style="4" customWidth="1"/>
    <col min="4863" max="4863" width="13.85546875" style="4" customWidth="1"/>
    <col min="4864" max="4864" width="13.140625" style="4" customWidth="1"/>
    <col min="4865" max="4865" width="15" style="4" customWidth="1"/>
    <col min="4866" max="4866" width="11.140625" style="4" customWidth="1"/>
    <col min="4867" max="4867" width="15.5703125" style="4" customWidth="1"/>
    <col min="4868" max="4868" width="12.7109375" style="4" customWidth="1"/>
    <col min="4869" max="4869" width="15.5703125" style="4" customWidth="1"/>
    <col min="4870" max="4871" width="13.85546875" style="4" customWidth="1"/>
    <col min="4872" max="4872" width="12.5703125" style="4" customWidth="1"/>
    <col min="4873" max="4873" width="26.140625" style="4" customWidth="1"/>
    <col min="4874" max="5113" width="0.85546875" style="4"/>
    <col min="5114" max="5114" width="47.140625" style="4" customWidth="1"/>
    <col min="5115" max="5115" width="13" style="4" customWidth="1"/>
    <col min="5116" max="5116" width="8.5703125" style="4" customWidth="1"/>
    <col min="5117" max="5117" width="13.7109375" style="4" customWidth="1"/>
    <col min="5118" max="5118" width="17.140625" style="4" customWidth="1"/>
    <col min="5119" max="5119" width="13.85546875" style="4" customWidth="1"/>
    <col min="5120" max="5120" width="13.140625" style="4" customWidth="1"/>
    <col min="5121" max="5121" width="15" style="4" customWidth="1"/>
    <col min="5122" max="5122" width="11.140625" style="4" customWidth="1"/>
    <col min="5123" max="5123" width="15.5703125" style="4" customWidth="1"/>
    <col min="5124" max="5124" width="12.7109375" style="4" customWidth="1"/>
    <col min="5125" max="5125" width="15.5703125" style="4" customWidth="1"/>
    <col min="5126" max="5127" width="13.85546875" style="4" customWidth="1"/>
    <col min="5128" max="5128" width="12.5703125" style="4" customWidth="1"/>
    <col min="5129" max="5129" width="26.140625" style="4" customWidth="1"/>
    <col min="5130" max="5369" width="0.85546875" style="4"/>
    <col min="5370" max="5370" width="47.140625" style="4" customWidth="1"/>
    <col min="5371" max="5371" width="13" style="4" customWidth="1"/>
    <col min="5372" max="5372" width="8.5703125" style="4" customWidth="1"/>
    <col min="5373" max="5373" width="13.7109375" style="4" customWidth="1"/>
    <col min="5374" max="5374" width="17.140625" style="4" customWidth="1"/>
    <col min="5375" max="5375" width="13.85546875" style="4" customWidth="1"/>
    <col min="5376" max="5376" width="13.140625" style="4" customWidth="1"/>
    <col min="5377" max="5377" width="15" style="4" customWidth="1"/>
    <col min="5378" max="5378" width="11.140625" style="4" customWidth="1"/>
    <col min="5379" max="5379" width="15.5703125" style="4" customWidth="1"/>
    <col min="5380" max="5380" width="12.7109375" style="4" customWidth="1"/>
    <col min="5381" max="5381" width="15.5703125" style="4" customWidth="1"/>
    <col min="5382" max="5383" width="13.85546875" style="4" customWidth="1"/>
    <col min="5384" max="5384" width="12.5703125" style="4" customWidth="1"/>
    <col min="5385" max="5385" width="26.140625" style="4" customWidth="1"/>
    <col min="5386" max="5625" width="0.85546875" style="4"/>
    <col min="5626" max="5626" width="47.140625" style="4" customWidth="1"/>
    <col min="5627" max="5627" width="13" style="4" customWidth="1"/>
    <col min="5628" max="5628" width="8.5703125" style="4" customWidth="1"/>
    <col min="5629" max="5629" width="13.7109375" style="4" customWidth="1"/>
    <col min="5630" max="5630" width="17.140625" style="4" customWidth="1"/>
    <col min="5631" max="5631" width="13.85546875" style="4" customWidth="1"/>
    <col min="5632" max="5632" width="13.140625" style="4" customWidth="1"/>
    <col min="5633" max="5633" width="15" style="4" customWidth="1"/>
    <col min="5634" max="5634" width="11.140625" style="4" customWidth="1"/>
    <col min="5635" max="5635" width="15.5703125" style="4" customWidth="1"/>
    <col min="5636" max="5636" width="12.7109375" style="4" customWidth="1"/>
    <col min="5637" max="5637" width="15.5703125" style="4" customWidth="1"/>
    <col min="5638" max="5639" width="13.85546875" style="4" customWidth="1"/>
    <col min="5640" max="5640" width="12.5703125" style="4" customWidth="1"/>
    <col min="5641" max="5641" width="26.140625" style="4" customWidth="1"/>
    <col min="5642" max="5881" width="0.85546875" style="4"/>
    <col min="5882" max="5882" width="47.140625" style="4" customWidth="1"/>
    <col min="5883" max="5883" width="13" style="4" customWidth="1"/>
    <col min="5884" max="5884" width="8.5703125" style="4" customWidth="1"/>
    <col min="5885" max="5885" width="13.7109375" style="4" customWidth="1"/>
    <col min="5886" max="5886" width="17.140625" style="4" customWidth="1"/>
    <col min="5887" max="5887" width="13.85546875" style="4" customWidth="1"/>
    <col min="5888" max="5888" width="13.140625" style="4" customWidth="1"/>
    <col min="5889" max="5889" width="15" style="4" customWidth="1"/>
    <col min="5890" max="5890" width="11.140625" style="4" customWidth="1"/>
    <col min="5891" max="5891" width="15.5703125" style="4" customWidth="1"/>
    <col min="5892" max="5892" width="12.7109375" style="4" customWidth="1"/>
    <col min="5893" max="5893" width="15.5703125" style="4" customWidth="1"/>
    <col min="5894" max="5895" width="13.85546875" style="4" customWidth="1"/>
    <col min="5896" max="5896" width="12.5703125" style="4" customWidth="1"/>
    <col min="5897" max="5897" width="26.140625" style="4" customWidth="1"/>
    <col min="5898" max="6137" width="0.85546875" style="4"/>
    <col min="6138" max="6138" width="47.140625" style="4" customWidth="1"/>
    <col min="6139" max="6139" width="13" style="4" customWidth="1"/>
    <col min="6140" max="6140" width="8.5703125" style="4" customWidth="1"/>
    <col min="6141" max="6141" width="13.7109375" style="4" customWidth="1"/>
    <col min="6142" max="6142" width="17.140625" style="4" customWidth="1"/>
    <col min="6143" max="6143" width="13.85546875" style="4" customWidth="1"/>
    <col min="6144" max="6144" width="13.140625" style="4" customWidth="1"/>
    <col min="6145" max="6145" width="15" style="4" customWidth="1"/>
    <col min="6146" max="6146" width="11.140625" style="4" customWidth="1"/>
    <col min="6147" max="6147" width="15.5703125" style="4" customWidth="1"/>
    <col min="6148" max="6148" width="12.7109375" style="4" customWidth="1"/>
    <col min="6149" max="6149" width="15.5703125" style="4" customWidth="1"/>
    <col min="6150" max="6151" width="13.85546875" style="4" customWidth="1"/>
    <col min="6152" max="6152" width="12.5703125" style="4" customWidth="1"/>
    <col min="6153" max="6153" width="26.140625" style="4" customWidth="1"/>
    <col min="6154" max="6393" width="0.85546875" style="4"/>
    <col min="6394" max="6394" width="47.140625" style="4" customWidth="1"/>
    <col min="6395" max="6395" width="13" style="4" customWidth="1"/>
    <col min="6396" max="6396" width="8.5703125" style="4" customWidth="1"/>
    <col min="6397" max="6397" width="13.7109375" style="4" customWidth="1"/>
    <col min="6398" max="6398" width="17.140625" style="4" customWidth="1"/>
    <col min="6399" max="6399" width="13.85546875" style="4" customWidth="1"/>
    <col min="6400" max="6400" width="13.140625" style="4" customWidth="1"/>
    <col min="6401" max="6401" width="15" style="4" customWidth="1"/>
    <col min="6402" max="6402" width="11.140625" style="4" customWidth="1"/>
    <col min="6403" max="6403" width="15.5703125" style="4" customWidth="1"/>
    <col min="6404" max="6404" width="12.7109375" style="4" customWidth="1"/>
    <col min="6405" max="6405" width="15.5703125" style="4" customWidth="1"/>
    <col min="6406" max="6407" width="13.85546875" style="4" customWidth="1"/>
    <col min="6408" max="6408" width="12.5703125" style="4" customWidth="1"/>
    <col min="6409" max="6409" width="26.140625" style="4" customWidth="1"/>
    <col min="6410" max="6649" width="0.85546875" style="4"/>
    <col min="6650" max="6650" width="47.140625" style="4" customWidth="1"/>
    <col min="6651" max="6651" width="13" style="4" customWidth="1"/>
    <col min="6652" max="6652" width="8.5703125" style="4" customWidth="1"/>
    <col min="6653" max="6653" width="13.7109375" style="4" customWidth="1"/>
    <col min="6654" max="6654" width="17.140625" style="4" customWidth="1"/>
    <col min="6655" max="6655" width="13.85546875" style="4" customWidth="1"/>
    <col min="6656" max="6656" width="13.140625" style="4" customWidth="1"/>
    <col min="6657" max="6657" width="15" style="4" customWidth="1"/>
    <col min="6658" max="6658" width="11.140625" style="4" customWidth="1"/>
    <col min="6659" max="6659" width="15.5703125" style="4" customWidth="1"/>
    <col min="6660" max="6660" width="12.7109375" style="4" customWidth="1"/>
    <col min="6661" max="6661" width="15.5703125" style="4" customWidth="1"/>
    <col min="6662" max="6663" width="13.85546875" style="4" customWidth="1"/>
    <col min="6664" max="6664" width="12.5703125" style="4" customWidth="1"/>
    <col min="6665" max="6665" width="26.140625" style="4" customWidth="1"/>
    <col min="6666" max="6905" width="0.85546875" style="4"/>
    <col min="6906" max="6906" width="47.140625" style="4" customWidth="1"/>
    <col min="6907" max="6907" width="13" style="4" customWidth="1"/>
    <col min="6908" max="6908" width="8.5703125" style="4" customWidth="1"/>
    <col min="6909" max="6909" width="13.7109375" style="4" customWidth="1"/>
    <col min="6910" max="6910" width="17.140625" style="4" customWidth="1"/>
    <col min="6911" max="6911" width="13.85546875" style="4" customWidth="1"/>
    <col min="6912" max="6912" width="13.140625" style="4" customWidth="1"/>
    <col min="6913" max="6913" width="15" style="4" customWidth="1"/>
    <col min="6914" max="6914" width="11.140625" style="4" customWidth="1"/>
    <col min="6915" max="6915" width="15.5703125" style="4" customWidth="1"/>
    <col min="6916" max="6916" width="12.7109375" style="4" customWidth="1"/>
    <col min="6917" max="6917" width="15.5703125" style="4" customWidth="1"/>
    <col min="6918" max="6919" width="13.85546875" style="4" customWidth="1"/>
    <col min="6920" max="6920" width="12.5703125" style="4" customWidth="1"/>
    <col min="6921" max="6921" width="26.140625" style="4" customWidth="1"/>
    <col min="6922" max="7161" width="0.85546875" style="4"/>
    <col min="7162" max="7162" width="47.140625" style="4" customWidth="1"/>
    <col min="7163" max="7163" width="13" style="4" customWidth="1"/>
    <col min="7164" max="7164" width="8.5703125" style="4" customWidth="1"/>
    <col min="7165" max="7165" width="13.7109375" style="4" customWidth="1"/>
    <col min="7166" max="7166" width="17.140625" style="4" customWidth="1"/>
    <col min="7167" max="7167" width="13.85546875" style="4" customWidth="1"/>
    <col min="7168" max="7168" width="13.140625" style="4" customWidth="1"/>
    <col min="7169" max="7169" width="15" style="4" customWidth="1"/>
    <col min="7170" max="7170" width="11.140625" style="4" customWidth="1"/>
    <col min="7171" max="7171" width="15.5703125" style="4" customWidth="1"/>
    <col min="7172" max="7172" width="12.7109375" style="4" customWidth="1"/>
    <col min="7173" max="7173" width="15.5703125" style="4" customWidth="1"/>
    <col min="7174" max="7175" width="13.85546875" style="4" customWidth="1"/>
    <col min="7176" max="7176" width="12.5703125" style="4" customWidth="1"/>
    <col min="7177" max="7177" width="26.140625" style="4" customWidth="1"/>
    <col min="7178" max="7417" width="0.85546875" style="4"/>
    <col min="7418" max="7418" width="47.140625" style="4" customWidth="1"/>
    <col min="7419" max="7419" width="13" style="4" customWidth="1"/>
    <col min="7420" max="7420" width="8.5703125" style="4" customWidth="1"/>
    <col min="7421" max="7421" width="13.7109375" style="4" customWidth="1"/>
    <col min="7422" max="7422" width="17.140625" style="4" customWidth="1"/>
    <col min="7423" max="7423" width="13.85546875" style="4" customWidth="1"/>
    <col min="7424" max="7424" width="13.140625" style="4" customWidth="1"/>
    <col min="7425" max="7425" width="15" style="4" customWidth="1"/>
    <col min="7426" max="7426" width="11.140625" style="4" customWidth="1"/>
    <col min="7427" max="7427" width="15.5703125" style="4" customWidth="1"/>
    <col min="7428" max="7428" width="12.7109375" style="4" customWidth="1"/>
    <col min="7429" max="7429" width="15.5703125" style="4" customWidth="1"/>
    <col min="7430" max="7431" width="13.85546875" style="4" customWidth="1"/>
    <col min="7432" max="7432" width="12.5703125" style="4" customWidth="1"/>
    <col min="7433" max="7433" width="26.140625" style="4" customWidth="1"/>
    <col min="7434" max="7673" width="0.85546875" style="4"/>
    <col min="7674" max="7674" width="47.140625" style="4" customWidth="1"/>
    <col min="7675" max="7675" width="13" style="4" customWidth="1"/>
    <col min="7676" max="7676" width="8.5703125" style="4" customWidth="1"/>
    <col min="7677" max="7677" width="13.7109375" style="4" customWidth="1"/>
    <col min="7678" max="7678" width="17.140625" style="4" customWidth="1"/>
    <col min="7679" max="7679" width="13.85546875" style="4" customWidth="1"/>
    <col min="7680" max="7680" width="13.140625" style="4" customWidth="1"/>
    <col min="7681" max="7681" width="15" style="4" customWidth="1"/>
    <col min="7682" max="7682" width="11.140625" style="4" customWidth="1"/>
    <col min="7683" max="7683" width="15.5703125" style="4" customWidth="1"/>
    <col min="7684" max="7684" width="12.7109375" style="4" customWidth="1"/>
    <col min="7685" max="7685" width="15.5703125" style="4" customWidth="1"/>
    <col min="7686" max="7687" width="13.85546875" style="4" customWidth="1"/>
    <col min="7688" max="7688" width="12.5703125" style="4" customWidth="1"/>
    <col min="7689" max="7689" width="26.140625" style="4" customWidth="1"/>
    <col min="7690" max="7929" width="0.85546875" style="4"/>
    <col min="7930" max="7930" width="47.140625" style="4" customWidth="1"/>
    <col min="7931" max="7931" width="13" style="4" customWidth="1"/>
    <col min="7932" max="7932" width="8.5703125" style="4" customWidth="1"/>
    <col min="7933" max="7933" width="13.7109375" style="4" customWidth="1"/>
    <col min="7934" max="7934" width="17.140625" style="4" customWidth="1"/>
    <col min="7935" max="7935" width="13.85546875" style="4" customWidth="1"/>
    <col min="7936" max="7936" width="13.140625" style="4" customWidth="1"/>
    <col min="7937" max="7937" width="15" style="4" customWidth="1"/>
    <col min="7938" max="7938" width="11.140625" style="4" customWidth="1"/>
    <col min="7939" max="7939" width="15.5703125" style="4" customWidth="1"/>
    <col min="7940" max="7940" width="12.7109375" style="4" customWidth="1"/>
    <col min="7941" max="7941" width="15.5703125" style="4" customWidth="1"/>
    <col min="7942" max="7943" width="13.85546875" style="4" customWidth="1"/>
    <col min="7944" max="7944" width="12.5703125" style="4" customWidth="1"/>
    <col min="7945" max="7945" width="26.140625" style="4" customWidth="1"/>
    <col min="7946" max="8185" width="0.85546875" style="4"/>
    <col min="8186" max="8186" width="47.140625" style="4" customWidth="1"/>
    <col min="8187" max="8187" width="13" style="4" customWidth="1"/>
    <col min="8188" max="8188" width="8.5703125" style="4" customWidth="1"/>
    <col min="8189" max="8189" width="13.7109375" style="4" customWidth="1"/>
    <col min="8190" max="8190" width="17.140625" style="4" customWidth="1"/>
    <col min="8191" max="8191" width="13.85546875" style="4" customWidth="1"/>
    <col min="8192" max="8192" width="13.140625" style="4" customWidth="1"/>
    <col min="8193" max="8193" width="15" style="4" customWidth="1"/>
    <col min="8194" max="8194" width="11.140625" style="4" customWidth="1"/>
    <col min="8195" max="8195" width="15.5703125" style="4" customWidth="1"/>
    <col min="8196" max="8196" width="12.7109375" style="4" customWidth="1"/>
    <col min="8197" max="8197" width="15.5703125" style="4" customWidth="1"/>
    <col min="8198" max="8199" width="13.85546875" style="4" customWidth="1"/>
    <col min="8200" max="8200" width="12.5703125" style="4" customWidth="1"/>
    <col min="8201" max="8201" width="26.140625" style="4" customWidth="1"/>
    <col min="8202" max="8441" width="0.85546875" style="4"/>
    <col min="8442" max="8442" width="47.140625" style="4" customWidth="1"/>
    <col min="8443" max="8443" width="13" style="4" customWidth="1"/>
    <col min="8444" max="8444" width="8.5703125" style="4" customWidth="1"/>
    <col min="8445" max="8445" width="13.7109375" style="4" customWidth="1"/>
    <col min="8446" max="8446" width="17.140625" style="4" customWidth="1"/>
    <col min="8447" max="8447" width="13.85546875" style="4" customWidth="1"/>
    <col min="8448" max="8448" width="13.140625" style="4" customWidth="1"/>
    <col min="8449" max="8449" width="15" style="4" customWidth="1"/>
    <col min="8450" max="8450" width="11.140625" style="4" customWidth="1"/>
    <col min="8451" max="8451" width="15.5703125" style="4" customWidth="1"/>
    <col min="8452" max="8452" width="12.7109375" style="4" customWidth="1"/>
    <col min="8453" max="8453" width="15.5703125" style="4" customWidth="1"/>
    <col min="8454" max="8455" width="13.85546875" style="4" customWidth="1"/>
    <col min="8456" max="8456" width="12.5703125" style="4" customWidth="1"/>
    <col min="8457" max="8457" width="26.140625" style="4" customWidth="1"/>
    <col min="8458" max="8697" width="0.85546875" style="4"/>
    <col min="8698" max="8698" width="47.140625" style="4" customWidth="1"/>
    <col min="8699" max="8699" width="13" style="4" customWidth="1"/>
    <col min="8700" max="8700" width="8.5703125" style="4" customWidth="1"/>
    <col min="8701" max="8701" width="13.7109375" style="4" customWidth="1"/>
    <col min="8702" max="8702" width="17.140625" style="4" customWidth="1"/>
    <col min="8703" max="8703" width="13.85546875" style="4" customWidth="1"/>
    <col min="8704" max="8704" width="13.140625" style="4" customWidth="1"/>
    <col min="8705" max="8705" width="15" style="4" customWidth="1"/>
    <col min="8706" max="8706" width="11.140625" style="4" customWidth="1"/>
    <col min="8707" max="8707" width="15.5703125" style="4" customWidth="1"/>
    <col min="8708" max="8708" width="12.7109375" style="4" customWidth="1"/>
    <col min="8709" max="8709" width="15.5703125" style="4" customWidth="1"/>
    <col min="8710" max="8711" width="13.85546875" style="4" customWidth="1"/>
    <col min="8712" max="8712" width="12.5703125" style="4" customWidth="1"/>
    <col min="8713" max="8713" width="26.140625" style="4" customWidth="1"/>
    <col min="8714" max="8953" width="0.85546875" style="4"/>
    <col min="8954" max="8954" width="47.140625" style="4" customWidth="1"/>
    <col min="8955" max="8955" width="13" style="4" customWidth="1"/>
    <col min="8956" max="8956" width="8.5703125" style="4" customWidth="1"/>
    <col min="8957" max="8957" width="13.7109375" style="4" customWidth="1"/>
    <col min="8958" max="8958" width="17.140625" style="4" customWidth="1"/>
    <col min="8959" max="8959" width="13.85546875" style="4" customWidth="1"/>
    <col min="8960" max="8960" width="13.140625" style="4" customWidth="1"/>
    <col min="8961" max="8961" width="15" style="4" customWidth="1"/>
    <col min="8962" max="8962" width="11.140625" style="4" customWidth="1"/>
    <col min="8963" max="8963" width="15.5703125" style="4" customWidth="1"/>
    <col min="8964" max="8964" width="12.7109375" style="4" customWidth="1"/>
    <col min="8965" max="8965" width="15.5703125" style="4" customWidth="1"/>
    <col min="8966" max="8967" width="13.85546875" style="4" customWidth="1"/>
    <col min="8968" max="8968" width="12.5703125" style="4" customWidth="1"/>
    <col min="8969" max="8969" width="26.140625" style="4" customWidth="1"/>
    <col min="8970" max="9209" width="0.85546875" style="4"/>
    <col min="9210" max="9210" width="47.140625" style="4" customWidth="1"/>
    <col min="9211" max="9211" width="13" style="4" customWidth="1"/>
    <col min="9212" max="9212" width="8.5703125" style="4" customWidth="1"/>
    <col min="9213" max="9213" width="13.7109375" style="4" customWidth="1"/>
    <col min="9214" max="9214" width="17.140625" style="4" customWidth="1"/>
    <col min="9215" max="9215" width="13.85546875" style="4" customWidth="1"/>
    <col min="9216" max="9216" width="13.140625" style="4" customWidth="1"/>
    <col min="9217" max="9217" width="15" style="4" customWidth="1"/>
    <col min="9218" max="9218" width="11.140625" style="4" customWidth="1"/>
    <col min="9219" max="9219" width="15.5703125" style="4" customWidth="1"/>
    <col min="9220" max="9220" width="12.7109375" style="4" customWidth="1"/>
    <col min="9221" max="9221" width="15.5703125" style="4" customWidth="1"/>
    <col min="9222" max="9223" width="13.85546875" style="4" customWidth="1"/>
    <col min="9224" max="9224" width="12.5703125" style="4" customWidth="1"/>
    <col min="9225" max="9225" width="26.140625" style="4" customWidth="1"/>
    <col min="9226" max="9465" width="0.85546875" style="4"/>
    <col min="9466" max="9466" width="47.140625" style="4" customWidth="1"/>
    <col min="9467" max="9467" width="13" style="4" customWidth="1"/>
    <col min="9468" max="9468" width="8.5703125" style="4" customWidth="1"/>
    <col min="9469" max="9469" width="13.7109375" style="4" customWidth="1"/>
    <col min="9470" max="9470" width="17.140625" style="4" customWidth="1"/>
    <col min="9471" max="9471" width="13.85546875" style="4" customWidth="1"/>
    <col min="9472" max="9472" width="13.140625" style="4" customWidth="1"/>
    <col min="9473" max="9473" width="15" style="4" customWidth="1"/>
    <col min="9474" max="9474" width="11.140625" style="4" customWidth="1"/>
    <col min="9475" max="9475" width="15.5703125" style="4" customWidth="1"/>
    <col min="9476" max="9476" width="12.7109375" style="4" customWidth="1"/>
    <col min="9477" max="9477" width="15.5703125" style="4" customWidth="1"/>
    <col min="9478" max="9479" width="13.85546875" style="4" customWidth="1"/>
    <col min="9480" max="9480" width="12.5703125" style="4" customWidth="1"/>
    <col min="9481" max="9481" width="26.140625" style="4" customWidth="1"/>
    <col min="9482" max="9721" width="0.85546875" style="4"/>
    <col min="9722" max="9722" width="47.140625" style="4" customWidth="1"/>
    <col min="9723" max="9723" width="13" style="4" customWidth="1"/>
    <col min="9724" max="9724" width="8.5703125" style="4" customWidth="1"/>
    <col min="9725" max="9725" width="13.7109375" style="4" customWidth="1"/>
    <col min="9726" max="9726" width="17.140625" style="4" customWidth="1"/>
    <col min="9727" max="9727" width="13.85546875" style="4" customWidth="1"/>
    <col min="9728" max="9728" width="13.140625" style="4" customWidth="1"/>
    <col min="9729" max="9729" width="15" style="4" customWidth="1"/>
    <col min="9730" max="9730" width="11.140625" style="4" customWidth="1"/>
    <col min="9731" max="9731" width="15.5703125" style="4" customWidth="1"/>
    <col min="9732" max="9732" width="12.7109375" style="4" customWidth="1"/>
    <col min="9733" max="9733" width="15.5703125" style="4" customWidth="1"/>
    <col min="9734" max="9735" width="13.85546875" style="4" customWidth="1"/>
    <col min="9736" max="9736" width="12.5703125" style="4" customWidth="1"/>
    <col min="9737" max="9737" width="26.140625" style="4" customWidth="1"/>
    <col min="9738" max="9977" width="0.85546875" style="4"/>
    <col min="9978" max="9978" width="47.140625" style="4" customWidth="1"/>
    <col min="9979" max="9979" width="13" style="4" customWidth="1"/>
    <col min="9980" max="9980" width="8.5703125" style="4" customWidth="1"/>
    <col min="9981" max="9981" width="13.7109375" style="4" customWidth="1"/>
    <col min="9982" max="9982" width="17.140625" style="4" customWidth="1"/>
    <col min="9983" max="9983" width="13.85546875" style="4" customWidth="1"/>
    <col min="9984" max="9984" width="13.140625" style="4" customWidth="1"/>
    <col min="9985" max="9985" width="15" style="4" customWidth="1"/>
    <col min="9986" max="9986" width="11.140625" style="4" customWidth="1"/>
    <col min="9987" max="9987" width="15.5703125" style="4" customWidth="1"/>
    <col min="9988" max="9988" width="12.7109375" style="4" customWidth="1"/>
    <col min="9989" max="9989" width="15.5703125" style="4" customWidth="1"/>
    <col min="9990" max="9991" width="13.85546875" style="4" customWidth="1"/>
    <col min="9992" max="9992" width="12.5703125" style="4" customWidth="1"/>
    <col min="9993" max="9993" width="26.140625" style="4" customWidth="1"/>
    <col min="9994" max="10233" width="0.85546875" style="4"/>
    <col min="10234" max="10234" width="47.140625" style="4" customWidth="1"/>
    <col min="10235" max="10235" width="13" style="4" customWidth="1"/>
    <col min="10236" max="10236" width="8.5703125" style="4" customWidth="1"/>
    <col min="10237" max="10237" width="13.7109375" style="4" customWidth="1"/>
    <col min="10238" max="10238" width="17.140625" style="4" customWidth="1"/>
    <col min="10239" max="10239" width="13.85546875" style="4" customWidth="1"/>
    <col min="10240" max="10240" width="13.140625" style="4" customWidth="1"/>
    <col min="10241" max="10241" width="15" style="4" customWidth="1"/>
    <col min="10242" max="10242" width="11.140625" style="4" customWidth="1"/>
    <col min="10243" max="10243" width="15.5703125" style="4" customWidth="1"/>
    <col min="10244" max="10244" width="12.7109375" style="4" customWidth="1"/>
    <col min="10245" max="10245" width="15.5703125" style="4" customWidth="1"/>
    <col min="10246" max="10247" width="13.85546875" style="4" customWidth="1"/>
    <col min="10248" max="10248" width="12.5703125" style="4" customWidth="1"/>
    <col min="10249" max="10249" width="26.140625" style="4" customWidth="1"/>
    <col min="10250" max="10489" width="0.85546875" style="4"/>
    <col min="10490" max="10490" width="47.140625" style="4" customWidth="1"/>
    <col min="10491" max="10491" width="13" style="4" customWidth="1"/>
    <col min="10492" max="10492" width="8.5703125" style="4" customWidth="1"/>
    <col min="10493" max="10493" width="13.7109375" style="4" customWidth="1"/>
    <col min="10494" max="10494" width="17.140625" style="4" customWidth="1"/>
    <col min="10495" max="10495" width="13.85546875" style="4" customWidth="1"/>
    <col min="10496" max="10496" width="13.140625" style="4" customWidth="1"/>
    <col min="10497" max="10497" width="15" style="4" customWidth="1"/>
    <col min="10498" max="10498" width="11.140625" style="4" customWidth="1"/>
    <col min="10499" max="10499" width="15.5703125" style="4" customWidth="1"/>
    <col min="10500" max="10500" width="12.7109375" style="4" customWidth="1"/>
    <col min="10501" max="10501" width="15.5703125" style="4" customWidth="1"/>
    <col min="10502" max="10503" width="13.85546875" style="4" customWidth="1"/>
    <col min="10504" max="10504" width="12.5703125" style="4" customWidth="1"/>
    <col min="10505" max="10505" width="26.140625" style="4" customWidth="1"/>
    <col min="10506" max="10745" width="0.85546875" style="4"/>
    <col min="10746" max="10746" width="47.140625" style="4" customWidth="1"/>
    <col min="10747" max="10747" width="13" style="4" customWidth="1"/>
    <col min="10748" max="10748" width="8.5703125" style="4" customWidth="1"/>
    <col min="10749" max="10749" width="13.7109375" style="4" customWidth="1"/>
    <col min="10750" max="10750" width="17.140625" style="4" customWidth="1"/>
    <col min="10751" max="10751" width="13.85546875" style="4" customWidth="1"/>
    <col min="10752" max="10752" width="13.140625" style="4" customWidth="1"/>
    <col min="10753" max="10753" width="15" style="4" customWidth="1"/>
    <col min="10754" max="10754" width="11.140625" style="4" customWidth="1"/>
    <col min="10755" max="10755" width="15.5703125" style="4" customWidth="1"/>
    <col min="10756" max="10756" width="12.7109375" style="4" customWidth="1"/>
    <col min="10757" max="10757" width="15.5703125" style="4" customWidth="1"/>
    <col min="10758" max="10759" width="13.85546875" style="4" customWidth="1"/>
    <col min="10760" max="10760" width="12.5703125" style="4" customWidth="1"/>
    <col min="10761" max="10761" width="26.140625" style="4" customWidth="1"/>
    <col min="10762" max="11001" width="0.85546875" style="4"/>
    <col min="11002" max="11002" width="47.140625" style="4" customWidth="1"/>
    <col min="11003" max="11003" width="13" style="4" customWidth="1"/>
    <col min="11004" max="11004" width="8.5703125" style="4" customWidth="1"/>
    <col min="11005" max="11005" width="13.7109375" style="4" customWidth="1"/>
    <col min="11006" max="11006" width="17.140625" style="4" customWidth="1"/>
    <col min="11007" max="11007" width="13.85546875" style="4" customWidth="1"/>
    <col min="11008" max="11008" width="13.140625" style="4" customWidth="1"/>
    <col min="11009" max="11009" width="15" style="4" customWidth="1"/>
    <col min="11010" max="11010" width="11.140625" style="4" customWidth="1"/>
    <col min="11011" max="11011" width="15.5703125" style="4" customWidth="1"/>
    <col min="11012" max="11012" width="12.7109375" style="4" customWidth="1"/>
    <col min="11013" max="11013" width="15.5703125" style="4" customWidth="1"/>
    <col min="11014" max="11015" width="13.85546875" style="4" customWidth="1"/>
    <col min="11016" max="11016" width="12.5703125" style="4" customWidth="1"/>
    <col min="11017" max="11017" width="26.140625" style="4" customWidth="1"/>
    <col min="11018" max="11257" width="0.85546875" style="4"/>
    <col min="11258" max="11258" width="47.140625" style="4" customWidth="1"/>
    <col min="11259" max="11259" width="13" style="4" customWidth="1"/>
    <col min="11260" max="11260" width="8.5703125" style="4" customWidth="1"/>
    <col min="11261" max="11261" width="13.7109375" style="4" customWidth="1"/>
    <col min="11262" max="11262" width="17.140625" style="4" customWidth="1"/>
    <col min="11263" max="11263" width="13.85546875" style="4" customWidth="1"/>
    <col min="11264" max="11264" width="13.140625" style="4" customWidth="1"/>
    <col min="11265" max="11265" width="15" style="4" customWidth="1"/>
    <col min="11266" max="11266" width="11.140625" style="4" customWidth="1"/>
    <col min="11267" max="11267" width="15.5703125" style="4" customWidth="1"/>
    <col min="11268" max="11268" width="12.7109375" style="4" customWidth="1"/>
    <col min="11269" max="11269" width="15.5703125" style="4" customWidth="1"/>
    <col min="11270" max="11271" width="13.85546875" style="4" customWidth="1"/>
    <col min="11272" max="11272" width="12.5703125" style="4" customWidth="1"/>
    <col min="11273" max="11273" width="26.140625" style="4" customWidth="1"/>
    <col min="11274" max="11513" width="0.85546875" style="4"/>
    <col min="11514" max="11514" width="47.140625" style="4" customWidth="1"/>
    <col min="11515" max="11515" width="13" style="4" customWidth="1"/>
    <col min="11516" max="11516" width="8.5703125" style="4" customWidth="1"/>
    <col min="11517" max="11517" width="13.7109375" style="4" customWidth="1"/>
    <col min="11518" max="11518" width="17.140625" style="4" customWidth="1"/>
    <col min="11519" max="11519" width="13.85546875" style="4" customWidth="1"/>
    <col min="11520" max="11520" width="13.140625" style="4" customWidth="1"/>
    <col min="11521" max="11521" width="15" style="4" customWidth="1"/>
    <col min="11522" max="11522" width="11.140625" style="4" customWidth="1"/>
    <col min="11523" max="11523" width="15.5703125" style="4" customWidth="1"/>
    <col min="11524" max="11524" width="12.7109375" style="4" customWidth="1"/>
    <col min="11525" max="11525" width="15.5703125" style="4" customWidth="1"/>
    <col min="11526" max="11527" width="13.85546875" style="4" customWidth="1"/>
    <col min="11528" max="11528" width="12.5703125" style="4" customWidth="1"/>
    <col min="11529" max="11529" width="26.140625" style="4" customWidth="1"/>
    <col min="11530" max="11769" width="0.85546875" style="4"/>
    <col min="11770" max="11770" width="47.140625" style="4" customWidth="1"/>
    <col min="11771" max="11771" width="13" style="4" customWidth="1"/>
    <col min="11772" max="11772" width="8.5703125" style="4" customWidth="1"/>
    <col min="11773" max="11773" width="13.7109375" style="4" customWidth="1"/>
    <col min="11774" max="11774" width="17.140625" style="4" customWidth="1"/>
    <col min="11775" max="11775" width="13.85546875" style="4" customWidth="1"/>
    <col min="11776" max="11776" width="13.140625" style="4" customWidth="1"/>
    <col min="11777" max="11777" width="15" style="4" customWidth="1"/>
    <col min="11778" max="11778" width="11.140625" style="4" customWidth="1"/>
    <col min="11779" max="11779" width="15.5703125" style="4" customWidth="1"/>
    <col min="11780" max="11780" width="12.7109375" style="4" customWidth="1"/>
    <col min="11781" max="11781" width="15.5703125" style="4" customWidth="1"/>
    <col min="11782" max="11783" width="13.85546875" style="4" customWidth="1"/>
    <col min="11784" max="11784" width="12.5703125" style="4" customWidth="1"/>
    <col min="11785" max="11785" width="26.140625" style="4" customWidth="1"/>
    <col min="11786" max="12025" width="0.85546875" style="4"/>
    <col min="12026" max="12026" width="47.140625" style="4" customWidth="1"/>
    <col min="12027" max="12027" width="13" style="4" customWidth="1"/>
    <col min="12028" max="12028" width="8.5703125" style="4" customWidth="1"/>
    <col min="12029" max="12029" width="13.7109375" style="4" customWidth="1"/>
    <col min="12030" max="12030" width="17.140625" style="4" customWidth="1"/>
    <col min="12031" max="12031" width="13.85546875" style="4" customWidth="1"/>
    <col min="12032" max="12032" width="13.140625" style="4" customWidth="1"/>
    <col min="12033" max="12033" width="15" style="4" customWidth="1"/>
    <col min="12034" max="12034" width="11.140625" style="4" customWidth="1"/>
    <col min="12035" max="12035" width="15.5703125" style="4" customWidth="1"/>
    <col min="12036" max="12036" width="12.7109375" style="4" customWidth="1"/>
    <col min="12037" max="12037" width="15.5703125" style="4" customWidth="1"/>
    <col min="12038" max="12039" width="13.85546875" style="4" customWidth="1"/>
    <col min="12040" max="12040" width="12.5703125" style="4" customWidth="1"/>
    <col min="12041" max="12041" width="26.140625" style="4" customWidth="1"/>
    <col min="12042" max="12281" width="0.85546875" style="4"/>
    <col min="12282" max="12282" width="47.140625" style="4" customWidth="1"/>
    <col min="12283" max="12283" width="13" style="4" customWidth="1"/>
    <col min="12284" max="12284" width="8.5703125" style="4" customWidth="1"/>
    <col min="12285" max="12285" width="13.7109375" style="4" customWidth="1"/>
    <col min="12286" max="12286" width="17.140625" style="4" customWidth="1"/>
    <col min="12287" max="12287" width="13.85546875" style="4" customWidth="1"/>
    <col min="12288" max="12288" width="13.140625" style="4" customWidth="1"/>
    <col min="12289" max="12289" width="15" style="4" customWidth="1"/>
    <col min="12290" max="12290" width="11.140625" style="4" customWidth="1"/>
    <col min="12291" max="12291" width="15.5703125" style="4" customWidth="1"/>
    <col min="12292" max="12292" width="12.7109375" style="4" customWidth="1"/>
    <col min="12293" max="12293" width="15.5703125" style="4" customWidth="1"/>
    <col min="12294" max="12295" width="13.85546875" style="4" customWidth="1"/>
    <col min="12296" max="12296" width="12.5703125" style="4" customWidth="1"/>
    <col min="12297" max="12297" width="26.140625" style="4" customWidth="1"/>
    <col min="12298" max="12537" width="0.85546875" style="4"/>
    <col min="12538" max="12538" width="47.140625" style="4" customWidth="1"/>
    <col min="12539" max="12539" width="13" style="4" customWidth="1"/>
    <col min="12540" max="12540" width="8.5703125" style="4" customWidth="1"/>
    <col min="12541" max="12541" width="13.7109375" style="4" customWidth="1"/>
    <col min="12542" max="12542" width="17.140625" style="4" customWidth="1"/>
    <col min="12543" max="12543" width="13.85546875" style="4" customWidth="1"/>
    <col min="12544" max="12544" width="13.140625" style="4" customWidth="1"/>
    <col min="12545" max="12545" width="15" style="4" customWidth="1"/>
    <col min="12546" max="12546" width="11.140625" style="4" customWidth="1"/>
    <col min="12547" max="12547" width="15.5703125" style="4" customWidth="1"/>
    <col min="12548" max="12548" width="12.7109375" style="4" customWidth="1"/>
    <col min="12549" max="12549" width="15.5703125" style="4" customWidth="1"/>
    <col min="12550" max="12551" width="13.85546875" style="4" customWidth="1"/>
    <col min="12552" max="12552" width="12.5703125" style="4" customWidth="1"/>
    <col min="12553" max="12553" width="26.140625" style="4" customWidth="1"/>
    <col min="12554" max="12793" width="0.85546875" style="4"/>
    <col min="12794" max="12794" width="47.140625" style="4" customWidth="1"/>
    <col min="12795" max="12795" width="13" style="4" customWidth="1"/>
    <col min="12796" max="12796" width="8.5703125" style="4" customWidth="1"/>
    <col min="12797" max="12797" width="13.7109375" style="4" customWidth="1"/>
    <col min="12798" max="12798" width="17.140625" style="4" customWidth="1"/>
    <col min="12799" max="12799" width="13.85546875" style="4" customWidth="1"/>
    <col min="12800" max="12800" width="13.140625" style="4" customWidth="1"/>
    <col min="12801" max="12801" width="15" style="4" customWidth="1"/>
    <col min="12802" max="12802" width="11.140625" style="4" customWidth="1"/>
    <col min="12803" max="12803" width="15.5703125" style="4" customWidth="1"/>
    <col min="12804" max="12804" width="12.7109375" style="4" customWidth="1"/>
    <col min="12805" max="12805" width="15.5703125" style="4" customWidth="1"/>
    <col min="12806" max="12807" width="13.85546875" style="4" customWidth="1"/>
    <col min="12808" max="12808" width="12.5703125" style="4" customWidth="1"/>
    <col min="12809" max="12809" width="26.140625" style="4" customWidth="1"/>
    <col min="12810" max="13049" width="0.85546875" style="4"/>
    <col min="13050" max="13050" width="47.140625" style="4" customWidth="1"/>
    <col min="13051" max="13051" width="13" style="4" customWidth="1"/>
    <col min="13052" max="13052" width="8.5703125" style="4" customWidth="1"/>
    <col min="13053" max="13053" width="13.7109375" style="4" customWidth="1"/>
    <col min="13054" max="13054" width="17.140625" style="4" customWidth="1"/>
    <col min="13055" max="13055" width="13.85546875" style="4" customWidth="1"/>
    <col min="13056" max="13056" width="13.140625" style="4" customWidth="1"/>
    <col min="13057" max="13057" width="15" style="4" customWidth="1"/>
    <col min="13058" max="13058" width="11.140625" style="4" customWidth="1"/>
    <col min="13059" max="13059" width="15.5703125" style="4" customWidth="1"/>
    <col min="13060" max="13060" width="12.7109375" style="4" customWidth="1"/>
    <col min="13061" max="13061" width="15.5703125" style="4" customWidth="1"/>
    <col min="13062" max="13063" width="13.85546875" style="4" customWidth="1"/>
    <col min="13064" max="13064" width="12.5703125" style="4" customWidth="1"/>
    <col min="13065" max="13065" width="26.140625" style="4" customWidth="1"/>
    <col min="13066" max="13305" width="0.85546875" style="4"/>
    <col min="13306" max="13306" width="47.140625" style="4" customWidth="1"/>
    <col min="13307" max="13307" width="13" style="4" customWidth="1"/>
    <col min="13308" max="13308" width="8.5703125" style="4" customWidth="1"/>
    <col min="13309" max="13309" width="13.7109375" style="4" customWidth="1"/>
    <col min="13310" max="13310" width="17.140625" style="4" customWidth="1"/>
    <col min="13311" max="13311" width="13.85546875" style="4" customWidth="1"/>
    <col min="13312" max="13312" width="13.140625" style="4" customWidth="1"/>
    <col min="13313" max="13313" width="15" style="4" customWidth="1"/>
    <col min="13314" max="13314" width="11.140625" style="4" customWidth="1"/>
    <col min="13315" max="13315" width="15.5703125" style="4" customWidth="1"/>
    <col min="13316" max="13316" width="12.7109375" style="4" customWidth="1"/>
    <col min="13317" max="13317" width="15.5703125" style="4" customWidth="1"/>
    <col min="13318" max="13319" width="13.85546875" style="4" customWidth="1"/>
    <col min="13320" max="13320" width="12.5703125" style="4" customWidth="1"/>
    <col min="13321" max="13321" width="26.140625" style="4" customWidth="1"/>
    <col min="13322" max="13561" width="0.85546875" style="4"/>
    <col min="13562" max="13562" width="47.140625" style="4" customWidth="1"/>
    <col min="13563" max="13563" width="13" style="4" customWidth="1"/>
    <col min="13564" max="13564" width="8.5703125" style="4" customWidth="1"/>
    <col min="13565" max="13565" width="13.7109375" style="4" customWidth="1"/>
    <col min="13566" max="13566" width="17.140625" style="4" customWidth="1"/>
    <col min="13567" max="13567" width="13.85546875" style="4" customWidth="1"/>
    <col min="13568" max="13568" width="13.140625" style="4" customWidth="1"/>
    <col min="13569" max="13569" width="15" style="4" customWidth="1"/>
    <col min="13570" max="13570" width="11.140625" style="4" customWidth="1"/>
    <col min="13571" max="13571" width="15.5703125" style="4" customWidth="1"/>
    <col min="13572" max="13572" width="12.7109375" style="4" customWidth="1"/>
    <col min="13573" max="13573" width="15.5703125" style="4" customWidth="1"/>
    <col min="13574" max="13575" width="13.85546875" style="4" customWidth="1"/>
    <col min="13576" max="13576" width="12.5703125" style="4" customWidth="1"/>
    <col min="13577" max="13577" width="26.140625" style="4" customWidth="1"/>
    <col min="13578" max="13817" width="0.85546875" style="4"/>
    <col min="13818" max="13818" width="47.140625" style="4" customWidth="1"/>
    <col min="13819" max="13819" width="13" style="4" customWidth="1"/>
    <col min="13820" max="13820" width="8.5703125" style="4" customWidth="1"/>
    <col min="13821" max="13821" width="13.7109375" style="4" customWidth="1"/>
    <col min="13822" max="13822" width="17.140625" style="4" customWidth="1"/>
    <col min="13823" max="13823" width="13.85546875" style="4" customWidth="1"/>
    <col min="13824" max="13824" width="13.140625" style="4" customWidth="1"/>
    <col min="13825" max="13825" width="15" style="4" customWidth="1"/>
    <col min="13826" max="13826" width="11.140625" style="4" customWidth="1"/>
    <col min="13827" max="13827" width="15.5703125" style="4" customWidth="1"/>
    <col min="13828" max="13828" width="12.7109375" style="4" customWidth="1"/>
    <col min="13829" max="13829" width="15.5703125" style="4" customWidth="1"/>
    <col min="13830" max="13831" width="13.85546875" style="4" customWidth="1"/>
    <col min="13832" max="13832" width="12.5703125" style="4" customWidth="1"/>
    <col min="13833" max="13833" width="26.140625" style="4" customWidth="1"/>
    <col min="13834" max="14073" width="0.85546875" style="4"/>
    <col min="14074" max="14074" width="47.140625" style="4" customWidth="1"/>
    <col min="14075" max="14075" width="13" style="4" customWidth="1"/>
    <col min="14076" max="14076" width="8.5703125" style="4" customWidth="1"/>
    <col min="14077" max="14077" width="13.7109375" style="4" customWidth="1"/>
    <col min="14078" max="14078" width="17.140625" style="4" customWidth="1"/>
    <col min="14079" max="14079" width="13.85546875" style="4" customWidth="1"/>
    <col min="14080" max="14080" width="13.140625" style="4" customWidth="1"/>
    <col min="14081" max="14081" width="15" style="4" customWidth="1"/>
    <col min="14082" max="14082" width="11.140625" style="4" customWidth="1"/>
    <col min="14083" max="14083" width="15.5703125" style="4" customWidth="1"/>
    <col min="14084" max="14084" width="12.7109375" style="4" customWidth="1"/>
    <col min="14085" max="14085" width="15.5703125" style="4" customWidth="1"/>
    <col min="14086" max="14087" width="13.85546875" style="4" customWidth="1"/>
    <col min="14088" max="14088" width="12.5703125" style="4" customWidth="1"/>
    <col min="14089" max="14089" width="26.140625" style="4" customWidth="1"/>
    <col min="14090" max="14329" width="0.85546875" style="4"/>
    <col min="14330" max="14330" width="47.140625" style="4" customWidth="1"/>
    <col min="14331" max="14331" width="13" style="4" customWidth="1"/>
    <col min="14332" max="14332" width="8.5703125" style="4" customWidth="1"/>
    <col min="14333" max="14333" width="13.7109375" style="4" customWidth="1"/>
    <col min="14334" max="14334" width="17.140625" style="4" customWidth="1"/>
    <col min="14335" max="14335" width="13.85546875" style="4" customWidth="1"/>
    <col min="14336" max="14336" width="13.140625" style="4" customWidth="1"/>
    <col min="14337" max="14337" width="15" style="4" customWidth="1"/>
    <col min="14338" max="14338" width="11.140625" style="4" customWidth="1"/>
    <col min="14339" max="14339" width="15.5703125" style="4" customWidth="1"/>
    <col min="14340" max="14340" width="12.7109375" style="4" customWidth="1"/>
    <col min="14341" max="14341" width="15.5703125" style="4" customWidth="1"/>
    <col min="14342" max="14343" width="13.85546875" style="4" customWidth="1"/>
    <col min="14344" max="14344" width="12.5703125" style="4" customWidth="1"/>
    <col min="14345" max="14345" width="26.140625" style="4" customWidth="1"/>
    <col min="14346" max="14585" width="0.85546875" style="4"/>
    <col min="14586" max="14586" width="47.140625" style="4" customWidth="1"/>
    <col min="14587" max="14587" width="13" style="4" customWidth="1"/>
    <col min="14588" max="14588" width="8.5703125" style="4" customWidth="1"/>
    <col min="14589" max="14589" width="13.7109375" style="4" customWidth="1"/>
    <col min="14590" max="14590" width="17.140625" style="4" customWidth="1"/>
    <col min="14591" max="14591" width="13.85546875" style="4" customWidth="1"/>
    <col min="14592" max="14592" width="13.140625" style="4" customWidth="1"/>
    <col min="14593" max="14593" width="15" style="4" customWidth="1"/>
    <col min="14594" max="14594" width="11.140625" style="4" customWidth="1"/>
    <col min="14595" max="14595" width="15.5703125" style="4" customWidth="1"/>
    <col min="14596" max="14596" width="12.7109375" style="4" customWidth="1"/>
    <col min="14597" max="14597" width="15.5703125" style="4" customWidth="1"/>
    <col min="14598" max="14599" width="13.85546875" style="4" customWidth="1"/>
    <col min="14600" max="14600" width="12.5703125" style="4" customWidth="1"/>
    <col min="14601" max="14601" width="26.140625" style="4" customWidth="1"/>
    <col min="14602" max="14841" width="0.85546875" style="4"/>
    <col min="14842" max="14842" width="47.140625" style="4" customWidth="1"/>
    <col min="14843" max="14843" width="13" style="4" customWidth="1"/>
    <col min="14844" max="14844" width="8.5703125" style="4" customWidth="1"/>
    <col min="14845" max="14845" width="13.7109375" style="4" customWidth="1"/>
    <col min="14846" max="14846" width="17.140625" style="4" customWidth="1"/>
    <col min="14847" max="14847" width="13.85546875" style="4" customWidth="1"/>
    <col min="14848" max="14848" width="13.140625" style="4" customWidth="1"/>
    <col min="14849" max="14849" width="15" style="4" customWidth="1"/>
    <col min="14850" max="14850" width="11.140625" style="4" customWidth="1"/>
    <col min="14851" max="14851" width="15.5703125" style="4" customWidth="1"/>
    <col min="14852" max="14852" width="12.7109375" style="4" customWidth="1"/>
    <col min="14853" max="14853" width="15.5703125" style="4" customWidth="1"/>
    <col min="14854" max="14855" width="13.85546875" style="4" customWidth="1"/>
    <col min="14856" max="14856" width="12.5703125" style="4" customWidth="1"/>
    <col min="14857" max="14857" width="26.140625" style="4" customWidth="1"/>
    <col min="14858" max="15097" width="0.85546875" style="4"/>
    <col min="15098" max="15098" width="47.140625" style="4" customWidth="1"/>
    <col min="15099" max="15099" width="13" style="4" customWidth="1"/>
    <col min="15100" max="15100" width="8.5703125" style="4" customWidth="1"/>
    <col min="15101" max="15101" width="13.7109375" style="4" customWidth="1"/>
    <col min="15102" max="15102" width="17.140625" style="4" customWidth="1"/>
    <col min="15103" max="15103" width="13.85546875" style="4" customWidth="1"/>
    <col min="15104" max="15104" width="13.140625" style="4" customWidth="1"/>
    <col min="15105" max="15105" width="15" style="4" customWidth="1"/>
    <col min="15106" max="15106" width="11.140625" style="4" customWidth="1"/>
    <col min="15107" max="15107" width="15.5703125" style="4" customWidth="1"/>
    <col min="15108" max="15108" width="12.7109375" style="4" customWidth="1"/>
    <col min="15109" max="15109" width="15.5703125" style="4" customWidth="1"/>
    <col min="15110" max="15111" width="13.85546875" style="4" customWidth="1"/>
    <col min="15112" max="15112" width="12.5703125" style="4" customWidth="1"/>
    <col min="15113" max="15113" width="26.140625" style="4" customWidth="1"/>
    <col min="15114" max="15353" width="0.85546875" style="4"/>
    <col min="15354" max="15354" width="47.140625" style="4" customWidth="1"/>
    <col min="15355" max="15355" width="13" style="4" customWidth="1"/>
    <col min="15356" max="15356" width="8.5703125" style="4" customWidth="1"/>
    <col min="15357" max="15357" width="13.7109375" style="4" customWidth="1"/>
    <col min="15358" max="15358" width="17.140625" style="4" customWidth="1"/>
    <col min="15359" max="15359" width="13.85546875" style="4" customWidth="1"/>
    <col min="15360" max="15360" width="13.140625" style="4" customWidth="1"/>
    <col min="15361" max="15361" width="15" style="4" customWidth="1"/>
    <col min="15362" max="15362" width="11.140625" style="4" customWidth="1"/>
    <col min="15363" max="15363" width="15.5703125" style="4" customWidth="1"/>
    <col min="15364" max="15364" width="12.7109375" style="4" customWidth="1"/>
    <col min="15365" max="15365" width="15.5703125" style="4" customWidth="1"/>
    <col min="15366" max="15367" width="13.85546875" style="4" customWidth="1"/>
    <col min="15368" max="15368" width="12.5703125" style="4" customWidth="1"/>
    <col min="15369" max="15369" width="26.140625" style="4" customWidth="1"/>
    <col min="15370" max="15609" width="0.85546875" style="4"/>
    <col min="15610" max="15610" width="47.140625" style="4" customWidth="1"/>
    <col min="15611" max="15611" width="13" style="4" customWidth="1"/>
    <col min="15612" max="15612" width="8.5703125" style="4" customWidth="1"/>
    <col min="15613" max="15613" width="13.7109375" style="4" customWidth="1"/>
    <col min="15614" max="15614" width="17.140625" style="4" customWidth="1"/>
    <col min="15615" max="15615" width="13.85546875" style="4" customWidth="1"/>
    <col min="15616" max="15616" width="13.140625" style="4" customWidth="1"/>
    <col min="15617" max="15617" width="15" style="4" customWidth="1"/>
    <col min="15618" max="15618" width="11.140625" style="4" customWidth="1"/>
    <col min="15619" max="15619" width="15.5703125" style="4" customWidth="1"/>
    <col min="15620" max="15620" width="12.7109375" style="4" customWidth="1"/>
    <col min="15621" max="15621" width="15.5703125" style="4" customWidth="1"/>
    <col min="15622" max="15623" width="13.85546875" style="4" customWidth="1"/>
    <col min="15624" max="15624" width="12.5703125" style="4" customWidth="1"/>
    <col min="15625" max="15625" width="26.140625" style="4" customWidth="1"/>
    <col min="15626" max="15865" width="0.85546875" style="4"/>
    <col min="15866" max="15866" width="47.140625" style="4" customWidth="1"/>
    <col min="15867" max="15867" width="13" style="4" customWidth="1"/>
    <col min="15868" max="15868" width="8.5703125" style="4" customWidth="1"/>
    <col min="15869" max="15869" width="13.7109375" style="4" customWidth="1"/>
    <col min="15870" max="15870" width="17.140625" style="4" customWidth="1"/>
    <col min="15871" max="15871" width="13.85546875" style="4" customWidth="1"/>
    <col min="15872" max="15872" width="13.140625" style="4" customWidth="1"/>
    <col min="15873" max="15873" width="15" style="4" customWidth="1"/>
    <col min="15874" max="15874" width="11.140625" style="4" customWidth="1"/>
    <col min="15875" max="15875" width="15.5703125" style="4" customWidth="1"/>
    <col min="15876" max="15876" width="12.7109375" style="4" customWidth="1"/>
    <col min="15877" max="15877" width="15.5703125" style="4" customWidth="1"/>
    <col min="15878" max="15879" width="13.85546875" style="4" customWidth="1"/>
    <col min="15880" max="15880" width="12.5703125" style="4" customWidth="1"/>
    <col min="15881" max="15881" width="26.140625" style="4" customWidth="1"/>
    <col min="15882" max="16121" width="0.85546875" style="4"/>
    <col min="16122" max="16122" width="47.140625" style="4" customWidth="1"/>
    <col min="16123" max="16123" width="13" style="4" customWidth="1"/>
    <col min="16124" max="16124" width="8.5703125" style="4" customWidth="1"/>
    <col min="16125" max="16125" width="13.7109375" style="4" customWidth="1"/>
    <col min="16126" max="16126" width="17.140625" style="4" customWidth="1"/>
    <col min="16127" max="16127" width="13.85546875" style="4" customWidth="1"/>
    <col min="16128" max="16128" width="13.140625" style="4" customWidth="1"/>
    <col min="16129" max="16129" width="15" style="4" customWidth="1"/>
    <col min="16130" max="16130" width="11.140625" style="4" customWidth="1"/>
    <col min="16131" max="16131" width="15.5703125" style="4" customWidth="1"/>
    <col min="16132" max="16132" width="12.7109375" style="4" customWidth="1"/>
    <col min="16133" max="16133" width="15.5703125" style="4" customWidth="1"/>
    <col min="16134" max="16135" width="13.85546875" style="4" customWidth="1"/>
    <col min="16136" max="16136" width="12.5703125" style="4" customWidth="1"/>
    <col min="16137" max="16137" width="26.140625" style="4" customWidth="1"/>
    <col min="16138" max="16384" width="0.85546875" style="4"/>
  </cols>
  <sheetData>
    <row r="1" spans="1:16" s="1" customFormat="1" x14ac:dyDescent="0.2">
      <c r="P1" s="2" t="s">
        <v>0</v>
      </c>
    </row>
    <row r="3" spans="1:16" x14ac:dyDescent="0.2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x14ac:dyDescent="0.2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6" spans="1:16" x14ac:dyDescent="0.2">
      <c r="A6" s="4" t="s">
        <v>3</v>
      </c>
      <c r="B6" s="4" t="s">
        <v>4</v>
      </c>
    </row>
    <row r="7" spans="1:16" x14ac:dyDescent="0.2">
      <c r="B7" s="4" t="s">
        <v>2</v>
      </c>
    </row>
    <row r="8" spans="1:16" x14ac:dyDescent="0.2">
      <c r="A8" s="4" t="s">
        <v>5</v>
      </c>
      <c r="B8" s="4" t="s">
        <v>6</v>
      </c>
    </row>
    <row r="9" spans="1:16" x14ac:dyDescent="0.2">
      <c r="O9" s="5"/>
      <c r="P9" s="5"/>
    </row>
    <row r="10" spans="1:16" x14ac:dyDescent="0.2">
      <c r="O10" s="5"/>
      <c r="P10" s="5"/>
    </row>
    <row r="11" spans="1:16" x14ac:dyDescent="0.2">
      <c r="A11" s="4" t="s">
        <v>7</v>
      </c>
      <c r="L11" s="6"/>
      <c r="M11" s="6"/>
      <c r="N11" s="6"/>
      <c r="O11" s="6"/>
      <c r="P11" s="6"/>
    </row>
    <row r="12" spans="1:16" x14ac:dyDescent="0.2">
      <c r="A12" s="4" t="s">
        <v>8</v>
      </c>
      <c r="L12" s="7"/>
      <c r="M12" s="7"/>
      <c r="N12" s="7"/>
      <c r="O12" s="7"/>
      <c r="P12" s="7"/>
    </row>
    <row r="13" spans="1:16" x14ac:dyDescent="0.2">
      <c r="A13" s="4" t="s">
        <v>9</v>
      </c>
      <c r="L13" s="7"/>
      <c r="M13" s="7"/>
      <c r="N13" s="7"/>
      <c r="O13" s="7"/>
      <c r="P13" s="7"/>
    </row>
    <row r="14" spans="1:16" x14ac:dyDescent="0.2">
      <c r="A14" s="4" t="s">
        <v>10</v>
      </c>
      <c r="B14" s="4" t="s">
        <v>11</v>
      </c>
      <c r="L14" s="7"/>
      <c r="M14" s="7"/>
      <c r="N14" s="7"/>
      <c r="O14" s="7"/>
      <c r="P14" s="7"/>
    </row>
    <row r="15" spans="1:16" x14ac:dyDescent="0.2">
      <c r="A15" s="4" t="s">
        <v>12</v>
      </c>
      <c r="B15" s="4" t="s">
        <v>13</v>
      </c>
      <c r="F15" s="8"/>
      <c r="L15" s="7"/>
      <c r="M15" s="7"/>
      <c r="N15" s="7"/>
      <c r="O15" s="7"/>
      <c r="P15" s="7"/>
    </row>
    <row r="16" spans="1:16" x14ac:dyDescent="0.2">
      <c r="D16" s="8"/>
      <c r="J16" s="8"/>
      <c r="L16" s="5"/>
      <c r="M16" s="5"/>
      <c r="N16" s="5"/>
      <c r="O16" s="5"/>
      <c r="P16" s="5"/>
    </row>
    <row r="17" spans="1:19" x14ac:dyDescent="0.2">
      <c r="D17" s="8"/>
    </row>
    <row r="18" spans="1:19" s="11" customFormat="1" ht="12.75" customHeight="1" x14ac:dyDescent="0.25">
      <c r="A18" s="9" t="s">
        <v>14</v>
      </c>
      <c r="B18" s="9" t="s">
        <v>15</v>
      </c>
      <c r="C18" s="9" t="s">
        <v>16</v>
      </c>
      <c r="D18" s="9" t="s">
        <v>17</v>
      </c>
      <c r="E18" s="10" t="s">
        <v>18</v>
      </c>
      <c r="F18" s="10" t="s">
        <v>19</v>
      </c>
      <c r="G18" s="10"/>
      <c r="H18" s="10"/>
      <c r="I18" s="10"/>
      <c r="J18" s="10" t="s">
        <v>20</v>
      </c>
      <c r="K18" s="10" t="s">
        <v>21</v>
      </c>
      <c r="L18" s="10" t="s">
        <v>22</v>
      </c>
      <c r="M18" s="10"/>
      <c r="N18" s="10"/>
      <c r="O18" s="10"/>
      <c r="P18" s="9" t="s">
        <v>23</v>
      </c>
    </row>
    <row r="19" spans="1:19" s="11" customFormat="1" ht="78" customHeight="1" x14ac:dyDescent="0.25">
      <c r="A19" s="12"/>
      <c r="B19" s="12"/>
      <c r="C19" s="12"/>
      <c r="D19" s="12"/>
      <c r="E19" s="10"/>
      <c r="F19" s="13" t="s">
        <v>24</v>
      </c>
      <c r="G19" s="13" t="s">
        <v>25</v>
      </c>
      <c r="H19" s="13" t="s">
        <v>26</v>
      </c>
      <c r="I19" s="13" t="s">
        <v>27</v>
      </c>
      <c r="J19" s="10"/>
      <c r="K19" s="10"/>
      <c r="L19" s="13" t="s">
        <v>24</v>
      </c>
      <c r="M19" s="13" t="s">
        <v>25</v>
      </c>
      <c r="N19" s="13" t="s">
        <v>26</v>
      </c>
      <c r="O19" s="13" t="s">
        <v>27</v>
      </c>
      <c r="P19" s="12"/>
    </row>
    <row r="20" spans="1:19" s="17" customFormat="1" ht="28.5" customHeight="1" x14ac:dyDescent="0.25">
      <c r="A20" s="14">
        <v>1</v>
      </c>
      <c r="B20" s="15">
        <v>2</v>
      </c>
      <c r="C20" s="15">
        <v>3</v>
      </c>
      <c r="D20" s="15">
        <v>4</v>
      </c>
      <c r="E20" s="15">
        <v>5</v>
      </c>
      <c r="F20" s="15">
        <v>6</v>
      </c>
      <c r="G20" s="15">
        <v>7</v>
      </c>
      <c r="H20" s="16" t="s">
        <v>28</v>
      </c>
      <c r="I20" s="15">
        <v>9</v>
      </c>
      <c r="J20" s="15">
        <v>10</v>
      </c>
      <c r="K20" s="15">
        <v>11</v>
      </c>
      <c r="L20" s="15">
        <v>12</v>
      </c>
      <c r="M20" s="15">
        <v>13</v>
      </c>
      <c r="N20" s="16" t="s">
        <v>29</v>
      </c>
      <c r="O20" s="14">
        <v>15</v>
      </c>
      <c r="P20" s="15">
        <v>16</v>
      </c>
    </row>
    <row r="21" spans="1:19" s="24" customFormat="1" ht="38.25" x14ac:dyDescent="0.25">
      <c r="A21" s="18" t="s">
        <v>30</v>
      </c>
      <c r="B21" s="19" t="s">
        <v>31</v>
      </c>
      <c r="C21" s="20" t="s">
        <v>32</v>
      </c>
      <c r="D21" s="21">
        <f>D22+D30+D35+D43+D44+D45+D48+D49+D50</f>
        <v>83349657</v>
      </c>
      <c r="E21" s="21">
        <f t="shared" ref="E21:H21" si="0">E22+E30+E35+E43+E44+E45+E48+E49+E50</f>
        <v>83349656.936469987</v>
      </c>
      <c r="F21" s="21">
        <f t="shared" si="0"/>
        <v>82391863.659689993</v>
      </c>
      <c r="G21" s="21">
        <f t="shared" si="0"/>
        <v>429419.66379000002</v>
      </c>
      <c r="H21" s="21">
        <f t="shared" si="0"/>
        <v>82821283.323479995</v>
      </c>
      <c r="I21" s="21">
        <f>I22+I30+I35+I43+I44+I45+I48+I49+I50</f>
        <v>528373.61299000005</v>
      </c>
      <c r="J21" s="21">
        <f t="shared" ref="J21:O21" si="1">J22+J30+J35+J43+J44+J45+J48+J49+J50</f>
        <v>88655533.001800001</v>
      </c>
      <c r="K21" s="21">
        <f t="shared" si="1"/>
        <v>88655533</v>
      </c>
      <c r="L21" s="21">
        <f t="shared" si="1"/>
        <v>78665954.654699981</v>
      </c>
      <c r="M21" s="21">
        <f t="shared" si="1"/>
        <v>357054</v>
      </c>
      <c r="N21" s="21">
        <f t="shared" si="1"/>
        <v>79023008.654699996</v>
      </c>
      <c r="O21" s="21">
        <f t="shared" si="1"/>
        <v>9632524.3453000002</v>
      </c>
      <c r="P21" s="21"/>
      <c r="Q21" s="22">
        <f>D21-E21</f>
        <v>6.3530012965202332E-2</v>
      </c>
      <c r="R21" s="23">
        <v>-69017771</v>
      </c>
      <c r="S21" s="23" t="e">
        <v>#REF!</v>
      </c>
    </row>
    <row r="22" spans="1:19" s="24" customFormat="1" x14ac:dyDescent="0.25">
      <c r="A22" s="25" t="s">
        <v>33</v>
      </c>
      <c r="B22" s="19" t="s">
        <v>31</v>
      </c>
      <c r="C22" s="20" t="s">
        <v>34</v>
      </c>
      <c r="D22" s="21">
        <f>SUM(D23:D24,D29)</f>
        <v>13544783.657389998</v>
      </c>
      <c r="E22" s="21">
        <f t="shared" ref="E22:O22" si="2">SUM(E23:E24,E29)</f>
        <v>13544783.657389998</v>
      </c>
      <c r="F22" s="21">
        <f t="shared" si="2"/>
        <v>13358925.224816093</v>
      </c>
      <c r="G22" s="21">
        <f t="shared" si="2"/>
        <v>49118.290101955827</v>
      </c>
      <c r="H22" s="21">
        <f t="shared" si="2"/>
        <v>13408043.514918052</v>
      </c>
      <c r="I22" s="21">
        <f t="shared" si="2"/>
        <v>136740.14247194875</v>
      </c>
      <c r="J22" s="21">
        <f t="shared" si="2"/>
        <v>12473547.965590002</v>
      </c>
      <c r="K22" s="21">
        <f t="shared" si="2"/>
        <v>12473547.965590002</v>
      </c>
      <c r="L22" s="21">
        <f t="shared" si="2"/>
        <v>12231554.06082</v>
      </c>
      <c r="M22" s="21">
        <f t="shared" si="2"/>
        <v>31283.363979999998</v>
      </c>
      <c r="N22" s="21">
        <f t="shared" si="2"/>
        <v>12262837.424800001</v>
      </c>
      <c r="O22" s="21">
        <f t="shared" si="2"/>
        <v>210710.54079</v>
      </c>
      <c r="P22" s="21"/>
      <c r="Q22" s="22">
        <f>D22-E22</f>
        <v>0</v>
      </c>
      <c r="R22" s="23">
        <v>-10818122.926519999</v>
      </c>
      <c r="S22" s="23" t="e">
        <v>#REF!</v>
      </c>
    </row>
    <row r="23" spans="1:19" s="32" customFormat="1" x14ac:dyDescent="0.25">
      <c r="A23" s="26" t="s">
        <v>35</v>
      </c>
      <c r="B23" s="27" t="s">
        <v>31</v>
      </c>
      <c r="C23" s="28" t="s">
        <v>36</v>
      </c>
      <c r="D23" s="30">
        <v>2692888.0195500003</v>
      </c>
      <c r="E23" s="29">
        <f>F23+G23+I23</f>
        <v>2692888.0195499999</v>
      </c>
      <c r="F23" s="30">
        <v>2511630.2608360955</v>
      </c>
      <c r="G23" s="30">
        <v>47697.715201955827</v>
      </c>
      <c r="H23" s="29">
        <f>F23+G23</f>
        <v>2559327.9760380513</v>
      </c>
      <c r="I23" s="30">
        <v>133560.04351194875</v>
      </c>
      <c r="J23" s="30">
        <v>2531106.1997500001</v>
      </c>
      <c r="K23" s="21">
        <f>L23+M23+O23</f>
        <v>2531106.1997499997</v>
      </c>
      <c r="L23" s="30">
        <v>2355932.4187399996</v>
      </c>
      <c r="M23" s="30">
        <v>30624.141879999999</v>
      </c>
      <c r="N23" s="29">
        <f>L23+M23</f>
        <v>2386556.5606199997</v>
      </c>
      <c r="O23" s="30">
        <v>144549.63913</v>
      </c>
      <c r="P23" s="31"/>
      <c r="Q23" s="22">
        <f t="shared" ref="Q23:Q57" si="3">D23-E23</f>
        <v>0</v>
      </c>
      <c r="R23" s="23">
        <v>-2229192.25954</v>
      </c>
      <c r="S23" s="23" t="e">
        <v>#REF!</v>
      </c>
    </row>
    <row r="24" spans="1:19" s="32" customFormat="1" ht="51" x14ac:dyDescent="0.25">
      <c r="A24" s="26" t="s">
        <v>37</v>
      </c>
      <c r="B24" s="27" t="s">
        <v>31</v>
      </c>
      <c r="C24" s="28" t="s">
        <v>38</v>
      </c>
      <c r="D24" s="30">
        <v>10594856.787149999</v>
      </c>
      <c r="E24" s="29">
        <f>F24</f>
        <v>10594856.787149999</v>
      </c>
      <c r="F24" s="30">
        <v>10594856.787149999</v>
      </c>
      <c r="G24" s="30">
        <v>0</v>
      </c>
      <c r="H24" s="29">
        <f>F24+G24</f>
        <v>10594856.787149999</v>
      </c>
      <c r="I24" s="30">
        <v>0</v>
      </c>
      <c r="J24" s="30">
        <f>K24</f>
        <v>9636461.040000001</v>
      </c>
      <c r="K24" s="21">
        <f>L24</f>
        <v>9636461.040000001</v>
      </c>
      <c r="L24" s="30">
        <v>9636461.040000001</v>
      </c>
      <c r="M24" s="30">
        <v>0</v>
      </c>
      <c r="N24" s="29">
        <f>L24+M24</f>
        <v>9636461.040000001</v>
      </c>
      <c r="O24" s="30">
        <v>0</v>
      </c>
      <c r="P24" s="31"/>
      <c r="Q24" s="22">
        <f t="shared" si="3"/>
        <v>0</v>
      </c>
      <c r="R24" s="23">
        <v>-8251087.5499999989</v>
      </c>
      <c r="S24" s="23" t="e">
        <v>#REF!</v>
      </c>
    </row>
    <row r="25" spans="1:19" s="32" customFormat="1" x14ac:dyDescent="0.25">
      <c r="A25" s="33" t="s">
        <v>39</v>
      </c>
      <c r="B25" s="34" t="s">
        <v>31</v>
      </c>
      <c r="C25" s="35"/>
      <c r="D25" s="29">
        <f t="shared" ref="D25:E28" si="4">E25</f>
        <v>2091516.57</v>
      </c>
      <c r="E25" s="29">
        <f t="shared" si="4"/>
        <v>2091516.57</v>
      </c>
      <c r="F25" s="30">
        <v>2091516.57</v>
      </c>
      <c r="G25" s="30"/>
      <c r="H25" s="29">
        <f t="shared" ref="H25:H28" si="5">F25+G25</f>
        <v>2091516.57</v>
      </c>
      <c r="I25" s="30"/>
      <c r="J25" s="29">
        <f t="shared" ref="J25:K28" si="6">K25</f>
        <v>2018680.97</v>
      </c>
      <c r="K25" s="21">
        <f t="shared" si="6"/>
        <v>2018680.97</v>
      </c>
      <c r="L25" s="30">
        <v>2018680.97</v>
      </c>
      <c r="M25" s="30">
        <v>0</v>
      </c>
      <c r="N25" s="29">
        <f t="shared" ref="N25:N67" si="7">L25+M25</f>
        <v>2018680.97</v>
      </c>
      <c r="O25" s="30">
        <v>0</v>
      </c>
      <c r="P25" s="36"/>
      <c r="Q25" s="22">
        <f t="shared" si="3"/>
        <v>0</v>
      </c>
      <c r="R25" s="23">
        <v>-1696133.7599999998</v>
      </c>
      <c r="S25" s="23">
        <v>-1696133.7599999998</v>
      </c>
    </row>
    <row r="26" spans="1:19" s="32" customFormat="1" x14ac:dyDescent="0.25">
      <c r="A26" s="33" t="s">
        <v>40</v>
      </c>
      <c r="B26" s="34" t="s">
        <v>31</v>
      </c>
      <c r="C26" s="35"/>
      <c r="D26" s="29">
        <f t="shared" si="4"/>
        <v>1111207.55</v>
      </c>
      <c r="E26" s="29">
        <f t="shared" si="4"/>
        <v>1111207.55</v>
      </c>
      <c r="F26" s="30">
        <v>1111207.55</v>
      </c>
      <c r="G26" s="30"/>
      <c r="H26" s="29">
        <f t="shared" si="5"/>
        <v>1111207.55</v>
      </c>
      <c r="I26" s="30"/>
      <c r="J26" s="29">
        <f t="shared" si="6"/>
        <v>1014180.4400000001</v>
      </c>
      <c r="K26" s="21">
        <f t="shared" si="6"/>
        <v>1014180.4400000001</v>
      </c>
      <c r="L26" s="30">
        <v>1014180.4400000001</v>
      </c>
      <c r="M26" s="30">
        <v>0</v>
      </c>
      <c r="N26" s="29">
        <f t="shared" si="7"/>
        <v>1014180.4400000001</v>
      </c>
      <c r="O26" s="30">
        <v>0</v>
      </c>
      <c r="P26" s="36"/>
      <c r="Q26" s="22">
        <f t="shared" si="3"/>
        <v>0</v>
      </c>
      <c r="R26" s="23">
        <v>-920767.47999999986</v>
      </c>
      <c r="S26" s="23">
        <v>-920767.47999999986</v>
      </c>
    </row>
    <row r="27" spans="1:19" s="32" customFormat="1" x14ac:dyDescent="0.25">
      <c r="A27" s="33" t="s">
        <v>41</v>
      </c>
      <c r="B27" s="34" t="s">
        <v>31</v>
      </c>
      <c r="C27" s="35"/>
      <c r="D27" s="29">
        <f t="shared" si="4"/>
        <v>3686072.5</v>
      </c>
      <c r="E27" s="29">
        <f t="shared" si="4"/>
        <v>3686072.5</v>
      </c>
      <c r="F27" s="30">
        <v>3686072.5</v>
      </c>
      <c r="G27" s="30"/>
      <c r="H27" s="29">
        <f t="shared" si="5"/>
        <v>3686072.5</v>
      </c>
      <c r="I27" s="30"/>
      <c r="J27" s="29">
        <f t="shared" si="6"/>
        <v>3282374.39</v>
      </c>
      <c r="K27" s="21">
        <f t="shared" si="6"/>
        <v>3282374.39</v>
      </c>
      <c r="L27" s="30">
        <v>3282374.39</v>
      </c>
      <c r="M27" s="30">
        <v>0</v>
      </c>
      <c r="N27" s="29">
        <f t="shared" si="7"/>
        <v>3282374.39</v>
      </c>
      <c r="O27" s="30">
        <v>0</v>
      </c>
      <c r="P27" s="36"/>
      <c r="Q27" s="22">
        <f t="shared" si="3"/>
        <v>0</v>
      </c>
      <c r="R27" s="23">
        <v>-2631176.9500000002</v>
      </c>
      <c r="S27" s="23">
        <v>-2631176.9500000002</v>
      </c>
    </row>
    <row r="28" spans="1:19" s="32" customFormat="1" x14ac:dyDescent="0.25">
      <c r="A28" s="33" t="s">
        <v>42</v>
      </c>
      <c r="B28" s="34" t="s">
        <v>31</v>
      </c>
      <c r="C28" s="35"/>
      <c r="D28" s="29">
        <f t="shared" si="4"/>
        <v>3706060.1699999995</v>
      </c>
      <c r="E28" s="29">
        <f t="shared" si="4"/>
        <v>3706060.1699999995</v>
      </c>
      <c r="F28" s="30">
        <v>3706060.1699999995</v>
      </c>
      <c r="G28" s="30"/>
      <c r="H28" s="29">
        <f t="shared" si="5"/>
        <v>3706060.1699999995</v>
      </c>
      <c r="I28" s="30"/>
      <c r="J28" s="29">
        <f t="shared" si="6"/>
        <v>3321225.24</v>
      </c>
      <c r="K28" s="21">
        <f t="shared" si="6"/>
        <v>3321225.24</v>
      </c>
      <c r="L28" s="30">
        <v>3321225.24</v>
      </c>
      <c r="M28" s="30">
        <v>0</v>
      </c>
      <c r="N28" s="29">
        <f t="shared" si="7"/>
        <v>3321225.24</v>
      </c>
      <c r="O28" s="30">
        <v>0</v>
      </c>
      <c r="P28" s="36"/>
      <c r="Q28" s="22">
        <f t="shared" si="3"/>
        <v>0</v>
      </c>
      <c r="R28" s="23">
        <v>-3003009.36</v>
      </c>
      <c r="S28" s="23">
        <v>-3003009.36</v>
      </c>
    </row>
    <row r="29" spans="1:19" s="32" customFormat="1" ht="25.5" x14ac:dyDescent="0.25">
      <c r="A29" s="26" t="s">
        <v>43</v>
      </c>
      <c r="B29" s="27" t="s">
        <v>31</v>
      </c>
      <c r="C29" s="28" t="s">
        <v>44</v>
      </c>
      <c r="D29" s="30">
        <v>257038.85068999999</v>
      </c>
      <c r="E29" s="29">
        <f>F29+G29+I29</f>
        <v>257038.85069000002</v>
      </c>
      <c r="F29" s="30">
        <v>252438.17683000001</v>
      </c>
      <c r="G29" s="30">
        <v>1420.5748999999998</v>
      </c>
      <c r="H29" s="29">
        <f>F29+G29</f>
        <v>253858.75173000002</v>
      </c>
      <c r="I29" s="30">
        <v>3180.0989599999998</v>
      </c>
      <c r="J29" s="30">
        <v>305980.72583999997</v>
      </c>
      <c r="K29" s="21">
        <f t="shared" ref="K29:K60" si="8">L29+M29+O29</f>
        <v>305980.72584000003</v>
      </c>
      <c r="L29" s="30">
        <v>239160.60208000001</v>
      </c>
      <c r="M29" s="30">
        <v>659.22209999999995</v>
      </c>
      <c r="N29" s="21">
        <f t="shared" si="7"/>
        <v>239819.82418000003</v>
      </c>
      <c r="O29" s="30">
        <v>66160.901660000003</v>
      </c>
      <c r="P29" s="31"/>
      <c r="Q29" s="22">
        <f t="shared" si="3"/>
        <v>0</v>
      </c>
      <c r="R29" s="23">
        <v>-337843.11697999999</v>
      </c>
      <c r="S29" s="23" t="e">
        <v>#REF!</v>
      </c>
    </row>
    <row r="30" spans="1:19" s="24" customFormat="1" ht="25.5" x14ac:dyDescent="0.25">
      <c r="A30" s="25" t="s">
        <v>45</v>
      </c>
      <c r="B30" s="19" t="s">
        <v>31</v>
      </c>
      <c r="C30" s="20" t="s">
        <v>46</v>
      </c>
      <c r="D30" s="21">
        <f>SUM(D31:D34)</f>
        <v>27631464.313340001</v>
      </c>
      <c r="E30" s="21">
        <f t="shared" ref="E30:O30" si="9">SUM(E31:E34)</f>
        <v>27631464.313340001</v>
      </c>
      <c r="F30" s="21">
        <f t="shared" si="9"/>
        <v>27608332.011779997</v>
      </c>
      <c r="G30" s="21">
        <f t="shared" si="9"/>
        <v>9214.8114399999995</v>
      </c>
      <c r="H30" s="21">
        <f t="shared" si="9"/>
        <v>27617546.82322</v>
      </c>
      <c r="I30" s="21">
        <f t="shared" si="9"/>
        <v>13917.49012</v>
      </c>
      <c r="J30" s="21">
        <f t="shared" si="9"/>
        <v>28392831.89412</v>
      </c>
      <c r="K30" s="21">
        <f t="shared" si="9"/>
        <v>28392831.89412</v>
      </c>
      <c r="L30" s="21">
        <f t="shared" si="9"/>
        <v>28362896.831780002</v>
      </c>
      <c r="M30" s="21">
        <f t="shared" si="9"/>
        <v>7498.2588399999995</v>
      </c>
      <c r="N30" s="21">
        <f t="shared" si="9"/>
        <v>28370395.09062</v>
      </c>
      <c r="O30" s="21">
        <f t="shared" si="9"/>
        <v>22436.803500000002</v>
      </c>
      <c r="P30" s="21"/>
      <c r="Q30" s="22">
        <f t="shared" si="3"/>
        <v>0</v>
      </c>
      <c r="R30" s="23">
        <v>-25920533.956870001</v>
      </c>
      <c r="S30" s="23" t="e">
        <v>#REF!</v>
      </c>
    </row>
    <row r="31" spans="1:19" s="32" customFormat="1" x14ac:dyDescent="0.25">
      <c r="A31" s="26" t="s">
        <v>47</v>
      </c>
      <c r="B31" s="27" t="s">
        <v>31</v>
      </c>
      <c r="C31" s="37" t="s">
        <v>48</v>
      </c>
      <c r="D31" s="30">
        <v>469800.39246999996</v>
      </c>
      <c r="E31" s="29">
        <f t="shared" ref="E31:E67" si="10">F31+G31+I31</f>
        <v>469800.39247000002</v>
      </c>
      <c r="F31" s="30">
        <v>457075.09947000002</v>
      </c>
      <c r="G31" s="30">
        <v>7689.8271999999997</v>
      </c>
      <c r="H31" s="29">
        <f>F31+G31</f>
        <v>464764.92667000002</v>
      </c>
      <c r="I31" s="30">
        <v>5035.4657999999999</v>
      </c>
      <c r="J31" s="30">
        <v>424358.94735000003</v>
      </c>
      <c r="K31" s="21">
        <f t="shared" si="8"/>
        <v>424358.94734999997</v>
      </c>
      <c r="L31" s="30">
        <v>413852.60608</v>
      </c>
      <c r="M31" s="30">
        <v>6089.5493099999994</v>
      </c>
      <c r="N31" s="29">
        <f t="shared" si="7"/>
        <v>419942.15538999997</v>
      </c>
      <c r="O31" s="30">
        <v>4416.7919599999996</v>
      </c>
      <c r="P31" s="31"/>
      <c r="Q31" s="22">
        <f t="shared" si="3"/>
        <v>0</v>
      </c>
      <c r="R31" s="23">
        <v>-414236.01642</v>
      </c>
      <c r="S31" s="23" t="e">
        <v>#REF!</v>
      </c>
    </row>
    <row r="32" spans="1:19" s="32" customFormat="1" x14ac:dyDescent="0.25">
      <c r="A32" s="26" t="s">
        <v>49</v>
      </c>
      <c r="B32" s="27" t="s">
        <v>31</v>
      </c>
      <c r="C32" s="37" t="s">
        <v>50</v>
      </c>
      <c r="D32" s="30">
        <v>15259789.828979999</v>
      </c>
      <c r="E32" s="29">
        <f t="shared" si="10"/>
        <v>15259789.828979999</v>
      </c>
      <c r="F32" s="30">
        <v>15259789.828979999</v>
      </c>
      <c r="G32" s="30">
        <v>0</v>
      </c>
      <c r="H32" s="29">
        <f>F32+G32</f>
        <v>15259789.828979999</v>
      </c>
      <c r="I32" s="30">
        <v>0</v>
      </c>
      <c r="J32" s="30">
        <v>15355855.065059999</v>
      </c>
      <c r="K32" s="21">
        <f>L32+M32+O32</f>
        <v>15355855.065060001</v>
      </c>
      <c r="L32" s="30">
        <v>15351481.35001</v>
      </c>
      <c r="M32" s="30">
        <v>0</v>
      </c>
      <c r="N32" s="21">
        <f t="shared" si="7"/>
        <v>15351481.35001</v>
      </c>
      <c r="O32" s="30">
        <v>4373.7150499999998</v>
      </c>
      <c r="P32" s="31"/>
      <c r="Q32" s="22">
        <f t="shared" si="3"/>
        <v>0</v>
      </c>
      <c r="R32" s="23">
        <v>-13340380.39885</v>
      </c>
      <c r="S32" s="23" t="e">
        <v>#REF!</v>
      </c>
    </row>
    <row r="33" spans="1:19" s="32" customFormat="1" ht="33.75" customHeight="1" x14ac:dyDescent="0.25">
      <c r="A33" s="26" t="s">
        <v>51</v>
      </c>
      <c r="B33" s="27" t="s">
        <v>31</v>
      </c>
      <c r="C33" s="37" t="s">
        <v>52</v>
      </c>
      <c r="D33" s="30">
        <v>11447148.91836</v>
      </c>
      <c r="E33" s="29">
        <f t="shared" si="10"/>
        <v>11447148.91836</v>
      </c>
      <c r="F33" s="30">
        <v>11447148.91836</v>
      </c>
      <c r="G33" s="30">
        <v>0</v>
      </c>
      <c r="H33" s="29">
        <f>F33+G33</f>
        <v>11447148.91836</v>
      </c>
      <c r="I33" s="30">
        <v>0</v>
      </c>
      <c r="J33" s="30">
        <v>12169754.170940001</v>
      </c>
      <c r="K33" s="21">
        <f t="shared" si="8"/>
        <v>12169754.170940001</v>
      </c>
      <c r="L33" s="30">
        <v>12169754.170940001</v>
      </c>
      <c r="M33" s="30">
        <v>0</v>
      </c>
      <c r="N33" s="21">
        <f t="shared" si="7"/>
        <v>12169754.170940001</v>
      </c>
      <c r="O33" s="30">
        <v>0</v>
      </c>
      <c r="P33" s="31"/>
      <c r="Q33" s="22">
        <f t="shared" si="3"/>
        <v>0</v>
      </c>
      <c r="R33" s="23">
        <v>-11713428.909700001</v>
      </c>
      <c r="S33" s="23" t="e">
        <v>#REF!</v>
      </c>
    </row>
    <row r="34" spans="1:19" s="32" customFormat="1" ht="25.5" x14ac:dyDescent="0.25">
      <c r="A34" s="26" t="s">
        <v>53</v>
      </c>
      <c r="B34" s="27" t="s">
        <v>31</v>
      </c>
      <c r="C34" s="37" t="s">
        <v>54</v>
      </c>
      <c r="D34" s="30">
        <v>454725.17352999997</v>
      </c>
      <c r="E34" s="29">
        <f t="shared" si="10"/>
        <v>454725.17353000009</v>
      </c>
      <c r="F34" s="30">
        <v>444318.16497000004</v>
      </c>
      <c r="G34" s="30">
        <v>1524.98424</v>
      </c>
      <c r="H34" s="29">
        <f>F34+G34</f>
        <v>445843.14921000006</v>
      </c>
      <c r="I34" s="30">
        <v>8882.0243200000004</v>
      </c>
      <c r="J34" s="30">
        <v>442863.71077000001</v>
      </c>
      <c r="K34" s="21">
        <f t="shared" si="8"/>
        <v>442863.71076999995</v>
      </c>
      <c r="L34" s="30">
        <v>427808.70474999998</v>
      </c>
      <c r="M34" s="30">
        <v>1408.7095300000001</v>
      </c>
      <c r="N34" s="21">
        <f t="shared" si="7"/>
        <v>429217.41427999997</v>
      </c>
      <c r="O34" s="30">
        <v>13646.296490000001</v>
      </c>
      <c r="P34" s="31"/>
      <c r="Q34" s="22">
        <f t="shared" si="3"/>
        <v>0</v>
      </c>
      <c r="R34" s="23">
        <v>-452488.63189999998</v>
      </c>
      <c r="S34" s="23" t="e">
        <v>#REF!</v>
      </c>
    </row>
    <row r="35" spans="1:19" s="24" customFormat="1" x14ac:dyDescent="0.25">
      <c r="A35" s="38" t="s">
        <v>55</v>
      </c>
      <c r="B35" s="27" t="s">
        <v>31</v>
      </c>
      <c r="C35" s="37" t="s">
        <v>56</v>
      </c>
      <c r="D35" s="30">
        <v>11125182.26293</v>
      </c>
      <c r="E35" s="29">
        <f>F35+G35+I35</f>
        <v>11125182.262969999</v>
      </c>
      <c r="F35" s="29">
        <f>SUM(F36:F38)</f>
        <v>10768171.406914858</v>
      </c>
      <c r="G35" s="29">
        <f>SUM(G36:G38)</f>
        <v>204613.82522427733</v>
      </c>
      <c r="H35" s="29">
        <f>F35+G35</f>
        <v>10972785.232139135</v>
      </c>
      <c r="I35" s="29">
        <f>SUM(I36:I38)</f>
        <v>152397.03083086392</v>
      </c>
      <c r="J35" s="30">
        <v>10565648.427790001</v>
      </c>
      <c r="K35" s="21">
        <f t="shared" si="8"/>
        <v>10565648.427779999</v>
      </c>
      <c r="L35" s="30">
        <v>9938051.7956299987</v>
      </c>
      <c r="M35" s="30">
        <v>166259.05580999999</v>
      </c>
      <c r="N35" s="21">
        <f t="shared" si="7"/>
        <v>10104310.851439999</v>
      </c>
      <c r="O35" s="30">
        <v>461337.57634000003</v>
      </c>
      <c r="P35" s="31"/>
      <c r="Q35" s="22">
        <f>D35-E35</f>
        <v>-3.9998441934585571E-5</v>
      </c>
      <c r="R35" s="23">
        <v>-9707559.0095400009</v>
      </c>
      <c r="S35" s="23" t="e">
        <v>#REF!</v>
      </c>
    </row>
    <row r="36" spans="1:19" s="24" customFormat="1" x14ac:dyDescent="0.25">
      <c r="A36" s="33" t="s">
        <v>57</v>
      </c>
      <c r="B36" s="27" t="s">
        <v>31</v>
      </c>
      <c r="C36" s="37"/>
      <c r="D36" s="29">
        <f>E36</f>
        <v>2962306.5583600001</v>
      </c>
      <c r="E36" s="29">
        <f t="shared" si="10"/>
        <v>2962306.5583600001</v>
      </c>
      <c r="F36" s="29">
        <v>2852395.353424259</v>
      </c>
      <c r="G36" s="29">
        <v>66768.681537292956</v>
      </c>
      <c r="H36" s="29">
        <f t="shared" ref="H36:H42" si="11">F36+G36</f>
        <v>2919164.0349615519</v>
      </c>
      <c r="I36" s="29">
        <v>43142.52339844808</v>
      </c>
      <c r="J36" s="29">
        <f>K36</f>
        <v>2896616.3349712063</v>
      </c>
      <c r="K36" s="29">
        <f t="shared" si="8"/>
        <v>2896616.3349712063</v>
      </c>
      <c r="L36" s="29">
        <v>2688160.4671799997</v>
      </c>
      <c r="M36" s="29">
        <v>54338.875509999998</v>
      </c>
      <c r="N36" s="29">
        <f t="shared" si="7"/>
        <v>2742499.3426899998</v>
      </c>
      <c r="O36" s="29">
        <v>154116.99228120642</v>
      </c>
      <c r="P36" s="31"/>
      <c r="Q36" s="22">
        <f t="shared" si="3"/>
        <v>0</v>
      </c>
      <c r="R36" s="23">
        <v>-2925105.3881799998</v>
      </c>
      <c r="S36" s="23">
        <v>-2925105.3881799998</v>
      </c>
    </row>
    <row r="37" spans="1:19" s="24" customFormat="1" x14ac:dyDescent="0.25">
      <c r="A37" s="33" t="s">
        <v>58</v>
      </c>
      <c r="B37" s="27" t="s">
        <v>31</v>
      </c>
      <c r="C37" s="37"/>
      <c r="D37" s="29">
        <f t="shared" ref="D37:D42" si="12">E37</f>
        <v>3324057.1213099998</v>
      </c>
      <c r="E37" s="29">
        <f t="shared" si="10"/>
        <v>3324057.1213099998</v>
      </c>
      <c r="F37" s="29">
        <v>3174383.4039288764</v>
      </c>
      <c r="G37" s="29">
        <v>104802.41132012634</v>
      </c>
      <c r="H37" s="29">
        <f t="shared" si="11"/>
        <v>3279185.8152490025</v>
      </c>
      <c r="I37" s="29">
        <v>44871.306060997144</v>
      </c>
      <c r="J37" s="29">
        <f t="shared" ref="J37:J42" si="13">K37</f>
        <v>3286259.3299954636</v>
      </c>
      <c r="K37" s="29">
        <f t="shared" si="8"/>
        <v>3286259.3299954636</v>
      </c>
      <c r="L37" s="29">
        <v>2986693.3170799999</v>
      </c>
      <c r="M37" s="29">
        <v>89677.333009999988</v>
      </c>
      <c r="N37" s="29">
        <f t="shared" si="7"/>
        <v>3076370.6500900001</v>
      </c>
      <c r="O37" s="29">
        <v>209888.67990546342</v>
      </c>
      <c r="P37" s="31"/>
      <c r="Q37" s="22">
        <f t="shared" si="3"/>
        <v>0</v>
      </c>
      <c r="R37" s="23">
        <v>-3156640.0836899998</v>
      </c>
      <c r="S37" s="23">
        <v>-3156640.0836899998</v>
      </c>
    </row>
    <row r="38" spans="1:19" s="24" customFormat="1" x14ac:dyDescent="0.25">
      <c r="A38" s="33" t="s">
        <v>59</v>
      </c>
      <c r="B38" s="27" t="s">
        <v>31</v>
      </c>
      <c r="C38" s="37"/>
      <c r="D38" s="29">
        <f t="shared" si="12"/>
        <v>4838818.5832999991</v>
      </c>
      <c r="E38" s="29">
        <f t="shared" si="10"/>
        <v>4838818.5832999991</v>
      </c>
      <c r="F38" s="29">
        <v>4741392.6495617228</v>
      </c>
      <c r="G38" s="29">
        <v>33042.732366858036</v>
      </c>
      <c r="H38" s="29">
        <f t="shared" si="11"/>
        <v>4774435.3819285808</v>
      </c>
      <c r="I38" s="29">
        <v>64383.201371418683</v>
      </c>
      <c r="J38" s="29">
        <f t="shared" si="13"/>
        <v>4382772.7628133297</v>
      </c>
      <c r="K38" s="29">
        <f t="shared" si="8"/>
        <v>4382772.7628133297</v>
      </c>
      <c r="L38" s="29">
        <v>4263198.0113699995</v>
      </c>
      <c r="M38" s="29">
        <v>22242.847290000002</v>
      </c>
      <c r="N38" s="29">
        <f t="shared" si="7"/>
        <v>4285440.8586599994</v>
      </c>
      <c r="O38" s="29">
        <v>97331.904153330179</v>
      </c>
      <c r="P38" s="31"/>
      <c r="Q38" s="22">
        <f t="shared" si="3"/>
        <v>0</v>
      </c>
      <c r="R38" s="23">
        <v>-3625813.5376500003</v>
      </c>
      <c r="S38" s="23">
        <v>-3625813.5376500003</v>
      </c>
    </row>
    <row r="39" spans="1:19" s="24" customFormat="1" ht="38.25" x14ac:dyDescent="0.25">
      <c r="A39" s="39" t="s">
        <v>60</v>
      </c>
      <c r="B39" s="27" t="s">
        <v>61</v>
      </c>
      <c r="C39" s="37"/>
      <c r="D39" s="29">
        <f t="shared" si="12"/>
        <v>28148</v>
      </c>
      <c r="E39" s="29">
        <f t="shared" si="10"/>
        <v>28148</v>
      </c>
      <c r="F39" s="29">
        <f>F40+F41+F42</f>
        <v>27267.970565605734</v>
      </c>
      <c r="G39" s="29">
        <f>G40+G41+G42</f>
        <v>457.61259574641161</v>
      </c>
      <c r="H39" s="29">
        <f t="shared" si="11"/>
        <v>27725.583161352144</v>
      </c>
      <c r="I39" s="29">
        <f>I40+I41+I42</f>
        <v>422.41683864785489</v>
      </c>
      <c r="J39" s="29">
        <f t="shared" si="13"/>
        <v>28288.404166666667</v>
      </c>
      <c r="K39" s="29">
        <f t="shared" si="8"/>
        <v>28288.404166666667</v>
      </c>
      <c r="L39" s="29">
        <v>26814</v>
      </c>
      <c r="M39" s="29">
        <v>395</v>
      </c>
      <c r="N39" s="29">
        <f t="shared" si="7"/>
        <v>27209</v>
      </c>
      <c r="O39" s="29">
        <v>1079.4041666666667</v>
      </c>
      <c r="P39" s="40"/>
      <c r="Q39" s="22">
        <f t="shared" si="3"/>
        <v>0</v>
      </c>
      <c r="R39" s="23">
        <v>-29543</v>
      </c>
      <c r="S39" s="23">
        <v>-29543</v>
      </c>
    </row>
    <row r="40" spans="1:19" s="24" customFormat="1" x14ac:dyDescent="0.25">
      <c r="A40" s="33" t="s">
        <v>57</v>
      </c>
      <c r="B40" s="27" t="s">
        <v>61</v>
      </c>
      <c r="C40" s="37"/>
      <c r="D40" s="29">
        <f t="shared" si="12"/>
        <v>4579</v>
      </c>
      <c r="E40" s="29">
        <f t="shared" si="10"/>
        <v>4579</v>
      </c>
      <c r="F40" s="30">
        <v>4416</v>
      </c>
      <c r="G40" s="30">
        <v>99</v>
      </c>
      <c r="H40" s="29">
        <f t="shared" si="11"/>
        <v>4515</v>
      </c>
      <c r="I40" s="30">
        <v>64</v>
      </c>
      <c r="J40" s="29">
        <f t="shared" si="13"/>
        <v>4617.759</v>
      </c>
      <c r="K40" s="21">
        <f t="shared" si="8"/>
        <v>4617.759</v>
      </c>
      <c r="L40" s="30">
        <v>4348</v>
      </c>
      <c r="M40" s="30">
        <v>88</v>
      </c>
      <c r="N40" s="29">
        <f t="shared" si="7"/>
        <v>4436</v>
      </c>
      <c r="O40" s="30">
        <v>181.75900000000001</v>
      </c>
      <c r="P40" s="31"/>
      <c r="Q40" s="22">
        <f t="shared" si="3"/>
        <v>0</v>
      </c>
      <c r="R40" s="23">
        <v>-4628</v>
      </c>
      <c r="S40" s="23">
        <v>-4628</v>
      </c>
    </row>
    <row r="41" spans="1:19" s="24" customFormat="1" x14ac:dyDescent="0.25">
      <c r="A41" s="33" t="s">
        <v>58</v>
      </c>
      <c r="B41" s="27" t="s">
        <v>61</v>
      </c>
      <c r="C41" s="37"/>
      <c r="D41" s="29">
        <f t="shared" si="12"/>
        <v>8335.9999999999982</v>
      </c>
      <c r="E41" s="29">
        <f t="shared" si="10"/>
        <v>8335.9999999999982</v>
      </c>
      <c r="F41" s="30">
        <v>7959.9705656057331</v>
      </c>
      <c r="G41" s="30">
        <v>258.61259574641161</v>
      </c>
      <c r="H41" s="29">
        <f t="shared" si="11"/>
        <v>8218.5831613521441</v>
      </c>
      <c r="I41" s="30">
        <v>117.4168386478549</v>
      </c>
      <c r="J41" s="29">
        <f t="shared" si="13"/>
        <v>8557.6404999999995</v>
      </c>
      <c r="K41" s="21">
        <f t="shared" si="8"/>
        <v>8557.6404999999995</v>
      </c>
      <c r="L41" s="30">
        <v>7769</v>
      </c>
      <c r="M41" s="30">
        <v>233</v>
      </c>
      <c r="N41" s="29">
        <f t="shared" si="7"/>
        <v>8002</v>
      </c>
      <c r="O41" s="30">
        <v>555.64049999999997</v>
      </c>
      <c r="P41" s="31"/>
      <c r="Q41" s="22">
        <f t="shared" si="3"/>
        <v>0</v>
      </c>
      <c r="R41" s="23">
        <v>-9045</v>
      </c>
      <c r="S41" s="23">
        <v>-9045</v>
      </c>
    </row>
    <row r="42" spans="1:19" s="24" customFormat="1" x14ac:dyDescent="0.25">
      <c r="A42" s="33" t="s">
        <v>59</v>
      </c>
      <c r="B42" s="27" t="s">
        <v>61</v>
      </c>
      <c r="C42" s="37"/>
      <c r="D42" s="29">
        <f t="shared" si="12"/>
        <v>15233</v>
      </c>
      <c r="E42" s="29">
        <f t="shared" si="10"/>
        <v>15233</v>
      </c>
      <c r="F42" s="30">
        <v>14892</v>
      </c>
      <c r="G42" s="30">
        <v>100</v>
      </c>
      <c r="H42" s="29">
        <f t="shared" si="11"/>
        <v>14992</v>
      </c>
      <c r="I42" s="30">
        <v>241</v>
      </c>
      <c r="J42" s="29">
        <f t="shared" si="13"/>
        <v>15113.004666666668</v>
      </c>
      <c r="K42" s="21">
        <f t="shared" si="8"/>
        <v>15113.004666666668</v>
      </c>
      <c r="L42" s="30">
        <v>14697</v>
      </c>
      <c r="M42" s="30">
        <v>74</v>
      </c>
      <c r="N42" s="29">
        <f t="shared" si="7"/>
        <v>14771</v>
      </c>
      <c r="O42" s="30">
        <v>342.00466666666671</v>
      </c>
      <c r="P42" s="31"/>
      <c r="Q42" s="22">
        <f t="shared" si="3"/>
        <v>0</v>
      </c>
      <c r="R42" s="23">
        <v>-15870</v>
      </c>
      <c r="S42" s="23">
        <v>-15870</v>
      </c>
    </row>
    <row r="43" spans="1:19" s="32" customFormat="1" ht="76.5" x14ac:dyDescent="0.25">
      <c r="A43" s="38" t="s">
        <v>62</v>
      </c>
      <c r="B43" s="27" t="s">
        <v>31</v>
      </c>
      <c r="C43" s="37" t="s">
        <v>63</v>
      </c>
      <c r="D43" s="30">
        <v>3548220.7677199999</v>
      </c>
      <c r="E43" s="29">
        <f t="shared" si="10"/>
        <v>3548220.7677200008</v>
      </c>
      <c r="F43" s="30">
        <v>3441265.9182628426</v>
      </c>
      <c r="G43" s="30">
        <v>61429.742668276907</v>
      </c>
      <c r="H43" s="29">
        <f>F43+G43</f>
        <v>3502695.6609311197</v>
      </c>
      <c r="I43" s="30">
        <v>45525.10678888089</v>
      </c>
      <c r="J43" s="30">
        <v>3258126.5450300002</v>
      </c>
      <c r="K43" s="21">
        <f t="shared" si="8"/>
        <v>3258126.5450299997</v>
      </c>
      <c r="L43" s="30">
        <v>3072054.2430599998</v>
      </c>
      <c r="M43" s="30">
        <v>47801.268229999994</v>
      </c>
      <c r="N43" s="21">
        <f t="shared" si="7"/>
        <v>3119855.5112899998</v>
      </c>
      <c r="O43" s="30">
        <v>138271.03374000001</v>
      </c>
      <c r="P43" s="31"/>
      <c r="Q43" s="22">
        <f t="shared" si="3"/>
        <v>0</v>
      </c>
      <c r="R43" s="23">
        <v>-2819718.1683200002</v>
      </c>
      <c r="S43" s="23" t="e">
        <v>#REF!</v>
      </c>
    </row>
    <row r="44" spans="1:19" s="32" customFormat="1" x14ac:dyDescent="0.25">
      <c r="A44" s="38" t="s">
        <v>64</v>
      </c>
      <c r="B44" s="27" t="s">
        <v>31</v>
      </c>
      <c r="C44" s="37" t="s">
        <v>65</v>
      </c>
      <c r="D44" s="30">
        <v>9044923.3036399987</v>
      </c>
      <c r="E44" s="29">
        <f t="shared" si="10"/>
        <v>9044923.3036399987</v>
      </c>
      <c r="F44" s="30">
        <v>9013764.1127499994</v>
      </c>
      <c r="G44" s="30">
        <v>14035.76635</v>
      </c>
      <c r="H44" s="29">
        <f>F44+G44</f>
        <v>9027799.8790999986</v>
      </c>
      <c r="I44" s="30">
        <v>17123.42454</v>
      </c>
      <c r="J44" s="30">
        <v>8360981.4761600001</v>
      </c>
      <c r="K44" s="21">
        <f>L44+M44+O44</f>
        <v>8360981.4761600001</v>
      </c>
      <c r="L44" s="30">
        <v>8332951.5071899993</v>
      </c>
      <c r="M44" s="30">
        <v>10265.081330000001</v>
      </c>
      <c r="N44" s="21">
        <f t="shared" si="7"/>
        <v>8343216.5885199998</v>
      </c>
      <c r="O44" s="30">
        <v>17764.887640000001</v>
      </c>
      <c r="P44" s="31"/>
      <c r="Q44" s="22">
        <f t="shared" si="3"/>
        <v>0</v>
      </c>
      <c r="R44" s="23">
        <v>-6293351.3319100002</v>
      </c>
      <c r="S44" s="23" t="e">
        <v>#REF!</v>
      </c>
    </row>
    <row r="45" spans="1:19" s="24" customFormat="1" x14ac:dyDescent="0.25">
      <c r="A45" s="25" t="s">
        <v>66</v>
      </c>
      <c r="B45" s="41" t="s">
        <v>31</v>
      </c>
      <c r="C45" s="42" t="s">
        <v>67</v>
      </c>
      <c r="D45" s="21">
        <f t="shared" ref="D45" si="14">SUM(D46:D47)</f>
        <v>424032.04697000002</v>
      </c>
      <c r="E45" s="21">
        <f t="shared" ref="E45:O45" si="15">SUM(E46:E47)</f>
        <v>424032.04696999997</v>
      </c>
      <c r="F45" s="21">
        <f t="shared" si="15"/>
        <v>415819.89115963993</v>
      </c>
      <c r="G45" s="21">
        <f t="shared" si="15"/>
        <v>5930.6165759303622</v>
      </c>
      <c r="H45" s="21">
        <f t="shared" si="15"/>
        <v>421750.50773557025</v>
      </c>
      <c r="I45" s="21">
        <f t="shared" si="15"/>
        <v>2281.5392344297165</v>
      </c>
      <c r="J45" s="21">
        <f t="shared" si="15"/>
        <v>758830.17116999999</v>
      </c>
      <c r="K45" s="21">
        <f t="shared" si="15"/>
        <v>758830.17116999999</v>
      </c>
      <c r="L45" s="21">
        <f t="shared" si="15"/>
        <v>701529.02393000002</v>
      </c>
      <c r="M45" s="21">
        <f t="shared" si="15"/>
        <v>6095.1554799999994</v>
      </c>
      <c r="N45" s="21">
        <f t="shared" si="15"/>
        <v>707624.1794100001</v>
      </c>
      <c r="O45" s="21">
        <f t="shared" si="15"/>
        <v>51205.991759999997</v>
      </c>
      <c r="P45" s="21"/>
      <c r="Q45" s="22">
        <f t="shared" si="3"/>
        <v>0</v>
      </c>
      <c r="R45" s="23">
        <v>-1155448.9083100001</v>
      </c>
      <c r="S45" s="23" t="e">
        <v>#REF!</v>
      </c>
    </row>
    <row r="46" spans="1:19" s="32" customFormat="1" x14ac:dyDescent="0.25">
      <c r="A46" s="39" t="s">
        <v>68</v>
      </c>
      <c r="B46" s="27" t="s">
        <v>31</v>
      </c>
      <c r="C46" s="37" t="s">
        <v>69</v>
      </c>
      <c r="D46" s="30">
        <v>341172.57305000001</v>
      </c>
      <c r="E46" s="29">
        <f t="shared" si="10"/>
        <v>341172.57304999995</v>
      </c>
      <c r="F46" s="30">
        <v>333555.31247963989</v>
      </c>
      <c r="G46" s="30">
        <v>5847.6682259303625</v>
      </c>
      <c r="H46" s="29">
        <f>F46+G46</f>
        <v>339402.98070557025</v>
      </c>
      <c r="I46" s="30">
        <v>1769.5923444297166</v>
      </c>
      <c r="J46" s="30">
        <v>394923.62101</v>
      </c>
      <c r="K46" s="21">
        <f>L46+M46+O46</f>
        <v>394923.62101</v>
      </c>
      <c r="L46" s="30">
        <v>340409.74971</v>
      </c>
      <c r="M46" s="30">
        <v>5578.9900399999997</v>
      </c>
      <c r="N46" s="21">
        <f t="shared" ref="N46" si="16">L46+M46</f>
        <v>345988.73975000001</v>
      </c>
      <c r="O46" s="30">
        <v>48934.881259999995</v>
      </c>
      <c r="P46" s="31"/>
      <c r="Q46" s="22">
        <f t="shared" si="3"/>
        <v>0</v>
      </c>
      <c r="R46" s="23">
        <v>-503271.51560000004</v>
      </c>
      <c r="S46" s="23" t="e">
        <v>#REF!</v>
      </c>
    </row>
    <row r="47" spans="1:19" s="32" customFormat="1" x14ac:dyDescent="0.25">
      <c r="A47" s="39" t="s">
        <v>70</v>
      </c>
      <c r="B47" s="27" t="s">
        <v>31</v>
      </c>
      <c r="C47" s="37" t="s">
        <v>71</v>
      </c>
      <c r="D47" s="30">
        <v>82859.473920000004</v>
      </c>
      <c r="E47" s="29">
        <f t="shared" si="10"/>
        <v>82859.473920000019</v>
      </c>
      <c r="F47" s="30">
        <v>82264.578680000006</v>
      </c>
      <c r="G47" s="30">
        <v>82.948350000000005</v>
      </c>
      <c r="H47" s="29">
        <f>F47+G47</f>
        <v>82347.527030000012</v>
      </c>
      <c r="I47" s="30">
        <v>511.94689</v>
      </c>
      <c r="J47" s="30">
        <v>363906.55016000004</v>
      </c>
      <c r="K47" s="21">
        <f t="shared" si="8"/>
        <v>363906.55016000004</v>
      </c>
      <c r="L47" s="30">
        <v>361119.27422000002</v>
      </c>
      <c r="M47" s="30">
        <v>516.16543999999999</v>
      </c>
      <c r="N47" s="21">
        <f t="shared" si="7"/>
        <v>361635.43966000003</v>
      </c>
      <c r="O47" s="30">
        <v>2271.1104999999998</v>
      </c>
      <c r="P47" s="31"/>
      <c r="Q47" s="22">
        <f t="shared" si="3"/>
        <v>0</v>
      </c>
      <c r="R47" s="23">
        <v>-652177.39271000004</v>
      </c>
      <c r="S47" s="23" t="e">
        <v>#REF!</v>
      </c>
    </row>
    <row r="48" spans="1:19" s="32" customFormat="1" ht="25.5" x14ac:dyDescent="0.25">
      <c r="A48" s="38" t="s">
        <v>72</v>
      </c>
      <c r="B48" s="27" t="s">
        <v>31</v>
      </c>
      <c r="C48" s="37" t="s">
        <v>73</v>
      </c>
      <c r="D48" s="30">
        <v>1028842.99988</v>
      </c>
      <c r="E48" s="29">
        <f t="shared" si="10"/>
        <v>1028842.9998799999</v>
      </c>
      <c r="F48" s="30">
        <v>992411.64042999991</v>
      </c>
      <c r="G48" s="30">
        <v>21430.47064</v>
      </c>
      <c r="H48" s="29">
        <f>F48+G48</f>
        <v>1013842.1110699999</v>
      </c>
      <c r="I48" s="30">
        <v>15000.88881</v>
      </c>
      <c r="J48" s="30">
        <v>780104.66012999997</v>
      </c>
      <c r="K48" s="21">
        <f t="shared" si="8"/>
        <v>780104.66012999997</v>
      </c>
      <c r="L48" s="30">
        <v>757997.17436000006</v>
      </c>
      <c r="M48" s="30">
        <v>13262.64097</v>
      </c>
      <c r="N48" s="21">
        <f t="shared" si="7"/>
        <v>771259.81533000001</v>
      </c>
      <c r="O48" s="30">
        <v>8844.8448000000008</v>
      </c>
      <c r="P48" s="31"/>
      <c r="Q48" s="22">
        <f t="shared" si="3"/>
        <v>0</v>
      </c>
      <c r="R48" s="23">
        <v>-315157.14552999998</v>
      </c>
      <c r="S48" s="23" t="e">
        <v>#REF!</v>
      </c>
    </row>
    <row r="49" spans="1:19" s="32" customFormat="1" ht="38.25" x14ac:dyDescent="0.25">
      <c r="A49" s="25" t="s">
        <v>74</v>
      </c>
      <c r="B49" s="19" t="s">
        <v>31</v>
      </c>
      <c r="C49" s="20" t="s">
        <v>75</v>
      </c>
      <c r="D49" s="29">
        <v>4195436</v>
      </c>
      <c r="E49" s="29">
        <f t="shared" si="10"/>
        <v>4195436</v>
      </c>
      <c r="F49" s="29">
        <v>4195436</v>
      </c>
      <c r="G49" s="29">
        <v>0</v>
      </c>
      <c r="H49" s="29">
        <f t="shared" ref="H49" si="17">F49+G49</f>
        <v>4195436</v>
      </c>
      <c r="I49" s="29">
        <v>0</v>
      </c>
      <c r="J49" s="21">
        <v>2501600</v>
      </c>
      <c r="K49" s="21">
        <f t="shared" si="8"/>
        <v>2501600</v>
      </c>
      <c r="L49" s="21">
        <v>2500169.42466</v>
      </c>
      <c r="M49" s="21">
        <v>0</v>
      </c>
      <c r="N49" s="21">
        <f t="shared" si="7"/>
        <v>2500169.42466</v>
      </c>
      <c r="O49" s="21">
        <v>1430.5753399999999</v>
      </c>
      <c r="P49" s="21"/>
      <c r="Q49" s="22">
        <f t="shared" si="3"/>
        <v>0</v>
      </c>
      <c r="R49" s="23">
        <v>-1636808</v>
      </c>
      <c r="S49" s="23">
        <v>-1636808</v>
      </c>
    </row>
    <row r="50" spans="1:19" s="32" customFormat="1" x14ac:dyDescent="0.25">
      <c r="A50" s="25" t="s">
        <v>76</v>
      </c>
      <c r="B50" s="29" t="s">
        <v>31</v>
      </c>
      <c r="C50" s="29" t="s">
        <v>77</v>
      </c>
      <c r="D50" s="29">
        <v>12806771.648130003</v>
      </c>
      <c r="E50" s="29">
        <f>F50+G50+I50</f>
        <v>12806771.584559998</v>
      </c>
      <c r="F50" s="29">
        <v>12597737.453576561</v>
      </c>
      <c r="G50" s="29">
        <v>63646.140789559562</v>
      </c>
      <c r="H50" s="29">
        <f>F50+G50</f>
        <v>12661383.59436612</v>
      </c>
      <c r="I50" s="29">
        <v>145387.99019387679</v>
      </c>
      <c r="J50" s="29">
        <v>21563861.861809999</v>
      </c>
      <c r="K50" s="29">
        <f t="shared" si="8"/>
        <v>21563861.860019997</v>
      </c>
      <c r="L50" s="29">
        <v>12768750.593269996</v>
      </c>
      <c r="M50" s="29">
        <v>74589.175359999965</v>
      </c>
      <c r="N50" s="29">
        <f t="shared" si="7"/>
        <v>12843339.768629996</v>
      </c>
      <c r="O50" s="29">
        <v>8720522.0913900007</v>
      </c>
      <c r="P50" s="21"/>
      <c r="Q50" s="22">
        <f>D50-E50</f>
        <v>6.3570005819201469E-2</v>
      </c>
      <c r="R50" s="23">
        <v>-10351071.552999999</v>
      </c>
      <c r="S50" s="23" t="e">
        <v>#REF!</v>
      </c>
    </row>
    <row r="51" spans="1:19" s="24" customFormat="1" ht="38.25" x14ac:dyDescent="0.25">
      <c r="A51" s="18" t="s">
        <v>78</v>
      </c>
      <c r="B51" s="41" t="s">
        <v>31</v>
      </c>
      <c r="C51" s="42" t="s">
        <v>79</v>
      </c>
      <c r="D51" s="21">
        <f>SUM(D52:D56)</f>
        <v>17909899.487287998</v>
      </c>
      <c r="E51" s="21">
        <f t="shared" ref="E51:O51" si="18">SUM(E52:E56)</f>
        <v>17909899.487287998</v>
      </c>
      <c r="F51" s="21">
        <f t="shared" si="18"/>
        <v>17292486.869868364</v>
      </c>
      <c r="G51" s="21">
        <f t="shared" si="18"/>
        <v>385683.32560438901</v>
      </c>
      <c r="H51" s="21">
        <f>SUM(H52:H56)</f>
        <v>17678170.195472755</v>
      </c>
      <c r="I51" s="21">
        <f t="shared" si="18"/>
        <v>231729.29181524721</v>
      </c>
      <c r="J51" s="21">
        <f t="shared" si="18"/>
        <v>4769685.8972172644</v>
      </c>
      <c r="K51" s="21">
        <f t="shared" si="18"/>
        <v>4769685.8972172644</v>
      </c>
      <c r="L51" s="21">
        <f t="shared" si="18"/>
        <v>4346562.1096371934</v>
      </c>
      <c r="M51" s="21">
        <f t="shared" si="18"/>
        <v>315476.53905718843</v>
      </c>
      <c r="N51" s="21">
        <f t="shared" si="7"/>
        <v>4662038.648694382</v>
      </c>
      <c r="O51" s="21">
        <f t="shared" si="18"/>
        <v>107647.24852288284</v>
      </c>
      <c r="P51" s="21"/>
      <c r="Q51" s="22">
        <f t="shared" si="3"/>
        <v>0</v>
      </c>
      <c r="R51" s="23">
        <v>-7754852.1822052468</v>
      </c>
      <c r="S51" s="23">
        <v>-7754852.1822052468</v>
      </c>
    </row>
    <row r="52" spans="1:19" s="32" customFormat="1" ht="32.25" customHeight="1" x14ac:dyDescent="0.25">
      <c r="A52" s="38" t="s">
        <v>80</v>
      </c>
      <c r="B52" s="43" t="s">
        <v>31</v>
      </c>
      <c r="C52" s="44" t="s">
        <v>81</v>
      </c>
      <c r="D52" s="21">
        <f>E52</f>
        <v>10665210.402999999</v>
      </c>
      <c r="E52" s="29">
        <f t="shared" si="10"/>
        <v>10665210.402999999</v>
      </c>
      <c r="F52" s="36">
        <v>10665210.402999999</v>
      </c>
      <c r="G52" s="36">
        <v>0</v>
      </c>
      <c r="H52" s="21">
        <f>G52+F52</f>
        <v>10665210.402999999</v>
      </c>
      <c r="I52" s="36">
        <v>0</v>
      </c>
      <c r="J52" s="21">
        <f>K52</f>
        <v>1700000</v>
      </c>
      <c r="K52" s="29">
        <f t="shared" ref="K52:K56" si="19">L52+M52+O52</f>
        <v>1700000</v>
      </c>
      <c r="L52" s="30">
        <v>1700000</v>
      </c>
      <c r="M52" s="30">
        <v>0</v>
      </c>
      <c r="N52" s="21">
        <f t="shared" si="7"/>
        <v>1700000</v>
      </c>
      <c r="O52" s="30">
        <v>0</v>
      </c>
      <c r="P52" s="45" t="s">
        <v>82</v>
      </c>
      <c r="Q52" s="22">
        <f t="shared" si="3"/>
        <v>0</v>
      </c>
      <c r="R52" s="23">
        <v>-250000</v>
      </c>
      <c r="S52" s="23">
        <v>-250000</v>
      </c>
    </row>
    <row r="53" spans="1:19" s="32" customFormat="1" x14ac:dyDescent="0.25">
      <c r="A53" s="38" t="s">
        <v>83</v>
      </c>
      <c r="B53" s="43" t="s">
        <v>31</v>
      </c>
      <c r="C53" s="44" t="s">
        <v>84</v>
      </c>
      <c r="D53" s="21">
        <f t="shared" ref="D53:D56" si="20">E53</f>
        <v>453034.31644800119</v>
      </c>
      <c r="E53" s="29">
        <f t="shared" si="10"/>
        <v>453034.31644800119</v>
      </c>
      <c r="F53" s="36">
        <v>0</v>
      </c>
      <c r="G53" s="36">
        <v>385683.32560438901</v>
      </c>
      <c r="H53" s="21">
        <f t="shared" ref="H53:H56" si="21">G53+F53</f>
        <v>385683.32560438901</v>
      </c>
      <c r="I53" s="36">
        <v>67350.990843612162</v>
      </c>
      <c r="J53" s="21">
        <f t="shared" ref="J53:J56" si="22">K53</f>
        <v>1622567.4503021014</v>
      </c>
      <c r="K53" s="29">
        <f t="shared" si="19"/>
        <v>1622567.4503021014</v>
      </c>
      <c r="L53" s="30">
        <v>1243537.7910245741</v>
      </c>
      <c r="M53" s="30">
        <v>315476.53905718843</v>
      </c>
      <c r="N53" s="21">
        <f t="shared" si="7"/>
        <v>1559014.3300817625</v>
      </c>
      <c r="O53" s="30">
        <v>63553.120220338984</v>
      </c>
      <c r="P53" s="36"/>
      <c r="Q53" s="22">
        <f t="shared" si="3"/>
        <v>0</v>
      </c>
      <c r="R53" s="23">
        <v>-2587759.4585993271</v>
      </c>
      <c r="S53" s="23">
        <v>-2587759.4585993271</v>
      </c>
    </row>
    <row r="54" spans="1:19" s="32" customFormat="1" ht="76.5" x14ac:dyDescent="0.25">
      <c r="A54" s="38" t="s">
        <v>85</v>
      </c>
      <c r="B54" s="43" t="s">
        <v>31</v>
      </c>
      <c r="C54" s="44" t="s">
        <v>86</v>
      </c>
      <c r="D54" s="21">
        <f t="shared" si="20"/>
        <v>455953.76784000004</v>
      </c>
      <c r="E54" s="29">
        <f t="shared" si="10"/>
        <v>455953.76784000004</v>
      </c>
      <c r="F54" s="36">
        <v>291575.46686836501</v>
      </c>
      <c r="G54" s="36">
        <v>0</v>
      </c>
      <c r="H54" s="21">
        <f t="shared" si="21"/>
        <v>291575.46686836501</v>
      </c>
      <c r="I54" s="36">
        <v>164378.30097163504</v>
      </c>
      <c r="J54" s="21">
        <f t="shared" si="22"/>
        <v>831693.44691516261</v>
      </c>
      <c r="K54" s="29">
        <f t="shared" si="19"/>
        <v>831693.44691516261</v>
      </c>
      <c r="L54" s="30">
        <v>787599.31861261872</v>
      </c>
      <c r="M54" s="30">
        <v>0</v>
      </c>
      <c r="N54" s="21">
        <f t="shared" si="7"/>
        <v>787599.31861261872</v>
      </c>
      <c r="O54" s="30">
        <v>44094.128302543861</v>
      </c>
      <c r="P54" s="46" t="s">
        <v>87</v>
      </c>
      <c r="Q54" s="22">
        <f t="shared" si="3"/>
        <v>0</v>
      </c>
      <c r="R54" s="23">
        <v>-862934.72360592009</v>
      </c>
      <c r="S54" s="23">
        <v>-862934.72360592009</v>
      </c>
    </row>
    <row r="55" spans="1:19" s="32" customFormat="1" x14ac:dyDescent="0.25">
      <c r="A55" s="38" t="s">
        <v>88</v>
      </c>
      <c r="B55" s="43" t="s">
        <v>31</v>
      </c>
      <c r="C55" s="44" t="s">
        <v>89</v>
      </c>
      <c r="D55" s="21">
        <f t="shared" si="20"/>
        <v>1264719</v>
      </c>
      <c r="E55" s="29">
        <f t="shared" si="10"/>
        <v>1264719</v>
      </c>
      <c r="F55" s="36">
        <v>1264719</v>
      </c>
      <c r="G55" s="36"/>
      <c r="H55" s="21">
        <f t="shared" si="21"/>
        <v>1264719</v>
      </c>
      <c r="I55" s="36"/>
      <c r="J55" s="21">
        <f t="shared" si="22"/>
        <v>844668</v>
      </c>
      <c r="K55" s="29">
        <f t="shared" si="19"/>
        <v>844668</v>
      </c>
      <c r="L55" s="30">
        <v>844668</v>
      </c>
      <c r="M55" s="30">
        <v>0</v>
      </c>
      <c r="N55" s="21">
        <f t="shared" si="7"/>
        <v>844668</v>
      </c>
      <c r="O55" s="30">
        <v>0</v>
      </c>
      <c r="P55" s="36"/>
      <c r="Q55" s="22">
        <f t="shared" si="3"/>
        <v>0</v>
      </c>
      <c r="R55" s="23">
        <v>-761469</v>
      </c>
      <c r="S55" s="23">
        <v>-761469</v>
      </c>
    </row>
    <row r="56" spans="1:19" s="32" customFormat="1" x14ac:dyDescent="0.25">
      <c r="A56" s="38" t="s">
        <v>90</v>
      </c>
      <c r="B56" s="43" t="s">
        <v>31</v>
      </c>
      <c r="C56" s="44" t="s">
        <v>91</v>
      </c>
      <c r="D56" s="21">
        <f t="shared" si="20"/>
        <v>5070982</v>
      </c>
      <c r="E56" s="29">
        <f t="shared" si="10"/>
        <v>5070982</v>
      </c>
      <c r="F56" s="36">
        <v>5070982</v>
      </c>
      <c r="G56" s="36"/>
      <c r="H56" s="21">
        <f t="shared" si="21"/>
        <v>5070982</v>
      </c>
      <c r="I56" s="36"/>
      <c r="J56" s="21">
        <f t="shared" si="22"/>
        <v>-229243</v>
      </c>
      <c r="K56" s="29">
        <f t="shared" si="19"/>
        <v>-229243</v>
      </c>
      <c r="L56" s="30">
        <v>-229243</v>
      </c>
      <c r="M56" s="30">
        <v>0</v>
      </c>
      <c r="N56" s="21">
        <f t="shared" si="7"/>
        <v>-229243</v>
      </c>
      <c r="O56" s="30">
        <v>0</v>
      </c>
      <c r="P56" s="36"/>
      <c r="Q56" s="22">
        <f t="shared" si="3"/>
        <v>0</v>
      </c>
      <c r="R56" s="23">
        <v>-3292689</v>
      </c>
      <c r="S56" s="23">
        <v>-3292689</v>
      </c>
    </row>
    <row r="57" spans="1:19" s="32" customFormat="1" ht="24" customHeight="1" x14ac:dyDescent="0.25">
      <c r="A57" s="47" t="s">
        <v>92</v>
      </c>
      <c r="B57" s="43" t="s">
        <v>31</v>
      </c>
      <c r="C57" s="44" t="s">
        <v>93</v>
      </c>
      <c r="D57" s="29">
        <v>894230</v>
      </c>
      <c r="E57" s="29">
        <f>F57+G57+I57</f>
        <v>894230</v>
      </c>
      <c r="F57" s="21">
        <v>381719.37668687361</v>
      </c>
      <c r="G57" s="21">
        <v>332454.15032324771</v>
      </c>
      <c r="H57" s="21">
        <f>F57+G57</f>
        <v>714173.52701012138</v>
      </c>
      <c r="I57" s="21">
        <v>180056.47298987862</v>
      </c>
      <c r="J57" s="29">
        <v>971250</v>
      </c>
      <c r="K57" s="29">
        <f>L57+M57+O57</f>
        <v>971250.00000000023</v>
      </c>
      <c r="L57" s="21">
        <v>-559799.04388846178</v>
      </c>
      <c r="M57" s="21">
        <v>227340.50278399253</v>
      </c>
      <c r="N57" s="21">
        <f t="shared" si="7"/>
        <v>-332458.54110446922</v>
      </c>
      <c r="O57" s="21">
        <v>1303708.5411044694</v>
      </c>
      <c r="P57" s="48" t="s">
        <v>94</v>
      </c>
      <c r="Q57" s="22">
        <f t="shared" si="3"/>
        <v>0</v>
      </c>
      <c r="R57" s="23">
        <v>-1092976</v>
      </c>
      <c r="S57" s="23">
        <v>-1092976</v>
      </c>
    </row>
    <row r="58" spans="1:19" s="52" customFormat="1" x14ac:dyDescent="0.25">
      <c r="A58" s="49" t="s">
        <v>95</v>
      </c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1"/>
      <c r="R58" s="23">
        <v>0</v>
      </c>
      <c r="S58" s="23">
        <v>0</v>
      </c>
    </row>
    <row r="59" spans="1:19" s="32" customFormat="1" x14ac:dyDescent="0.25">
      <c r="A59" s="47" t="s">
        <v>96</v>
      </c>
      <c r="B59" s="34" t="s">
        <v>31</v>
      </c>
      <c r="C59" s="53" t="s">
        <v>97</v>
      </c>
      <c r="D59" s="36">
        <v>58031872.853819996</v>
      </c>
      <c r="E59" s="29">
        <f t="shared" si="10"/>
        <v>58031872.853819996</v>
      </c>
      <c r="F59" s="36">
        <v>57426871.993780002</v>
      </c>
      <c r="G59" s="36">
        <v>235004.17702999999</v>
      </c>
      <c r="H59" s="29">
        <f t="shared" ref="H59:H61" si="23">F59+G59</f>
        <v>57661876.170809999</v>
      </c>
      <c r="I59" s="30">
        <v>369996.68300999998</v>
      </c>
      <c r="J59" s="30">
        <v>63962099.003749996</v>
      </c>
      <c r="K59" s="21">
        <f t="shared" si="8"/>
        <v>63962099.003750004</v>
      </c>
      <c r="L59" s="30">
        <v>55872253.885860004</v>
      </c>
      <c r="M59" s="30">
        <v>187541.04161000001</v>
      </c>
      <c r="N59" s="21">
        <f t="shared" si="7"/>
        <v>56059794.927470006</v>
      </c>
      <c r="O59" s="30">
        <v>7902304.0762799997</v>
      </c>
      <c r="P59" s="30"/>
      <c r="Q59" s="22">
        <f t="shared" ref="Q59:Q60" si="24">D59-E59</f>
        <v>0</v>
      </c>
      <c r="R59" s="23">
        <v>-48846974.566140004</v>
      </c>
      <c r="S59" s="23" t="e">
        <v>#VALUE!</v>
      </c>
    </row>
    <row r="60" spans="1:19" s="32" customFormat="1" x14ac:dyDescent="0.25">
      <c r="A60" s="47" t="s">
        <v>98</v>
      </c>
      <c r="B60" s="34" t="s">
        <v>31</v>
      </c>
      <c r="C60" s="53" t="s">
        <v>99</v>
      </c>
      <c r="D60" s="36">
        <v>12681989.57264</v>
      </c>
      <c r="E60" s="29">
        <f t="shared" si="10"/>
        <v>12681989.57264</v>
      </c>
      <c r="F60" s="30">
        <v>12329198.13668604</v>
      </c>
      <c r="G60" s="30">
        <v>194415.61297314661</v>
      </c>
      <c r="H60" s="29">
        <f t="shared" si="23"/>
        <v>12523613.749659186</v>
      </c>
      <c r="I60" s="30">
        <v>158375.82298081426</v>
      </c>
      <c r="J60" s="30">
        <v>12745578.807290001</v>
      </c>
      <c r="K60" s="21">
        <f t="shared" si="8"/>
        <v>12745578.807290003</v>
      </c>
      <c r="L60" s="30">
        <v>11785743.872620003</v>
      </c>
      <c r="M60" s="30">
        <v>169513.19162</v>
      </c>
      <c r="N60" s="21">
        <f t="shared" si="7"/>
        <v>11955257.064240003</v>
      </c>
      <c r="O60" s="30">
        <v>790321.74305000005</v>
      </c>
      <c r="P60" s="30"/>
      <c r="Q60" s="22">
        <f t="shared" si="24"/>
        <v>0</v>
      </c>
      <c r="R60" s="23">
        <v>-9065975.4553000014</v>
      </c>
      <c r="S60" s="23" t="e">
        <v>#VALUE!</v>
      </c>
    </row>
    <row r="61" spans="1:19" s="32" customFormat="1" ht="57.75" customHeight="1" x14ac:dyDescent="0.25">
      <c r="A61" s="47" t="s">
        <v>100</v>
      </c>
      <c r="B61" s="43" t="s">
        <v>31</v>
      </c>
      <c r="C61" s="44" t="s">
        <v>101</v>
      </c>
      <c r="D61" s="36">
        <v>12973486.432399999</v>
      </c>
      <c r="E61" s="29">
        <f>H61+I61</f>
        <v>12973486.432399999</v>
      </c>
      <c r="F61" s="36">
        <v>5009684.9378499985</v>
      </c>
      <c r="G61" s="36">
        <v>7883902.4620000003</v>
      </c>
      <c r="H61" s="29">
        <f t="shared" si="23"/>
        <v>12893587.39985</v>
      </c>
      <c r="I61" s="36">
        <v>79899.032550000004</v>
      </c>
      <c r="J61" s="30">
        <v>12177267.13954</v>
      </c>
      <c r="K61" s="29">
        <v>12175938.54965</v>
      </c>
      <c r="L61" s="30">
        <v>6273317.8810400013</v>
      </c>
      <c r="M61" s="30">
        <v>5796534</v>
      </c>
      <c r="N61" s="29">
        <f t="shared" si="7"/>
        <v>12069851.881040001</v>
      </c>
      <c r="O61" s="30">
        <v>106086.66860999999</v>
      </c>
      <c r="P61" s="30"/>
      <c r="Q61" s="22">
        <f>D61-E61</f>
        <v>0</v>
      </c>
      <c r="R61" s="23">
        <v>-15846522.50117</v>
      </c>
      <c r="S61" s="23">
        <v>-15809512.663490001</v>
      </c>
    </row>
    <row r="62" spans="1:19" s="54" customFormat="1" ht="38.25" x14ac:dyDescent="0.25">
      <c r="A62" s="18" t="s">
        <v>102</v>
      </c>
      <c r="B62" s="19" t="s">
        <v>31</v>
      </c>
      <c r="C62" s="20" t="s">
        <v>103</v>
      </c>
      <c r="D62" s="29">
        <f>SUM(D63:D66)</f>
        <v>1966654.4501</v>
      </c>
      <c r="E62" s="29">
        <f>SUM(E63:E66)</f>
        <v>1966654.4501</v>
      </c>
      <c r="F62" s="29">
        <f t="shared" ref="F62:O62" si="25">SUM(F63:F66)</f>
        <v>1966435.9065419284</v>
      </c>
      <c r="G62" s="29">
        <f t="shared" si="25"/>
        <v>52.628550886763861</v>
      </c>
      <c r="H62" s="29">
        <f t="shared" si="25"/>
        <v>1966488.5350928153</v>
      </c>
      <c r="I62" s="29">
        <f t="shared" si="25"/>
        <v>165.91500718480057</v>
      </c>
      <c r="J62" s="29">
        <f t="shared" si="25"/>
        <v>1858653.9558200003</v>
      </c>
      <c r="K62" s="29">
        <f t="shared" si="25"/>
        <v>1858653.95582</v>
      </c>
      <c r="L62" s="29">
        <f t="shared" si="25"/>
        <v>1858329.8409299999</v>
      </c>
      <c r="M62" s="29">
        <f t="shared" si="25"/>
        <v>151.11913999999999</v>
      </c>
      <c r="N62" s="21">
        <f t="shared" si="7"/>
        <v>1858480.96007</v>
      </c>
      <c r="O62" s="29">
        <f t="shared" si="25"/>
        <v>172.99575000000002</v>
      </c>
      <c r="P62" s="29"/>
      <c r="Q62" s="22">
        <f t="shared" ref="Q62:Q67" si="26">D62-E62</f>
        <v>0</v>
      </c>
      <c r="R62" s="23">
        <v>-1549790.2865499998</v>
      </c>
      <c r="S62" s="23">
        <v>-1549790.2865499998</v>
      </c>
    </row>
    <row r="63" spans="1:19" s="32" customFormat="1" x14ac:dyDescent="0.25">
      <c r="A63" s="26" t="s">
        <v>104</v>
      </c>
      <c r="B63" s="34" t="s">
        <v>31</v>
      </c>
      <c r="C63" s="53"/>
      <c r="D63" s="36">
        <v>1042179.0983900001</v>
      </c>
      <c r="E63" s="29">
        <f t="shared" si="10"/>
        <v>1042179.0983900001</v>
      </c>
      <c r="F63" s="30">
        <v>1042179.0983900001</v>
      </c>
      <c r="G63" s="30"/>
      <c r="H63" s="29">
        <f t="shared" ref="H63:H67" si="27">F63+G63</f>
        <v>1042179.0983900001</v>
      </c>
      <c r="I63" s="30"/>
      <c r="J63" s="30">
        <v>969327.36965000001</v>
      </c>
      <c r="K63" s="29">
        <f t="shared" ref="K63:K67" si="28">L63+M63+O63</f>
        <v>969327.36965000001</v>
      </c>
      <c r="L63" s="30">
        <v>969327.36965000001</v>
      </c>
      <c r="M63" s="30">
        <v>0</v>
      </c>
      <c r="N63" s="29">
        <f t="shared" si="7"/>
        <v>969327.36965000001</v>
      </c>
      <c r="O63" s="30">
        <v>0</v>
      </c>
      <c r="P63" s="30"/>
      <c r="Q63" s="22">
        <f t="shared" si="26"/>
        <v>0</v>
      </c>
      <c r="R63" s="23">
        <v>-726795.53335999988</v>
      </c>
      <c r="S63" s="23">
        <v>-726795.53335999988</v>
      </c>
    </row>
    <row r="64" spans="1:19" s="32" customFormat="1" ht="18.75" customHeight="1" x14ac:dyDescent="0.25">
      <c r="A64" s="26" t="s">
        <v>105</v>
      </c>
      <c r="B64" s="34" t="s">
        <v>31</v>
      </c>
      <c r="C64" s="53"/>
      <c r="D64" s="30">
        <v>364085.56854999997</v>
      </c>
      <c r="E64" s="29">
        <f t="shared" si="10"/>
        <v>364085.56854999997</v>
      </c>
      <c r="F64" s="30">
        <v>364085.56854999997</v>
      </c>
      <c r="G64" s="30"/>
      <c r="H64" s="29">
        <f t="shared" si="27"/>
        <v>364085.56854999997</v>
      </c>
      <c r="I64" s="30"/>
      <c r="J64" s="30">
        <v>336187.12303999998</v>
      </c>
      <c r="K64" s="29">
        <f t="shared" si="28"/>
        <v>336187.12303999998</v>
      </c>
      <c r="L64" s="30">
        <v>336187.12303999998</v>
      </c>
      <c r="M64" s="30">
        <v>0</v>
      </c>
      <c r="N64" s="29">
        <f t="shared" si="7"/>
        <v>336187.12303999998</v>
      </c>
      <c r="O64" s="30">
        <v>0</v>
      </c>
      <c r="P64" s="30"/>
      <c r="Q64" s="22">
        <f t="shared" si="26"/>
        <v>0</v>
      </c>
      <c r="R64" s="23">
        <v>-259647.18861999994</v>
      </c>
      <c r="S64" s="23">
        <v>-259647.18861999994</v>
      </c>
    </row>
    <row r="65" spans="1:19" s="32" customFormat="1" ht="25.5" x14ac:dyDescent="0.25">
      <c r="A65" s="26" t="s">
        <v>106</v>
      </c>
      <c r="B65" s="43" t="s">
        <v>31</v>
      </c>
      <c r="C65" s="44"/>
      <c r="D65" s="36">
        <v>551435.31391000003</v>
      </c>
      <c r="E65" s="29">
        <f t="shared" si="10"/>
        <v>551435.31391000003</v>
      </c>
      <c r="F65" s="30">
        <v>551216.77035192843</v>
      </c>
      <c r="G65" s="30">
        <v>52.628550886763861</v>
      </c>
      <c r="H65" s="29">
        <f t="shared" si="27"/>
        <v>551269.39890281518</v>
      </c>
      <c r="I65" s="30">
        <v>165.91500718480057</v>
      </c>
      <c r="J65" s="30">
        <v>543185.39334000007</v>
      </c>
      <c r="K65" s="29">
        <f t="shared" si="28"/>
        <v>543185.39333999995</v>
      </c>
      <c r="L65" s="30">
        <v>542861.27844999998</v>
      </c>
      <c r="M65" s="30">
        <v>151.11913999999999</v>
      </c>
      <c r="N65" s="29">
        <f t="shared" si="7"/>
        <v>543012.39758999995</v>
      </c>
      <c r="O65" s="30">
        <v>172.99575000000002</v>
      </c>
      <c r="P65" s="30"/>
      <c r="Q65" s="22">
        <f t="shared" si="26"/>
        <v>0</v>
      </c>
      <c r="R65" s="23">
        <v>-554415.56457000005</v>
      </c>
      <c r="S65" s="23">
        <v>-554415.56457000005</v>
      </c>
    </row>
    <row r="66" spans="1:19" s="32" customFormat="1" x14ac:dyDescent="0.25">
      <c r="A66" s="26" t="s">
        <v>107</v>
      </c>
      <c r="B66" s="34" t="s">
        <v>31</v>
      </c>
      <c r="C66" s="53"/>
      <c r="D66" s="36">
        <v>8954.4692499999983</v>
      </c>
      <c r="E66" s="29">
        <f t="shared" si="10"/>
        <v>8954.4692499999983</v>
      </c>
      <c r="F66" s="30">
        <v>8954.4692499999983</v>
      </c>
      <c r="G66" s="30"/>
      <c r="H66" s="29">
        <f t="shared" si="27"/>
        <v>8954.4692499999983</v>
      </c>
      <c r="I66" s="30"/>
      <c r="J66" s="30">
        <v>9954.0697900000014</v>
      </c>
      <c r="K66" s="29">
        <f t="shared" si="28"/>
        <v>9954.0697900000014</v>
      </c>
      <c r="L66" s="30">
        <v>9954.0697900000014</v>
      </c>
      <c r="M66" s="30">
        <v>0</v>
      </c>
      <c r="N66" s="29">
        <f t="shared" si="7"/>
        <v>9954.0697900000014</v>
      </c>
      <c r="O66" s="30">
        <v>0</v>
      </c>
      <c r="P66" s="30"/>
      <c r="Q66" s="22">
        <f t="shared" si="26"/>
        <v>0</v>
      </c>
      <c r="R66" s="23">
        <v>-8932.0000000000018</v>
      </c>
      <c r="S66" s="23">
        <v>-8932.0000000000018</v>
      </c>
    </row>
    <row r="67" spans="1:19" s="32" customFormat="1" ht="38.25" x14ac:dyDescent="0.25">
      <c r="A67" s="26" t="s">
        <v>108</v>
      </c>
      <c r="B67" s="55" t="s">
        <v>31</v>
      </c>
      <c r="C67" s="56" t="s">
        <v>109</v>
      </c>
      <c r="D67" s="29">
        <f>E67</f>
        <v>0</v>
      </c>
      <c r="E67" s="29">
        <f t="shared" si="10"/>
        <v>0</v>
      </c>
      <c r="F67" s="30"/>
      <c r="G67" s="30"/>
      <c r="H67" s="29">
        <f t="shared" si="27"/>
        <v>0</v>
      </c>
      <c r="I67" s="30"/>
      <c r="J67" s="29">
        <f>K67</f>
        <v>0</v>
      </c>
      <c r="K67" s="29">
        <f t="shared" si="28"/>
        <v>0</v>
      </c>
      <c r="L67" s="30">
        <v>0</v>
      </c>
      <c r="M67" s="30">
        <v>0</v>
      </c>
      <c r="N67" s="29">
        <f t="shared" si="7"/>
        <v>0</v>
      </c>
      <c r="O67" s="30">
        <v>0</v>
      </c>
      <c r="P67" s="57"/>
      <c r="Q67" s="22">
        <f t="shared" si="26"/>
        <v>0</v>
      </c>
      <c r="R67" s="23">
        <v>0</v>
      </c>
      <c r="S67" s="23">
        <v>0</v>
      </c>
    </row>
    <row r="69" spans="1:19" s="59" customFormat="1" ht="10.5" x14ac:dyDescent="0.15">
      <c r="A69" s="58" t="s">
        <v>110</v>
      </c>
    </row>
    <row r="70" spans="1:19" s="61" customFormat="1" ht="11.25" x14ac:dyDescent="0.2">
      <c r="A70" s="60" t="s">
        <v>111</v>
      </c>
    </row>
    <row r="71" spans="1:19" s="61" customFormat="1" ht="11.25" x14ac:dyDescent="0.2">
      <c r="A71" s="60" t="s">
        <v>112</v>
      </c>
    </row>
    <row r="72" spans="1:19" s="59" customFormat="1" ht="10.5" x14ac:dyDescent="0.15">
      <c r="A72" s="58" t="s">
        <v>113</v>
      </c>
    </row>
    <row r="73" spans="1:19" s="1" customFormat="1" x14ac:dyDescent="0.2">
      <c r="A73" s="62"/>
      <c r="P73" s="2" t="s">
        <v>114</v>
      </c>
    </row>
    <row r="74" spans="1:19" s="17" customFormat="1" x14ac:dyDescent="0.25">
      <c r="A74" s="63" t="s">
        <v>115</v>
      </c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</row>
    <row r="75" spans="1:19" s="11" customFormat="1" ht="12.75" customHeight="1" x14ac:dyDescent="0.25">
      <c r="A75" s="9" t="s">
        <v>14</v>
      </c>
      <c r="B75" s="9" t="s">
        <v>15</v>
      </c>
      <c r="C75" s="9" t="s">
        <v>16</v>
      </c>
      <c r="D75" s="9" t="s">
        <v>116</v>
      </c>
      <c r="E75" s="10" t="s">
        <v>18</v>
      </c>
      <c r="F75" s="10" t="s">
        <v>19</v>
      </c>
      <c r="G75" s="10"/>
      <c r="H75" s="10"/>
      <c r="I75" s="10"/>
      <c r="J75" s="10" t="s">
        <v>117</v>
      </c>
      <c r="K75" s="10" t="s">
        <v>21</v>
      </c>
      <c r="L75" s="10" t="s">
        <v>22</v>
      </c>
      <c r="M75" s="10"/>
      <c r="N75" s="10"/>
      <c r="O75" s="10"/>
      <c r="P75" s="9" t="s">
        <v>23</v>
      </c>
    </row>
    <row r="76" spans="1:19" s="11" customFormat="1" ht="77.25" customHeight="1" x14ac:dyDescent="0.25">
      <c r="A76" s="12"/>
      <c r="B76" s="12"/>
      <c r="C76" s="12"/>
      <c r="D76" s="12"/>
      <c r="E76" s="10"/>
      <c r="F76" s="13" t="s">
        <v>24</v>
      </c>
      <c r="G76" s="13" t="s">
        <v>25</v>
      </c>
      <c r="H76" s="13" t="s">
        <v>26</v>
      </c>
      <c r="I76" s="13" t="s">
        <v>27</v>
      </c>
      <c r="J76" s="10"/>
      <c r="K76" s="10"/>
      <c r="L76" s="13" t="s">
        <v>24</v>
      </c>
      <c r="M76" s="13" t="s">
        <v>25</v>
      </c>
      <c r="N76" s="13" t="s">
        <v>26</v>
      </c>
      <c r="O76" s="13" t="s">
        <v>27</v>
      </c>
      <c r="P76" s="12"/>
    </row>
    <row r="77" spans="1:19" s="67" customFormat="1" ht="12.75" customHeight="1" x14ac:dyDescent="0.25">
      <c r="A77" s="64">
        <v>1</v>
      </c>
      <c r="B77" s="65">
        <v>2</v>
      </c>
      <c r="C77" s="65">
        <v>3</v>
      </c>
      <c r="D77" s="65">
        <v>4</v>
      </c>
      <c r="E77" s="65">
        <v>5</v>
      </c>
      <c r="F77" s="65">
        <v>6</v>
      </c>
      <c r="G77" s="65">
        <v>7</v>
      </c>
      <c r="H77" s="66" t="s">
        <v>28</v>
      </c>
      <c r="I77" s="65">
        <v>9</v>
      </c>
      <c r="J77" s="65">
        <v>10</v>
      </c>
      <c r="K77" s="65">
        <v>11</v>
      </c>
      <c r="L77" s="65">
        <v>12</v>
      </c>
      <c r="M77" s="65">
        <v>13</v>
      </c>
      <c r="N77" s="66" t="s">
        <v>29</v>
      </c>
      <c r="O77" s="64">
        <v>15</v>
      </c>
      <c r="P77" s="65">
        <v>16</v>
      </c>
    </row>
    <row r="78" spans="1:19" s="32" customFormat="1" ht="19.5" customHeight="1" x14ac:dyDescent="0.2">
      <c r="A78" s="68" t="s">
        <v>118</v>
      </c>
      <c r="B78" s="69" t="s">
        <v>31</v>
      </c>
      <c r="C78" s="35" t="s">
        <v>119</v>
      </c>
      <c r="D78" s="21">
        <f>E78</f>
        <v>16713561</v>
      </c>
      <c r="E78" s="36">
        <v>16713561</v>
      </c>
      <c r="F78" s="70" t="s">
        <v>120</v>
      </c>
      <c r="G78" s="70" t="s">
        <v>120</v>
      </c>
      <c r="H78" s="70" t="s">
        <v>120</v>
      </c>
      <c r="I78" s="70" t="s">
        <v>120</v>
      </c>
      <c r="J78" s="21">
        <f>K78</f>
        <v>17748970.295368236</v>
      </c>
      <c r="K78" s="30">
        <v>17748970.295368236</v>
      </c>
      <c r="L78" s="70" t="s">
        <v>120</v>
      </c>
      <c r="M78" s="70" t="s">
        <v>120</v>
      </c>
      <c r="N78" s="70" t="s">
        <v>120</v>
      </c>
      <c r="O78" s="70" t="s">
        <v>120</v>
      </c>
      <c r="P78" s="69"/>
      <c r="Q78" s="23"/>
    </row>
    <row r="79" spans="1:19" s="32" customFormat="1" ht="25.5" x14ac:dyDescent="0.2">
      <c r="A79" s="68" t="s">
        <v>121</v>
      </c>
      <c r="B79" s="69" t="s">
        <v>31</v>
      </c>
      <c r="C79" s="35" t="s">
        <v>122</v>
      </c>
      <c r="D79" s="70" t="s">
        <v>120</v>
      </c>
      <c r="E79" s="70" t="s">
        <v>120</v>
      </c>
      <c r="F79" s="36">
        <v>10415398.52</v>
      </c>
      <c r="G79" s="36">
        <v>216983.28</v>
      </c>
      <c r="H79" s="70" t="s">
        <v>120</v>
      </c>
      <c r="I79" s="70" t="s">
        <v>120</v>
      </c>
      <c r="J79" s="70" t="s">
        <v>120</v>
      </c>
      <c r="K79" s="70" t="s">
        <v>120</v>
      </c>
      <c r="L79" s="30">
        <v>13210035</v>
      </c>
      <c r="M79" s="30">
        <v>176017</v>
      </c>
      <c r="N79" s="70" t="s">
        <v>120</v>
      </c>
      <c r="O79" s="70" t="s">
        <v>120</v>
      </c>
      <c r="P79" s="69"/>
      <c r="Q79" s="23"/>
    </row>
    <row r="80" spans="1:19" s="32" customFormat="1" ht="79.5" customHeight="1" x14ac:dyDescent="0.2">
      <c r="A80" s="68" t="s">
        <v>123</v>
      </c>
      <c r="B80" s="69" t="s">
        <v>31</v>
      </c>
      <c r="C80" s="35" t="s">
        <v>124</v>
      </c>
      <c r="D80" s="29">
        <f>F80</f>
        <v>27670000.009999998</v>
      </c>
      <c r="E80" s="70" t="s">
        <v>120</v>
      </c>
      <c r="F80" s="36">
        <v>27670000.009999998</v>
      </c>
      <c r="G80" s="36"/>
      <c r="H80" s="70" t="s">
        <v>120</v>
      </c>
      <c r="I80" s="70" t="s">
        <v>120</v>
      </c>
      <c r="J80" s="70" t="s">
        <v>120</v>
      </c>
      <c r="K80" s="70" t="s">
        <v>120</v>
      </c>
      <c r="L80" s="30">
        <v>40455000</v>
      </c>
      <c r="M80" s="30"/>
      <c r="N80" s="70" t="s">
        <v>120</v>
      </c>
      <c r="O80" s="70" t="s">
        <v>120</v>
      </c>
      <c r="P80" s="45" t="s">
        <v>125</v>
      </c>
      <c r="Q80" s="23"/>
    </row>
    <row r="81" spans="1:17" s="32" customFormat="1" ht="69.75" customHeight="1" x14ac:dyDescent="0.2">
      <c r="A81" s="68" t="s">
        <v>126</v>
      </c>
      <c r="B81" s="69" t="s">
        <v>31</v>
      </c>
      <c r="C81" s="35" t="s">
        <v>127</v>
      </c>
      <c r="D81" s="29">
        <f>F81</f>
        <v>9530969.8000000007</v>
      </c>
      <c r="E81" s="70" t="s">
        <v>120</v>
      </c>
      <c r="F81" s="36">
        <v>9530969.8000000007</v>
      </c>
      <c r="G81" s="36"/>
      <c r="H81" s="70" t="s">
        <v>120</v>
      </c>
      <c r="I81" s="70" t="s">
        <v>120</v>
      </c>
      <c r="J81" s="70" t="s">
        <v>120</v>
      </c>
      <c r="K81" s="70" t="s">
        <v>120</v>
      </c>
      <c r="L81" s="30">
        <v>1676505</v>
      </c>
      <c r="M81" s="30"/>
      <c r="N81" s="70" t="s">
        <v>120</v>
      </c>
      <c r="O81" s="70" t="s">
        <v>120</v>
      </c>
      <c r="P81" s="45" t="s">
        <v>125</v>
      </c>
      <c r="Q81" s="23"/>
    </row>
    <row r="82" spans="1:17" s="32" customFormat="1" x14ac:dyDescent="0.2">
      <c r="A82" s="71" t="s">
        <v>128</v>
      </c>
      <c r="B82" s="69" t="s">
        <v>31</v>
      </c>
      <c r="C82" s="28" t="s">
        <v>129</v>
      </c>
      <c r="D82" s="29">
        <f>E82</f>
        <v>0</v>
      </c>
      <c r="E82" s="70">
        <f>H82+I82</f>
        <v>0</v>
      </c>
      <c r="F82" s="70" t="s">
        <v>120</v>
      </c>
      <c r="G82" s="70" t="s">
        <v>120</v>
      </c>
      <c r="H82" s="69">
        <v>0</v>
      </c>
      <c r="I82" s="69">
        <v>0</v>
      </c>
      <c r="J82" s="29">
        <f>K82</f>
        <v>0</v>
      </c>
      <c r="K82" s="29">
        <f t="shared" ref="K82:K84" si="29">N82+O82</f>
        <v>0</v>
      </c>
      <c r="L82" s="70" t="s">
        <v>120</v>
      </c>
      <c r="M82" s="70" t="s">
        <v>120</v>
      </c>
      <c r="N82" s="30">
        <v>0</v>
      </c>
      <c r="O82" s="30">
        <v>0</v>
      </c>
      <c r="P82" s="72"/>
      <c r="Q82" s="23"/>
    </row>
    <row r="83" spans="1:17" s="32" customFormat="1" x14ac:dyDescent="0.2">
      <c r="A83" s="71" t="s">
        <v>130</v>
      </c>
      <c r="B83" s="69" t="s">
        <v>31</v>
      </c>
      <c r="C83" s="28" t="s">
        <v>131</v>
      </c>
      <c r="D83" s="29">
        <f t="shared" ref="D83:D84" si="30">E83</f>
        <v>0</v>
      </c>
      <c r="E83" s="70">
        <f t="shared" ref="E83:E84" si="31">H83+I83</f>
        <v>0</v>
      </c>
      <c r="F83" s="70" t="s">
        <v>120</v>
      </c>
      <c r="G83" s="70" t="s">
        <v>120</v>
      </c>
      <c r="H83" s="69">
        <v>0</v>
      </c>
      <c r="I83" s="69">
        <v>0</v>
      </c>
      <c r="J83" s="29">
        <f t="shared" ref="J83:J84" si="32">K83</f>
        <v>0</v>
      </c>
      <c r="K83" s="29">
        <f t="shared" si="29"/>
        <v>0</v>
      </c>
      <c r="L83" s="70" t="s">
        <v>120</v>
      </c>
      <c r="M83" s="70" t="s">
        <v>120</v>
      </c>
      <c r="N83" s="30">
        <v>0</v>
      </c>
      <c r="O83" s="30">
        <v>0</v>
      </c>
      <c r="P83" s="73"/>
      <c r="Q83" s="23"/>
    </row>
    <row r="84" spans="1:17" s="32" customFormat="1" x14ac:dyDescent="0.2">
      <c r="A84" s="71" t="s">
        <v>132</v>
      </c>
      <c r="B84" s="69" t="s">
        <v>31</v>
      </c>
      <c r="C84" s="28" t="s">
        <v>133</v>
      </c>
      <c r="D84" s="29">
        <f t="shared" si="30"/>
        <v>3395011</v>
      </c>
      <c r="E84" s="29">
        <f t="shared" si="31"/>
        <v>3395011</v>
      </c>
      <c r="F84" s="70" t="s">
        <v>120</v>
      </c>
      <c r="G84" s="70" t="s">
        <v>120</v>
      </c>
      <c r="H84" s="29">
        <v>3395011</v>
      </c>
      <c r="I84" s="70"/>
      <c r="J84" s="29">
        <f t="shared" si="32"/>
        <v>3582067</v>
      </c>
      <c r="K84" s="29">
        <f t="shared" si="29"/>
        <v>3582067</v>
      </c>
      <c r="L84" s="70" t="s">
        <v>120</v>
      </c>
      <c r="M84" s="70" t="s">
        <v>120</v>
      </c>
      <c r="N84" s="29">
        <v>3582067</v>
      </c>
      <c r="O84" s="29"/>
      <c r="P84" s="72"/>
      <c r="Q84" s="23"/>
    </row>
    <row r="85" spans="1:17" x14ac:dyDescent="0.2">
      <c r="A85" s="74"/>
    </row>
    <row r="86" spans="1:17" s="59" customFormat="1" ht="10.5" x14ac:dyDescent="0.15">
      <c r="A86" s="58" t="s">
        <v>110</v>
      </c>
    </row>
    <row r="87" spans="1:17" s="61" customFormat="1" ht="11.25" x14ac:dyDescent="0.2">
      <c r="A87" s="60" t="s">
        <v>111</v>
      </c>
    </row>
    <row r="88" spans="1:17" s="61" customFormat="1" ht="11.25" x14ac:dyDescent="0.2">
      <c r="A88" s="60" t="s">
        <v>112</v>
      </c>
    </row>
    <row r="90" spans="1:17" x14ac:dyDescent="0.2">
      <c r="A90" s="4" t="s">
        <v>134</v>
      </c>
      <c r="L90" s="75"/>
      <c r="M90" s="75"/>
      <c r="N90" s="75"/>
      <c r="P90" s="76"/>
    </row>
    <row r="91" spans="1:17" x14ac:dyDescent="0.2">
      <c r="L91" s="77" t="s">
        <v>135</v>
      </c>
      <c r="M91" s="77"/>
      <c r="N91" s="77"/>
      <c r="P91" s="78" t="s">
        <v>136</v>
      </c>
    </row>
    <row r="92" spans="1:17" x14ac:dyDescent="0.2">
      <c r="A92" s="4" t="s">
        <v>137</v>
      </c>
      <c r="L92" s="75"/>
      <c r="M92" s="75"/>
      <c r="N92" s="75"/>
      <c r="P92" s="76"/>
    </row>
    <row r="93" spans="1:17" x14ac:dyDescent="0.2">
      <c r="L93" s="77" t="s">
        <v>135</v>
      </c>
      <c r="M93" s="77"/>
      <c r="N93" s="77"/>
      <c r="P93" s="78" t="s">
        <v>136</v>
      </c>
    </row>
    <row r="97" spans="4:15" x14ac:dyDescent="0.2">
      <c r="D97" s="8"/>
      <c r="E97" s="8"/>
      <c r="F97" s="8"/>
      <c r="G97" s="8"/>
      <c r="I97" s="8"/>
      <c r="J97" s="8"/>
      <c r="K97" s="8"/>
      <c r="L97" s="8"/>
      <c r="M97" s="8"/>
      <c r="O97" s="8"/>
    </row>
    <row r="98" spans="4:15" x14ac:dyDescent="0.2">
      <c r="D98" s="8"/>
      <c r="E98" s="8"/>
      <c r="F98" s="8"/>
      <c r="G98" s="8"/>
      <c r="I98" s="8"/>
      <c r="J98" s="8"/>
      <c r="K98" s="8"/>
      <c r="L98" s="8"/>
      <c r="M98" s="8"/>
      <c r="O98" s="8"/>
    </row>
    <row r="100" spans="4:15" x14ac:dyDescent="0.2"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4:15" x14ac:dyDescent="0.2"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</row>
  </sheetData>
  <mergeCells count="33">
    <mergeCell ref="L92:N92"/>
    <mergeCell ref="L93:N93"/>
    <mergeCell ref="J75:J76"/>
    <mergeCell ref="K75:K76"/>
    <mergeCell ref="L75:O75"/>
    <mergeCell ref="P75:P76"/>
    <mergeCell ref="L90:N90"/>
    <mergeCell ref="L91:N91"/>
    <mergeCell ref="A75:A76"/>
    <mergeCell ref="B75:B76"/>
    <mergeCell ref="C75:C76"/>
    <mergeCell ref="D75:D76"/>
    <mergeCell ref="E75:E76"/>
    <mergeCell ref="F75:I75"/>
    <mergeCell ref="P18:P19"/>
    <mergeCell ref="A58:P58"/>
    <mergeCell ref="A74:P74"/>
    <mergeCell ref="L15:P15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A3:P3"/>
    <mergeCell ref="A4:P4"/>
    <mergeCell ref="L11:P11"/>
    <mergeCell ref="L12:P12"/>
    <mergeCell ref="L13:P13"/>
    <mergeCell ref="L14:P14"/>
  </mergeCells>
  <conditionalFormatting sqref="Q1:Q1048576 R21:S6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8740157480314965" right="0.70866141732283472" top="0.59055118110236227" bottom="0.39370078740157483" header="0.19685039370078741" footer="0.19685039370078741"/>
  <pageSetup paperSize="8" scale="47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1.6</vt:lpstr>
      <vt:lpstr>'табл. 1.6'!Область_печати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2016-05-30T06:20:45Z</dcterms:created>
  <dcterms:modified xsi:type="dcterms:W3CDTF">2016-05-30T06:22:31Z</dcterms:modified>
</cp:coreProperties>
</file>