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2"/>
  </bookViews>
  <sheets>
    <sheet name="2011" sheetId="2" r:id="rId1"/>
    <sheet name="2010" sheetId="5" r:id="rId2"/>
    <sheet name="ГРАФИК 15" sheetId="3" r:id="rId3"/>
  </sheets>
  <definedNames>
    <definedName name="_xlnm._FilterDatabase" localSheetId="1" hidden="1">'2010'!$A$3:$N$26</definedName>
    <definedName name="_xlnm._FilterDatabase" localSheetId="0" hidden="1">'2011'!$A$3:$N$26</definedName>
    <definedName name="_xlnm.Print_Titles" localSheetId="2">'ГРАФИК 15'!$4:$5</definedName>
    <definedName name="_xlnm.Print_Area" localSheetId="2">'ГРАФИК 15'!$A$1:$Q$96</definedName>
  </definedNames>
  <calcPr calcId="145621"/>
</workbook>
</file>

<file path=xl/calcChain.xml><?xml version="1.0" encoding="utf-8"?>
<calcChain xmlns="http://schemas.openxmlformats.org/spreadsheetml/2006/main">
  <c r="F30" i="5" l="1"/>
  <c r="G29" i="5"/>
  <c r="I27" i="2"/>
  <c r="J27" i="2" s="1"/>
  <c r="I28" i="2"/>
  <c r="J28" i="2" s="1"/>
  <c r="G29" i="2"/>
  <c r="I29" i="2"/>
  <c r="H29" i="5" s="1"/>
  <c r="I29" i="5" s="1"/>
  <c r="J29" i="5" s="1"/>
  <c r="G25" i="5"/>
  <c r="G13" i="5"/>
  <c r="G6" i="5"/>
  <c r="F4" i="5"/>
  <c r="G4" i="5" s="1"/>
  <c r="G30" i="5" s="1"/>
  <c r="J29" i="2" l="1"/>
  <c r="K29" i="2" s="1"/>
  <c r="L29" i="2" s="1"/>
  <c r="H28" i="5"/>
  <c r="I28" i="5" s="1"/>
  <c r="J28" i="5" s="1"/>
  <c r="H27" i="5"/>
  <c r="I27" i="5" s="1"/>
  <c r="J27" i="5" s="1"/>
  <c r="K27" i="2"/>
  <c r="K28" i="2"/>
  <c r="K28" i="5" s="1"/>
  <c r="I26" i="2"/>
  <c r="H26" i="5" s="1"/>
  <c r="I26" i="5" s="1"/>
  <c r="J26" i="5" s="1"/>
  <c r="I25" i="2"/>
  <c r="H25" i="5" s="1"/>
  <c r="I25" i="5" s="1"/>
  <c r="J25" i="5" s="1"/>
  <c r="G25" i="2"/>
  <c r="I24" i="2"/>
  <c r="H24" i="5" s="1"/>
  <c r="I24" i="5" s="1"/>
  <c r="J24" i="5" s="1"/>
  <c r="I23" i="2"/>
  <c r="H23" i="5" s="1"/>
  <c r="I23" i="5" s="1"/>
  <c r="J23" i="5" s="1"/>
  <c r="I22" i="2"/>
  <c r="H22" i="5" s="1"/>
  <c r="I22" i="5" s="1"/>
  <c r="J22" i="5" s="1"/>
  <c r="I21" i="2"/>
  <c r="H21" i="5" s="1"/>
  <c r="I21" i="5" s="1"/>
  <c r="J21" i="5" s="1"/>
  <c r="I20" i="2"/>
  <c r="H20" i="5" s="1"/>
  <c r="I20" i="5" s="1"/>
  <c r="J20" i="5" s="1"/>
  <c r="I19" i="2"/>
  <c r="H19" i="5" s="1"/>
  <c r="I19" i="5" s="1"/>
  <c r="J19" i="5" s="1"/>
  <c r="I18" i="2"/>
  <c r="H18" i="5" s="1"/>
  <c r="I18" i="5" s="1"/>
  <c r="J18" i="5" s="1"/>
  <c r="I17" i="2"/>
  <c r="H17" i="5" s="1"/>
  <c r="I17" i="5" s="1"/>
  <c r="J17" i="5" s="1"/>
  <c r="I15" i="2"/>
  <c r="H15" i="5" s="1"/>
  <c r="I15" i="5" s="1"/>
  <c r="J15" i="5" s="1"/>
  <c r="I14" i="2"/>
  <c r="H14" i="5" s="1"/>
  <c r="I14" i="5" s="1"/>
  <c r="J14" i="5" s="1"/>
  <c r="G13" i="2"/>
  <c r="I13" i="2"/>
  <c r="H13" i="5" s="1"/>
  <c r="I13" i="5" s="1"/>
  <c r="J13" i="5" s="1"/>
  <c r="I12" i="2"/>
  <c r="H12" i="5" s="1"/>
  <c r="I12" i="5" s="1"/>
  <c r="J12" i="5" s="1"/>
  <c r="I11" i="2"/>
  <c r="H11" i="5" s="1"/>
  <c r="I11" i="5" s="1"/>
  <c r="J11" i="5" s="1"/>
  <c r="I10" i="2"/>
  <c r="H10" i="5" s="1"/>
  <c r="I10" i="5" s="1"/>
  <c r="J10" i="5" s="1"/>
  <c r="I9" i="2"/>
  <c r="H9" i="5" s="1"/>
  <c r="I9" i="5" s="1"/>
  <c r="J9" i="5" s="1"/>
  <c r="I8" i="2"/>
  <c r="H8" i="5" s="1"/>
  <c r="I8" i="5" s="1"/>
  <c r="J8" i="5" s="1"/>
  <c r="I7" i="2"/>
  <c r="H7" i="5" s="1"/>
  <c r="I7" i="5" s="1"/>
  <c r="J7" i="5" s="1"/>
  <c r="G6" i="2"/>
  <c r="I6" i="2"/>
  <c r="H6" i="5" s="1"/>
  <c r="I6" i="5" s="1"/>
  <c r="J6" i="5" s="1"/>
  <c r="I5" i="2"/>
  <c r="H5" i="5" s="1"/>
  <c r="I5" i="5" s="1"/>
  <c r="J5" i="5" s="1"/>
  <c r="F4" i="2"/>
  <c r="G4" i="2" l="1"/>
  <c r="G30" i="2" s="1"/>
  <c r="F30" i="2"/>
  <c r="K29" i="5"/>
  <c r="L29" i="5" s="1"/>
  <c r="J13" i="2"/>
  <c r="L27" i="2"/>
  <c r="K27" i="5"/>
  <c r="L28" i="5"/>
  <c r="J25" i="2"/>
  <c r="K25" i="2" s="1"/>
  <c r="K25" i="5" s="1"/>
  <c r="L25" i="5" s="1"/>
  <c r="L28" i="2"/>
  <c r="L27" i="5"/>
  <c r="J6" i="2"/>
  <c r="K6" i="2" s="1"/>
  <c r="K6" i="5" s="1"/>
  <c r="L6" i="5" s="1"/>
  <c r="K13" i="2"/>
  <c r="K13" i="5" s="1"/>
  <c r="L13" i="5" s="1"/>
  <c r="J23" i="2"/>
  <c r="J21" i="2"/>
  <c r="J19" i="2"/>
  <c r="J17" i="2"/>
  <c r="J15" i="2"/>
  <c r="J11" i="2"/>
  <c r="J9" i="2"/>
  <c r="J26" i="2"/>
  <c r="J24" i="2"/>
  <c r="J22" i="2"/>
  <c r="J20" i="2"/>
  <c r="J18" i="2"/>
  <c r="J14" i="2"/>
  <c r="J12" i="2"/>
  <c r="J10" i="2"/>
  <c r="J8" i="2"/>
  <c r="J7" i="2"/>
  <c r="J5" i="2"/>
  <c r="M29" i="2" l="1"/>
  <c r="M29" i="5"/>
  <c r="K7" i="2"/>
  <c r="K7" i="5" s="1"/>
  <c r="L7" i="5" s="1"/>
  <c r="K10" i="2"/>
  <c r="K10" i="5" s="1"/>
  <c r="L10" i="5" s="1"/>
  <c r="K12" i="2"/>
  <c r="K12" i="5" s="1"/>
  <c r="L12" i="5" s="1"/>
  <c r="M13" i="5" s="1"/>
  <c r="K18" i="2"/>
  <c r="K18" i="5" s="1"/>
  <c r="L18" i="5" s="1"/>
  <c r="K22" i="2"/>
  <c r="K22" i="5" s="1"/>
  <c r="L22" i="5" s="1"/>
  <c r="K26" i="2"/>
  <c r="K26" i="5" s="1"/>
  <c r="L26" i="5" s="1"/>
  <c r="M26" i="5" s="1"/>
  <c r="K9" i="2"/>
  <c r="K9" i="5" s="1"/>
  <c r="L9" i="5" s="1"/>
  <c r="K11" i="2"/>
  <c r="K11" i="5" s="1"/>
  <c r="L11" i="5" s="1"/>
  <c r="M11" i="5" s="1"/>
  <c r="K15" i="2"/>
  <c r="K15" i="5" s="1"/>
  <c r="L15" i="5" s="1"/>
  <c r="M15" i="5" s="1"/>
  <c r="K19" i="2"/>
  <c r="K19" i="5" s="1"/>
  <c r="L19" i="5" s="1"/>
  <c r="K23" i="2"/>
  <c r="K23" i="5" s="1"/>
  <c r="L23" i="5" s="1"/>
  <c r="K5" i="2"/>
  <c r="K5" i="5" s="1"/>
  <c r="L5" i="5" s="1"/>
  <c r="K8" i="2"/>
  <c r="K8" i="5" s="1"/>
  <c r="L8" i="5" s="1"/>
  <c r="M8" i="5" s="1"/>
  <c r="K14" i="2"/>
  <c r="K14" i="5" s="1"/>
  <c r="L14" i="5" s="1"/>
  <c r="M14" i="5" s="1"/>
  <c r="K20" i="2"/>
  <c r="K20" i="5" s="1"/>
  <c r="L20" i="5" s="1"/>
  <c r="K24" i="2"/>
  <c r="K24" i="5" s="1"/>
  <c r="L24" i="5" s="1"/>
  <c r="K17" i="2"/>
  <c r="K17" i="5" s="1"/>
  <c r="L17" i="5" s="1"/>
  <c r="K21" i="2"/>
  <c r="K21" i="5" s="1"/>
  <c r="L21" i="5" s="1"/>
  <c r="L25" i="2"/>
  <c r="L13" i="2"/>
  <c r="L6" i="2"/>
  <c r="L8" i="2" l="1"/>
  <c r="L5" i="2"/>
  <c r="M10" i="5"/>
  <c r="L21" i="2"/>
  <c r="L17" i="2"/>
  <c r="L15" i="2"/>
  <c r="L11" i="2"/>
  <c r="L9" i="2"/>
  <c r="L12" i="2"/>
  <c r="L10" i="2"/>
  <c r="L7" i="2"/>
  <c r="M7" i="5"/>
  <c r="L24" i="2"/>
  <c r="L20" i="2"/>
  <c r="L14" i="2"/>
  <c r="L26" i="2"/>
  <c r="M26" i="2" s="1"/>
  <c r="L22" i="2"/>
  <c r="L18" i="2"/>
  <c r="L23" i="2"/>
  <c r="L19" i="2"/>
  <c r="M25" i="5"/>
  <c r="M21" i="5"/>
  <c r="M25" i="2"/>
  <c r="M21" i="2" l="1"/>
  <c r="H4" i="2" l="1"/>
  <c r="I4" i="2" s="1"/>
  <c r="I16" i="2"/>
  <c r="I30" i="2" l="1"/>
  <c r="H4" i="5"/>
  <c r="H30" i="5" s="1"/>
  <c r="J4" i="2"/>
  <c r="J30" i="2" s="1"/>
  <c r="H16" i="5"/>
  <c r="I16" i="5" s="1"/>
  <c r="J16" i="5" s="1"/>
  <c r="J16" i="2"/>
  <c r="I4" i="5" l="1"/>
  <c r="I30" i="5" s="1"/>
  <c r="K16" i="2"/>
  <c r="K16" i="5" s="1"/>
  <c r="L16" i="5" s="1"/>
  <c r="M17" i="5" s="1"/>
  <c r="K4" i="2"/>
  <c r="M11" i="2"/>
  <c r="M14" i="2"/>
  <c r="M15" i="2"/>
  <c r="M13" i="2"/>
  <c r="K4" i="5" l="1"/>
  <c r="K30" i="5" s="1"/>
  <c r="K30" i="2"/>
  <c r="L4" i="2"/>
  <c r="L30" i="2" s="1"/>
  <c r="J4" i="5"/>
  <c r="J30" i="5" s="1"/>
  <c r="L16" i="2"/>
  <c r="M17" i="2" s="1"/>
  <c r="M10" i="2"/>
  <c r="L4" i="5" l="1"/>
  <c r="L30" i="5" s="1"/>
  <c r="M4" i="5" l="1"/>
  <c r="M8" i="2"/>
  <c r="M7" i="2" l="1"/>
  <c r="M4" i="2" l="1"/>
</calcChain>
</file>

<file path=xl/sharedStrings.xml><?xml version="1.0" encoding="utf-8"?>
<sst xmlns="http://schemas.openxmlformats.org/spreadsheetml/2006/main" count="308" uniqueCount="142">
  <si>
    <t>N ТЗ</t>
  </si>
  <si>
    <t>ПИР (тыс.руб.)</t>
  </si>
  <si>
    <t>ЛЭП-10 кВ</t>
  </si>
  <si>
    <t>ЛЭП-0,4 кВ</t>
  </si>
  <si>
    <t>Всего</t>
  </si>
  <si>
    <t>Линия электропередач, КТП</t>
  </si>
  <si>
    <t>КТП</t>
  </si>
  <si>
    <t>ВЛ-0,4 кВ</t>
  </si>
  <si>
    <t>ЛЭП-6 кВ</t>
  </si>
  <si>
    <t>Кол-во (шт)</t>
  </si>
  <si>
    <t>Замена ответвлений</t>
  </si>
  <si>
    <t>Кабельный вывод</t>
  </si>
  <si>
    <t>Монтаж провода</t>
  </si>
  <si>
    <t>Замена провода на СИП</t>
  </si>
  <si>
    <t>Установка счетчика</t>
  </si>
  <si>
    <t>УКРУПНЕННЫЙ РАСЧЕТ СТОИМОСТИ ОБЪЕКТОВ ТЕХНОЛОГИЧЕСКОГО ПРИСОЕДИНЕНИЯ В ТЕКУЩИХ ЦЕНАХ 2010 ГОДА БЕЗ НДС</t>
  </si>
  <si>
    <t>УКРУПНЕННЫЙ РАСЧЕТ СТОИМОСТИ ОБЪЕКТОВ ТЕХНОЛОГИЧЕСКОГО ПРИСОЕДИНЕНИЯ В ТЕКУЩИХ ЦЕНАХ 2011 ГОДА БЕЗ НДС</t>
  </si>
  <si>
    <t>Строительная длина (км), мощность (мВА)</t>
  </si>
  <si>
    <t>Стоимость оборудования (тыс.руб.) удельно</t>
  </si>
  <si>
    <t>Всего стоимость оборудования (тыс.руб.)</t>
  </si>
  <si>
    <t>СМР (тыс.руб.)удельно</t>
  </si>
  <si>
    <t>Всего СМР (тыс.руб.)</t>
  </si>
  <si>
    <t>Итого стоимость без ПИР (тыс.руб.)</t>
  </si>
  <si>
    <t>Наименование объекта</t>
  </si>
  <si>
    <t>ВЛ-10кВ</t>
  </si>
  <si>
    <t>КТП 2*630</t>
  </si>
  <si>
    <t>усманский</t>
  </si>
  <si>
    <t>Строительство (реконструкция) ЛЭП для электроснабжения ле-дового дворца и холодильной установки,  расположенных в г. Усмань, ул. К Маркса, 120 а (управление строительства и ар-хитектуры Липецкой обл.)</t>
  </si>
  <si>
    <t>елецкий</t>
  </si>
  <si>
    <t>добринский</t>
  </si>
  <si>
    <t>Строительство (реконструкция) ЛЭП для электроснабжения жи-лого дома,  расположенного в п. Добринка, ул. Юбилейная, 15 (Михалев В.В.)</t>
  </si>
  <si>
    <t>Строительство (реконструкция) ЛЭП для электроснабжения магазина,  расположенного в г. Усмань, ул. К. Маркса, 76 а (Морозов Р.В.)</t>
  </si>
  <si>
    <t>Строительство (реконструкция) ЛЭП для электроснабжения базо-вой станции сотовой связи,  рас-положенной в с. Вторые Тербуны (ОАО «»Мегафон»)</t>
  </si>
  <si>
    <t>тербунский</t>
  </si>
  <si>
    <t>Установка рубильника (РПС-1)</t>
  </si>
  <si>
    <t>Строительство (реконструкция) ЛЭП для электроснабжения магазина,  расположенного в г. Усмань, ул. Ленина, 24 (ООО «Строительная Монтажная Компания»)</t>
  </si>
  <si>
    <t>хлевенский</t>
  </si>
  <si>
    <t>Строительство (реконструкция) ЛЭП для электроснабжения пекарни,  расположенной в гд. Дерезовка (ООО «Базис»)</t>
  </si>
  <si>
    <t>Строительство (реконструкция) ЛЭП для электроснабжения ТП-10/0,4 кВ,  расположенной в с. Дмитряшевка (Бобрешов С.В.)</t>
  </si>
  <si>
    <t>Строительство (реконструкция) ЛЭП для электроснабжения здания суда,  расположенного в с. Хлевное, ул. Свободы, д. 83 (Управление Судебного департамента в Липецкой области)</t>
  </si>
  <si>
    <t xml:space="preserve">Реконструкция яч. 10 кВ ПС 110 кВ «Волово» для электроснабже-ния  </t>
  </si>
  <si>
    <t>Служба ПС(Воловский)</t>
  </si>
  <si>
    <t>Уст-ка вакуумного выключателя(ВВ/TEL-10/630)+микропроцессорная защита</t>
  </si>
  <si>
    <t>г. Елец, ул. Карьерная, д. 3 строящийся жилой дом (Новикова О.Н.)</t>
  </si>
  <si>
    <t>г. Елец, ул. Новая, д. 89 жилой дом (Говоров О.А.)</t>
  </si>
  <si>
    <t>Демонтаж провода 0,4 кВ</t>
  </si>
  <si>
    <t>г. Елец, ул. К. Цеткин, 15-г склад (Амирбеков Р.Б.)</t>
  </si>
  <si>
    <t>Приложение 1</t>
  </si>
  <si>
    <t>Календарный план выполнения работ</t>
  </si>
  <si>
    <t>№ п/п</t>
  </si>
  <si>
    <t>Наименование объекта и содержание работ</t>
  </si>
  <si>
    <t>График выполнения (в неделях с момента заключения договора)</t>
  </si>
  <si>
    <t>1.1</t>
  </si>
  <si>
    <t>Осмотр объекта строительства. Уточнение исходных данных</t>
  </si>
  <si>
    <t>1.2</t>
  </si>
  <si>
    <t>Разработка ПСД</t>
  </si>
  <si>
    <t>1.3</t>
  </si>
  <si>
    <t>Комплектация материалами и оборудованием</t>
  </si>
  <si>
    <t>1.4</t>
  </si>
  <si>
    <t xml:space="preserve">Выполнение строительно-монтажных и пуско-наладочных работ </t>
  </si>
  <si>
    <t>1.5</t>
  </si>
  <si>
    <t>Выполнение исполнительной и технической документации</t>
  </si>
  <si>
    <t>1.6</t>
  </si>
  <si>
    <t>Оформление и передача в УКС формы КС 14</t>
  </si>
  <si>
    <t>2.1</t>
  </si>
  <si>
    <t>2.2</t>
  </si>
  <si>
    <t>2.3</t>
  </si>
  <si>
    <t>2.4</t>
  </si>
  <si>
    <t>2.5</t>
  </si>
  <si>
    <t>2.6</t>
  </si>
  <si>
    <t>3.1</t>
  </si>
  <si>
    <t>3.2</t>
  </si>
  <si>
    <t>3.3</t>
  </si>
  <si>
    <t>3.4</t>
  </si>
  <si>
    <t>3.5</t>
  </si>
  <si>
    <t>3.6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</si>
  <si>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</si>
  <si>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</si>
  <si>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</si>
  <si>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</si>
  <si>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</si>
  <si>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</si>
  <si>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</si>
  <si>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</si>
  <si>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</si>
  <si>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</si>
  <si>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</si>
  <si>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</si>
  <si>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</si>
  <si>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</si>
  <si>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</si>
  <si>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</si>
  <si>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</si>
  <si>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</si>
  <si>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</si>
  <si>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</si>
  <si>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</si>
  <si>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</si>
  <si>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</si>
  <si>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</si>
  <si>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</si>
  <si>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</si>
  <si>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</si>
  <si>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</si>
  <si>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</si>
  <si>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</si>
  <si>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</si>
  <si>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</si>
  <si>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</si>
  <si>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</si>
  <si>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9.5</t>
  </si>
  <si>
    <t>9.6</t>
  </si>
  <si>
    <t>10.1</t>
  </si>
  <si>
    <t>10.2</t>
  </si>
  <si>
    <t>10.3</t>
  </si>
  <si>
    <t>10.4</t>
  </si>
  <si>
    <t>10.5</t>
  </si>
  <si>
    <t>10.6</t>
  </si>
  <si>
    <t>11.1</t>
  </si>
  <si>
    <t>11.2</t>
  </si>
  <si>
    <t>11.3</t>
  </si>
  <si>
    <t>11.4</t>
  </si>
  <si>
    <t>11.5</t>
  </si>
  <si>
    <t>11.6</t>
  </si>
  <si>
    <t>12.1</t>
  </si>
  <si>
    <t>12.2</t>
  </si>
  <si>
    <t>12.3</t>
  </si>
  <si>
    <t>12.4</t>
  </si>
  <si>
    <t>12.5</t>
  </si>
  <si>
    <t>12.6</t>
  </si>
  <si>
    <t>13.1</t>
  </si>
  <si>
    <t>13.2</t>
  </si>
  <si>
    <t>13.3</t>
  </si>
  <si>
    <t>13.4</t>
  </si>
  <si>
    <t>13.5</t>
  </si>
  <si>
    <t>13.6</t>
  </si>
  <si>
    <t>задонский</t>
  </si>
  <si>
    <t>ВЛИ-0,4 кВ</t>
  </si>
  <si>
    <t>ВЛ-10 кВ</t>
  </si>
  <si>
    <t>1845416;1847496; 1850878;1847084; 1847221;1847617; 1853667; 1895356; 1896092</t>
  </si>
  <si>
    <t>Строительство (реконструкция) ЛЭП для электроснабжения объектов, расположенных в СНТ «Металлург-5», квартал IV, улица 2, улица 3, улица 4, улица 5 (Букатина В.Д., Самохина Н.З., Козлова В.М., Данилова О.Д., Сидельникова Н.И., Кулешова С.П., Камынина Л.В.)</t>
  </si>
  <si>
    <t>14-26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</si>
</sst>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5" x14ac:knownFonts="1">
    <font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rgb="FFFF0000"/>
      <name val="Calibri"/>
      <family val="2"/>
      <charset val="204"/>
      <scheme val="minor"/>
    </font>
    <font>
      <b/>
      <i/>
      <u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9"/>
      <name val="Calibri"/>
      <family val="2"/>
      <charset val="204"/>
    </font>
    <font>
      <b/>
      <sz val="11"/>
      <color rgb="FFC00000"/>
      <name val="Calibri"/>
      <family val="2"/>
      <charset val="204"/>
    </font>
    <font>
      <sz val="9"/>
      <color theme="1"/>
      <name val="Calibri"/>
      <family val="2"/>
      <charset val="204"/>
    </font>
    <font>
      <sz val="11"/>
      <name val="Calibri"/>
      <family val="2"/>
      <charset val="204"/>
    </font>
    <font>
      <sz val="10"/>
      <name val="Calibri"/>
      <family val="2"/>
      <charset val="204"/>
    </font>
    <font>
      <b/>
      <sz val="9"/>
      <color rgb="FFC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164" fontId="0" fillId="0" borderId="6" xfId="0" applyNumberFormat="1" applyBorder="1" applyAlignment="1">
      <alignment vertical="center"/>
    </xf>
    <xf numFmtId="1" fontId="0" fillId="0" borderId="6" xfId="0" applyNumberForma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 wrapText="1"/>
    </xf>
    <xf numFmtId="0" fontId="5" fillId="0" borderId="0" xfId="0" applyFont="1"/>
    <xf numFmtId="164" fontId="5" fillId="0" borderId="0" xfId="0" applyNumberFormat="1" applyFont="1"/>
    <xf numFmtId="0" fontId="1" fillId="0" borderId="2" xfId="0" applyFont="1" applyFill="1" applyBorder="1" applyAlignment="1">
      <alignment horizontal="center" vertical="center" wrapText="1"/>
    </xf>
    <xf numFmtId="164" fontId="3" fillId="0" borderId="9" xfId="0" applyNumberFormat="1" applyFont="1" applyBorder="1" applyAlignment="1">
      <alignment vertical="center"/>
    </xf>
    <xf numFmtId="1" fontId="3" fillId="0" borderId="9" xfId="0" applyNumberFormat="1" applyFont="1" applyFill="1" applyBorder="1" applyAlignment="1">
      <alignment vertical="center"/>
    </xf>
    <xf numFmtId="0" fontId="4" fillId="0" borderId="0" xfId="0" applyFont="1"/>
    <xf numFmtId="164" fontId="3" fillId="0" borderId="5" xfId="0" applyNumberFormat="1" applyFont="1" applyBorder="1" applyAlignment="1">
      <alignment vertical="center"/>
    </xf>
    <xf numFmtId="164" fontId="3" fillId="0" borderId="10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3" fillId="0" borderId="3" xfId="0" applyNumberFormat="1" applyFont="1" applyBorder="1" applyAlignment="1">
      <alignment vertical="center"/>
    </xf>
    <xf numFmtId="164" fontId="3" fillId="0" borderId="10" xfId="0" applyNumberFormat="1" applyFont="1" applyBorder="1" applyAlignment="1">
      <alignment horizontal="right" vertical="center"/>
    </xf>
    <xf numFmtId="164" fontId="3" fillId="0" borderId="3" xfId="0" applyNumberFormat="1" applyFont="1" applyBorder="1" applyAlignment="1">
      <alignment horizontal="right" vertical="center"/>
    </xf>
    <xf numFmtId="164" fontId="3" fillId="0" borderId="11" xfId="0" applyNumberFormat="1" applyFont="1" applyBorder="1" applyAlignment="1">
      <alignment vertical="center"/>
    </xf>
    <xf numFmtId="0" fontId="4" fillId="0" borderId="0" xfId="0" applyFont="1" applyAlignment="1">
      <alignment wrapText="1"/>
    </xf>
    <xf numFmtId="164" fontId="3" fillId="0" borderId="6" xfId="0" applyNumberFormat="1" applyFont="1" applyBorder="1" applyAlignment="1">
      <alignment vertical="center"/>
    </xf>
    <xf numFmtId="1" fontId="3" fillId="0" borderId="10" xfId="0" applyNumberFormat="1" applyFont="1" applyFill="1" applyBorder="1" applyAlignment="1">
      <alignment vertical="center"/>
    </xf>
    <xf numFmtId="0" fontId="0" fillId="0" borderId="1" xfId="0" applyBorder="1" applyAlignment="1">
      <alignment vertical="center"/>
    </xf>
    <xf numFmtId="1" fontId="3" fillId="0" borderId="1" xfId="0" applyNumberFormat="1" applyFont="1" applyFill="1" applyBorder="1" applyAlignment="1">
      <alignment vertical="center"/>
    </xf>
    <xf numFmtId="164" fontId="3" fillId="0" borderId="9" xfId="0" applyNumberFormat="1" applyFont="1" applyBorder="1" applyAlignment="1">
      <alignment horizontal="right" vertical="center"/>
    </xf>
    <xf numFmtId="0" fontId="0" fillId="0" borderId="5" xfId="0" applyBorder="1" applyAlignment="1">
      <alignment vertical="center"/>
    </xf>
    <xf numFmtId="164" fontId="0" fillId="0" borderId="5" xfId="0" applyNumberFormat="1" applyBorder="1" applyAlignment="1">
      <alignment vertical="center"/>
    </xf>
    <xf numFmtId="1" fontId="0" fillId="0" borderId="5" xfId="0" applyNumberFormat="1" applyFill="1" applyBorder="1" applyAlignment="1">
      <alignment vertical="center"/>
    </xf>
    <xf numFmtId="0" fontId="6" fillId="0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/>
    </xf>
    <xf numFmtId="0" fontId="0" fillId="3" borderId="1" xfId="0" applyFill="1" applyBorder="1"/>
    <xf numFmtId="164" fontId="0" fillId="0" borderId="6" xfId="0" applyNumberFormat="1" applyFont="1" applyBorder="1" applyAlignment="1">
      <alignment vertical="center"/>
    </xf>
    <xf numFmtId="1" fontId="0" fillId="0" borderId="6" xfId="0" applyNumberFormat="1" applyFont="1" applyFill="1" applyBorder="1" applyAlignment="1">
      <alignment vertical="center"/>
    </xf>
    <xf numFmtId="1" fontId="0" fillId="0" borderId="10" xfId="0" applyNumberFormat="1" applyFill="1" applyBorder="1" applyAlignment="1">
      <alignment vertical="center" wrapText="1"/>
    </xf>
    <xf numFmtId="164" fontId="3" fillId="0" borderId="5" xfId="0" applyNumberFormat="1" applyFont="1" applyBorder="1" applyAlignment="1">
      <alignment horizontal="right" vertical="center"/>
    </xf>
    <xf numFmtId="164" fontId="3" fillId="0" borderId="6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64" fontId="0" fillId="0" borderId="6" xfId="0" applyNumberFormat="1" applyFont="1" applyBorder="1" applyAlignment="1">
      <alignment horizontal="right" vertical="center"/>
    </xf>
    <xf numFmtId="164" fontId="0" fillId="0" borderId="10" xfId="0" applyNumberFormat="1" applyFill="1" applyBorder="1" applyAlignment="1">
      <alignment vertical="center" wrapText="1"/>
    </xf>
    <xf numFmtId="164" fontId="0" fillId="0" borderId="1" xfId="0" applyNumberFormat="1" applyBorder="1" applyAlignment="1">
      <alignment vertical="center"/>
    </xf>
    <xf numFmtId="1" fontId="0" fillId="0" borderId="1" xfId="0" applyNumberFormat="1" applyFill="1" applyBorder="1" applyAlignment="1">
      <alignment vertical="center"/>
    </xf>
    <xf numFmtId="0" fontId="0" fillId="0" borderId="5" xfId="0" applyBorder="1" applyAlignment="1">
      <alignment horizontal="right" vertical="center"/>
    </xf>
    <xf numFmtId="0" fontId="0" fillId="0" borderId="4" xfId="0" applyBorder="1" applyAlignment="1">
      <alignment vertical="center"/>
    </xf>
    <xf numFmtId="164" fontId="0" fillId="0" borderId="4" xfId="0" applyNumberFormat="1" applyBorder="1" applyAlignment="1">
      <alignment vertical="center"/>
    </xf>
    <xf numFmtId="1" fontId="0" fillId="0" borderId="4" xfId="0" applyNumberFormat="1" applyFill="1" applyBorder="1" applyAlignment="1">
      <alignment vertical="center"/>
    </xf>
    <xf numFmtId="0" fontId="0" fillId="0" borderId="4" xfId="0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5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9" fillId="0" borderId="9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vertical="center" wrapText="1"/>
    </xf>
    <xf numFmtId="0" fontId="8" fillId="0" borderId="10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10" fillId="0" borderId="9" xfId="0" applyFont="1" applyBorder="1" applyAlignment="1">
      <alignment horizontal="center" vertical="center"/>
    </xf>
    <xf numFmtId="0" fontId="13" fillId="0" borderId="6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11" fillId="0" borderId="9" xfId="0" applyFont="1" applyBorder="1" applyAlignment="1">
      <alignment horizontal="left" vertical="center" wrapText="1"/>
    </xf>
    <xf numFmtId="0" fontId="11" fillId="0" borderId="9" xfId="0" applyFont="1" applyBorder="1" applyAlignment="1">
      <alignment vertical="center" wrapText="1"/>
    </xf>
    <xf numFmtId="164" fontId="5" fillId="0" borderId="15" xfId="0" applyNumberFormat="1" applyFont="1" applyBorder="1"/>
    <xf numFmtId="1" fontId="0" fillId="0" borderId="5" xfId="0" applyNumberFormat="1" applyFont="1" applyFill="1" applyBorder="1" applyAlignment="1">
      <alignment vertical="center"/>
    </xf>
    <xf numFmtId="164" fontId="0" fillId="0" borderId="1" xfId="0" applyNumberFormat="1" applyFont="1" applyFill="1" applyBorder="1" applyAlignment="1">
      <alignment vertical="center"/>
    </xf>
    <xf numFmtId="0" fontId="0" fillId="0" borderId="5" xfId="0" applyFill="1" applyBorder="1" applyAlignment="1">
      <alignment vertical="center"/>
    </xf>
    <xf numFmtId="164" fontId="3" fillId="0" borderId="15" xfId="0" applyNumberFormat="1" applyFont="1" applyBorder="1"/>
    <xf numFmtId="0" fontId="0" fillId="0" borderId="1" xfId="0" applyFont="1" applyBorder="1" applyAlignment="1">
      <alignment vertical="center"/>
    </xf>
    <xf numFmtId="1" fontId="0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3" xfId="0" applyFont="1" applyBorder="1" applyAlignment="1">
      <alignment vertical="center"/>
    </xf>
    <xf numFmtId="1" fontId="0" fillId="0" borderId="3" xfId="0" applyNumberFormat="1" applyFont="1" applyFill="1" applyBorder="1" applyAlignment="1">
      <alignment vertical="center"/>
    </xf>
    <xf numFmtId="164" fontId="0" fillId="0" borderId="3" xfId="0" applyNumberFormat="1" applyFont="1" applyFill="1" applyBorder="1" applyAlignment="1">
      <alignment vertical="center"/>
    </xf>
    <xf numFmtId="0" fontId="0" fillId="0" borderId="3" xfId="0" applyFill="1" applyBorder="1" applyAlignment="1">
      <alignment vertical="center"/>
    </xf>
    <xf numFmtId="164" fontId="0" fillId="0" borderId="6" xfId="0" applyNumberFormat="1" applyFont="1" applyFill="1" applyBorder="1" applyAlignment="1">
      <alignment vertical="center"/>
    </xf>
    <xf numFmtId="164" fontId="0" fillId="0" borderId="0" xfId="0" applyNumberFormat="1"/>
    <xf numFmtId="0" fontId="7" fillId="2" borderId="1" xfId="0" applyFont="1" applyFill="1" applyBorder="1" applyAlignment="1">
      <alignment vertical="center" wrapText="1"/>
    </xf>
    <xf numFmtId="0" fontId="0" fillId="0" borderId="1" xfId="0" applyFill="1" applyBorder="1"/>
    <xf numFmtId="0" fontId="10" fillId="0" borderId="8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1" fillId="0" borderId="8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left" vertical="center" wrapText="1"/>
    </xf>
    <xf numFmtId="49" fontId="9" fillId="0" borderId="5" xfId="0" applyNumberFormat="1" applyFont="1" applyFill="1" applyBorder="1" applyAlignment="1">
      <alignment horizontal="left" vertical="center" wrapText="1"/>
    </xf>
    <xf numFmtId="49" fontId="14" fillId="0" borderId="4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7" fillId="2" borderId="1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7"/>
  <sheetViews>
    <sheetView workbookViewId="0">
      <pane xSplit="2" ySplit="3" topLeftCell="C18" activePane="bottomRight" state="frozen"/>
      <selection pane="topRight" activeCell="F1" sqref="F1"/>
      <selection pane="bottomLeft" activeCell="A4" sqref="A4"/>
      <selection pane="bottomRight" activeCell="A27" sqref="A27:A29"/>
    </sheetView>
  </sheetViews>
  <sheetFormatPr defaultRowHeight="15" x14ac:dyDescent="0.25"/>
  <cols>
    <col min="1" max="1" width="32.7109375" customWidth="1"/>
    <col min="2" max="2" width="15.140625" customWidth="1"/>
    <col min="3" max="3" width="27.42578125" customWidth="1"/>
    <col min="6" max="7" width="12.28515625" customWidth="1"/>
    <col min="8" max="9" width="12.85546875" customWidth="1"/>
    <col min="10" max="10" width="13" customWidth="1"/>
    <col min="11" max="11" width="12.7109375" customWidth="1"/>
    <col min="12" max="12" width="15.85546875" customWidth="1"/>
    <col min="13" max="13" width="9.140625" style="10"/>
    <col min="14" max="14" width="12.42578125" customWidth="1"/>
  </cols>
  <sheetData>
    <row r="1" spans="1:14" x14ac:dyDescent="0.25">
      <c r="A1" s="91" t="s">
        <v>16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</row>
    <row r="2" spans="1:14" ht="19.5" thickBot="1" x14ac:dyDescent="0.3"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</row>
    <row r="3" spans="1:14" ht="105.75" thickBot="1" x14ac:dyDescent="0.3">
      <c r="A3" s="12" t="s">
        <v>23</v>
      </c>
      <c r="B3" s="8" t="s">
        <v>0</v>
      </c>
      <c r="C3" s="2" t="s">
        <v>5</v>
      </c>
      <c r="D3" s="3" t="s">
        <v>17</v>
      </c>
      <c r="E3" s="4" t="s">
        <v>9</v>
      </c>
      <c r="F3" s="3" t="s">
        <v>18</v>
      </c>
      <c r="G3" s="9" t="s">
        <v>19</v>
      </c>
      <c r="H3" s="3" t="s">
        <v>20</v>
      </c>
      <c r="I3" s="9" t="s">
        <v>21</v>
      </c>
      <c r="J3" s="3" t="s">
        <v>22</v>
      </c>
      <c r="K3" s="9" t="s">
        <v>1</v>
      </c>
      <c r="L3" s="9" t="s">
        <v>4</v>
      </c>
      <c r="M3" s="32"/>
      <c r="N3" s="32"/>
    </row>
    <row r="4" spans="1:14" ht="49.5" thickTop="1" thickBot="1" x14ac:dyDescent="0.3">
      <c r="A4" s="57" t="s">
        <v>40</v>
      </c>
      <c r="B4" s="58">
        <v>994953</v>
      </c>
      <c r="C4" s="59" t="s">
        <v>42</v>
      </c>
      <c r="D4" s="45"/>
      <c r="E4" s="40">
        <v>1</v>
      </c>
      <c r="F4" s="19">
        <f>70+161.017</f>
        <v>231.017</v>
      </c>
      <c r="G4" s="19">
        <f>E4*F4</f>
        <v>231.017</v>
      </c>
      <c r="H4" s="19">
        <f>42+15</f>
        <v>57</v>
      </c>
      <c r="I4" s="19">
        <f>E4*H4</f>
        <v>57</v>
      </c>
      <c r="J4" s="13">
        <f t="shared" ref="J4:J29" si="0">G4+I4</f>
        <v>288.017</v>
      </c>
      <c r="K4" s="13">
        <f t="shared" ref="K4:K29" si="1">J4*0.08</f>
        <v>23.041360000000001</v>
      </c>
      <c r="L4" s="13">
        <f t="shared" ref="L4:L29" si="2">J4+K4</f>
        <v>311.05835999999999</v>
      </c>
      <c r="M4" s="11">
        <f>SUM(L4)</f>
        <v>311.05835999999999</v>
      </c>
      <c r="N4" s="23" t="s">
        <v>41</v>
      </c>
    </row>
    <row r="5" spans="1:14" ht="24.95" customHeight="1" thickTop="1" x14ac:dyDescent="0.25">
      <c r="A5" s="88" t="s">
        <v>27</v>
      </c>
      <c r="B5" s="85">
        <v>1387185</v>
      </c>
      <c r="C5" s="60" t="s">
        <v>24</v>
      </c>
      <c r="D5" s="17">
        <v>0.42</v>
      </c>
      <c r="E5" s="25"/>
      <c r="F5" s="17"/>
      <c r="G5" s="17"/>
      <c r="H5" s="17">
        <v>1300</v>
      </c>
      <c r="I5" s="17">
        <f>D5*H5</f>
        <v>546</v>
      </c>
      <c r="J5" s="19">
        <f t="shared" si="0"/>
        <v>546</v>
      </c>
      <c r="K5" s="19">
        <f t="shared" si="1"/>
        <v>43.68</v>
      </c>
      <c r="L5" s="19">
        <f t="shared" si="2"/>
        <v>589.67999999999995</v>
      </c>
      <c r="N5" s="15"/>
    </row>
    <row r="6" spans="1:14" ht="24.95" customHeight="1" x14ac:dyDescent="0.25">
      <c r="A6" s="89"/>
      <c r="B6" s="86"/>
      <c r="C6" s="61" t="s">
        <v>25</v>
      </c>
      <c r="D6" s="46">
        <v>0.1</v>
      </c>
      <c r="E6" s="47">
        <v>1</v>
      </c>
      <c r="F6" s="18">
        <v>762.71199999999999</v>
      </c>
      <c r="G6" s="18">
        <f>E6*F6</f>
        <v>762.71199999999999</v>
      </c>
      <c r="H6" s="18">
        <v>50</v>
      </c>
      <c r="I6" s="18">
        <f>E6*H6</f>
        <v>50</v>
      </c>
      <c r="J6" s="19">
        <f t="shared" si="0"/>
        <v>812.71199999999999</v>
      </c>
      <c r="K6" s="19">
        <f t="shared" si="1"/>
        <v>65.016959999999997</v>
      </c>
      <c r="L6" s="19">
        <f t="shared" si="2"/>
        <v>877.72896000000003</v>
      </c>
      <c r="N6" s="15"/>
    </row>
    <row r="7" spans="1:14" ht="24.95" customHeight="1" thickBot="1" x14ac:dyDescent="0.3">
      <c r="A7" s="90"/>
      <c r="B7" s="87"/>
      <c r="C7" s="55" t="s">
        <v>14</v>
      </c>
      <c r="D7" s="30"/>
      <c r="E7" s="31">
        <v>1</v>
      </c>
      <c r="F7" s="16"/>
      <c r="G7" s="16"/>
      <c r="H7" s="16">
        <v>9.6</v>
      </c>
      <c r="I7" s="16">
        <f>E7*H7</f>
        <v>9.6</v>
      </c>
      <c r="J7" s="24">
        <f t="shared" si="0"/>
        <v>9.6</v>
      </c>
      <c r="K7" s="24">
        <f t="shared" si="1"/>
        <v>0.76800000000000002</v>
      </c>
      <c r="L7" s="24">
        <f t="shared" si="2"/>
        <v>10.368</v>
      </c>
      <c r="M7" s="11">
        <f>SUM(L5:L7)</f>
        <v>1477.7769599999999</v>
      </c>
      <c r="N7" s="15" t="s">
        <v>26</v>
      </c>
    </row>
    <row r="8" spans="1:14" ht="49.5" thickTop="1" thickBot="1" x14ac:dyDescent="0.3">
      <c r="A8" s="68" t="s">
        <v>30</v>
      </c>
      <c r="B8" s="62">
        <v>1864134</v>
      </c>
      <c r="C8" s="56" t="s">
        <v>7</v>
      </c>
      <c r="D8" s="13">
        <v>0.1</v>
      </c>
      <c r="E8" s="14"/>
      <c r="F8" s="13"/>
      <c r="G8" s="13"/>
      <c r="H8" s="13">
        <v>1300</v>
      </c>
      <c r="I8" s="13">
        <f>D8*H8</f>
        <v>130</v>
      </c>
      <c r="J8" s="13">
        <f t="shared" si="0"/>
        <v>130</v>
      </c>
      <c r="K8" s="13">
        <f t="shared" si="1"/>
        <v>10.4</v>
      </c>
      <c r="L8" s="13">
        <f t="shared" si="2"/>
        <v>140.4</v>
      </c>
      <c r="M8" s="11">
        <f>SUM(L8)</f>
        <v>140.4</v>
      </c>
      <c r="N8" s="15" t="s">
        <v>29</v>
      </c>
    </row>
    <row r="9" spans="1:14" ht="27.95" customHeight="1" thickTop="1" x14ac:dyDescent="0.25">
      <c r="A9" s="89" t="s">
        <v>31</v>
      </c>
      <c r="B9" s="93">
        <v>1878573</v>
      </c>
      <c r="C9" s="60" t="s">
        <v>7</v>
      </c>
      <c r="D9" s="17">
        <v>0.03</v>
      </c>
      <c r="E9" s="25"/>
      <c r="F9" s="17"/>
      <c r="G9" s="17"/>
      <c r="H9" s="17">
        <v>1300</v>
      </c>
      <c r="I9" s="17">
        <f>D9*H9</f>
        <v>39</v>
      </c>
      <c r="J9" s="19">
        <f t="shared" si="0"/>
        <v>39</v>
      </c>
      <c r="K9" s="19">
        <f t="shared" si="1"/>
        <v>3.12</v>
      </c>
      <c r="L9" s="19">
        <f t="shared" si="2"/>
        <v>42.12</v>
      </c>
      <c r="N9" s="15"/>
    </row>
    <row r="10" spans="1:14" ht="27.95" customHeight="1" thickBot="1" x14ac:dyDescent="0.3">
      <c r="A10" s="90"/>
      <c r="B10" s="94"/>
      <c r="C10" s="55" t="s">
        <v>12</v>
      </c>
      <c r="D10" s="30">
        <v>0.18</v>
      </c>
      <c r="E10" s="31"/>
      <c r="F10" s="29"/>
      <c r="G10" s="29"/>
      <c r="H10" s="16">
        <v>662</v>
      </c>
      <c r="I10" s="16">
        <f>D10*H10</f>
        <v>119.16</v>
      </c>
      <c r="J10" s="24">
        <f t="shared" si="0"/>
        <v>119.16</v>
      </c>
      <c r="K10" s="24">
        <f t="shared" si="1"/>
        <v>9.5327999999999999</v>
      </c>
      <c r="L10" s="24">
        <f t="shared" si="2"/>
        <v>128.69280000000001</v>
      </c>
      <c r="M10" s="11">
        <f>SUM(L9:L10)</f>
        <v>170.81280000000001</v>
      </c>
      <c r="N10" s="15" t="s">
        <v>26</v>
      </c>
    </row>
    <row r="11" spans="1:14" ht="49.5" thickTop="1" thickBot="1" x14ac:dyDescent="0.3">
      <c r="A11" s="68" t="s">
        <v>32</v>
      </c>
      <c r="B11" s="62">
        <v>1808304</v>
      </c>
      <c r="C11" s="56" t="s">
        <v>2</v>
      </c>
      <c r="D11" s="13">
        <v>0.05</v>
      </c>
      <c r="E11" s="14"/>
      <c r="F11" s="13"/>
      <c r="G11" s="13"/>
      <c r="H11" s="13">
        <v>1300</v>
      </c>
      <c r="I11" s="13">
        <f>D11*H11</f>
        <v>65</v>
      </c>
      <c r="J11" s="13">
        <f t="shared" si="0"/>
        <v>65</v>
      </c>
      <c r="K11" s="13">
        <f t="shared" si="1"/>
        <v>5.2</v>
      </c>
      <c r="L11" s="13">
        <f t="shared" si="2"/>
        <v>70.2</v>
      </c>
      <c r="M11" s="11">
        <f>SUM(L11)</f>
        <v>70.2</v>
      </c>
      <c r="N11" s="15" t="s">
        <v>33</v>
      </c>
    </row>
    <row r="12" spans="1:14" ht="30" customHeight="1" thickTop="1" x14ac:dyDescent="0.25">
      <c r="A12" s="89" t="s">
        <v>35</v>
      </c>
      <c r="B12" s="93">
        <v>1829687</v>
      </c>
      <c r="C12" s="61" t="s">
        <v>3</v>
      </c>
      <c r="D12" s="18">
        <v>0.25</v>
      </c>
      <c r="E12" s="27"/>
      <c r="F12" s="18"/>
      <c r="G12" s="18"/>
      <c r="H12" s="18">
        <v>1300</v>
      </c>
      <c r="I12" s="18">
        <f>D12*H12</f>
        <v>325</v>
      </c>
      <c r="J12" s="19">
        <f t="shared" si="0"/>
        <v>325</v>
      </c>
      <c r="K12" s="19">
        <f t="shared" si="1"/>
        <v>26</v>
      </c>
      <c r="L12" s="19">
        <f t="shared" si="2"/>
        <v>351</v>
      </c>
      <c r="N12" s="15"/>
    </row>
    <row r="13" spans="1:14" ht="30" customHeight="1" thickBot="1" x14ac:dyDescent="0.3">
      <c r="A13" s="90"/>
      <c r="B13" s="94"/>
      <c r="C13" s="63" t="s">
        <v>34</v>
      </c>
      <c r="D13" s="38"/>
      <c r="E13" s="39">
        <v>1</v>
      </c>
      <c r="F13" s="38">
        <v>1.43</v>
      </c>
      <c r="G13" s="38">
        <f>E13*F13</f>
        <v>1.43</v>
      </c>
      <c r="H13" s="38">
        <v>1</v>
      </c>
      <c r="I13" s="38">
        <f>E13*H13</f>
        <v>1</v>
      </c>
      <c r="J13" s="24">
        <f t="shared" si="0"/>
        <v>2.4299999999999997</v>
      </c>
      <c r="K13" s="24">
        <f t="shared" si="1"/>
        <v>0.19439999999999999</v>
      </c>
      <c r="L13" s="24">
        <f t="shared" si="2"/>
        <v>2.6243999999999996</v>
      </c>
      <c r="M13" s="11">
        <f>SUM(L12:L13)</f>
        <v>353.62439999999998</v>
      </c>
      <c r="N13" s="15" t="s">
        <v>26</v>
      </c>
    </row>
    <row r="14" spans="1:14" ht="39.950000000000003" customHeight="1" thickTop="1" thickBot="1" x14ac:dyDescent="0.3">
      <c r="A14" s="68" t="s">
        <v>37</v>
      </c>
      <c r="B14" s="62">
        <v>1832852</v>
      </c>
      <c r="C14" s="56" t="s">
        <v>2</v>
      </c>
      <c r="D14" s="13">
        <v>0.25</v>
      </c>
      <c r="E14" s="14"/>
      <c r="F14" s="13"/>
      <c r="G14" s="13"/>
      <c r="H14" s="13">
        <v>1300</v>
      </c>
      <c r="I14" s="13">
        <f t="shared" ref="I14:I24" si="3">D14*H14</f>
        <v>325</v>
      </c>
      <c r="J14" s="13">
        <f t="shared" si="0"/>
        <v>325</v>
      </c>
      <c r="K14" s="13">
        <f t="shared" si="1"/>
        <v>26</v>
      </c>
      <c r="L14" s="13">
        <f t="shared" si="2"/>
        <v>351</v>
      </c>
      <c r="M14" s="11">
        <f>SUM(L14)</f>
        <v>351</v>
      </c>
      <c r="N14" s="15" t="s">
        <v>36</v>
      </c>
    </row>
    <row r="15" spans="1:14" ht="49.5" thickTop="1" thickBot="1" x14ac:dyDescent="0.3">
      <c r="A15" s="68" t="s">
        <v>38</v>
      </c>
      <c r="B15" s="62">
        <v>1841818</v>
      </c>
      <c r="C15" s="56" t="s">
        <v>2</v>
      </c>
      <c r="D15" s="13">
        <v>0.2</v>
      </c>
      <c r="E15" s="14"/>
      <c r="F15" s="13"/>
      <c r="G15" s="13"/>
      <c r="H15" s="13">
        <v>1300</v>
      </c>
      <c r="I15" s="13">
        <f t="shared" si="3"/>
        <v>260</v>
      </c>
      <c r="J15" s="13">
        <f t="shared" si="0"/>
        <v>260</v>
      </c>
      <c r="K15" s="13">
        <f t="shared" si="1"/>
        <v>20.8</v>
      </c>
      <c r="L15" s="13">
        <f t="shared" si="2"/>
        <v>280.8</v>
      </c>
      <c r="M15" s="11">
        <f>SUM(L15)</f>
        <v>280.8</v>
      </c>
      <c r="N15" s="15" t="s">
        <v>36</v>
      </c>
    </row>
    <row r="16" spans="1:14" ht="32.1" customHeight="1" thickTop="1" x14ac:dyDescent="0.25">
      <c r="A16" s="89" t="s">
        <v>39</v>
      </c>
      <c r="B16" s="93">
        <v>1811102</v>
      </c>
      <c r="C16" s="60" t="s">
        <v>7</v>
      </c>
      <c r="D16" s="17">
        <v>0.21</v>
      </c>
      <c r="E16" s="25"/>
      <c r="F16" s="17"/>
      <c r="G16" s="17"/>
      <c r="H16" s="17">
        <v>1300</v>
      </c>
      <c r="I16" s="17">
        <f t="shared" si="3"/>
        <v>273</v>
      </c>
      <c r="J16" s="19">
        <f t="shared" si="0"/>
        <v>273</v>
      </c>
      <c r="K16" s="19">
        <f t="shared" si="1"/>
        <v>21.84</v>
      </c>
      <c r="L16" s="19">
        <f t="shared" si="2"/>
        <v>294.83999999999997</v>
      </c>
      <c r="N16" s="15"/>
    </row>
    <row r="17" spans="1:14" ht="32.1" customHeight="1" thickBot="1" x14ac:dyDescent="0.3">
      <c r="A17" s="90"/>
      <c r="B17" s="94"/>
      <c r="C17" s="55" t="s">
        <v>12</v>
      </c>
      <c r="D17" s="30">
        <v>7.0000000000000007E-2</v>
      </c>
      <c r="E17" s="31"/>
      <c r="F17" s="29"/>
      <c r="G17" s="29"/>
      <c r="H17" s="16">
        <v>662</v>
      </c>
      <c r="I17" s="16">
        <f t="shared" si="3"/>
        <v>46.34</v>
      </c>
      <c r="J17" s="24">
        <f t="shared" si="0"/>
        <v>46.34</v>
      </c>
      <c r="K17" s="24">
        <f t="shared" si="1"/>
        <v>3.7072000000000003</v>
      </c>
      <c r="L17" s="24">
        <f t="shared" si="2"/>
        <v>50.047200000000004</v>
      </c>
      <c r="M17" s="11">
        <f>SUM(L16:L17)</f>
        <v>344.88720000000001</v>
      </c>
      <c r="N17" s="15" t="s">
        <v>36</v>
      </c>
    </row>
    <row r="18" spans="1:14" ht="15.75" thickTop="1" x14ac:dyDescent="0.25">
      <c r="A18" s="88" t="s">
        <v>43</v>
      </c>
      <c r="B18" s="99">
        <v>1893771</v>
      </c>
      <c r="C18" s="64" t="s">
        <v>13</v>
      </c>
      <c r="D18" s="50">
        <v>0.19</v>
      </c>
      <c r="E18" s="51"/>
      <c r="F18" s="49"/>
      <c r="G18" s="49"/>
      <c r="H18" s="22">
        <v>445.71100000000001</v>
      </c>
      <c r="I18" s="22">
        <f t="shared" si="3"/>
        <v>84.685090000000002</v>
      </c>
      <c r="J18" s="19">
        <f t="shared" si="0"/>
        <v>84.685090000000002</v>
      </c>
      <c r="K18" s="19">
        <f t="shared" si="1"/>
        <v>6.7748072000000006</v>
      </c>
      <c r="L18" s="19">
        <f t="shared" si="2"/>
        <v>91.4598972</v>
      </c>
      <c r="N18" s="15"/>
    </row>
    <row r="19" spans="1:14" x14ac:dyDescent="0.25">
      <c r="A19" s="89"/>
      <c r="B19" s="93"/>
      <c r="C19" s="61" t="s">
        <v>7</v>
      </c>
      <c r="D19" s="46">
        <v>0.1</v>
      </c>
      <c r="E19" s="47"/>
      <c r="F19" s="26"/>
      <c r="G19" s="26"/>
      <c r="H19" s="18">
        <v>1300</v>
      </c>
      <c r="I19" s="18">
        <f t="shared" si="3"/>
        <v>130</v>
      </c>
      <c r="J19" s="19">
        <f t="shared" si="0"/>
        <v>130</v>
      </c>
      <c r="K19" s="19">
        <f t="shared" si="1"/>
        <v>10.4</v>
      </c>
      <c r="L19" s="19">
        <f t="shared" si="2"/>
        <v>140.4</v>
      </c>
      <c r="N19" s="15"/>
    </row>
    <row r="20" spans="1:14" x14ac:dyDescent="0.25">
      <c r="A20" s="89"/>
      <c r="B20" s="93"/>
      <c r="C20" s="65" t="s">
        <v>11</v>
      </c>
      <c r="D20" s="18">
        <v>0.03</v>
      </c>
      <c r="E20" s="27"/>
      <c r="F20" s="18"/>
      <c r="G20" s="18"/>
      <c r="H20" s="18">
        <v>236.03700000000001</v>
      </c>
      <c r="I20" s="18">
        <f t="shared" si="3"/>
        <v>7.0811099999999998</v>
      </c>
      <c r="J20" s="19">
        <f t="shared" si="0"/>
        <v>7.0811099999999998</v>
      </c>
      <c r="K20" s="19">
        <f t="shared" si="1"/>
        <v>0.56648880000000001</v>
      </c>
      <c r="L20" s="19">
        <f t="shared" si="2"/>
        <v>7.6475987999999999</v>
      </c>
      <c r="N20" s="15"/>
    </row>
    <row r="21" spans="1:14" ht="15.75" thickBot="1" x14ac:dyDescent="0.3">
      <c r="A21" s="90"/>
      <c r="B21" s="94"/>
      <c r="C21" s="66" t="s">
        <v>10</v>
      </c>
      <c r="D21" s="24">
        <v>0.24</v>
      </c>
      <c r="E21" s="5"/>
      <c r="F21" s="5"/>
      <c r="G21" s="5"/>
      <c r="H21" s="5">
        <v>94.965000000000003</v>
      </c>
      <c r="I21" s="6">
        <f t="shared" si="3"/>
        <v>22.791599999999999</v>
      </c>
      <c r="J21" s="24">
        <f t="shared" si="0"/>
        <v>22.791599999999999</v>
      </c>
      <c r="K21" s="24">
        <f t="shared" si="1"/>
        <v>1.8233280000000001</v>
      </c>
      <c r="L21" s="24">
        <f t="shared" si="2"/>
        <v>24.614927999999999</v>
      </c>
      <c r="M21" s="11">
        <f>SUM(L18:L21)</f>
        <v>264.12242400000002</v>
      </c>
      <c r="N21" s="15" t="s">
        <v>28</v>
      </c>
    </row>
    <row r="22" spans="1:14" ht="15.75" thickTop="1" x14ac:dyDescent="0.25">
      <c r="A22" s="88" t="s">
        <v>44</v>
      </c>
      <c r="B22" s="99">
        <v>1910862</v>
      </c>
      <c r="C22" s="64" t="s">
        <v>8</v>
      </c>
      <c r="D22" s="50">
        <v>0.2</v>
      </c>
      <c r="E22" s="51"/>
      <c r="F22" s="49"/>
      <c r="G22" s="49"/>
      <c r="H22" s="18">
        <v>1300</v>
      </c>
      <c r="I22" s="18">
        <f t="shared" si="3"/>
        <v>260</v>
      </c>
      <c r="J22" s="19">
        <f t="shared" si="0"/>
        <v>260</v>
      </c>
      <c r="K22" s="19">
        <f t="shared" si="1"/>
        <v>20.8</v>
      </c>
      <c r="L22" s="19">
        <f t="shared" si="2"/>
        <v>280.8</v>
      </c>
      <c r="N22" s="15"/>
    </row>
    <row r="23" spans="1:14" x14ac:dyDescent="0.25">
      <c r="A23" s="89"/>
      <c r="B23" s="93"/>
      <c r="C23" s="61" t="s">
        <v>3</v>
      </c>
      <c r="D23" s="46">
        <v>0.04</v>
      </c>
      <c r="E23" s="47"/>
      <c r="F23" s="26"/>
      <c r="G23" s="26"/>
      <c r="H23" s="18">
        <v>1300</v>
      </c>
      <c r="I23" s="18">
        <f t="shared" si="3"/>
        <v>52</v>
      </c>
      <c r="J23" s="19">
        <f t="shared" si="0"/>
        <v>52</v>
      </c>
      <c r="K23" s="19">
        <f t="shared" si="1"/>
        <v>4.16</v>
      </c>
      <c r="L23" s="19">
        <f t="shared" si="2"/>
        <v>56.16</v>
      </c>
      <c r="N23" s="15"/>
    </row>
    <row r="24" spans="1:14" x14ac:dyDescent="0.25">
      <c r="A24" s="89"/>
      <c r="B24" s="93"/>
      <c r="C24" s="65" t="s">
        <v>45</v>
      </c>
      <c r="D24" s="18">
        <v>0.04</v>
      </c>
      <c r="E24" s="27"/>
      <c r="F24" s="18"/>
      <c r="G24" s="18"/>
      <c r="H24" s="18">
        <v>50</v>
      </c>
      <c r="I24" s="18">
        <f t="shared" si="3"/>
        <v>2</v>
      </c>
      <c r="J24" s="19">
        <f t="shared" si="0"/>
        <v>2</v>
      </c>
      <c r="K24" s="19">
        <f t="shared" si="1"/>
        <v>0.16</v>
      </c>
      <c r="L24" s="19">
        <f t="shared" si="2"/>
        <v>2.16</v>
      </c>
      <c r="N24" s="15"/>
    </row>
    <row r="25" spans="1:14" ht="15.75" thickBot="1" x14ac:dyDescent="0.3">
      <c r="A25" s="90"/>
      <c r="B25" s="94"/>
      <c r="C25" s="55" t="s">
        <v>6</v>
      </c>
      <c r="D25" s="30">
        <v>0.1</v>
      </c>
      <c r="E25" s="7">
        <v>1</v>
      </c>
      <c r="F25" s="24">
        <v>275.42</v>
      </c>
      <c r="G25" s="24">
        <f>E25*F25</f>
        <v>275.42</v>
      </c>
      <c r="H25" s="24">
        <v>50</v>
      </c>
      <c r="I25" s="24">
        <f>E25*H25</f>
        <v>50</v>
      </c>
      <c r="J25" s="24">
        <f t="shared" si="0"/>
        <v>325.42</v>
      </c>
      <c r="K25" s="24">
        <f t="shared" si="1"/>
        <v>26.033600000000003</v>
      </c>
      <c r="L25" s="24">
        <f t="shared" si="2"/>
        <v>351.45359999999999</v>
      </c>
      <c r="M25" s="11">
        <f>SUM(L22:L25)</f>
        <v>690.57360000000006</v>
      </c>
      <c r="N25" s="15" t="s">
        <v>28</v>
      </c>
    </row>
    <row r="26" spans="1:14" ht="25.5" thickTop="1" thickBot="1" x14ac:dyDescent="0.3">
      <c r="A26" s="67" t="s">
        <v>46</v>
      </c>
      <c r="B26" s="62">
        <v>1905231</v>
      </c>
      <c r="C26" s="56" t="s">
        <v>7</v>
      </c>
      <c r="D26" s="13">
        <v>0.14000000000000001</v>
      </c>
      <c r="E26" s="14"/>
      <c r="F26" s="13"/>
      <c r="G26" s="13"/>
      <c r="H26" s="13">
        <v>1300</v>
      </c>
      <c r="I26" s="13">
        <f>D26*H26</f>
        <v>182.00000000000003</v>
      </c>
      <c r="J26" s="13">
        <f t="shared" si="0"/>
        <v>182.00000000000003</v>
      </c>
      <c r="K26" s="13">
        <f t="shared" si="1"/>
        <v>14.560000000000002</v>
      </c>
      <c r="L26" s="13">
        <f t="shared" si="2"/>
        <v>196.56000000000003</v>
      </c>
      <c r="M26" s="11">
        <f>SUM(L26)</f>
        <v>196.56000000000003</v>
      </c>
      <c r="N26" s="15" t="s">
        <v>28</v>
      </c>
    </row>
    <row r="27" spans="1:14" ht="35.1" customHeight="1" thickTop="1" x14ac:dyDescent="0.25">
      <c r="A27" s="95" t="s">
        <v>140</v>
      </c>
      <c r="B27" s="97" t="s">
        <v>139</v>
      </c>
      <c r="C27" s="80" t="s">
        <v>138</v>
      </c>
      <c r="D27" s="79">
        <v>1.4</v>
      </c>
      <c r="E27" s="78"/>
      <c r="F27" s="78"/>
      <c r="G27" s="77"/>
      <c r="H27" s="19">
        <v>1300</v>
      </c>
      <c r="I27" s="19">
        <f>D27*H27</f>
        <v>1819.9999999999998</v>
      </c>
      <c r="J27" s="19">
        <f t="shared" si="0"/>
        <v>1819.9999999999998</v>
      </c>
      <c r="K27" s="19">
        <f t="shared" si="1"/>
        <v>145.6</v>
      </c>
      <c r="L27" s="19">
        <f t="shared" si="2"/>
        <v>1965.5999999999997</v>
      </c>
      <c r="M27" s="73"/>
      <c r="N27" s="15"/>
    </row>
    <row r="28" spans="1:14" ht="35.1" customHeight="1" x14ac:dyDescent="0.25">
      <c r="A28" s="95"/>
      <c r="B28" s="97"/>
      <c r="C28" s="76" t="s">
        <v>137</v>
      </c>
      <c r="D28" s="71">
        <v>1.2</v>
      </c>
      <c r="E28" s="75"/>
      <c r="F28" s="75"/>
      <c r="G28" s="74"/>
      <c r="H28" s="18">
        <v>1300</v>
      </c>
      <c r="I28" s="18">
        <f>D28*H28</f>
        <v>1560</v>
      </c>
      <c r="J28" s="18">
        <f t="shared" si="0"/>
        <v>1560</v>
      </c>
      <c r="K28" s="18">
        <f t="shared" si="1"/>
        <v>124.8</v>
      </c>
      <c r="L28" s="18">
        <f t="shared" si="2"/>
        <v>1684.8</v>
      </c>
      <c r="M28" s="73"/>
      <c r="N28" s="15"/>
    </row>
    <row r="29" spans="1:14" ht="35.1" customHeight="1" thickBot="1" x14ac:dyDescent="0.3">
      <c r="A29" s="96"/>
      <c r="B29" s="98"/>
      <c r="C29" s="72" t="s">
        <v>6</v>
      </c>
      <c r="D29" s="81">
        <v>0.1</v>
      </c>
      <c r="E29" s="70">
        <v>1</v>
      </c>
      <c r="F29" s="16">
        <v>275.42</v>
      </c>
      <c r="G29" s="16">
        <f>E29*F29</f>
        <v>275.42</v>
      </c>
      <c r="H29" s="16">
        <v>50</v>
      </c>
      <c r="I29" s="16">
        <f>E29*H29</f>
        <v>50</v>
      </c>
      <c r="J29" s="24">
        <f t="shared" si="0"/>
        <v>325.42</v>
      </c>
      <c r="K29" s="24">
        <f t="shared" si="1"/>
        <v>26.033600000000003</v>
      </c>
      <c r="L29" s="24">
        <f t="shared" si="2"/>
        <v>351.45359999999999</v>
      </c>
      <c r="M29" s="69">
        <f>SUM(L27:L29)</f>
        <v>4001.8535999999995</v>
      </c>
      <c r="N29" s="15" t="s">
        <v>136</v>
      </c>
    </row>
    <row r="30" spans="1:14" ht="15.75" thickTop="1" x14ac:dyDescent="0.25">
      <c r="F30" s="82">
        <f>SUM(F4:F29)</f>
        <v>1545.999</v>
      </c>
      <c r="G30" s="82">
        <f>SUM(G4:G29)</f>
        <v>1545.999</v>
      </c>
      <c r="I30" s="82">
        <f>SUM(I4:I29)</f>
        <v>6466.6578</v>
      </c>
      <c r="J30" s="82">
        <f>SUM(J4:J29)</f>
        <v>8012.6567999999997</v>
      </c>
      <c r="K30" s="82">
        <f>SUM(K4:K29)</f>
        <v>641.01254399999993</v>
      </c>
      <c r="L30" s="82">
        <f>SUM(L4:L29)</f>
        <v>8653.6693439999999</v>
      </c>
      <c r="N30" s="15"/>
    </row>
    <row r="31" spans="1:14" x14ac:dyDescent="0.25">
      <c r="N31" s="15"/>
    </row>
    <row r="32" spans="1:14" x14ac:dyDescent="0.25">
      <c r="N32" s="15"/>
    </row>
    <row r="33" spans="14:14" x14ac:dyDescent="0.25">
      <c r="N33" s="15"/>
    </row>
    <row r="34" spans="14:14" x14ac:dyDescent="0.25">
      <c r="N34" s="15"/>
    </row>
    <row r="35" spans="14:14" x14ac:dyDescent="0.25">
      <c r="N35" s="15"/>
    </row>
    <row r="36" spans="14:14" x14ac:dyDescent="0.25">
      <c r="N36" s="15"/>
    </row>
    <row r="37" spans="14:14" x14ac:dyDescent="0.25">
      <c r="N37" s="15"/>
    </row>
    <row r="38" spans="14:14" x14ac:dyDescent="0.25">
      <c r="N38" s="15"/>
    </row>
    <row r="39" spans="14:14" x14ac:dyDescent="0.25">
      <c r="N39" s="15"/>
    </row>
    <row r="40" spans="14:14" x14ac:dyDescent="0.25">
      <c r="N40" s="15"/>
    </row>
    <row r="41" spans="14:14" x14ac:dyDescent="0.25">
      <c r="N41" s="15"/>
    </row>
    <row r="42" spans="14:14" x14ac:dyDescent="0.25">
      <c r="N42" s="15"/>
    </row>
    <row r="43" spans="14:14" x14ac:dyDescent="0.25">
      <c r="N43" s="15"/>
    </row>
    <row r="44" spans="14:14" x14ac:dyDescent="0.25">
      <c r="N44" s="15"/>
    </row>
    <row r="45" spans="14:14" x14ac:dyDescent="0.25">
      <c r="N45" s="15"/>
    </row>
    <row r="46" spans="14:14" x14ac:dyDescent="0.25">
      <c r="N46" s="15"/>
    </row>
    <row r="47" spans="14:14" x14ac:dyDescent="0.25">
      <c r="N47" s="15"/>
    </row>
    <row r="48" spans="14:14" x14ac:dyDescent="0.25">
      <c r="N48" s="15"/>
    </row>
    <row r="49" spans="14:14" x14ac:dyDescent="0.25">
      <c r="N49" s="15"/>
    </row>
    <row r="50" spans="14:14" x14ac:dyDescent="0.25">
      <c r="N50" s="15"/>
    </row>
    <row r="51" spans="14:14" x14ac:dyDescent="0.25">
      <c r="N51" s="15"/>
    </row>
    <row r="52" spans="14:14" x14ac:dyDescent="0.25">
      <c r="N52" s="15"/>
    </row>
    <row r="53" spans="14:14" x14ac:dyDescent="0.25">
      <c r="N53" s="15"/>
    </row>
    <row r="54" spans="14:14" x14ac:dyDescent="0.25">
      <c r="N54" s="15"/>
    </row>
    <row r="55" spans="14:14" x14ac:dyDescent="0.25">
      <c r="N55" s="15"/>
    </row>
    <row r="56" spans="14:14" x14ac:dyDescent="0.25">
      <c r="N56" s="15"/>
    </row>
    <row r="57" spans="14:14" x14ac:dyDescent="0.25">
      <c r="N57" s="15"/>
    </row>
    <row r="58" spans="14:14" x14ac:dyDescent="0.25">
      <c r="N58" s="15"/>
    </row>
    <row r="59" spans="14:14" x14ac:dyDescent="0.25">
      <c r="N59" s="15"/>
    </row>
    <row r="60" spans="14:14" x14ac:dyDescent="0.25">
      <c r="N60" s="15"/>
    </row>
    <row r="61" spans="14:14" x14ac:dyDescent="0.25">
      <c r="N61" s="15"/>
    </row>
    <row r="62" spans="14:14" x14ac:dyDescent="0.25">
      <c r="N62" s="15"/>
    </row>
    <row r="63" spans="14:14" x14ac:dyDescent="0.25">
      <c r="N63" s="15"/>
    </row>
    <row r="64" spans="14:14" x14ac:dyDescent="0.25">
      <c r="N64" s="15"/>
    </row>
    <row r="65" spans="14:14" x14ac:dyDescent="0.25">
      <c r="N65" s="15"/>
    </row>
    <row r="66" spans="14:14" x14ac:dyDescent="0.25">
      <c r="N66" s="15"/>
    </row>
    <row r="67" spans="14:14" x14ac:dyDescent="0.25">
      <c r="N67" s="15"/>
    </row>
    <row r="68" spans="14:14" x14ac:dyDescent="0.25">
      <c r="N68" s="15"/>
    </row>
    <row r="69" spans="14:14" x14ac:dyDescent="0.25">
      <c r="N69" s="15"/>
    </row>
    <row r="70" spans="14:14" x14ac:dyDescent="0.25">
      <c r="N70" s="15"/>
    </row>
    <row r="71" spans="14:14" x14ac:dyDescent="0.25">
      <c r="N71" s="15"/>
    </row>
    <row r="72" spans="14:14" x14ac:dyDescent="0.25">
      <c r="N72" s="15"/>
    </row>
    <row r="73" spans="14:14" x14ac:dyDescent="0.25">
      <c r="N73" s="15"/>
    </row>
    <row r="74" spans="14:14" x14ac:dyDescent="0.25">
      <c r="N74" s="15"/>
    </row>
    <row r="75" spans="14:14" x14ac:dyDescent="0.25">
      <c r="N75" s="15"/>
    </row>
    <row r="76" spans="14:14" x14ac:dyDescent="0.25">
      <c r="N76" s="15"/>
    </row>
    <row r="77" spans="14:14" x14ac:dyDescent="0.25">
      <c r="N77" s="15"/>
    </row>
    <row r="78" spans="14:14" x14ac:dyDescent="0.25">
      <c r="N78" s="15"/>
    </row>
    <row r="79" spans="14:14" x14ac:dyDescent="0.25">
      <c r="N79" s="15"/>
    </row>
    <row r="80" spans="14:14" x14ac:dyDescent="0.25">
      <c r="N80" s="15"/>
    </row>
    <row r="81" spans="14:14" x14ac:dyDescent="0.25">
      <c r="N81" s="15"/>
    </row>
    <row r="82" spans="14:14" x14ac:dyDescent="0.25">
      <c r="N82" s="15"/>
    </row>
    <row r="83" spans="14:14" x14ac:dyDescent="0.25">
      <c r="N83" s="15"/>
    </row>
    <row r="84" spans="14:14" x14ac:dyDescent="0.25">
      <c r="N84" s="15"/>
    </row>
    <row r="85" spans="14:14" x14ac:dyDescent="0.25">
      <c r="N85" s="15"/>
    </row>
    <row r="86" spans="14:14" x14ac:dyDescent="0.25">
      <c r="N86" s="15"/>
    </row>
    <row r="87" spans="14:14" x14ac:dyDescent="0.25">
      <c r="N87" s="15"/>
    </row>
    <row r="88" spans="14:14" x14ac:dyDescent="0.25">
      <c r="N88" s="15"/>
    </row>
    <row r="89" spans="14:14" x14ac:dyDescent="0.25">
      <c r="N89" s="15"/>
    </row>
    <row r="90" spans="14:14" x14ac:dyDescent="0.25">
      <c r="N90" s="15"/>
    </row>
    <row r="91" spans="14:14" x14ac:dyDescent="0.25">
      <c r="N91" s="15"/>
    </row>
    <row r="92" spans="14:14" x14ac:dyDescent="0.25">
      <c r="N92" s="15"/>
    </row>
    <row r="93" spans="14:14" x14ac:dyDescent="0.25">
      <c r="N93" s="15"/>
    </row>
    <row r="94" spans="14:14" x14ac:dyDescent="0.25">
      <c r="N94" s="15"/>
    </row>
    <row r="95" spans="14:14" x14ac:dyDescent="0.25">
      <c r="N95" s="15"/>
    </row>
    <row r="96" spans="14:14" x14ac:dyDescent="0.25">
      <c r="N96" s="15"/>
    </row>
    <row r="97" spans="14:14" x14ac:dyDescent="0.25">
      <c r="N97" s="15"/>
    </row>
    <row r="98" spans="14:14" x14ac:dyDescent="0.25">
      <c r="N98" s="15"/>
    </row>
    <row r="99" spans="14:14" x14ac:dyDescent="0.25">
      <c r="N99" s="15"/>
    </row>
    <row r="100" spans="14:14" x14ac:dyDescent="0.25">
      <c r="N100" s="15"/>
    </row>
    <row r="101" spans="14:14" x14ac:dyDescent="0.25">
      <c r="N101" s="15"/>
    </row>
    <row r="102" spans="14:14" x14ac:dyDescent="0.25">
      <c r="N102" s="15"/>
    </row>
    <row r="103" spans="14:14" x14ac:dyDescent="0.25">
      <c r="N103" s="15"/>
    </row>
    <row r="104" spans="14:14" x14ac:dyDescent="0.25">
      <c r="N104" s="15"/>
    </row>
    <row r="105" spans="14:14" x14ac:dyDescent="0.25">
      <c r="N105" s="15"/>
    </row>
    <row r="106" spans="14:14" x14ac:dyDescent="0.25">
      <c r="N106" s="15"/>
    </row>
    <row r="107" spans="14:14" x14ac:dyDescent="0.25">
      <c r="N107" s="15"/>
    </row>
    <row r="108" spans="14:14" x14ac:dyDescent="0.25">
      <c r="N108" s="15"/>
    </row>
    <row r="109" spans="14:14" x14ac:dyDescent="0.25">
      <c r="N109" s="15"/>
    </row>
    <row r="110" spans="14:14" x14ac:dyDescent="0.25">
      <c r="N110" s="15"/>
    </row>
    <row r="111" spans="14:14" x14ac:dyDescent="0.25">
      <c r="N111" s="15"/>
    </row>
    <row r="112" spans="14:14" x14ac:dyDescent="0.25">
      <c r="N112" s="15"/>
    </row>
    <row r="113" spans="14:14" x14ac:dyDescent="0.25">
      <c r="N113" s="15"/>
    </row>
    <row r="114" spans="14:14" x14ac:dyDescent="0.25">
      <c r="N114" s="15"/>
    </row>
    <row r="115" spans="14:14" x14ac:dyDescent="0.25">
      <c r="N115" s="15"/>
    </row>
    <row r="116" spans="14:14" x14ac:dyDescent="0.25">
      <c r="N116" s="15"/>
    </row>
    <row r="117" spans="14:14" x14ac:dyDescent="0.25">
      <c r="N117" s="15"/>
    </row>
    <row r="118" spans="14:14" x14ac:dyDescent="0.25">
      <c r="N118" s="15"/>
    </row>
    <row r="119" spans="14:14" x14ac:dyDescent="0.25">
      <c r="N119" s="15"/>
    </row>
    <row r="120" spans="14:14" x14ac:dyDescent="0.25">
      <c r="N120" s="15"/>
    </row>
    <row r="121" spans="14:14" x14ac:dyDescent="0.25">
      <c r="N121" s="15"/>
    </row>
    <row r="122" spans="14:14" x14ac:dyDescent="0.25">
      <c r="N122" s="15"/>
    </row>
    <row r="123" spans="14:14" x14ac:dyDescent="0.25">
      <c r="N123" s="15"/>
    </row>
    <row r="124" spans="14:14" x14ac:dyDescent="0.25">
      <c r="N124" s="15"/>
    </row>
    <row r="125" spans="14:14" x14ac:dyDescent="0.25">
      <c r="N125" s="15"/>
    </row>
    <row r="126" spans="14:14" x14ac:dyDescent="0.25">
      <c r="N126" s="15"/>
    </row>
    <row r="127" spans="14:14" x14ac:dyDescent="0.25">
      <c r="N127" s="15"/>
    </row>
    <row r="128" spans="14:14" x14ac:dyDescent="0.25">
      <c r="N128" s="15"/>
    </row>
    <row r="129" spans="14:14" x14ac:dyDescent="0.25">
      <c r="N129" s="15"/>
    </row>
    <row r="130" spans="14:14" x14ac:dyDescent="0.25">
      <c r="N130" s="15"/>
    </row>
    <row r="131" spans="14:14" x14ac:dyDescent="0.25">
      <c r="N131" s="15"/>
    </row>
    <row r="132" spans="14:14" x14ac:dyDescent="0.25">
      <c r="N132" s="15"/>
    </row>
    <row r="133" spans="14:14" x14ac:dyDescent="0.25">
      <c r="N133" s="15"/>
    </row>
    <row r="134" spans="14:14" x14ac:dyDescent="0.25">
      <c r="N134" s="15"/>
    </row>
    <row r="135" spans="14:14" x14ac:dyDescent="0.25">
      <c r="N135" s="15"/>
    </row>
    <row r="136" spans="14:14" x14ac:dyDescent="0.25">
      <c r="N136" s="15"/>
    </row>
    <row r="137" spans="14:14" x14ac:dyDescent="0.25">
      <c r="N137" s="15"/>
    </row>
    <row r="138" spans="14:14" x14ac:dyDescent="0.25">
      <c r="N138" s="15"/>
    </row>
    <row r="139" spans="14:14" x14ac:dyDescent="0.25">
      <c r="N139" s="15"/>
    </row>
    <row r="140" spans="14:14" x14ac:dyDescent="0.25">
      <c r="N140" s="15"/>
    </row>
    <row r="141" spans="14:14" x14ac:dyDescent="0.25">
      <c r="N141" s="15"/>
    </row>
    <row r="142" spans="14:14" x14ac:dyDescent="0.25">
      <c r="N142" s="15"/>
    </row>
    <row r="143" spans="14:14" x14ac:dyDescent="0.25">
      <c r="N143" s="15"/>
    </row>
    <row r="144" spans="14:14" x14ac:dyDescent="0.25">
      <c r="N144" s="15"/>
    </row>
    <row r="145" spans="14:14" x14ac:dyDescent="0.25">
      <c r="N145" s="15"/>
    </row>
    <row r="146" spans="14:14" x14ac:dyDescent="0.25">
      <c r="N146" s="15"/>
    </row>
    <row r="147" spans="14:14" x14ac:dyDescent="0.25">
      <c r="N147" s="15"/>
    </row>
    <row r="148" spans="14:14" x14ac:dyDescent="0.25">
      <c r="N148" s="15"/>
    </row>
    <row r="149" spans="14:14" x14ac:dyDescent="0.25">
      <c r="N149" s="15"/>
    </row>
    <row r="150" spans="14:14" x14ac:dyDescent="0.25">
      <c r="N150" s="15"/>
    </row>
    <row r="151" spans="14:14" x14ac:dyDescent="0.25">
      <c r="N151" s="15"/>
    </row>
    <row r="152" spans="14:14" x14ac:dyDescent="0.25">
      <c r="N152" s="15"/>
    </row>
    <row r="153" spans="14:14" x14ac:dyDescent="0.25">
      <c r="N153" s="15"/>
    </row>
    <row r="154" spans="14:14" x14ac:dyDescent="0.25">
      <c r="N154" s="15"/>
    </row>
    <row r="155" spans="14:14" x14ac:dyDescent="0.25">
      <c r="N155" s="15"/>
    </row>
    <row r="156" spans="14:14" x14ac:dyDescent="0.25">
      <c r="N156" s="15"/>
    </row>
    <row r="157" spans="14:14" x14ac:dyDescent="0.25">
      <c r="N157" s="15"/>
    </row>
    <row r="158" spans="14:14" x14ac:dyDescent="0.25">
      <c r="N158" s="15"/>
    </row>
    <row r="159" spans="14:14" x14ac:dyDescent="0.25">
      <c r="N159" s="15"/>
    </row>
    <row r="160" spans="14:14" x14ac:dyDescent="0.25">
      <c r="N160" s="15"/>
    </row>
    <row r="161" spans="14:14" x14ac:dyDescent="0.25">
      <c r="N161" s="15"/>
    </row>
    <row r="162" spans="14:14" x14ac:dyDescent="0.25">
      <c r="N162" s="15"/>
    </row>
    <row r="163" spans="14:14" x14ac:dyDescent="0.25">
      <c r="N163" s="15"/>
    </row>
    <row r="164" spans="14:14" x14ac:dyDescent="0.25">
      <c r="N164" s="15"/>
    </row>
    <row r="165" spans="14:14" x14ac:dyDescent="0.25">
      <c r="N165" s="15"/>
    </row>
    <row r="166" spans="14:14" x14ac:dyDescent="0.25">
      <c r="N166" s="15"/>
    </row>
    <row r="167" spans="14:14" x14ac:dyDescent="0.25">
      <c r="N167" s="15"/>
    </row>
    <row r="168" spans="14:14" x14ac:dyDescent="0.25">
      <c r="N168" s="15"/>
    </row>
    <row r="169" spans="14:14" x14ac:dyDescent="0.25">
      <c r="N169" s="15"/>
    </row>
    <row r="170" spans="14:14" x14ac:dyDescent="0.25">
      <c r="N170" s="15"/>
    </row>
    <row r="171" spans="14:14" x14ac:dyDescent="0.25">
      <c r="N171" s="15"/>
    </row>
    <row r="172" spans="14:14" x14ac:dyDescent="0.25">
      <c r="N172" s="15"/>
    </row>
    <row r="173" spans="14:14" x14ac:dyDescent="0.25">
      <c r="N173" s="15"/>
    </row>
    <row r="174" spans="14:14" x14ac:dyDescent="0.25">
      <c r="N174" s="15"/>
    </row>
    <row r="175" spans="14:14" x14ac:dyDescent="0.25">
      <c r="N175" s="15"/>
    </row>
    <row r="176" spans="14:14" x14ac:dyDescent="0.25">
      <c r="N176" s="15"/>
    </row>
    <row r="177" spans="14:14" x14ac:dyDescent="0.25">
      <c r="N177" s="15"/>
    </row>
    <row r="178" spans="14:14" x14ac:dyDescent="0.25">
      <c r="N178" s="15"/>
    </row>
    <row r="179" spans="14:14" x14ac:dyDescent="0.25">
      <c r="N179" s="15"/>
    </row>
    <row r="180" spans="14:14" x14ac:dyDescent="0.25">
      <c r="N180" s="15"/>
    </row>
    <row r="181" spans="14:14" x14ac:dyDescent="0.25">
      <c r="N181" s="15"/>
    </row>
    <row r="182" spans="14:14" x14ac:dyDescent="0.25">
      <c r="N182" s="15"/>
    </row>
    <row r="183" spans="14:14" x14ac:dyDescent="0.25">
      <c r="N183" s="15"/>
    </row>
    <row r="184" spans="14:14" x14ac:dyDescent="0.25">
      <c r="N184" s="15"/>
    </row>
    <row r="185" spans="14:14" x14ac:dyDescent="0.25">
      <c r="N185" s="15"/>
    </row>
    <row r="186" spans="14:14" x14ac:dyDescent="0.25">
      <c r="N186" s="15"/>
    </row>
    <row r="187" spans="14:14" x14ac:dyDescent="0.25">
      <c r="N187" s="15"/>
    </row>
    <row r="188" spans="14:14" x14ac:dyDescent="0.25">
      <c r="N188" s="15"/>
    </row>
    <row r="189" spans="14:14" x14ac:dyDescent="0.25">
      <c r="N189" s="15"/>
    </row>
    <row r="190" spans="14:14" x14ac:dyDescent="0.25">
      <c r="N190" s="15"/>
    </row>
    <row r="191" spans="14:14" x14ac:dyDescent="0.25">
      <c r="N191" s="15"/>
    </row>
    <row r="192" spans="14:14" x14ac:dyDescent="0.25">
      <c r="N192" s="15"/>
    </row>
    <row r="193" spans="14:14" x14ac:dyDescent="0.25">
      <c r="N193" s="15"/>
    </row>
    <row r="194" spans="14:14" x14ac:dyDescent="0.25">
      <c r="N194" s="15"/>
    </row>
    <row r="195" spans="14:14" x14ac:dyDescent="0.25">
      <c r="N195" s="15"/>
    </row>
    <row r="196" spans="14:14" x14ac:dyDescent="0.25">
      <c r="N196" s="15"/>
    </row>
    <row r="197" spans="14:14" x14ac:dyDescent="0.25">
      <c r="N197" s="15"/>
    </row>
    <row r="198" spans="14:14" x14ac:dyDescent="0.25">
      <c r="N198" s="15"/>
    </row>
    <row r="199" spans="14:14" x14ac:dyDescent="0.25">
      <c r="N199" s="15"/>
    </row>
    <row r="200" spans="14:14" x14ac:dyDescent="0.25">
      <c r="N200" s="15"/>
    </row>
    <row r="201" spans="14:14" x14ac:dyDescent="0.25">
      <c r="N201" s="15"/>
    </row>
    <row r="202" spans="14:14" x14ac:dyDescent="0.25">
      <c r="N202" s="15"/>
    </row>
    <row r="203" spans="14:14" x14ac:dyDescent="0.25">
      <c r="N203" s="15"/>
    </row>
    <row r="204" spans="14:14" x14ac:dyDescent="0.25">
      <c r="N204" s="15"/>
    </row>
    <row r="205" spans="14:14" x14ac:dyDescent="0.25">
      <c r="N205" s="15"/>
    </row>
    <row r="206" spans="14:14" x14ac:dyDescent="0.25">
      <c r="N206" s="15"/>
    </row>
    <row r="207" spans="14:14" x14ac:dyDescent="0.25">
      <c r="N207" s="15"/>
    </row>
    <row r="208" spans="14:14" x14ac:dyDescent="0.25">
      <c r="N208" s="15"/>
    </row>
    <row r="209" spans="14:14" x14ac:dyDescent="0.25">
      <c r="N209" s="15"/>
    </row>
    <row r="210" spans="14:14" x14ac:dyDescent="0.25">
      <c r="N210" s="15"/>
    </row>
    <row r="211" spans="14:14" x14ac:dyDescent="0.25">
      <c r="N211" s="15"/>
    </row>
    <row r="212" spans="14:14" x14ac:dyDescent="0.25">
      <c r="N212" s="15"/>
    </row>
    <row r="213" spans="14:14" x14ac:dyDescent="0.25">
      <c r="N213" s="15"/>
    </row>
    <row r="214" spans="14:14" x14ac:dyDescent="0.25">
      <c r="N214" s="15"/>
    </row>
    <row r="215" spans="14:14" x14ac:dyDescent="0.25">
      <c r="N215" s="15"/>
    </row>
    <row r="216" spans="14:14" x14ac:dyDescent="0.25">
      <c r="N216" s="15"/>
    </row>
    <row r="217" spans="14:14" x14ac:dyDescent="0.25">
      <c r="N217" s="15"/>
    </row>
    <row r="218" spans="14:14" x14ac:dyDescent="0.25">
      <c r="N218" s="15"/>
    </row>
    <row r="219" spans="14:14" x14ac:dyDescent="0.25">
      <c r="N219" s="15"/>
    </row>
    <row r="220" spans="14:14" x14ac:dyDescent="0.25">
      <c r="N220" s="15"/>
    </row>
    <row r="221" spans="14:14" x14ac:dyDescent="0.25">
      <c r="N221" s="15"/>
    </row>
    <row r="222" spans="14:14" x14ac:dyDescent="0.25">
      <c r="N222" s="15"/>
    </row>
    <row r="223" spans="14:14" x14ac:dyDescent="0.25">
      <c r="N223" s="15"/>
    </row>
    <row r="224" spans="14:14" x14ac:dyDescent="0.25">
      <c r="N224" s="15"/>
    </row>
    <row r="225" spans="14:14" x14ac:dyDescent="0.25">
      <c r="N225" s="15"/>
    </row>
    <row r="226" spans="14:14" x14ac:dyDescent="0.25">
      <c r="N226" s="15"/>
    </row>
    <row r="227" spans="14:14" x14ac:dyDescent="0.25">
      <c r="N227" s="15"/>
    </row>
    <row r="228" spans="14:14" x14ac:dyDescent="0.25">
      <c r="N228" s="15"/>
    </row>
    <row r="229" spans="14:14" x14ac:dyDescent="0.25">
      <c r="N229" s="15"/>
    </row>
    <row r="230" spans="14:14" x14ac:dyDescent="0.25">
      <c r="N230" s="15"/>
    </row>
    <row r="231" spans="14:14" x14ac:dyDescent="0.25">
      <c r="N231" s="15"/>
    </row>
    <row r="232" spans="14:14" x14ac:dyDescent="0.25">
      <c r="N232" s="15"/>
    </row>
    <row r="233" spans="14:14" x14ac:dyDescent="0.25">
      <c r="N233" s="15"/>
    </row>
    <row r="234" spans="14:14" x14ac:dyDescent="0.25">
      <c r="N234" s="15"/>
    </row>
    <row r="235" spans="14:14" x14ac:dyDescent="0.25">
      <c r="N235" s="15"/>
    </row>
    <row r="236" spans="14:14" x14ac:dyDescent="0.25">
      <c r="N236" s="15"/>
    </row>
    <row r="237" spans="14:14" x14ac:dyDescent="0.25">
      <c r="N237" s="15"/>
    </row>
    <row r="238" spans="14:14" x14ac:dyDescent="0.25">
      <c r="N238" s="15"/>
    </row>
    <row r="239" spans="14:14" x14ac:dyDescent="0.25">
      <c r="N239" s="15"/>
    </row>
    <row r="240" spans="14:14" x14ac:dyDescent="0.25">
      <c r="N240" s="15"/>
    </row>
    <row r="241" spans="14:14" x14ac:dyDescent="0.25">
      <c r="N241" s="15"/>
    </row>
    <row r="242" spans="14:14" x14ac:dyDescent="0.25">
      <c r="N242" s="15"/>
    </row>
    <row r="243" spans="14:14" x14ac:dyDescent="0.25">
      <c r="N243" s="15"/>
    </row>
    <row r="244" spans="14:14" x14ac:dyDescent="0.25">
      <c r="N244" s="15"/>
    </row>
    <row r="245" spans="14:14" x14ac:dyDescent="0.25">
      <c r="N245" s="15"/>
    </row>
    <row r="246" spans="14:14" x14ac:dyDescent="0.25">
      <c r="N246" s="15"/>
    </row>
    <row r="247" spans="14:14" x14ac:dyDescent="0.25">
      <c r="N247" s="15"/>
    </row>
    <row r="248" spans="14:14" x14ac:dyDescent="0.25">
      <c r="N248" s="15"/>
    </row>
    <row r="249" spans="14:14" x14ac:dyDescent="0.25">
      <c r="N249" s="15"/>
    </row>
    <row r="250" spans="14:14" x14ac:dyDescent="0.25">
      <c r="N250" s="15"/>
    </row>
    <row r="251" spans="14:14" x14ac:dyDescent="0.25">
      <c r="N251" s="15"/>
    </row>
    <row r="252" spans="14:14" x14ac:dyDescent="0.25">
      <c r="N252" s="15"/>
    </row>
    <row r="253" spans="14:14" x14ac:dyDescent="0.25">
      <c r="N253" s="15"/>
    </row>
    <row r="254" spans="14:14" x14ac:dyDescent="0.25">
      <c r="N254" s="15"/>
    </row>
    <row r="255" spans="14:14" x14ac:dyDescent="0.25">
      <c r="N255" s="15"/>
    </row>
    <row r="256" spans="14:14" x14ac:dyDescent="0.25">
      <c r="N256" s="15"/>
    </row>
    <row r="257" spans="14:14" x14ac:dyDescent="0.25">
      <c r="N257" s="15"/>
    </row>
    <row r="258" spans="14:14" x14ac:dyDescent="0.25">
      <c r="N258" s="15"/>
    </row>
    <row r="259" spans="14:14" x14ac:dyDescent="0.25">
      <c r="N259" s="15"/>
    </row>
    <row r="260" spans="14:14" x14ac:dyDescent="0.25">
      <c r="N260" s="15"/>
    </row>
    <row r="261" spans="14:14" x14ac:dyDescent="0.25">
      <c r="N261" s="15"/>
    </row>
    <row r="262" spans="14:14" x14ac:dyDescent="0.25">
      <c r="N262" s="15"/>
    </row>
    <row r="263" spans="14:14" x14ac:dyDescent="0.25">
      <c r="N263" s="15"/>
    </row>
    <row r="264" spans="14:14" x14ac:dyDescent="0.25">
      <c r="N264" s="15"/>
    </row>
    <row r="265" spans="14:14" x14ac:dyDescent="0.25">
      <c r="N265" s="15"/>
    </row>
    <row r="266" spans="14:14" x14ac:dyDescent="0.25">
      <c r="N266" s="15"/>
    </row>
    <row r="267" spans="14:14" x14ac:dyDescent="0.25">
      <c r="N267" s="15"/>
    </row>
    <row r="268" spans="14:14" x14ac:dyDescent="0.25">
      <c r="N268" s="15"/>
    </row>
    <row r="269" spans="14:14" x14ac:dyDescent="0.25">
      <c r="N269" s="15"/>
    </row>
    <row r="270" spans="14:14" x14ac:dyDescent="0.25">
      <c r="N270" s="15"/>
    </row>
    <row r="271" spans="14:14" x14ac:dyDescent="0.25">
      <c r="N271" s="15"/>
    </row>
    <row r="272" spans="14:14" x14ac:dyDescent="0.25">
      <c r="N272" s="15"/>
    </row>
    <row r="273" spans="14:14" x14ac:dyDescent="0.25">
      <c r="N273" s="15"/>
    </row>
    <row r="274" spans="14:14" x14ac:dyDescent="0.25">
      <c r="N274" s="15"/>
    </row>
    <row r="275" spans="14:14" x14ac:dyDescent="0.25">
      <c r="N275" s="15"/>
    </row>
    <row r="276" spans="14:14" x14ac:dyDescent="0.25">
      <c r="N276" s="15"/>
    </row>
    <row r="277" spans="14:14" x14ac:dyDescent="0.25">
      <c r="N277" s="15"/>
    </row>
    <row r="278" spans="14:14" x14ac:dyDescent="0.25">
      <c r="N278" s="15"/>
    </row>
    <row r="279" spans="14:14" x14ac:dyDescent="0.25">
      <c r="N279" s="15"/>
    </row>
    <row r="280" spans="14:14" x14ac:dyDescent="0.25">
      <c r="N280" s="15"/>
    </row>
    <row r="281" spans="14:14" x14ac:dyDescent="0.25">
      <c r="N281" s="15"/>
    </row>
    <row r="282" spans="14:14" x14ac:dyDescent="0.25">
      <c r="N282" s="15"/>
    </row>
    <row r="283" spans="14:14" x14ac:dyDescent="0.25">
      <c r="N283" s="15"/>
    </row>
    <row r="284" spans="14:14" x14ac:dyDescent="0.25">
      <c r="N284" s="15"/>
    </row>
    <row r="285" spans="14:14" x14ac:dyDescent="0.25">
      <c r="N285" s="15"/>
    </row>
    <row r="286" spans="14:14" x14ac:dyDescent="0.25">
      <c r="N286" s="15"/>
    </row>
    <row r="287" spans="14:14" x14ac:dyDescent="0.25">
      <c r="N287" s="15"/>
    </row>
    <row r="288" spans="14:14" x14ac:dyDescent="0.25">
      <c r="N288" s="15"/>
    </row>
    <row r="289" spans="14:14" x14ac:dyDescent="0.25">
      <c r="N289" s="15"/>
    </row>
    <row r="290" spans="14:14" x14ac:dyDescent="0.25">
      <c r="N290" s="15"/>
    </row>
    <row r="291" spans="14:14" x14ac:dyDescent="0.25">
      <c r="N291" s="15"/>
    </row>
    <row r="292" spans="14:14" x14ac:dyDescent="0.25">
      <c r="N292" s="15"/>
    </row>
    <row r="293" spans="14:14" x14ac:dyDescent="0.25">
      <c r="N293" s="15"/>
    </row>
    <row r="294" spans="14:14" x14ac:dyDescent="0.25">
      <c r="N294" s="15"/>
    </row>
    <row r="295" spans="14:14" x14ac:dyDescent="0.25">
      <c r="N295" s="15"/>
    </row>
    <row r="296" spans="14:14" x14ac:dyDescent="0.25">
      <c r="N296" s="15"/>
    </row>
    <row r="297" spans="14:14" x14ac:dyDescent="0.25">
      <c r="N297" s="15"/>
    </row>
  </sheetData>
  <autoFilter ref="A3:N26"/>
  <mergeCells count="16">
    <mergeCell ref="A27:A29"/>
    <mergeCell ref="B27:B29"/>
    <mergeCell ref="A18:A21"/>
    <mergeCell ref="B18:B21"/>
    <mergeCell ref="A22:A25"/>
    <mergeCell ref="B22:B25"/>
    <mergeCell ref="B5:B7"/>
    <mergeCell ref="A5:A7"/>
    <mergeCell ref="A1:L1"/>
    <mergeCell ref="B2:L2"/>
    <mergeCell ref="A16:A17"/>
    <mergeCell ref="B16:B17"/>
    <mergeCell ref="A12:A13"/>
    <mergeCell ref="B12:B13"/>
    <mergeCell ref="A9:A10"/>
    <mergeCell ref="B9:B10"/>
  </mergeCells>
  <pageMargins left="0.70866141732283472" right="0.70866141732283472" top="0.74803149606299213" bottom="0.74803149606299213" header="0.31496062992125984" footer="0.31496062992125984"/>
  <pageSetup paperSize="9" scale="4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7"/>
  <sheetViews>
    <sheetView workbookViewId="0">
      <pane xSplit="2" ySplit="3" topLeftCell="C4" activePane="bottomRight" state="frozen"/>
      <selection pane="topRight" activeCell="F1" sqref="F1"/>
      <selection pane="bottomLeft" activeCell="A4" sqref="A4"/>
      <selection pane="bottomRight" activeCell="P36" sqref="P36"/>
    </sheetView>
  </sheetViews>
  <sheetFormatPr defaultRowHeight="15" x14ac:dyDescent="0.25"/>
  <cols>
    <col min="1" max="1" width="32.7109375" customWidth="1"/>
    <col min="2" max="2" width="15.140625" customWidth="1"/>
    <col min="3" max="3" width="27.42578125" customWidth="1"/>
    <col min="6" max="7" width="12.28515625" customWidth="1"/>
    <col min="8" max="9" width="12.85546875" customWidth="1"/>
    <col min="10" max="10" width="13" customWidth="1"/>
    <col min="11" max="11" width="12.7109375" customWidth="1"/>
    <col min="12" max="12" width="15.85546875" customWidth="1"/>
    <col min="13" max="13" width="9.140625" style="10"/>
    <col min="14" max="14" width="12.42578125" customWidth="1"/>
  </cols>
  <sheetData>
    <row r="1" spans="1:14" x14ac:dyDescent="0.25">
      <c r="A1" s="91" t="s">
        <v>15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</row>
    <row r="2" spans="1:14" ht="19.5" thickBot="1" x14ac:dyDescent="0.3"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</row>
    <row r="3" spans="1:14" ht="105.75" thickBot="1" x14ac:dyDescent="0.3">
      <c r="A3" s="12" t="s">
        <v>23</v>
      </c>
      <c r="B3" s="8" t="s">
        <v>0</v>
      </c>
      <c r="C3" s="2" t="s">
        <v>5</v>
      </c>
      <c r="D3" s="3" t="s">
        <v>17</v>
      </c>
      <c r="E3" s="4" t="s">
        <v>9</v>
      </c>
      <c r="F3" s="3" t="s">
        <v>18</v>
      </c>
      <c r="G3" s="9" t="s">
        <v>19</v>
      </c>
      <c r="H3" s="3" t="s">
        <v>20</v>
      </c>
      <c r="I3" s="9" t="s">
        <v>21</v>
      </c>
      <c r="J3" s="3" t="s">
        <v>22</v>
      </c>
      <c r="K3" s="9" t="s">
        <v>1</v>
      </c>
      <c r="L3" s="9" t="s">
        <v>4</v>
      </c>
      <c r="M3" s="32"/>
      <c r="N3" s="32"/>
    </row>
    <row r="4" spans="1:14" ht="49.5" thickTop="1" thickBot="1" x14ac:dyDescent="0.3">
      <c r="A4" s="57" t="s">
        <v>40</v>
      </c>
      <c r="B4" s="58">
        <v>994953</v>
      </c>
      <c r="C4" s="59" t="s">
        <v>42</v>
      </c>
      <c r="D4" s="45"/>
      <c r="E4" s="40">
        <v>1</v>
      </c>
      <c r="F4" s="21">
        <f>70+161.017</f>
        <v>231.017</v>
      </c>
      <c r="G4" s="41">
        <f>F4*3.27/3.55</f>
        <v>212.79594084507042</v>
      </c>
      <c r="H4" s="28">
        <f>'2011'!I4</f>
        <v>57</v>
      </c>
      <c r="I4" s="28">
        <f t="shared" ref="I4:I29" si="0">H4*4.74/4.85</f>
        <v>55.707216494845369</v>
      </c>
      <c r="J4" s="28">
        <f t="shared" ref="J4:J29" si="1">G4+I4</f>
        <v>268.50315733991579</v>
      </c>
      <c r="K4" s="28">
        <f>'2011'!K4*3.13/3.31</f>
        <v>21.788355528700905</v>
      </c>
      <c r="L4" s="28">
        <f t="shared" ref="L4:L29" si="2">J4+K4</f>
        <v>290.29151286861668</v>
      </c>
      <c r="M4" s="11">
        <f>SUM(L4)</f>
        <v>290.29151286861668</v>
      </c>
      <c r="N4" s="23" t="s">
        <v>41</v>
      </c>
    </row>
    <row r="5" spans="1:14" ht="24.95" customHeight="1" thickTop="1" x14ac:dyDescent="0.25">
      <c r="A5" s="88" t="s">
        <v>27</v>
      </c>
      <c r="B5" s="85">
        <v>1387185</v>
      </c>
      <c r="C5" s="60" t="s">
        <v>24</v>
      </c>
      <c r="D5" s="17">
        <v>0.42</v>
      </c>
      <c r="E5" s="25"/>
      <c r="F5" s="20"/>
      <c r="G5" s="20"/>
      <c r="H5" s="21">
        <f>'2011'!I5</f>
        <v>546</v>
      </c>
      <c r="I5" s="21">
        <f t="shared" si="0"/>
        <v>533.61649484536088</v>
      </c>
      <c r="J5" s="21">
        <f t="shared" si="1"/>
        <v>533.61649484536088</v>
      </c>
      <c r="K5" s="21">
        <f>'2011'!K5*3.13/3.31</f>
        <v>41.304652567975829</v>
      </c>
      <c r="L5" s="21">
        <f t="shared" si="2"/>
        <v>574.92114741333671</v>
      </c>
      <c r="N5" s="15"/>
    </row>
    <row r="6" spans="1:14" ht="24.95" customHeight="1" x14ac:dyDescent="0.25">
      <c r="A6" s="89"/>
      <c r="B6" s="86"/>
      <c r="C6" s="61" t="s">
        <v>25</v>
      </c>
      <c r="D6" s="46">
        <v>0.1</v>
      </c>
      <c r="E6" s="47">
        <v>1</v>
      </c>
      <c r="F6" s="43">
        <v>762.71199999999999</v>
      </c>
      <c r="G6" s="43">
        <f>F6*3.27/3.55</f>
        <v>702.5544338028169</v>
      </c>
      <c r="H6" s="43">
        <f>'2011'!I6</f>
        <v>50</v>
      </c>
      <c r="I6" s="43">
        <f t="shared" si="0"/>
        <v>48.865979381443303</v>
      </c>
      <c r="J6" s="43">
        <f t="shared" si="1"/>
        <v>751.42041318426016</v>
      </c>
      <c r="K6" s="43">
        <f>'2011'!K6*3.13/3.31</f>
        <v>61.481294501510568</v>
      </c>
      <c r="L6" s="43">
        <f t="shared" si="2"/>
        <v>812.9017076857707</v>
      </c>
      <c r="N6" s="15"/>
    </row>
    <row r="7" spans="1:14" ht="24.95" customHeight="1" thickBot="1" x14ac:dyDescent="0.3">
      <c r="A7" s="90"/>
      <c r="B7" s="87"/>
      <c r="C7" s="55" t="s">
        <v>14</v>
      </c>
      <c r="D7" s="30"/>
      <c r="E7" s="31">
        <v>1</v>
      </c>
      <c r="F7" s="41"/>
      <c r="G7" s="41"/>
      <c r="H7" s="42">
        <f>'2011'!I7</f>
        <v>9.6</v>
      </c>
      <c r="I7" s="42">
        <f t="shared" si="0"/>
        <v>9.3822680412371131</v>
      </c>
      <c r="J7" s="42">
        <f t="shared" si="1"/>
        <v>9.3822680412371131</v>
      </c>
      <c r="K7" s="42">
        <f>'2011'!K7*3.13/3.31</f>
        <v>0.72623564954682773</v>
      </c>
      <c r="L7" s="41">
        <f t="shared" si="2"/>
        <v>10.108503690783941</v>
      </c>
      <c r="M7" s="11">
        <f>SUM(L5:L7)</f>
        <v>1397.9313587898914</v>
      </c>
      <c r="N7" s="15" t="s">
        <v>26</v>
      </c>
    </row>
    <row r="8" spans="1:14" ht="49.5" thickTop="1" thickBot="1" x14ac:dyDescent="0.3">
      <c r="A8" s="68" t="s">
        <v>30</v>
      </c>
      <c r="B8" s="62">
        <v>1864134</v>
      </c>
      <c r="C8" s="56" t="s">
        <v>7</v>
      </c>
      <c r="D8" s="13">
        <v>0.1</v>
      </c>
      <c r="E8" s="14"/>
      <c r="F8" s="28"/>
      <c r="G8" s="28"/>
      <c r="H8" s="28">
        <f>'2011'!I8</f>
        <v>130</v>
      </c>
      <c r="I8" s="28">
        <f t="shared" si="0"/>
        <v>127.05154639175259</v>
      </c>
      <c r="J8" s="28">
        <f t="shared" si="1"/>
        <v>127.05154639175259</v>
      </c>
      <c r="K8" s="28">
        <f>'2011'!K8*3.13/3.31</f>
        <v>9.8344410876132926</v>
      </c>
      <c r="L8" s="41">
        <f t="shared" si="2"/>
        <v>136.88598747936589</v>
      </c>
      <c r="M8" s="11">
        <f>SUM(L8)</f>
        <v>136.88598747936589</v>
      </c>
      <c r="N8" s="15" t="s">
        <v>29</v>
      </c>
    </row>
    <row r="9" spans="1:14" ht="27.95" customHeight="1" thickTop="1" x14ac:dyDescent="0.25">
      <c r="A9" s="89" t="s">
        <v>31</v>
      </c>
      <c r="B9" s="93">
        <v>1878573</v>
      </c>
      <c r="C9" s="60" t="s">
        <v>7</v>
      </c>
      <c r="D9" s="17">
        <v>0.03</v>
      </c>
      <c r="E9" s="25"/>
      <c r="F9" s="20"/>
      <c r="G9" s="20"/>
      <c r="H9" s="21">
        <f>'2011'!I9</f>
        <v>39</v>
      </c>
      <c r="I9" s="21">
        <f t="shared" si="0"/>
        <v>38.11546391752578</v>
      </c>
      <c r="J9" s="21">
        <f t="shared" si="1"/>
        <v>38.11546391752578</v>
      </c>
      <c r="K9" s="21">
        <f>'2011'!K9*3.13/3.31</f>
        <v>2.9503323262839878</v>
      </c>
      <c r="L9" s="21">
        <f t="shared" si="2"/>
        <v>41.065796243809771</v>
      </c>
      <c r="N9" s="15"/>
    </row>
    <row r="10" spans="1:14" ht="27.95" customHeight="1" thickBot="1" x14ac:dyDescent="0.3">
      <c r="A10" s="90"/>
      <c r="B10" s="94"/>
      <c r="C10" s="55" t="s">
        <v>12</v>
      </c>
      <c r="D10" s="30">
        <v>0.18</v>
      </c>
      <c r="E10" s="31"/>
      <c r="F10" s="48"/>
      <c r="G10" s="48"/>
      <c r="H10" s="42">
        <f>'2011'!I10</f>
        <v>119.16</v>
      </c>
      <c r="I10" s="42">
        <f t="shared" si="0"/>
        <v>116.45740206185567</v>
      </c>
      <c r="J10" s="42">
        <f t="shared" si="1"/>
        <v>116.45740206185567</v>
      </c>
      <c r="K10" s="42">
        <f>'2011'!K10*3.13/3.31</f>
        <v>9.0144000000000002</v>
      </c>
      <c r="L10" s="42">
        <f t="shared" si="2"/>
        <v>125.47180206185567</v>
      </c>
      <c r="M10" s="11">
        <f>SUM(L9:L10)</f>
        <v>166.53759830566543</v>
      </c>
      <c r="N10" s="15" t="s">
        <v>26</v>
      </c>
    </row>
    <row r="11" spans="1:14" ht="49.5" thickTop="1" thickBot="1" x14ac:dyDescent="0.3">
      <c r="A11" s="68" t="s">
        <v>32</v>
      </c>
      <c r="B11" s="62">
        <v>1808304</v>
      </c>
      <c r="C11" s="56" t="s">
        <v>2</v>
      </c>
      <c r="D11" s="13">
        <v>0.05</v>
      </c>
      <c r="E11" s="14"/>
      <c r="F11" s="28"/>
      <c r="G11" s="28"/>
      <c r="H11" s="28">
        <f>'2011'!I11</f>
        <v>65</v>
      </c>
      <c r="I11" s="28">
        <f t="shared" si="0"/>
        <v>63.525773195876297</v>
      </c>
      <c r="J11" s="28">
        <f t="shared" si="1"/>
        <v>63.525773195876297</v>
      </c>
      <c r="K11" s="28">
        <f>'2011'!K11*3.13/3.31</f>
        <v>4.9172205438066463</v>
      </c>
      <c r="L11" s="28">
        <f t="shared" si="2"/>
        <v>68.442993739682947</v>
      </c>
      <c r="M11" s="11">
        <f>SUM(L11)</f>
        <v>68.442993739682947</v>
      </c>
      <c r="N11" s="15" t="s">
        <v>33</v>
      </c>
    </row>
    <row r="12" spans="1:14" ht="30" customHeight="1" thickTop="1" x14ac:dyDescent="0.25">
      <c r="A12" s="89" t="s">
        <v>35</v>
      </c>
      <c r="B12" s="93">
        <v>1829687</v>
      </c>
      <c r="C12" s="61" t="s">
        <v>3</v>
      </c>
      <c r="D12" s="18">
        <v>0.25</v>
      </c>
      <c r="E12" s="27"/>
      <c r="F12" s="43"/>
      <c r="G12" s="43"/>
      <c r="H12" s="21">
        <f>'2011'!I12</f>
        <v>325</v>
      </c>
      <c r="I12" s="21">
        <f t="shared" si="0"/>
        <v>317.62886597938149</v>
      </c>
      <c r="J12" s="21">
        <f t="shared" si="1"/>
        <v>317.62886597938149</v>
      </c>
      <c r="K12" s="21">
        <f>'2011'!K12*3.13/3.31</f>
        <v>24.586102719033232</v>
      </c>
      <c r="L12" s="21">
        <f t="shared" si="2"/>
        <v>342.21496869841474</v>
      </c>
      <c r="N12" s="15"/>
    </row>
    <row r="13" spans="1:14" ht="30" customHeight="1" thickBot="1" x14ac:dyDescent="0.3">
      <c r="A13" s="90"/>
      <c r="B13" s="94"/>
      <c r="C13" s="63" t="s">
        <v>34</v>
      </c>
      <c r="D13" s="38"/>
      <c r="E13" s="39">
        <v>1</v>
      </c>
      <c r="F13" s="44">
        <v>1.43</v>
      </c>
      <c r="G13" s="41">
        <f>F13*3.27/3.55</f>
        <v>1.3172112676056338</v>
      </c>
      <c r="H13" s="42">
        <f>'2011'!I13</f>
        <v>1</v>
      </c>
      <c r="I13" s="42">
        <f t="shared" si="0"/>
        <v>0.97731958762886606</v>
      </c>
      <c r="J13" s="42">
        <f t="shared" si="1"/>
        <v>2.2945308552345001</v>
      </c>
      <c r="K13" s="42">
        <f>'2011'!K13*3.13/3.31</f>
        <v>0.18382839879154075</v>
      </c>
      <c r="L13" s="42">
        <f t="shared" si="2"/>
        <v>2.4783592540260408</v>
      </c>
      <c r="M13" s="11">
        <f>SUM(L12:L13)</f>
        <v>344.69332795244077</v>
      </c>
      <c r="N13" s="15" t="s">
        <v>26</v>
      </c>
    </row>
    <row r="14" spans="1:14" ht="39.950000000000003" customHeight="1" thickTop="1" thickBot="1" x14ac:dyDescent="0.3">
      <c r="A14" s="68" t="s">
        <v>37</v>
      </c>
      <c r="B14" s="62">
        <v>1832852</v>
      </c>
      <c r="C14" s="56" t="s">
        <v>2</v>
      </c>
      <c r="D14" s="13">
        <v>0.25</v>
      </c>
      <c r="E14" s="14"/>
      <c r="F14" s="28"/>
      <c r="G14" s="28"/>
      <c r="H14" s="28">
        <f>'2011'!I14</f>
        <v>325</v>
      </c>
      <c r="I14" s="28">
        <f t="shared" si="0"/>
        <v>317.62886597938149</v>
      </c>
      <c r="J14" s="28">
        <f t="shared" si="1"/>
        <v>317.62886597938149</v>
      </c>
      <c r="K14" s="28">
        <f>'2011'!K14*3.13/3.31</f>
        <v>24.586102719033232</v>
      </c>
      <c r="L14" s="28">
        <f t="shared" si="2"/>
        <v>342.21496869841474</v>
      </c>
      <c r="M14" s="11">
        <f>SUM(L14)</f>
        <v>342.21496869841474</v>
      </c>
      <c r="N14" s="15" t="s">
        <v>36</v>
      </c>
    </row>
    <row r="15" spans="1:14" ht="49.5" thickTop="1" thickBot="1" x14ac:dyDescent="0.3">
      <c r="A15" s="68" t="s">
        <v>38</v>
      </c>
      <c r="B15" s="62">
        <v>1841818</v>
      </c>
      <c r="C15" s="56" t="s">
        <v>2</v>
      </c>
      <c r="D15" s="13">
        <v>0.2</v>
      </c>
      <c r="E15" s="14"/>
      <c r="F15" s="28"/>
      <c r="G15" s="28"/>
      <c r="H15" s="28">
        <f>'2011'!I15</f>
        <v>260</v>
      </c>
      <c r="I15" s="28">
        <f t="shared" si="0"/>
        <v>254.10309278350519</v>
      </c>
      <c r="J15" s="28">
        <f t="shared" si="1"/>
        <v>254.10309278350519</v>
      </c>
      <c r="K15" s="28">
        <f>'2011'!K15*3.13/3.31</f>
        <v>19.668882175226585</v>
      </c>
      <c r="L15" s="28">
        <f t="shared" si="2"/>
        <v>273.77197495873179</v>
      </c>
      <c r="M15" s="11">
        <f>SUM(L15)</f>
        <v>273.77197495873179</v>
      </c>
      <c r="N15" s="15" t="s">
        <v>36</v>
      </c>
    </row>
    <row r="16" spans="1:14" ht="32.1" customHeight="1" thickTop="1" x14ac:dyDescent="0.25">
      <c r="A16" s="89" t="s">
        <v>39</v>
      </c>
      <c r="B16" s="93">
        <v>1811102</v>
      </c>
      <c r="C16" s="60" t="s">
        <v>7</v>
      </c>
      <c r="D16" s="17">
        <v>0.21</v>
      </c>
      <c r="E16" s="25"/>
      <c r="F16" s="20"/>
      <c r="G16" s="20"/>
      <c r="H16" s="21">
        <f>'2011'!I16</f>
        <v>273</v>
      </c>
      <c r="I16" s="21">
        <f t="shared" si="0"/>
        <v>266.80824742268044</v>
      </c>
      <c r="J16" s="21">
        <f t="shared" si="1"/>
        <v>266.80824742268044</v>
      </c>
      <c r="K16" s="21">
        <f>'2011'!K16*3.13/3.31</f>
        <v>20.652326283987914</v>
      </c>
      <c r="L16" s="21">
        <f t="shared" si="2"/>
        <v>287.46057370666836</v>
      </c>
      <c r="N16" s="15"/>
    </row>
    <row r="17" spans="1:14" ht="32.1" customHeight="1" thickBot="1" x14ac:dyDescent="0.3">
      <c r="A17" s="90"/>
      <c r="B17" s="94"/>
      <c r="C17" s="55" t="s">
        <v>12</v>
      </c>
      <c r="D17" s="30">
        <v>7.0000000000000007E-2</v>
      </c>
      <c r="E17" s="31"/>
      <c r="F17" s="48"/>
      <c r="G17" s="48"/>
      <c r="H17" s="42">
        <f>'2011'!I17</f>
        <v>46.34</v>
      </c>
      <c r="I17" s="42">
        <f t="shared" si="0"/>
        <v>45.288989690721657</v>
      </c>
      <c r="J17" s="42">
        <f t="shared" si="1"/>
        <v>45.288989690721657</v>
      </c>
      <c r="K17" s="42">
        <f>'2011'!K17*3.13/3.31</f>
        <v>3.5055999999999998</v>
      </c>
      <c r="L17" s="42">
        <f t="shared" si="2"/>
        <v>48.794589690721658</v>
      </c>
      <c r="M17" s="11">
        <f>SUM(L16:L17)</f>
        <v>336.25516339738999</v>
      </c>
      <c r="N17" s="15" t="s">
        <v>36</v>
      </c>
    </row>
    <row r="18" spans="1:14" ht="15.75" thickTop="1" x14ac:dyDescent="0.25">
      <c r="A18" s="88" t="s">
        <v>43</v>
      </c>
      <c r="B18" s="99">
        <v>1893771</v>
      </c>
      <c r="C18" s="64" t="s">
        <v>13</v>
      </c>
      <c r="D18" s="50">
        <v>0.19</v>
      </c>
      <c r="E18" s="51"/>
      <c r="F18" s="52"/>
      <c r="G18" s="52"/>
      <c r="H18" s="21">
        <f>'2011'!I18</f>
        <v>84.685090000000002</v>
      </c>
      <c r="I18" s="21">
        <f t="shared" si="0"/>
        <v>82.764397237113414</v>
      </c>
      <c r="J18" s="21">
        <f t="shared" si="1"/>
        <v>82.764397237113414</v>
      </c>
      <c r="K18" s="21">
        <f>'2011'!K18*3.13/3.31</f>
        <v>6.4063886815709967</v>
      </c>
      <c r="L18" s="21">
        <f t="shared" si="2"/>
        <v>89.170785918684416</v>
      </c>
      <c r="N18" s="15"/>
    </row>
    <row r="19" spans="1:14" x14ac:dyDescent="0.25">
      <c r="A19" s="89"/>
      <c r="B19" s="93"/>
      <c r="C19" s="61" t="s">
        <v>7</v>
      </c>
      <c r="D19" s="46">
        <v>0.1</v>
      </c>
      <c r="E19" s="47"/>
      <c r="F19" s="53"/>
      <c r="G19" s="53"/>
      <c r="H19" s="21">
        <f>'2011'!I19</f>
        <v>130</v>
      </c>
      <c r="I19" s="21">
        <f t="shared" si="0"/>
        <v>127.05154639175259</v>
      </c>
      <c r="J19" s="21">
        <f t="shared" si="1"/>
        <v>127.05154639175259</v>
      </c>
      <c r="K19" s="21">
        <f>'2011'!K19*3.13/3.31</f>
        <v>9.8344410876132926</v>
      </c>
      <c r="L19" s="21">
        <f t="shared" si="2"/>
        <v>136.88598747936589</v>
      </c>
      <c r="N19" s="15"/>
    </row>
    <row r="20" spans="1:14" x14ac:dyDescent="0.25">
      <c r="A20" s="89"/>
      <c r="B20" s="93"/>
      <c r="C20" s="65" t="s">
        <v>11</v>
      </c>
      <c r="D20" s="18">
        <v>0.03</v>
      </c>
      <c r="E20" s="27"/>
      <c r="F20" s="43"/>
      <c r="G20" s="43"/>
      <c r="H20" s="21">
        <f>'2011'!I20</f>
        <v>7.0811099999999998</v>
      </c>
      <c r="I20" s="21">
        <f t="shared" si="0"/>
        <v>6.9205075051546396</v>
      </c>
      <c r="J20" s="21">
        <f t="shared" si="1"/>
        <v>6.9205075051546396</v>
      </c>
      <c r="K20" s="21">
        <f>'2011'!K20*3.13/3.31</f>
        <v>0.53568276253776437</v>
      </c>
      <c r="L20" s="21">
        <f t="shared" si="2"/>
        <v>7.4561902676924037</v>
      </c>
      <c r="N20" s="15"/>
    </row>
    <row r="21" spans="1:14" ht="15.75" thickBot="1" x14ac:dyDescent="0.3">
      <c r="A21" s="90"/>
      <c r="B21" s="94"/>
      <c r="C21" s="66" t="s">
        <v>10</v>
      </c>
      <c r="D21" s="24">
        <v>0.24</v>
      </c>
      <c r="E21" s="5"/>
      <c r="F21" s="54"/>
      <c r="G21" s="54"/>
      <c r="H21" s="42">
        <f>'2011'!I21</f>
        <v>22.791599999999999</v>
      </c>
      <c r="I21" s="42">
        <f t="shared" si="0"/>
        <v>22.274677113402063</v>
      </c>
      <c r="J21" s="42">
        <f t="shared" si="1"/>
        <v>22.274677113402063</v>
      </c>
      <c r="K21" s="42">
        <f>'2011'!K21*3.13/3.31</f>
        <v>1.7241742114803624</v>
      </c>
      <c r="L21" s="42">
        <f t="shared" si="2"/>
        <v>23.998851324882427</v>
      </c>
      <c r="M21" s="11">
        <f>SUM(L18:L21)</f>
        <v>257.51181499062517</v>
      </c>
      <c r="N21" s="15" t="s">
        <v>28</v>
      </c>
    </row>
    <row r="22" spans="1:14" ht="15.75" thickTop="1" x14ac:dyDescent="0.25">
      <c r="A22" s="88" t="s">
        <v>44</v>
      </c>
      <c r="B22" s="99">
        <v>1910862</v>
      </c>
      <c r="C22" s="64" t="s">
        <v>8</v>
      </c>
      <c r="D22" s="50">
        <v>0.2</v>
      </c>
      <c r="E22" s="51"/>
      <c r="F22" s="52"/>
      <c r="G22" s="52"/>
      <c r="H22" s="21">
        <f>'2011'!I22</f>
        <v>260</v>
      </c>
      <c r="I22" s="21">
        <f t="shared" si="0"/>
        <v>254.10309278350519</v>
      </c>
      <c r="J22" s="21">
        <f t="shared" si="1"/>
        <v>254.10309278350519</v>
      </c>
      <c r="K22" s="21">
        <f>'2011'!K22*3.13/3.31</f>
        <v>19.668882175226585</v>
      </c>
      <c r="L22" s="21">
        <f t="shared" si="2"/>
        <v>273.77197495873179</v>
      </c>
      <c r="N22" s="15"/>
    </row>
    <row r="23" spans="1:14" x14ac:dyDescent="0.25">
      <c r="A23" s="89"/>
      <c r="B23" s="93"/>
      <c r="C23" s="61" t="s">
        <v>3</v>
      </c>
      <c r="D23" s="46">
        <v>0.04</v>
      </c>
      <c r="E23" s="47"/>
      <c r="F23" s="53"/>
      <c r="G23" s="53"/>
      <c r="H23" s="21">
        <f>'2011'!I23</f>
        <v>52</v>
      </c>
      <c r="I23" s="21">
        <f t="shared" si="0"/>
        <v>50.820618556701035</v>
      </c>
      <c r="J23" s="21">
        <f t="shared" si="1"/>
        <v>50.820618556701035</v>
      </c>
      <c r="K23" s="21">
        <f>'2011'!K23*3.13/3.31</f>
        <v>3.933776435045317</v>
      </c>
      <c r="L23" s="21">
        <f t="shared" si="2"/>
        <v>54.754394991746352</v>
      </c>
      <c r="N23" s="15"/>
    </row>
    <row r="24" spans="1:14" x14ac:dyDescent="0.25">
      <c r="A24" s="89"/>
      <c r="B24" s="93"/>
      <c r="C24" s="65" t="s">
        <v>45</v>
      </c>
      <c r="D24" s="18">
        <v>0.04</v>
      </c>
      <c r="E24" s="27"/>
      <c r="F24" s="43"/>
      <c r="G24" s="43"/>
      <c r="H24" s="21">
        <f>'2011'!I24</f>
        <v>2</v>
      </c>
      <c r="I24" s="21">
        <f t="shared" si="0"/>
        <v>1.9546391752577321</v>
      </c>
      <c r="J24" s="21">
        <f t="shared" si="1"/>
        <v>1.9546391752577321</v>
      </c>
      <c r="K24" s="21">
        <f>'2011'!K24*3.13/3.31</f>
        <v>0.15129909365558913</v>
      </c>
      <c r="L24" s="21">
        <f t="shared" si="2"/>
        <v>2.105938268913321</v>
      </c>
      <c r="N24" s="15"/>
    </row>
    <row r="25" spans="1:14" ht="15.75" thickBot="1" x14ac:dyDescent="0.3">
      <c r="A25" s="90"/>
      <c r="B25" s="94"/>
      <c r="C25" s="55" t="s">
        <v>6</v>
      </c>
      <c r="D25" s="30">
        <v>0.1</v>
      </c>
      <c r="E25" s="7">
        <v>1</v>
      </c>
      <c r="F25" s="42">
        <v>275.42</v>
      </c>
      <c r="G25" s="41">
        <f>F25*3.27/3.55</f>
        <v>253.69673239436622</v>
      </c>
      <c r="H25" s="42">
        <f>'2011'!I25</f>
        <v>50</v>
      </c>
      <c r="I25" s="42">
        <f t="shared" si="0"/>
        <v>48.865979381443303</v>
      </c>
      <c r="J25" s="42">
        <f t="shared" si="1"/>
        <v>302.56271177580953</v>
      </c>
      <c r="K25" s="42">
        <f>'2011'!K25*3.13/3.31</f>
        <v>24.617875528700907</v>
      </c>
      <c r="L25" s="42">
        <f t="shared" si="2"/>
        <v>327.18058730451042</v>
      </c>
      <c r="M25" s="11">
        <f>SUM(L22:L25)</f>
        <v>657.81289552390194</v>
      </c>
      <c r="N25" s="15" t="s">
        <v>28</v>
      </c>
    </row>
    <row r="26" spans="1:14" ht="25.5" thickTop="1" thickBot="1" x14ac:dyDescent="0.3">
      <c r="A26" s="67" t="s">
        <v>46</v>
      </c>
      <c r="B26" s="62">
        <v>1905231</v>
      </c>
      <c r="C26" s="56" t="s">
        <v>7</v>
      </c>
      <c r="D26" s="13">
        <v>0.14000000000000001</v>
      </c>
      <c r="E26" s="14"/>
      <c r="F26" s="28"/>
      <c r="G26" s="28"/>
      <c r="H26" s="28">
        <f>'2011'!I26</f>
        <v>182.00000000000003</v>
      </c>
      <c r="I26" s="28">
        <f t="shared" si="0"/>
        <v>177.87216494845364</v>
      </c>
      <c r="J26" s="28">
        <f t="shared" si="1"/>
        <v>177.87216494845364</v>
      </c>
      <c r="K26" s="28">
        <f>'2011'!K26*3.13/3.31</f>
        <v>13.768217522658613</v>
      </c>
      <c r="L26" s="28">
        <f t="shared" si="2"/>
        <v>191.64038247111225</v>
      </c>
      <c r="M26" s="11">
        <f>SUM(L26)</f>
        <v>191.64038247111225</v>
      </c>
      <c r="N26" s="15" t="s">
        <v>28</v>
      </c>
    </row>
    <row r="27" spans="1:14" ht="35.1" customHeight="1" thickTop="1" x14ac:dyDescent="0.25">
      <c r="A27" s="95" t="s">
        <v>140</v>
      </c>
      <c r="B27" s="97" t="s">
        <v>139</v>
      </c>
      <c r="C27" s="80" t="s">
        <v>138</v>
      </c>
      <c r="D27" s="79">
        <v>1.4</v>
      </c>
      <c r="E27" s="78"/>
      <c r="F27" s="78"/>
      <c r="G27" s="77"/>
      <c r="H27" s="19">
        <f>'2011'!I27</f>
        <v>1819.9999999999998</v>
      </c>
      <c r="I27" s="19">
        <f t="shared" si="0"/>
        <v>1778.7216494845361</v>
      </c>
      <c r="J27" s="19">
        <f t="shared" si="1"/>
        <v>1778.7216494845361</v>
      </c>
      <c r="K27" s="19">
        <f>'2011'!K27*3.13/3.31</f>
        <v>137.68217522658608</v>
      </c>
      <c r="L27" s="19">
        <f t="shared" si="2"/>
        <v>1916.4038247111221</v>
      </c>
      <c r="M27" s="73"/>
      <c r="N27" s="15"/>
    </row>
    <row r="28" spans="1:14" ht="35.1" customHeight="1" x14ac:dyDescent="0.25">
      <c r="A28" s="95"/>
      <c r="B28" s="97"/>
      <c r="C28" s="76" t="s">
        <v>137</v>
      </c>
      <c r="D28" s="71">
        <v>1.2</v>
      </c>
      <c r="E28" s="75"/>
      <c r="F28" s="75"/>
      <c r="G28" s="74"/>
      <c r="H28" s="19">
        <f>'2011'!I28</f>
        <v>1560</v>
      </c>
      <c r="I28" s="19">
        <f t="shared" si="0"/>
        <v>1524.6185567010311</v>
      </c>
      <c r="J28" s="18">
        <f t="shared" si="1"/>
        <v>1524.6185567010311</v>
      </c>
      <c r="K28" s="19">
        <f>'2011'!K28*3.13/3.31</f>
        <v>118.01329305135951</v>
      </c>
      <c r="L28" s="18">
        <f t="shared" si="2"/>
        <v>1642.6318497523907</v>
      </c>
      <c r="M28" s="73"/>
      <c r="N28" s="15"/>
    </row>
    <row r="29" spans="1:14" ht="35.1" customHeight="1" thickBot="1" x14ac:dyDescent="0.3">
      <c r="A29" s="96"/>
      <c r="B29" s="98"/>
      <c r="C29" s="72" t="s">
        <v>6</v>
      </c>
      <c r="D29" s="81">
        <v>0.1</v>
      </c>
      <c r="E29" s="70">
        <v>1</v>
      </c>
      <c r="F29" s="16">
        <v>275.42</v>
      </c>
      <c r="G29" s="24">
        <f>F29*3.27/3.55</f>
        <v>253.69673239436622</v>
      </c>
      <c r="H29" s="24">
        <f>'2011'!I29</f>
        <v>50</v>
      </c>
      <c r="I29" s="24">
        <f t="shared" si="0"/>
        <v>48.865979381443303</v>
      </c>
      <c r="J29" s="24">
        <f t="shared" si="1"/>
        <v>302.56271177580953</v>
      </c>
      <c r="K29" s="24">
        <f>'2011'!K29*3.13/3.31</f>
        <v>24.617875528700907</v>
      </c>
      <c r="L29" s="24">
        <f t="shared" si="2"/>
        <v>327.18058730451042</v>
      </c>
      <c r="M29" s="69">
        <f>SUM(L27:L29)</f>
        <v>3886.2162617680233</v>
      </c>
      <c r="N29" s="15" t="s">
        <v>136</v>
      </c>
    </row>
    <row r="30" spans="1:14" ht="15.75" thickTop="1" x14ac:dyDescent="0.25">
      <c r="F30" s="82">
        <f t="shared" ref="F30:L30" si="3">SUM(F4:F29)</f>
        <v>1545.999</v>
      </c>
      <c r="G30" s="82">
        <f t="shared" si="3"/>
        <v>1424.0610507042256</v>
      </c>
      <c r="H30" s="82">
        <f t="shared" si="3"/>
        <v>6466.6578</v>
      </c>
      <c r="I30" s="82">
        <f t="shared" si="3"/>
        <v>6319.9913344329898</v>
      </c>
      <c r="J30" s="82">
        <f t="shared" si="3"/>
        <v>7744.0523851372154</v>
      </c>
      <c r="K30" s="82">
        <f t="shared" si="3"/>
        <v>606.15385580664645</v>
      </c>
      <c r="L30" s="82">
        <f t="shared" si="3"/>
        <v>8350.2062409438604</v>
      </c>
      <c r="N30" s="15"/>
    </row>
    <row r="31" spans="1:14" x14ac:dyDescent="0.25">
      <c r="N31" s="15"/>
    </row>
    <row r="32" spans="1:14" x14ac:dyDescent="0.25">
      <c r="N32" s="15"/>
    </row>
    <row r="33" spans="14:14" x14ac:dyDescent="0.25">
      <c r="N33" s="15"/>
    </row>
    <row r="34" spans="14:14" x14ac:dyDescent="0.25">
      <c r="N34" s="15"/>
    </row>
    <row r="35" spans="14:14" x14ac:dyDescent="0.25">
      <c r="N35" s="15"/>
    </row>
    <row r="36" spans="14:14" x14ac:dyDescent="0.25">
      <c r="N36" s="15"/>
    </row>
    <row r="37" spans="14:14" x14ac:dyDescent="0.25">
      <c r="N37" s="15"/>
    </row>
    <row r="38" spans="14:14" x14ac:dyDescent="0.25">
      <c r="N38" s="15"/>
    </row>
    <row r="39" spans="14:14" x14ac:dyDescent="0.25">
      <c r="N39" s="15"/>
    </row>
    <row r="40" spans="14:14" x14ac:dyDescent="0.25">
      <c r="N40" s="15"/>
    </row>
    <row r="41" spans="14:14" x14ac:dyDescent="0.25">
      <c r="N41" s="15"/>
    </row>
    <row r="42" spans="14:14" x14ac:dyDescent="0.25">
      <c r="N42" s="15"/>
    </row>
    <row r="43" spans="14:14" x14ac:dyDescent="0.25">
      <c r="N43" s="15"/>
    </row>
    <row r="44" spans="14:14" x14ac:dyDescent="0.25">
      <c r="N44" s="15"/>
    </row>
    <row r="45" spans="14:14" x14ac:dyDescent="0.25">
      <c r="N45" s="15"/>
    </row>
    <row r="46" spans="14:14" x14ac:dyDescent="0.25">
      <c r="N46" s="15"/>
    </row>
    <row r="47" spans="14:14" x14ac:dyDescent="0.25">
      <c r="N47" s="15"/>
    </row>
    <row r="48" spans="14:14" x14ac:dyDescent="0.25">
      <c r="N48" s="15"/>
    </row>
    <row r="49" spans="14:14" x14ac:dyDescent="0.25">
      <c r="N49" s="15"/>
    </row>
    <row r="50" spans="14:14" x14ac:dyDescent="0.25">
      <c r="N50" s="15"/>
    </row>
    <row r="51" spans="14:14" x14ac:dyDescent="0.25">
      <c r="N51" s="15"/>
    </row>
    <row r="52" spans="14:14" x14ac:dyDescent="0.25">
      <c r="N52" s="15"/>
    </row>
    <row r="53" spans="14:14" x14ac:dyDescent="0.25">
      <c r="N53" s="15"/>
    </row>
    <row r="54" spans="14:14" x14ac:dyDescent="0.25">
      <c r="N54" s="15"/>
    </row>
    <row r="55" spans="14:14" x14ac:dyDescent="0.25">
      <c r="N55" s="15"/>
    </row>
    <row r="56" spans="14:14" x14ac:dyDescent="0.25">
      <c r="N56" s="15"/>
    </row>
    <row r="57" spans="14:14" x14ac:dyDescent="0.25">
      <c r="N57" s="15"/>
    </row>
    <row r="58" spans="14:14" x14ac:dyDescent="0.25">
      <c r="N58" s="15"/>
    </row>
    <row r="59" spans="14:14" x14ac:dyDescent="0.25">
      <c r="N59" s="15"/>
    </row>
    <row r="60" spans="14:14" x14ac:dyDescent="0.25">
      <c r="N60" s="15"/>
    </row>
    <row r="61" spans="14:14" x14ac:dyDescent="0.25">
      <c r="N61" s="15"/>
    </row>
    <row r="62" spans="14:14" x14ac:dyDescent="0.25">
      <c r="N62" s="15"/>
    </row>
    <row r="63" spans="14:14" x14ac:dyDescent="0.25">
      <c r="N63" s="15"/>
    </row>
    <row r="64" spans="14:14" x14ac:dyDescent="0.25">
      <c r="N64" s="15"/>
    </row>
    <row r="65" spans="14:14" x14ac:dyDescent="0.25">
      <c r="N65" s="15"/>
    </row>
    <row r="66" spans="14:14" x14ac:dyDescent="0.25">
      <c r="N66" s="15"/>
    </row>
    <row r="67" spans="14:14" x14ac:dyDescent="0.25">
      <c r="N67" s="15"/>
    </row>
    <row r="68" spans="14:14" x14ac:dyDescent="0.25">
      <c r="N68" s="15"/>
    </row>
    <row r="69" spans="14:14" x14ac:dyDescent="0.25">
      <c r="N69" s="15"/>
    </row>
    <row r="70" spans="14:14" x14ac:dyDescent="0.25">
      <c r="N70" s="15"/>
    </row>
    <row r="71" spans="14:14" x14ac:dyDescent="0.25">
      <c r="N71" s="15"/>
    </row>
    <row r="72" spans="14:14" x14ac:dyDescent="0.25">
      <c r="N72" s="15"/>
    </row>
    <row r="73" spans="14:14" x14ac:dyDescent="0.25">
      <c r="N73" s="15"/>
    </row>
    <row r="74" spans="14:14" x14ac:dyDescent="0.25">
      <c r="N74" s="15"/>
    </row>
    <row r="75" spans="14:14" x14ac:dyDescent="0.25">
      <c r="N75" s="15"/>
    </row>
    <row r="76" spans="14:14" x14ac:dyDescent="0.25">
      <c r="N76" s="15"/>
    </row>
    <row r="77" spans="14:14" x14ac:dyDescent="0.25">
      <c r="N77" s="15"/>
    </row>
    <row r="78" spans="14:14" x14ac:dyDescent="0.25">
      <c r="N78" s="15"/>
    </row>
    <row r="79" spans="14:14" x14ac:dyDescent="0.25">
      <c r="N79" s="15"/>
    </row>
    <row r="80" spans="14:14" x14ac:dyDescent="0.25">
      <c r="N80" s="15"/>
    </row>
    <row r="81" spans="14:14" x14ac:dyDescent="0.25">
      <c r="N81" s="15"/>
    </row>
    <row r="82" spans="14:14" x14ac:dyDescent="0.25">
      <c r="N82" s="15"/>
    </row>
    <row r="83" spans="14:14" x14ac:dyDescent="0.25">
      <c r="N83" s="15"/>
    </row>
    <row r="84" spans="14:14" x14ac:dyDescent="0.25">
      <c r="N84" s="15"/>
    </row>
    <row r="85" spans="14:14" x14ac:dyDescent="0.25">
      <c r="N85" s="15"/>
    </row>
    <row r="86" spans="14:14" x14ac:dyDescent="0.25">
      <c r="N86" s="15"/>
    </row>
    <row r="87" spans="14:14" x14ac:dyDescent="0.25">
      <c r="N87" s="15"/>
    </row>
    <row r="88" spans="14:14" x14ac:dyDescent="0.25">
      <c r="N88" s="15"/>
    </row>
    <row r="89" spans="14:14" x14ac:dyDescent="0.25">
      <c r="N89" s="15"/>
    </row>
    <row r="90" spans="14:14" x14ac:dyDescent="0.25">
      <c r="N90" s="15"/>
    </row>
    <row r="91" spans="14:14" x14ac:dyDescent="0.25">
      <c r="N91" s="15"/>
    </row>
    <row r="92" spans="14:14" x14ac:dyDescent="0.25">
      <c r="N92" s="15"/>
    </row>
    <row r="93" spans="14:14" x14ac:dyDescent="0.25">
      <c r="N93" s="15"/>
    </row>
    <row r="94" spans="14:14" x14ac:dyDescent="0.25">
      <c r="N94" s="15"/>
    </row>
    <row r="95" spans="14:14" x14ac:dyDescent="0.25">
      <c r="N95" s="15"/>
    </row>
    <row r="96" spans="14:14" x14ac:dyDescent="0.25">
      <c r="N96" s="15"/>
    </row>
    <row r="97" spans="14:14" x14ac:dyDescent="0.25">
      <c r="N97" s="15"/>
    </row>
    <row r="98" spans="14:14" x14ac:dyDescent="0.25">
      <c r="N98" s="15"/>
    </row>
    <row r="99" spans="14:14" x14ac:dyDescent="0.25">
      <c r="N99" s="15"/>
    </row>
    <row r="100" spans="14:14" x14ac:dyDescent="0.25">
      <c r="N100" s="15"/>
    </row>
    <row r="101" spans="14:14" x14ac:dyDescent="0.25">
      <c r="N101" s="15"/>
    </row>
    <row r="102" spans="14:14" x14ac:dyDescent="0.25">
      <c r="N102" s="15"/>
    </row>
    <row r="103" spans="14:14" x14ac:dyDescent="0.25">
      <c r="N103" s="15"/>
    </row>
    <row r="104" spans="14:14" x14ac:dyDescent="0.25">
      <c r="N104" s="15"/>
    </row>
    <row r="105" spans="14:14" x14ac:dyDescent="0.25">
      <c r="N105" s="15"/>
    </row>
    <row r="106" spans="14:14" x14ac:dyDescent="0.25">
      <c r="N106" s="15"/>
    </row>
    <row r="107" spans="14:14" x14ac:dyDescent="0.25">
      <c r="N107" s="15"/>
    </row>
    <row r="108" spans="14:14" x14ac:dyDescent="0.25">
      <c r="N108" s="15"/>
    </row>
    <row r="109" spans="14:14" x14ac:dyDescent="0.25">
      <c r="N109" s="15"/>
    </row>
    <row r="110" spans="14:14" x14ac:dyDescent="0.25">
      <c r="N110" s="15"/>
    </row>
    <row r="111" spans="14:14" x14ac:dyDescent="0.25">
      <c r="N111" s="15"/>
    </row>
    <row r="112" spans="14:14" x14ac:dyDescent="0.25">
      <c r="N112" s="15"/>
    </row>
    <row r="113" spans="14:14" x14ac:dyDescent="0.25">
      <c r="N113" s="15"/>
    </row>
    <row r="114" spans="14:14" x14ac:dyDescent="0.25">
      <c r="N114" s="15"/>
    </row>
    <row r="115" spans="14:14" x14ac:dyDescent="0.25">
      <c r="N115" s="15"/>
    </row>
    <row r="116" spans="14:14" x14ac:dyDescent="0.25">
      <c r="N116" s="15"/>
    </row>
    <row r="117" spans="14:14" x14ac:dyDescent="0.25">
      <c r="N117" s="15"/>
    </row>
    <row r="118" spans="14:14" x14ac:dyDescent="0.25">
      <c r="N118" s="15"/>
    </row>
    <row r="119" spans="14:14" x14ac:dyDescent="0.25">
      <c r="N119" s="15"/>
    </row>
    <row r="120" spans="14:14" x14ac:dyDescent="0.25">
      <c r="N120" s="15"/>
    </row>
    <row r="121" spans="14:14" x14ac:dyDescent="0.25">
      <c r="N121" s="15"/>
    </row>
    <row r="122" spans="14:14" x14ac:dyDescent="0.25">
      <c r="N122" s="15"/>
    </row>
    <row r="123" spans="14:14" x14ac:dyDescent="0.25">
      <c r="N123" s="15"/>
    </row>
    <row r="124" spans="14:14" x14ac:dyDescent="0.25">
      <c r="N124" s="15"/>
    </row>
    <row r="125" spans="14:14" x14ac:dyDescent="0.25">
      <c r="N125" s="15"/>
    </row>
    <row r="126" spans="14:14" x14ac:dyDescent="0.25">
      <c r="N126" s="15"/>
    </row>
    <row r="127" spans="14:14" x14ac:dyDescent="0.25">
      <c r="N127" s="15"/>
    </row>
    <row r="128" spans="14:14" x14ac:dyDescent="0.25">
      <c r="N128" s="15"/>
    </row>
    <row r="129" spans="14:14" x14ac:dyDescent="0.25">
      <c r="N129" s="15"/>
    </row>
    <row r="130" spans="14:14" x14ac:dyDescent="0.25">
      <c r="N130" s="15"/>
    </row>
    <row r="131" spans="14:14" x14ac:dyDescent="0.25">
      <c r="N131" s="15"/>
    </row>
    <row r="132" spans="14:14" x14ac:dyDescent="0.25">
      <c r="N132" s="15"/>
    </row>
    <row r="133" spans="14:14" x14ac:dyDescent="0.25">
      <c r="N133" s="15"/>
    </row>
    <row r="134" spans="14:14" x14ac:dyDescent="0.25">
      <c r="N134" s="15"/>
    </row>
    <row r="135" spans="14:14" x14ac:dyDescent="0.25">
      <c r="N135" s="15"/>
    </row>
    <row r="136" spans="14:14" x14ac:dyDescent="0.25">
      <c r="N136" s="15"/>
    </row>
    <row r="137" spans="14:14" x14ac:dyDescent="0.25">
      <c r="N137" s="15"/>
    </row>
    <row r="138" spans="14:14" x14ac:dyDescent="0.25">
      <c r="N138" s="15"/>
    </row>
    <row r="139" spans="14:14" x14ac:dyDescent="0.25">
      <c r="N139" s="15"/>
    </row>
    <row r="140" spans="14:14" x14ac:dyDescent="0.25">
      <c r="N140" s="15"/>
    </row>
    <row r="141" spans="14:14" x14ac:dyDescent="0.25">
      <c r="N141" s="15"/>
    </row>
    <row r="142" spans="14:14" x14ac:dyDescent="0.25">
      <c r="N142" s="15"/>
    </row>
    <row r="143" spans="14:14" x14ac:dyDescent="0.25">
      <c r="N143" s="15"/>
    </row>
    <row r="144" spans="14:14" x14ac:dyDescent="0.25">
      <c r="N144" s="15"/>
    </row>
    <row r="145" spans="14:14" x14ac:dyDescent="0.25">
      <c r="N145" s="15"/>
    </row>
    <row r="146" spans="14:14" x14ac:dyDescent="0.25">
      <c r="N146" s="15"/>
    </row>
    <row r="147" spans="14:14" x14ac:dyDescent="0.25">
      <c r="N147" s="15"/>
    </row>
    <row r="148" spans="14:14" x14ac:dyDescent="0.25">
      <c r="N148" s="15"/>
    </row>
    <row r="149" spans="14:14" x14ac:dyDescent="0.25">
      <c r="N149" s="15"/>
    </row>
    <row r="150" spans="14:14" x14ac:dyDescent="0.25">
      <c r="N150" s="15"/>
    </row>
    <row r="151" spans="14:14" x14ac:dyDescent="0.25">
      <c r="N151" s="15"/>
    </row>
    <row r="152" spans="14:14" x14ac:dyDescent="0.25">
      <c r="N152" s="15"/>
    </row>
    <row r="153" spans="14:14" x14ac:dyDescent="0.25">
      <c r="N153" s="15"/>
    </row>
    <row r="154" spans="14:14" x14ac:dyDescent="0.25">
      <c r="N154" s="15"/>
    </row>
    <row r="155" spans="14:14" x14ac:dyDescent="0.25">
      <c r="N155" s="15"/>
    </row>
    <row r="156" spans="14:14" x14ac:dyDescent="0.25">
      <c r="N156" s="15"/>
    </row>
    <row r="157" spans="14:14" x14ac:dyDescent="0.25">
      <c r="N157" s="15"/>
    </row>
    <row r="158" spans="14:14" x14ac:dyDescent="0.25">
      <c r="N158" s="15"/>
    </row>
    <row r="159" spans="14:14" x14ac:dyDescent="0.25">
      <c r="N159" s="15"/>
    </row>
    <row r="160" spans="14:14" x14ac:dyDescent="0.25">
      <c r="N160" s="15"/>
    </row>
    <row r="161" spans="14:14" x14ac:dyDescent="0.25">
      <c r="N161" s="15"/>
    </row>
    <row r="162" spans="14:14" x14ac:dyDescent="0.25">
      <c r="N162" s="15"/>
    </row>
    <row r="163" spans="14:14" x14ac:dyDescent="0.25">
      <c r="N163" s="15"/>
    </row>
    <row r="164" spans="14:14" x14ac:dyDescent="0.25">
      <c r="N164" s="15"/>
    </row>
    <row r="165" spans="14:14" x14ac:dyDescent="0.25">
      <c r="N165" s="15"/>
    </row>
    <row r="166" spans="14:14" x14ac:dyDescent="0.25">
      <c r="N166" s="15"/>
    </row>
    <row r="167" spans="14:14" x14ac:dyDescent="0.25">
      <c r="N167" s="15"/>
    </row>
    <row r="168" spans="14:14" x14ac:dyDescent="0.25">
      <c r="N168" s="15"/>
    </row>
    <row r="169" spans="14:14" x14ac:dyDescent="0.25">
      <c r="N169" s="15"/>
    </row>
    <row r="170" spans="14:14" x14ac:dyDescent="0.25">
      <c r="N170" s="15"/>
    </row>
    <row r="171" spans="14:14" x14ac:dyDescent="0.25">
      <c r="N171" s="15"/>
    </row>
    <row r="172" spans="14:14" x14ac:dyDescent="0.25">
      <c r="N172" s="15"/>
    </row>
    <row r="173" spans="14:14" x14ac:dyDescent="0.25">
      <c r="N173" s="15"/>
    </row>
    <row r="174" spans="14:14" x14ac:dyDescent="0.25">
      <c r="N174" s="15"/>
    </row>
    <row r="175" spans="14:14" x14ac:dyDescent="0.25">
      <c r="N175" s="15"/>
    </row>
    <row r="176" spans="14:14" x14ac:dyDescent="0.25">
      <c r="N176" s="15"/>
    </row>
    <row r="177" spans="14:14" x14ac:dyDescent="0.25">
      <c r="N177" s="15"/>
    </row>
    <row r="178" spans="14:14" x14ac:dyDescent="0.25">
      <c r="N178" s="15"/>
    </row>
    <row r="179" spans="14:14" x14ac:dyDescent="0.25">
      <c r="N179" s="15"/>
    </row>
    <row r="180" spans="14:14" x14ac:dyDescent="0.25">
      <c r="N180" s="15"/>
    </row>
    <row r="181" spans="14:14" x14ac:dyDescent="0.25">
      <c r="N181" s="15"/>
    </row>
    <row r="182" spans="14:14" x14ac:dyDescent="0.25">
      <c r="N182" s="15"/>
    </row>
    <row r="183" spans="14:14" x14ac:dyDescent="0.25">
      <c r="N183" s="15"/>
    </row>
    <row r="184" spans="14:14" x14ac:dyDescent="0.25">
      <c r="N184" s="15"/>
    </row>
    <row r="185" spans="14:14" x14ac:dyDescent="0.25">
      <c r="N185" s="15"/>
    </row>
    <row r="186" spans="14:14" x14ac:dyDescent="0.25">
      <c r="N186" s="15"/>
    </row>
    <row r="187" spans="14:14" x14ac:dyDescent="0.25">
      <c r="N187" s="15"/>
    </row>
    <row r="188" spans="14:14" x14ac:dyDescent="0.25">
      <c r="N188" s="15"/>
    </row>
    <row r="189" spans="14:14" x14ac:dyDescent="0.25">
      <c r="N189" s="15"/>
    </row>
    <row r="190" spans="14:14" x14ac:dyDescent="0.25">
      <c r="N190" s="15"/>
    </row>
    <row r="191" spans="14:14" x14ac:dyDescent="0.25">
      <c r="N191" s="15"/>
    </row>
    <row r="192" spans="14:14" x14ac:dyDescent="0.25">
      <c r="N192" s="15"/>
    </row>
    <row r="193" spans="14:14" x14ac:dyDescent="0.25">
      <c r="N193" s="15"/>
    </row>
    <row r="194" spans="14:14" x14ac:dyDescent="0.25">
      <c r="N194" s="15"/>
    </row>
    <row r="195" spans="14:14" x14ac:dyDescent="0.25">
      <c r="N195" s="15"/>
    </row>
    <row r="196" spans="14:14" x14ac:dyDescent="0.25">
      <c r="N196" s="15"/>
    </row>
    <row r="197" spans="14:14" x14ac:dyDescent="0.25">
      <c r="N197" s="15"/>
    </row>
    <row r="198" spans="14:14" x14ac:dyDescent="0.25">
      <c r="N198" s="15"/>
    </row>
    <row r="199" spans="14:14" x14ac:dyDescent="0.25">
      <c r="N199" s="15"/>
    </row>
    <row r="200" spans="14:14" x14ac:dyDescent="0.25">
      <c r="N200" s="15"/>
    </row>
    <row r="201" spans="14:14" x14ac:dyDescent="0.25">
      <c r="N201" s="15"/>
    </row>
    <row r="202" spans="14:14" x14ac:dyDescent="0.25">
      <c r="N202" s="15"/>
    </row>
    <row r="203" spans="14:14" x14ac:dyDescent="0.25">
      <c r="N203" s="15"/>
    </row>
    <row r="204" spans="14:14" x14ac:dyDescent="0.25">
      <c r="N204" s="15"/>
    </row>
    <row r="205" spans="14:14" x14ac:dyDescent="0.25">
      <c r="N205" s="15"/>
    </row>
    <row r="206" spans="14:14" x14ac:dyDescent="0.25">
      <c r="N206" s="15"/>
    </row>
    <row r="207" spans="14:14" x14ac:dyDescent="0.25">
      <c r="N207" s="15"/>
    </row>
    <row r="208" spans="14:14" x14ac:dyDescent="0.25">
      <c r="N208" s="15"/>
    </row>
    <row r="209" spans="14:14" x14ac:dyDescent="0.25">
      <c r="N209" s="15"/>
    </row>
    <row r="210" spans="14:14" x14ac:dyDescent="0.25">
      <c r="N210" s="15"/>
    </row>
    <row r="211" spans="14:14" x14ac:dyDescent="0.25">
      <c r="N211" s="15"/>
    </row>
    <row r="212" spans="14:14" x14ac:dyDescent="0.25">
      <c r="N212" s="15"/>
    </row>
    <row r="213" spans="14:14" x14ac:dyDescent="0.25">
      <c r="N213" s="15"/>
    </row>
    <row r="214" spans="14:14" x14ac:dyDescent="0.25">
      <c r="N214" s="15"/>
    </row>
    <row r="215" spans="14:14" x14ac:dyDescent="0.25">
      <c r="N215" s="15"/>
    </row>
    <row r="216" spans="14:14" x14ac:dyDescent="0.25">
      <c r="N216" s="15"/>
    </row>
    <row r="217" spans="14:14" x14ac:dyDescent="0.25">
      <c r="N217" s="15"/>
    </row>
    <row r="218" spans="14:14" x14ac:dyDescent="0.25">
      <c r="N218" s="15"/>
    </row>
    <row r="219" spans="14:14" x14ac:dyDescent="0.25">
      <c r="N219" s="15"/>
    </row>
    <row r="220" spans="14:14" x14ac:dyDescent="0.25">
      <c r="N220" s="15"/>
    </row>
    <row r="221" spans="14:14" x14ac:dyDescent="0.25">
      <c r="N221" s="15"/>
    </row>
    <row r="222" spans="14:14" x14ac:dyDescent="0.25">
      <c r="N222" s="15"/>
    </row>
    <row r="223" spans="14:14" x14ac:dyDescent="0.25">
      <c r="N223" s="15"/>
    </row>
    <row r="224" spans="14:14" x14ac:dyDescent="0.25">
      <c r="N224" s="15"/>
    </row>
    <row r="225" spans="14:14" x14ac:dyDescent="0.25">
      <c r="N225" s="15"/>
    </row>
    <row r="226" spans="14:14" x14ac:dyDescent="0.25">
      <c r="N226" s="15"/>
    </row>
    <row r="227" spans="14:14" x14ac:dyDescent="0.25">
      <c r="N227" s="15"/>
    </row>
    <row r="228" spans="14:14" x14ac:dyDescent="0.25">
      <c r="N228" s="15"/>
    </row>
    <row r="229" spans="14:14" x14ac:dyDescent="0.25">
      <c r="N229" s="15"/>
    </row>
    <row r="230" spans="14:14" x14ac:dyDescent="0.25">
      <c r="N230" s="15"/>
    </row>
    <row r="231" spans="14:14" x14ac:dyDescent="0.25">
      <c r="N231" s="15"/>
    </row>
    <row r="232" spans="14:14" x14ac:dyDescent="0.25">
      <c r="N232" s="15"/>
    </row>
    <row r="233" spans="14:14" x14ac:dyDescent="0.25">
      <c r="N233" s="15"/>
    </row>
    <row r="234" spans="14:14" x14ac:dyDescent="0.25">
      <c r="N234" s="15"/>
    </row>
    <row r="235" spans="14:14" x14ac:dyDescent="0.25">
      <c r="N235" s="15"/>
    </row>
    <row r="236" spans="14:14" x14ac:dyDescent="0.25">
      <c r="N236" s="15"/>
    </row>
    <row r="237" spans="14:14" x14ac:dyDescent="0.25">
      <c r="N237" s="15"/>
    </row>
    <row r="238" spans="14:14" x14ac:dyDescent="0.25">
      <c r="N238" s="15"/>
    </row>
    <row r="239" spans="14:14" x14ac:dyDescent="0.25">
      <c r="N239" s="15"/>
    </row>
    <row r="240" spans="14:14" x14ac:dyDescent="0.25">
      <c r="N240" s="15"/>
    </row>
    <row r="241" spans="14:14" x14ac:dyDescent="0.25">
      <c r="N241" s="15"/>
    </row>
    <row r="242" spans="14:14" x14ac:dyDescent="0.25">
      <c r="N242" s="15"/>
    </row>
    <row r="243" spans="14:14" x14ac:dyDescent="0.25">
      <c r="N243" s="15"/>
    </row>
    <row r="244" spans="14:14" x14ac:dyDescent="0.25">
      <c r="N244" s="15"/>
    </row>
    <row r="245" spans="14:14" x14ac:dyDescent="0.25">
      <c r="N245" s="15"/>
    </row>
    <row r="246" spans="14:14" x14ac:dyDescent="0.25">
      <c r="N246" s="15"/>
    </row>
    <row r="247" spans="14:14" x14ac:dyDescent="0.25">
      <c r="N247" s="15"/>
    </row>
    <row r="248" spans="14:14" x14ac:dyDescent="0.25">
      <c r="N248" s="15"/>
    </row>
    <row r="249" spans="14:14" x14ac:dyDescent="0.25">
      <c r="N249" s="15"/>
    </row>
    <row r="250" spans="14:14" x14ac:dyDescent="0.25">
      <c r="N250" s="15"/>
    </row>
    <row r="251" spans="14:14" x14ac:dyDescent="0.25">
      <c r="N251" s="15"/>
    </row>
    <row r="252" spans="14:14" x14ac:dyDescent="0.25">
      <c r="N252" s="15"/>
    </row>
    <row r="253" spans="14:14" x14ac:dyDescent="0.25">
      <c r="N253" s="15"/>
    </row>
    <row r="254" spans="14:14" x14ac:dyDescent="0.25">
      <c r="N254" s="15"/>
    </row>
    <row r="255" spans="14:14" x14ac:dyDescent="0.25">
      <c r="N255" s="15"/>
    </row>
    <row r="256" spans="14:14" x14ac:dyDescent="0.25">
      <c r="N256" s="15"/>
    </row>
    <row r="257" spans="14:14" x14ac:dyDescent="0.25">
      <c r="N257" s="15"/>
    </row>
    <row r="258" spans="14:14" x14ac:dyDescent="0.25">
      <c r="N258" s="15"/>
    </row>
    <row r="259" spans="14:14" x14ac:dyDescent="0.25">
      <c r="N259" s="15"/>
    </row>
    <row r="260" spans="14:14" x14ac:dyDescent="0.25">
      <c r="N260" s="15"/>
    </row>
    <row r="261" spans="14:14" x14ac:dyDescent="0.25">
      <c r="N261" s="15"/>
    </row>
    <row r="262" spans="14:14" x14ac:dyDescent="0.25">
      <c r="N262" s="15"/>
    </row>
    <row r="263" spans="14:14" x14ac:dyDescent="0.25">
      <c r="N263" s="15"/>
    </row>
    <row r="264" spans="14:14" x14ac:dyDescent="0.25">
      <c r="N264" s="15"/>
    </row>
    <row r="265" spans="14:14" x14ac:dyDescent="0.25">
      <c r="N265" s="15"/>
    </row>
    <row r="266" spans="14:14" x14ac:dyDescent="0.25">
      <c r="N266" s="15"/>
    </row>
    <row r="267" spans="14:14" x14ac:dyDescent="0.25">
      <c r="N267" s="15"/>
    </row>
    <row r="268" spans="14:14" x14ac:dyDescent="0.25">
      <c r="N268" s="15"/>
    </row>
    <row r="269" spans="14:14" x14ac:dyDescent="0.25">
      <c r="N269" s="15"/>
    </row>
    <row r="270" spans="14:14" x14ac:dyDescent="0.25">
      <c r="N270" s="15"/>
    </row>
    <row r="271" spans="14:14" x14ac:dyDescent="0.25">
      <c r="N271" s="15"/>
    </row>
    <row r="272" spans="14:14" x14ac:dyDescent="0.25">
      <c r="N272" s="15"/>
    </row>
    <row r="273" spans="14:14" x14ac:dyDescent="0.25">
      <c r="N273" s="15"/>
    </row>
    <row r="274" spans="14:14" x14ac:dyDescent="0.25">
      <c r="N274" s="15"/>
    </row>
    <row r="275" spans="14:14" x14ac:dyDescent="0.25">
      <c r="N275" s="15"/>
    </row>
    <row r="276" spans="14:14" x14ac:dyDescent="0.25">
      <c r="N276" s="15"/>
    </row>
    <row r="277" spans="14:14" x14ac:dyDescent="0.25">
      <c r="N277" s="15"/>
    </row>
    <row r="278" spans="14:14" x14ac:dyDescent="0.25">
      <c r="N278" s="15"/>
    </row>
    <row r="279" spans="14:14" x14ac:dyDescent="0.25">
      <c r="N279" s="15"/>
    </row>
    <row r="280" spans="14:14" x14ac:dyDescent="0.25">
      <c r="N280" s="15"/>
    </row>
    <row r="281" spans="14:14" x14ac:dyDescent="0.25">
      <c r="N281" s="15"/>
    </row>
    <row r="282" spans="14:14" x14ac:dyDescent="0.25">
      <c r="N282" s="15"/>
    </row>
    <row r="283" spans="14:14" x14ac:dyDescent="0.25">
      <c r="N283" s="15"/>
    </row>
    <row r="284" spans="14:14" x14ac:dyDescent="0.25">
      <c r="N284" s="15"/>
    </row>
    <row r="285" spans="14:14" x14ac:dyDescent="0.25">
      <c r="N285" s="15"/>
    </row>
    <row r="286" spans="14:14" x14ac:dyDescent="0.25">
      <c r="N286" s="15"/>
    </row>
    <row r="287" spans="14:14" x14ac:dyDescent="0.25">
      <c r="N287" s="15"/>
    </row>
    <row r="288" spans="14:14" x14ac:dyDescent="0.25">
      <c r="N288" s="15"/>
    </row>
    <row r="289" spans="14:14" x14ac:dyDescent="0.25">
      <c r="N289" s="15"/>
    </row>
    <row r="290" spans="14:14" x14ac:dyDescent="0.25">
      <c r="N290" s="15"/>
    </row>
    <row r="291" spans="14:14" x14ac:dyDescent="0.25">
      <c r="N291" s="15"/>
    </row>
    <row r="292" spans="14:14" x14ac:dyDescent="0.25">
      <c r="N292" s="15"/>
    </row>
    <row r="293" spans="14:14" x14ac:dyDescent="0.25">
      <c r="N293" s="15"/>
    </row>
    <row r="294" spans="14:14" x14ac:dyDescent="0.25">
      <c r="N294" s="15"/>
    </row>
    <row r="295" spans="14:14" x14ac:dyDescent="0.25">
      <c r="N295" s="15"/>
    </row>
    <row r="296" spans="14:14" x14ac:dyDescent="0.25">
      <c r="N296" s="15"/>
    </row>
    <row r="297" spans="14:14" x14ac:dyDescent="0.25">
      <c r="N297" s="15"/>
    </row>
  </sheetData>
  <autoFilter ref="A3:N26"/>
  <mergeCells count="16">
    <mergeCell ref="A27:A29"/>
    <mergeCell ref="B27:B29"/>
    <mergeCell ref="A1:L1"/>
    <mergeCell ref="B2:L2"/>
    <mergeCell ref="A5:A7"/>
    <mergeCell ref="B5:B7"/>
    <mergeCell ref="A18:A21"/>
    <mergeCell ref="B18:B21"/>
    <mergeCell ref="A22:A25"/>
    <mergeCell ref="B22:B25"/>
    <mergeCell ref="A9:A10"/>
    <mergeCell ref="B9:B10"/>
    <mergeCell ref="A12:A13"/>
    <mergeCell ref="B12:B13"/>
    <mergeCell ref="A16:A17"/>
    <mergeCell ref="B16:B17"/>
  </mergeCells>
  <pageMargins left="0.70866141732283472" right="0.70866141732283472" top="0.74803149606299213" bottom="0.74803149606299213" header="0.31496062992125984" footer="0.31496062992125984"/>
  <pageSetup paperSize="9" scale="4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6"/>
  <sheetViews>
    <sheetView tabSelected="1" zoomScaleNormal="100" workbookViewId="0">
      <selection activeCell="T21" sqref="T21"/>
    </sheetView>
  </sheetViews>
  <sheetFormatPr defaultRowHeight="15" x14ac:dyDescent="0.25"/>
  <cols>
    <col min="2" max="2" width="62.42578125" customWidth="1"/>
    <col min="3" max="15" width="3.7109375" customWidth="1"/>
    <col min="16" max="16" width="6.7109375" customWidth="1"/>
    <col min="17" max="17" width="3.7109375" customWidth="1"/>
  </cols>
  <sheetData>
    <row r="1" spans="1:18" x14ac:dyDescent="0.25">
      <c r="K1" s="106" t="s">
        <v>47</v>
      </c>
      <c r="L1" s="106"/>
      <c r="M1" s="106"/>
      <c r="N1" s="106"/>
      <c r="O1" s="106"/>
      <c r="P1" s="106"/>
      <c r="Q1" s="106"/>
      <c r="R1" s="106"/>
    </row>
    <row r="2" spans="1:18" x14ac:dyDescent="0.25">
      <c r="A2" s="106" t="s">
        <v>48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</row>
    <row r="4" spans="1:18" ht="15" customHeight="1" x14ac:dyDescent="0.25">
      <c r="A4" s="107" t="s">
        <v>49</v>
      </c>
      <c r="B4" s="109" t="s">
        <v>50</v>
      </c>
      <c r="C4" s="111" t="s">
        <v>51</v>
      </c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3"/>
    </row>
    <row r="5" spans="1:18" x14ac:dyDescent="0.25">
      <c r="A5" s="108"/>
      <c r="B5" s="110"/>
      <c r="C5" s="33">
        <v>1</v>
      </c>
      <c r="D5" s="33">
        <v>2</v>
      </c>
      <c r="E5" s="33">
        <v>3</v>
      </c>
      <c r="F5" s="33">
        <v>4</v>
      </c>
      <c r="G5" s="33">
        <v>5</v>
      </c>
      <c r="H5" s="33">
        <v>6</v>
      </c>
      <c r="I5" s="33">
        <v>7</v>
      </c>
      <c r="J5" s="33">
        <v>8</v>
      </c>
      <c r="K5" s="33">
        <v>9</v>
      </c>
      <c r="L5" s="33">
        <v>10</v>
      </c>
      <c r="M5" s="33">
        <v>11</v>
      </c>
      <c r="N5" s="33">
        <v>12</v>
      </c>
      <c r="O5" s="33">
        <v>13</v>
      </c>
      <c r="P5" s="33" t="s">
        <v>141</v>
      </c>
      <c r="Q5" s="33">
        <v>27</v>
      </c>
    </row>
    <row r="6" spans="1:18" ht="30" x14ac:dyDescent="0.25">
      <c r="A6" s="34">
        <v>1</v>
      </c>
      <c r="B6" s="83" t="s">
        <v>40</v>
      </c>
      <c r="C6" s="114">
        <v>994953</v>
      </c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6"/>
    </row>
    <row r="7" spans="1:18" x14ac:dyDescent="0.25">
      <c r="A7" s="36" t="s">
        <v>52</v>
      </c>
      <c r="B7" s="1" t="s">
        <v>53</v>
      </c>
      <c r="C7" s="37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8" x14ac:dyDescent="0.25">
      <c r="A8" s="36" t="s">
        <v>54</v>
      </c>
      <c r="B8" s="1" t="s">
        <v>55</v>
      </c>
      <c r="C8" s="37"/>
      <c r="D8" s="37"/>
      <c r="E8" s="37"/>
      <c r="F8" s="37"/>
      <c r="G8" s="37"/>
      <c r="H8" s="37"/>
      <c r="I8" s="1"/>
      <c r="J8" s="1"/>
      <c r="K8" s="1"/>
      <c r="L8" s="1"/>
      <c r="M8" s="1"/>
      <c r="N8" s="1"/>
      <c r="O8" s="1"/>
      <c r="P8" s="1"/>
      <c r="Q8" s="1"/>
    </row>
    <row r="9" spans="1:18" x14ac:dyDescent="0.25">
      <c r="A9" s="36" t="s">
        <v>56</v>
      </c>
      <c r="B9" s="1" t="s">
        <v>57</v>
      </c>
      <c r="C9" s="37"/>
      <c r="D9" s="37"/>
      <c r="E9" s="37"/>
      <c r="F9" s="37"/>
      <c r="G9" s="37"/>
      <c r="H9" s="37"/>
      <c r="I9" s="1"/>
      <c r="J9" s="1"/>
      <c r="K9" s="1"/>
      <c r="L9" s="1"/>
      <c r="M9" s="1"/>
      <c r="N9" s="1"/>
      <c r="O9" s="1"/>
      <c r="P9" s="1"/>
      <c r="Q9" s="1"/>
    </row>
    <row r="10" spans="1:18" x14ac:dyDescent="0.25">
      <c r="A10" s="36" t="s">
        <v>58</v>
      </c>
      <c r="B10" s="1" t="s">
        <v>59</v>
      </c>
      <c r="C10" s="1"/>
      <c r="D10" s="1"/>
      <c r="E10" s="1"/>
      <c r="F10" s="1"/>
      <c r="G10" s="1"/>
      <c r="H10" s="1"/>
      <c r="I10" s="37"/>
      <c r="J10" s="37"/>
      <c r="K10" s="37"/>
      <c r="L10" s="37"/>
      <c r="M10" s="37"/>
      <c r="N10" s="37"/>
      <c r="O10" s="37"/>
      <c r="P10" s="37"/>
      <c r="Q10" s="1"/>
    </row>
    <row r="11" spans="1:18" x14ac:dyDescent="0.25">
      <c r="A11" s="36" t="s">
        <v>60</v>
      </c>
      <c r="B11" s="1" t="s">
        <v>61</v>
      </c>
      <c r="C11" s="1"/>
      <c r="D11" s="1"/>
      <c r="E11" s="1"/>
      <c r="F11" s="1"/>
      <c r="G11" s="1"/>
      <c r="H11" s="1"/>
      <c r="I11" s="37"/>
      <c r="J11" s="37"/>
      <c r="K11" s="37"/>
      <c r="L11" s="37"/>
      <c r="M11" s="37"/>
      <c r="N11" s="37"/>
      <c r="O11" s="37"/>
      <c r="P11" s="37"/>
      <c r="Q11" s="1"/>
    </row>
    <row r="12" spans="1:18" x14ac:dyDescent="0.25">
      <c r="A12" s="36" t="s">
        <v>62</v>
      </c>
      <c r="B12" s="1" t="s">
        <v>63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37"/>
    </row>
    <row r="13" spans="1:18" ht="60" x14ac:dyDescent="0.25">
      <c r="A13" s="34">
        <v>2</v>
      </c>
      <c r="B13" s="35" t="s">
        <v>27</v>
      </c>
      <c r="C13" s="103">
        <v>1387185</v>
      </c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5"/>
    </row>
    <row r="14" spans="1:18" x14ac:dyDescent="0.25">
      <c r="A14" s="36" t="s">
        <v>64</v>
      </c>
      <c r="B14" s="1" t="s">
        <v>53</v>
      </c>
      <c r="C14" s="37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8" x14ac:dyDescent="0.25">
      <c r="A15" s="36" t="s">
        <v>65</v>
      </c>
      <c r="B15" s="1" t="s">
        <v>55</v>
      </c>
      <c r="C15" s="37"/>
      <c r="D15" s="37"/>
      <c r="E15" s="37"/>
      <c r="F15" s="37"/>
      <c r="G15" s="37"/>
      <c r="H15" s="37"/>
      <c r="I15" s="1"/>
      <c r="J15" s="1"/>
      <c r="K15" s="1"/>
      <c r="L15" s="1"/>
      <c r="M15" s="1"/>
      <c r="N15" s="1"/>
      <c r="O15" s="1"/>
      <c r="P15" s="1"/>
      <c r="Q15" s="1"/>
    </row>
    <row r="16" spans="1:18" x14ac:dyDescent="0.25">
      <c r="A16" s="36" t="s">
        <v>66</v>
      </c>
      <c r="B16" s="1" t="s">
        <v>57</v>
      </c>
      <c r="C16" s="37"/>
      <c r="D16" s="37"/>
      <c r="E16" s="37"/>
      <c r="F16" s="37"/>
      <c r="G16" s="37"/>
      <c r="H16" s="37"/>
      <c r="I16" s="1"/>
      <c r="J16" s="1"/>
      <c r="K16" s="1"/>
      <c r="L16" s="1"/>
      <c r="M16" s="1"/>
      <c r="N16" s="1"/>
      <c r="O16" s="1"/>
      <c r="P16" s="1"/>
      <c r="Q16" s="1"/>
    </row>
    <row r="17" spans="1:17" x14ac:dyDescent="0.25">
      <c r="A17" s="36" t="s">
        <v>67</v>
      </c>
      <c r="B17" s="1" t="s">
        <v>59</v>
      </c>
      <c r="C17" s="1"/>
      <c r="D17" s="1"/>
      <c r="E17" s="1"/>
      <c r="F17" s="1"/>
      <c r="G17" s="1"/>
      <c r="H17" s="1"/>
      <c r="I17" s="37"/>
      <c r="J17" s="37"/>
      <c r="K17" s="37"/>
      <c r="L17" s="37"/>
      <c r="M17" s="37"/>
      <c r="N17" s="37"/>
      <c r="O17" s="84"/>
      <c r="P17" s="84"/>
      <c r="Q17" s="84"/>
    </row>
    <row r="18" spans="1:17" x14ac:dyDescent="0.25">
      <c r="A18" s="36" t="s">
        <v>68</v>
      </c>
      <c r="B18" s="1" t="s">
        <v>61</v>
      </c>
      <c r="C18" s="1"/>
      <c r="D18" s="1"/>
      <c r="E18" s="1"/>
      <c r="F18" s="1"/>
      <c r="G18" s="1"/>
      <c r="H18" s="1"/>
      <c r="I18" s="37"/>
      <c r="J18" s="37"/>
      <c r="K18" s="37"/>
      <c r="L18" s="37"/>
      <c r="M18" s="37"/>
      <c r="N18" s="37"/>
      <c r="O18" s="84"/>
      <c r="P18" s="84"/>
      <c r="Q18" s="84"/>
    </row>
    <row r="19" spans="1:17" x14ac:dyDescent="0.25">
      <c r="A19" s="36" t="s">
        <v>69</v>
      </c>
      <c r="B19" s="1" t="s">
        <v>63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37"/>
      <c r="P19" s="84"/>
      <c r="Q19" s="84"/>
    </row>
    <row r="20" spans="1:17" ht="45" x14ac:dyDescent="0.25">
      <c r="A20" s="34">
        <v>3</v>
      </c>
      <c r="B20" s="35" t="s">
        <v>30</v>
      </c>
      <c r="C20" s="103">
        <v>1864134</v>
      </c>
      <c r="D20" s="104"/>
      <c r="E20" s="104"/>
      <c r="F20" s="104"/>
      <c r="G20" s="104"/>
      <c r="H20" s="104"/>
      <c r="I20" s="104"/>
      <c r="J20" s="104"/>
      <c r="K20" s="104"/>
      <c r="L20" s="104"/>
      <c r="M20" s="104"/>
      <c r="N20" s="104"/>
      <c r="O20" s="104"/>
      <c r="P20" s="104"/>
      <c r="Q20" s="105"/>
    </row>
    <row r="21" spans="1:17" x14ac:dyDescent="0.25">
      <c r="A21" s="36" t="s">
        <v>70</v>
      </c>
      <c r="B21" s="1" t="s">
        <v>53</v>
      </c>
      <c r="C21" s="37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5">
      <c r="A22" s="36" t="s">
        <v>71</v>
      </c>
      <c r="B22" s="1" t="s">
        <v>55</v>
      </c>
      <c r="C22" s="37"/>
      <c r="D22" s="37"/>
      <c r="E22" s="37"/>
      <c r="F22" s="37"/>
      <c r="G22" s="37"/>
      <c r="H22" s="37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25">
      <c r="A23" s="36" t="s">
        <v>72</v>
      </c>
      <c r="B23" s="1" t="s">
        <v>57</v>
      </c>
      <c r="C23" s="37"/>
      <c r="D23" s="37"/>
      <c r="E23" s="37"/>
      <c r="F23" s="37"/>
      <c r="G23" s="37"/>
      <c r="H23" s="37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25">
      <c r="A24" s="36" t="s">
        <v>73</v>
      </c>
      <c r="B24" s="1" t="s">
        <v>59</v>
      </c>
      <c r="C24" s="1"/>
      <c r="D24" s="1"/>
      <c r="E24" s="1"/>
      <c r="F24" s="1"/>
      <c r="G24" s="1"/>
      <c r="H24" s="1"/>
      <c r="I24" s="37"/>
      <c r="J24" s="37"/>
      <c r="K24" s="37"/>
      <c r="L24" s="37"/>
      <c r="M24" s="37"/>
      <c r="N24" s="37"/>
      <c r="O24" s="84"/>
      <c r="P24" s="84"/>
      <c r="Q24" s="84"/>
    </row>
    <row r="25" spans="1:17" x14ac:dyDescent="0.25">
      <c r="A25" s="36" t="s">
        <v>74</v>
      </c>
      <c r="B25" s="1" t="s">
        <v>61</v>
      </c>
      <c r="C25" s="1"/>
      <c r="D25" s="1"/>
      <c r="E25" s="1"/>
      <c r="F25" s="1"/>
      <c r="G25" s="1"/>
      <c r="H25" s="1"/>
      <c r="I25" s="37"/>
      <c r="J25" s="37"/>
      <c r="K25" s="37"/>
      <c r="L25" s="37"/>
      <c r="M25" s="37"/>
      <c r="N25" s="37"/>
      <c r="O25" s="84"/>
      <c r="P25" s="84"/>
      <c r="Q25" s="84"/>
    </row>
    <row r="26" spans="1:17" x14ac:dyDescent="0.25">
      <c r="A26" s="36" t="s">
        <v>75</v>
      </c>
      <c r="B26" s="1" t="s">
        <v>63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37"/>
      <c r="P26" s="84"/>
      <c r="Q26" s="84"/>
    </row>
    <row r="27" spans="1:17" ht="45" x14ac:dyDescent="0.25">
      <c r="A27" s="34">
        <v>4</v>
      </c>
      <c r="B27" s="35" t="s">
        <v>31</v>
      </c>
      <c r="C27" s="103">
        <v>1878573</v>
      </c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4"/>
      <c r="P27" s="104"/>
      <c r="Q27" s="105"/>
    </row>
    <row r="28" spans="1:17" x14ac:dyDescent="0.25">
      <c r="A28" s="36" t="s">
        <v>76</v>
      </c>
      <c r="B28" s="1" t="s">
        <v>53</v>
      </c>
      <c r="C28" s="37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x14ac:dyDescent="0.25">
      <c r="A29" s="36" t="s">
        <v>77</v>
      </c>
      <c r="B29" s="1" t="s">
        <v>55</v>
      </c>
      <c r="C29" s="37"/>
      <c r="D29" s="37"/>
      <c r="E29" s="37"/>
      <c r="F29" s="37"/>
      <c r="G29" s="37"/>
      <c r="H29" s="37"/>
      <c r="I29" s="1"/>
      <c r="J29" s="1"/>
      <c r="K29" s="1"/>
      <c r="L29" s="1"/>
      <c r="M29" s="1"/>
      <c r="N29" s="1"/>
      <c r="O29" s="1"/>
      <c r="P29" s="1"/>
      <c r="Q29" s="1"/>
    </row>
    <row r="30" spans="1:17" x14ac:dyDescent="0.25">
      <c r="A30" s="36" t="s">
        <v>78</v>
      </c>
      <c r="B30" s="1" t="s">
        <v>57</v>
      </c>
      <c r="C30" s="37"/>
      <c r="D30" s="37"/>
      <c r="E30" s="37"/>
      <c r="F30" s="37"/>
      <c r="G30" s="37"/>
      <c r="H30" s="37"/>
      <c r="I30" s="1"/>
      <c r="J30" s="1"/>
      <c r="K30" s="1"/>
      <c r="L30" s="1"/>
      <c r="M30" s="1"/>
      <c r="N30" s="1"/>
      <c r="O30" s="1"/>
      <c r="P30" s="1"/>
      <c r="Q30" s="1"/>
    </row>
    <row r="31" spans="1:17" x14ac:dyDescent="0.25">
      <c r="A31" s="36" t="s">
        <v>79</v>
      </c>
      <c r="B31" s="1" t="s">
        <v>59</v>
      </c>
      <c r="C31" s="1"/>
      <c r="D31" s="1"/>
      <c r="E31" s="1"/>
      <c r="F31" s="1"/>
      <c r="G31" s="1"/>
      <c r="H31" s="1"/>
      <c r="I31" s="37"/>
      <c r="J31" s="37"/>
      <c r="K31" s="37"/>
      <c r="L31" s="37"/>
      <c r="M31" s="37"/>
      <c r="N31" s="37"/>
      <c r="O31" s="84"/>
      <c r="P31" s="84"/>
      <c r="Q31" s="84"/>
    </row>
    <row r="32" spans="1:17" x14ac:dyDescent="0.25">
      <c r="A32" s="36" t="s">
        <v>80</v>
      </c>
      <c r="B32" s="1" t="s">
        <v>61</v>
      </c>
      <c r="C32" s="1"/>
      <c r="D32" s="1"/>
      <c r="E32" s="1"/>
      <c r="F32" s="1"/>
      <c r="G32" s="1"/>
      <c r="H32" s="1"/>
      <c r="I32" s="37"/>
      <c r="J32" s="37"/>
      <c r="K32" s="37"/>
      <c r="L32" s="37"/>
      <c r="M32" s="37"/>
      <c r="N32" s="37"/>
      <c r="O32" s="84"/>
      <c r="P32" s="84"/>
      <c r="Q32" s="84"/>
    </row>
    <row r="33" spans="1:17" x14ac:dyDescent="0.25">
      <c r="A33" s="36" t="s">
        <v>81</v>
      </c>
      <c r="B33" s="1" t="s">
        <v>63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37"/>
      <c r="P33" s="84"/>
      <c r="Q33" s="84"/>
    </row>
    <row r="34" spans="1:17" ht="45" x14ac:dyDescent="0.25">
      <c r="A34" s="34">
        <v>5</v>
      </c>
      <c r="B34" s="35" t="s">
        <v>32</v>
      </c>
      <c r="C34" s="103">
        <v>1808304</v>
      </c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5"/>
    </row>
    <row r="35" spans="1:17" x14ac:dyDescent="0.25">
      <c r="A35" s="36" t="s">
        <v>82</v>
      </c>
      <c r="B35" s="1" t="s">
        <v>53</v>
      </c>
      <c r="C35" s="37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x14ac:dyDescent="0.25">
      <c r="A36" s="36" t="s">
        <v>83</v>
      </c>
      <c r="B36" s="1" t="s">
        <v>55</v>
      </c>
      <c r="C36" s="37"/>
      <c r="D36" s="37"/>
      <c r="E36" s="37"/>
      <c r="F36" s="37"/>
      <c r="G36" s="37"/>
      <c r="H36" s="37"/>
      <c r="I36" s="1"/>
      <c r="J36" s="1"/>
      <c r="K36" s="1"/>
      <c r="L36" s="1"/>
      <c r="M36" s="1"/>
      <c r="N36" s="1"/>
      <c r="O36" s="1"/>
      <c r="P36" s="1"/>
      <c r="Q36" s="1"/>
    </row>
    <row r="37" spans="1:17" x14ac:dyDescent="0.25">
      <c r="A37" s="36" t="s">
        <v>84</v>
      </c>
      <c r="B37" s="1" t="s">
        <v>57</v>
      </c>
      <c r="C37" s="37"/>
      <c r="D37" s="37"/>
      <c r="E37" s="37"/>
      <c r="F37" s="37"/>
      <c r="G37" s="37"/>
      <c r="H37" s="37"/>
      <c r="I37" s="1"/>
      <c r="J37" s="1"/>
      <c r="K37" s="1"/>
      <c r="L37" s="1"/>
      <c r="M37" s="1"/>
      <c r="N37" s="1"/>
      <c r="O37" s="1"/>
      <c r="P37" s="1"/>
      <c r="Q37" s="1"/>
    </row>
    <row r="38" spans="1:17" x14ac:dyDescent="0.25">
      <c r="A38" s="36" t="s">
        <v>85</v>
      </c>
      <c r="B38" s="1" t="s">
        <v>59</v>
      </c>
      <c r="C38" s="1"/>
      <c r="D38" s="1"/>
      <c r="E38" s="1"/>
      <c r="F38" s="1"/>
      <c r="G38" s="1"/>
      <c r="H38" s="1"/>
      <c r="I38" s="37"/>
      <c r="J38" s="37"/>
      <c r="K38" s="37"/>
      <c r="L38" s="37"/>
      <c r="M38" s="37"/>
      <c r="N38" s="37"/>
      <c r="O38" s="84"/>
      <c r="P38" s="84"/>
      <c r="Q38" s="84"/>
    </row>
    <row r="39" spans="1:17" x14ac:dyDescent="0.25">
      <c r="A39" s="36" t="s">
        <v>86</v>
      </c>
      <c r="B39" s="1" t="s">
        <v>61</v>
      </c>
      <c r="C39" s="1"/>
      <c r="D39" s="1"/>
      <c r="E39" s="1"/>
      <c r="F39" s="1"/>
      <c r="G39" s="1"/>
      <c r="H39" s="1"/>
      <c r="I39" s="37"/>
      <c r="J39" s="37"/>
      <c r="K39" s="37"/>
      <c r="L39" s="37"/>
      <c r="M39" s="37"/>
      <c r="N39" s="37"/>
      <c r="O39" s="84"/>
      <c r="P39" s="84"/>
      <c r="Q39" s="84"/>
    </row>
    <row r="40" spans="1:17" x14ac:dyDescent="0.25">
      <c r="A40" s="36" t="s">
        <v>87</v>
      </c>
      <c r="B40" s="1" t="s">
        <v>63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37"/>
      <c r="P40" s="84"/>
      <c r="Q40" s="84"/>
    </row>
    <row r="41" spans="1:17" ht="45" x14ac:dyDescent="0.25">
      <c r="A41" s="34">
        <v>6</v>
      </c>
      <c r="B41" s="35" t="s">
        <v>35</v>
      </c>
      <c r="C41" s="103">
        <v>1829687</v>
      </c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5"/>
    </row>
    <row r="42" spans="1:17" x14ac:dyDescent="0.25">
      <c r="A42" s="36" t="s">
        <v>88</v>
      </c>
      <c r="B42" s="1" t="s">
        <v>53</v>
      </c>
      <c r="C42" s="37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x14ac:dyDescent="0.25">
      <c r="A43" s="36" t="s">
        <v>89</v>
      </c>
      <c r="B43" s="1" t="s">
        <v>55</v>
      </c>
      <c r="C43" s="37"/>
      <c r="D43" s="37"/>
      <c r="E43" s="37"/>
      <c r="F43" s="37"/>
      <c r="G43" s="37"/>
      <c r="H43" s="37"/>
      <c r="I43" s="1"/>
      <c r="J43" s="1"/>
      <c r="K43" s="1"/>
      <c r="L43" s="1"/>
      <c r="M43" s="1"/>
      <c r="N43" s="1"/>
      <c r="O43" s="1"/>
      <c r="P43" s="1"/>
      <c r="Q43" s="1"/>
    </row>
    <row r="44" spans="1:17" x14ac:dyDescent="0.25">
      <c r="A44" s="36" t="s">
        <v>90</v>
      </c>
      <c r="B44" s="1" t="s">
        <v>57</v>
      </c>
      <c r="C44" s="37"/>
      <c r="D44" s="37"/>
      <c r="E44" s="37"/>
      <c r="F44" s="37"/>
      <c r="G44" s="37"/>
      <c r="H44" s="37"/>
      <c r="I44" s="1"/>
      <c r="J44" s="1"/>
      <c r="K44" s="1"/>
      <c r="L44" s="1"/>
      <c r="M44" s="1"/>
      <c r="N44" s="1"/>
      <c r="O44" s="1"/>
      <c r="P44" s="1"/>
      <c r="Q44" s="1"/>
    </row>
    <row r="45" spans="1:17" x14ac:dyDescent="0.25">
      <c r="A45" s="36" t="s">
        <v>91</v>
      </c>
      <c r="B45" s="1" t="s">
        <v>59</v>
      </c>
      <c r="C45" s="1"/>
      <c r="D45" s="1"/>
      <c r="E45" s="1"/>
      <c r="F45" s="1"/>
      <c r="G45" s="1"/>
      <c r="H45" s="1"/>
      <c r="I45" s="37"/>
      <c r="J45" s="37"/>
      <c r="K45" s="37"/>
      <c r="L45" s="37"/>
      <c r="M45" s="37"/>
      <c r="N45" s="37"/>
      <c r="O45" s="84"/>
      <c r="P45" s="84"/>
      <c r="Q45" s="84"/>
    </row>
    <row r="46" spans="1:17" x14ac:dyDescent="0.25">
      <c r="A46" s="36" t="s">
        <v>92</v>
      </c>
      <c r="B46" s="1" t="s">
        <v>61</v>
      </c>
      <c r="C46" s="1"/>
      <c r="D46" s="1"/>
      <c r="E46" s="1"/>
      <c r="F46" s="1"/>
      <c r="G46" s="1"/>
      <c r="H46" s="1"/>
      <c r="I46" s="37"/>
      <c r="J46" s="37"/>
      <c r="K46" s="37"/>
      <c r="L46" s="37"/>
      <c r="M46" s="37"/>
      <c r="N46" s="37"/>
      <c r="O46" s="84"/>
      <c r="P46" s="84"/>
      <c r="Q46" s="84"/>
    </row>
    <row r="47" spans="1:17" x14ac:dyDescent="0.25">
      <c r="A47" s="36" t="s">
        <v>93</v>
      </c>
      <c r="B47" s="1" t="s">
        <v>63</v>
      </c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37"/>
      <c r="P47" s="84"/>
      <c r="Q47" s="84"/>
    </row>
    <row r="48" spans="1:17" ht="30" x14ac:dyDescent="0.25">
      <c r="A48" s="34">
        <v>7</v>
      </c>
      <c r="B48" s="35" t="s">
        <v>37</v>
      </c>
      <c r="C48" s="103">
        <v>1832852</v>
      </c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  <c r="Q48" s="105"/>
    </row>
    <row r="49" spans="1:17" x14ac:dyDescent="0.25">
      <c r="A49" s="36" t="s">
        <v>94</v>
      </c>
      <c r="B49" s="1" t="s">
        <v>53</v>
      </c>
      <c r="C49" s="37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x14ac:dyDescent="0.25">
      <c r="A50" s="36" t="s">
        <v>95</v>
      </c>
      <c r="B50" s="1" t="s">
        <v>55</v>
      </c>
      <c r="C50" s="37"/>
      <c r="D50" s="37"/>
      <c r="E50" s="37"/>
      <c r="F50" s="37"/>
      <c r="G50" s="37"/>
      <c r="H50" s="37"/>
      <c r="I50" s="1"/>
      <c r="J50" s="1"/>
      <c r="K50" s="1"/>
      <c r="L50" s="1"/>
      <c r="M50" s="1"/>
      <c r="N50" s="1"/>
      <c r="O50" s="1"/>
      <c r="P50" s="1"/>
      <c r="Q50" s="1"/>
    </row>
    <row r="51" spans="1:17" x14ac:dyDescent="0.25">
      <c r="A51" s="36" t="s">
        <v>96</v>
      </c>
      <c r="B51" s="1" t="s">
        <v>57</v>
      </c>
      <c r="C51" s="37"/>
      <c r="D51" s="37"/>
      <c r="E51" s="37"/>
      <c r="F51" s="37"/>
      <c r="G51" s="37"/>
      <c r="H51" s="37"/>
      <c r="I51" s="1"/>
      <c r="J51" s="1"/>
      <c r="K51" s="1"/>
      <c r="L51" s="1"/>
      <c r="M51" s="1"/>
      <c r="N51" s="1"/>
      <c r="O51" s="1"/>
      <c r="P51" s="1"/>
      <c r="Q51" s="1"/>
    </row>
    <row r="52" spans="1:17" x14ac:dyDescent="0.25">
      <c r="A52" s="36" t="s">
        <v>97</v>
      </c>
      <c r="B52" s="1" t="s">
        <v>59</v>
      </c>
      <c r="C52" s="1"/>
      <c r="D52" s="1"/>
      <c r="E52" s="1"/>
      <c r="F52" s="1"/>
      <c r="G52" s="1"/>
      <c r="H52" s="1"/>
      <c r="I52" s="37"/>
      <c r="J52" s="37"/>
      <c r="K52" s="37"/>
      <c r="L52" s="37"/>
      <c r="M52" s="37"/>
      <c r="N52" s="37"/>
      <c r="O52" s="84"/>
      <c r="P52" s="84"/>
      <c r="Q52" s="84"/>
    </row>
    <row r="53" spans="1:17" x14ac:dyDescent="0.25">
      <c r="A53" s="36" t="s">
        <v>98</v>
      </c>
      <c r="B53" s="1" t="s">
        <v>61</v>
      </c>
      <c r="C53" s="1"/>
      <c r="D53" s="1"/>
      <c r="E53" s="1"/>
      <c r="F53" s="1"/>
      <c r="G53" s="1"/>
      <c r="H53" s="1"/>
      <c r="I53" s="37"/>
      <c r="J53" s="37"/>
      <c r="K53" s="37"/>
      <c r="L53" s="37"/>
      <c r="M53" s="37"/>
      <c r="N53" s="37"/>
      <c r="O53" s="84"/>
      <c r="P53" s="84"/>
      <c r="Q53" s="84"/>
    </row>
    <row r="54" spans="1:17" x14ac:dyDescent="0.25">
      <c r="A54" s="36" t="s">
        <v>99</v>
      </c>
      <c r="B54" s="1" t="s">
        <v>63</v>
      </c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37"/>
      <c r="P54" s="84"/>
      <c r="Q54" s="84"/>
    </row>
    <row r="55" spans="1:17" ht="30" x14ac:dyDescent="0.25">
      <c r="A55" s="34">
        <v>8</v>
      </c>
      <c r="B55" s="35" t="s">
        <v>38</v>
      </c>
      <c r="C55" s="103">
        <v>1841818</v>
      </c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4"/>
      <c r="O55" s="104"/>
      <c r="P55" s="104"/>
      <c r="Q55" s="105"/>
    </row>
    <row r="56" spans="1:17" x14ac:dyDescent="0.25">
      <c r="A56" s="36" t="s">
        <v>100</v>
      </c>
      <c r="B56" s="1" t="s">
        <v>53</v>
      </c>
      <c r="C56" s="37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 x14ac:dyDescent="0.25">
      <c r="A57" s="36" t="s">
        <v>101</v>
      </c>
      <c r="B57" s="1" t="s">
        <v>55</v>
      </c>
      <c r="C57" s="37"/>
      <c r="D57" s="37"/>
      <c r="E57" s="37"/>
      <c r="F57" s="37"/>
      <c r="G57" s="37"/>
      <c r="H57" s="37"/>
      <c r="I57" s="1"/>
      <c r="J57" s="1"/>
      <c r="K57" s="1"/>
      <c r="L57" s="1"/>
      <c r="M57" s="1"/>
      <c r="N57" s="1"/>
      <c r="O57" s="1"/>
      <c r="P57" s="1"/>
      <c r="Q57" s="1"/>
    </row>
    <row r="58" spans="1:17" x14ac:dyDescent="0.25">
      <c r="A58" s="36" t="s">
        <v>102</v>
      </c>
      <c r="B58" s="1" t="s">
        <v>57</v>
      </c>
      <c r="C58" s="37"/>
      <c r="D58" s="37"/>
      <c r="E58" s="37"/>
      <c r="F58" s="37"/>
      <c r="G58" s="37"/>
      <c r="H58" s="37"/>
      <c r="I58" s="1"/>
      <c r="J58" s="1"/>
      <c r="K58" s="1"/>
      <c r="L58" s="1"/>
      <c r="M58" s="1"/>
      <c r="N58" s="1"/>
      <c r="O58" s="1"/>
      <c r="P58" s="1"/>
      <c r="Q58" s="1"/>
    </row>
    <row r="59" spans="1:17" x14ac:dyDescent="0.25">
      <c r="A59" s="36" t="s">
        <v>103</v>
      </c>
      <c r="B59" s="1" t="s">
        <v>59</v>
      </c>
      <c r="C59" s="1"/>
      <c r="D59" s="1"/>
      <c r="E59" s="1"/>
      <c r="F59" s="1"/>
      <c r="G59" s="1"/>
      <c r="H59" s="1"/>
      <c r="I59" s="37"/>
      <c r="J59" s="37"/>
      <c r="K59" s="37"/>
      <c r="L59" s="37"/>
      <c r="M59" s="37"/>
      <c r="N59" s="37"/>
      <c r="O59" s="84"/>
      <c r="P59" s="84"/>
      <c r="Q59" s="84"/>
    </row>
    <row r="60" spans="1:17" x14ac:dyDescent="0.25">
      <c r="A60" s="36" t="s">
        <v>104</v>
      </c>
      <c r="B60" s="1" t="s">
        <v>61</v>
      </c>
      <c r="C60" s="1"/>
      <c r="D60" s="1"/>
      <c r="E60" s="1"/>
      <c r="F60" s="1"/>
      <c r="G60" s="1"/>
      <c r="H60" s="1"/>
      <c r="I60" s="37"/>
      <c r="J60" s="37"/>
      <c r="K60" s="37"/>
      <c r="L60" s="37"/>
      <c r="M60" s="37"/>
      <c r="N60" s="37"/>
      <c r="O60" s="84"/>
      <c r="P60" s="84"/>
      <c r="Q60" s="84"/>
    </row>
    <row r="61" spans="1:17" x14ac:dyDescent="0.25">
      <c r="A61" s="36" t="s">
        <v>105</v>
      </c>
      <c r="B61" s="1" t="s">
        <v>63</v>
      </c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37"/>
      <c r="P61" s="84"/>
      <c r="Q61" s="84"/>
    </row>
    <row r="62" spans="1:17" ht="45" x14ac:dyDescent="0.25">
      <c r="A62" s="34">
        <v>9</v>
      </c>
      <c r="B62" s="35" t="s">
        <v>39</v>
      </c>
      <c r="C62" s="103">
        <v>1811102</v>
      </c>
      <c r="D62" s="104"/>
      <c r="E62" s="104"/>
      <c r="F62" s="104"/>
      <c r="G62" s="104"/>
      <c r="H62" s="104"/>
      <c r="I62" s="104"/>
      <c r="J62" s="104"/>
      <c r="K62" s="104"/>
      <c r="L62" s="104"/>
      <c r="M62" s="104"/>
      <c r="N62" s="104"/>
      <c r="O62" s="104"/>
      <c r="P62" s="104"/>
      <c r="Q62" s="105"/>
    </row>
    <row r="63" spans="1:17" x14ac:dyDescent="0.25">
      <c r="A63" s="36" t="s">
        <v>106</v>
      </c>
      <c r="B63" s="1" t="s">
        <v>53</v>
      </c>
      <c r="C63" s="37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x14ac:dyDescent="0.25">
      <c r="A64" s="36" t="s">
        <v>107</v>
      </c>
      <c r="B64" s="1" t="s">
        <v>55</v>
      </c>
      <c r="C64" s="37"/>
      <c r="D64" s="37"/>
      <c r="E64" s="37"/>
      <c r="F64" s="37"/>
      <c r="G64" s="37"/>
      <c r="H64" s="37"/>
      <c r="I64" s="1"/>
      <c r="J64" s="1"/>
      <c r="K64" s="1"/>
      <c r="L64" s="1"/>
      <c r="M64" s="1"/>
      <c r="N64" s="1"/>
      <c r="O64" s="1"/>
      <c r="P64" s="1"/>
      <c r="Q64" s="1"/>
    </row>
    <row r="65" spans="1:17" x14ac:dyDescent="0.25">
      <c r="A65" s="36" t="s">
        <v>108</v>
      </c>
      <c r="B65" s="1" t="s">
        <v>57</v>
      </c>
      <c r="C65" s="37"/>
      <c r="D65" s="37"/>
      <c r="E65" s="37"/>
      <c r="F65" s="37"/>
      <c r="G65" s="37"/>
      <c r="H65" s="37"/>
      <c r="I65" s="1"/>
      <c r="J65" s="1"/>
      <c r="K65" s="1"/>
      <c r="L65" s="1"/>
      <c r="M65" s="1"/>
      <c r="N65" s="1"/>
      <c r="O65" s="1"/>
      <c r="P65" s="1"/>
      <c r="Q65" s="1"/>
    </row>
    <row r="66" spans="1:17" x14ac:dyDescent="0.25">
      <c r="A66" s="36" t="s">
        <v>109</v>
      </c>
      <c r="B66" s="1" t="s">
        <v>59</v>
      </c>
      <c r="C66" s="1"/>
      <c r="D66" s="1"/>
      <c r="E66" s="1"/>
      <c r="F66" s="1"/>
      <c r="G66" s="1"/>
      <c r="H66" s="1"/>
      <c r="I66" s="37"/>
      <c r="J66" s="37"/>
      <c r="K66" s="37"/>
      <c r="L66" s="37"/>
      <c r="M66" s="37"/>
      <c r="N66" s="37"/>
      <c r="O66" s="84"/>
      <c r="P66" s="84"/>
      <c r="Q66" s="84"/>
    </row>
    <row r="67" spans="1:17" x14ac:dyDescent="0.25">
      <c r="A67" s="36" t="s">
        <v>110</v>
      </c>
      <c r="B67" s="1" t="s">
        <v>61</v>
      </c>
      <c r="C67" s="1"/>
      <c r="D67" s="1"/>
      <c r="E67" s="1"/>
      <c r="F67" s="1"/>
      <c r="G67" s="1"/>
      <c r="H67" s="1"/>
      <c r="I67" s="37"/>
      <c r="J67" s="37"/>
      <c r="K67" s="37"/>
      <c r="L67" s="37"/>
      <c r="M67" s="37"/>
      <c r="N67" s="37"/>
      <c r="O67" s="84"/>
      <c r="P67" s="84"/>
      <c r="Q67" s="84"/>
    </row>
    <row r="68" spans="1:17" x14ac:dyDescent="0.25">
      <c r="A68" s="36" t="s">
        <v>111</v>
      </c>
      <c r="B68" s="1" t="s">
        <v>63</v>
      </c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37"/>
      <c r="P68" s="84"/>
      <c r="Q68" s="84"/>
    </row>
    <row r="69" spans="1:17" ht="30" x14ac:dyDescent="0.25">
      <c r="A69" s="34">
        <v>10</v>
      </c>
      <c r="B69" s="35" t="s">
        <v>43</v>
      </c>
      <c r="C69" s="103">
        <v>1893771</v>
      </c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5"/>
    </row>
    <row r="70" spans="1:17" x14ac:dyDescent="0.25">
      <c r="A70" s="36" t="s">
        <v>112</v>
      </c>
      <c r="B70" s="1" t="s">
        <v>53</v>
      </c>
      <c r="C70" s="37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17" x14ac:dyDescent="0.25">
      <c r="A71" s="36" t="s">
        <v>113</v>
      </c>
      <c r="B71" s="1" t="s">
        <v>55</v>
      </c>
      <c r="C71" s="37"/>
      <c r="D71" s="37"/>
      <c r="E71" s="37"/>
      <c r="F71" s="37"/>
      <c r="G71" s="37"/>
      <c r="H71" s="37"/>
      <c r="I71" s="1"/>
      <c r="J71" s="1"/>
      <c r="K71" s="1"/>
      <c r="L71" s="1"/>
      <c r="M71" s="1"/>
      <c r="N71" s="1"/>
      <c r="O71" s="1"/>
      <c r="P71" s="1"/>
      <c r="Q71" s="1"/>
    </row>
    <row r="72" spans="1:17" x14ac:dyDescent="0.25">
      <c r="A72" s="36" t="s">
        <v>114</v>
      </c>
      <c r="B72" s="1" t="s">
        <v>57</v>
      </c>
      <c r="C72" s="37"/>
      <c r="D72" s="37"/>
      <c r="E72" s="37"/>
      <c r="F72" s="37"/>
      <c r="G72" s="37"/>
      <c r="H72" s="37"/>
      <c r="I72" s="1"/>
      <c r="J72" s="1"/>
      <c r="K72" s="1"/>
      <c r="L72" s="1"/>
      <c r="M72" s="1"/>
      <c r="N72" s="1"/>
      <c r="O72" s="1"/>
      <c r="P72" s="1"/>
      <c r="Q72" s="1"/>
    </row>
    <row r="73" spans="1:17" x14ac:dyDescent="0.25">
      <c r="A73" s="36" t="s">
        <v>115</v>
      </c>
      <c r="B73" s="1" t="s">
        <v>59</v>
      </c>
      <c r="C73" s="1"/>
      <c r="D73" s="1"/>
      <c r="E73" s="1"/>
      <c r="F73" s="1"/>
      <c r="G73" s="1"/>
      <c r="H73" s="1"/>
      <c r="I73" s="37"/>
      <c r="J73" s="37"/>
      <c r="K73" s="37"/>
      <c r="L73" s="37"/>
      <c r="M73" s="37"/>
      <c r="N73" s="37"/>
      <c r="O73" s="84"/>
      <c r="P73" s="84"/>
      <c r="Q73" s="84"/>
    </row>
    <row r="74" spans="1:17" x14ac:dyDescent="0.25">
      <c r="A74" s="36" t="s">
        <v>116</v>
      </c>
      <c r="B74" s="1" t="s">
        <v>61</v>
      </c>
      <c r="C74" s="1"/>
      <c r="D74" s="1"/>
      <c r="E74" s="1"/>
      <c r="F74" s="1"/>
      <c r="G74" s="1"/>
      <c r="H74" s="1"/>
      <c r="I74" s="37"/>
      <c r="J74" s="37"/>
      <c r="K74" s="37"/>
      <c r="L74" s="37"/>
      <c r="M74" s="37"/>
      <c r="N74" s="37"/>
      <c r="O74" s="84"/>
      <c r="P74" s="84"/>
      <c r="Q74" s="84"/>
    </row>
    <row r="75" spans="1:17" x14ac:dyDescent="0.25">
      <c r="A75" s="36" t="s">
        <v>117</v>
      </c>
      <c r="B75" s="1" t="s">
        <v>63</v>
      </c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37"/>
      <c r="P75" s="84"/>
      <c r="Q75" s="84"/>
    </row>
    <row r="76" spans="1:17" x14ac:dyDescent="0.25">
      <c r="A76" s="34">
        <v>11</v>
      </c>
      <c r="B76" s="35" t="s">
        <v>44</v>
      </c>
      <c r="C76" s="103">
        <v>1910862</v>
      </c>
      <c r="D76" s="104"/>
      <c r="E76" s="104"/>
      <c r="F76" s="104"/>
      <c r="G76" s="104"/>
      <c r="H76" s="104"/>
      <c r="I76" s="104"/>
      <c r="J76" s="104"/>
      <c r="K76" s="104"/>
      <c r="L76" s="104"/>
      <c r="M76" s="104"/>
      <c r="N76" s="104"/>
      <c r="O76" s="104"/>
      <c r="P76" s="104"/>
      <c r="Q76" s="105"/>
    </row>
    <row r="77" spans="1:17" x14ac:dyDescent="0.25">
      <c r="A77" s="36" t="s">
        <v>118</v>
      </c>
      <c r="B77" s="1" t="s">
        <v>53</v>
      </c>
      <c r="C77" s="37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1:17" x14ac:dyDescent="0.25">
      <c r="A78" s="36" t="s">
        <v>119</v>
      </c>
      <c r="B78" s="1" t="s">
        <v>55</v>
      </c>
      <c r="C78" s="37"/>
      <c r="D78" s="37"/>
      <c r="E78" s="37"/>
      <c r="F78" s="37"/>
      <c r="G78" s="37"/>
      <c r="H78" s="37"/>
      <c r="I78" s="1"/>
      <c r="J78" s="1"/>
      <c r="K78" s="1"/>
      <c r="L78" s="1"/>
      <c r="M78" s="1"/>
      <c r="N78" s="1"/>
      <c r="O78" s="1"/>
      <c r="P78" s="1"/>
      <c r="Q78" s="1"/>
    </row>
    <row r="79" spans="1:17" x14ac:dyDescent="0.25">
      <c r="A79" s="36" t="s">
        <v>120</v>
      </c>
      <c r="B79" s="1" t="s">
        <v>57</v>
      </c>
      <c r="C79" s="37"/>
      <c r="D79" s="37"/>
      <c r="E79" s="37"/>
      <c r="F79" s="37"/>
      <c r="G79" s="37"/>
      <c r="H79" s="37"/>
      <c r="I79" s="1"/>
      <c r="J79" s="1"/>
      <c r="K79" s="1"/>
      <c r="L79" s="1"/>
      <c r="M79" s="1"/>
      <c r="N79" s="1"/>
      <c r="O79" s="1"/>
      <c r="P79" s="1"/>
      <c r="Q79" s="1"/>
    </row>
    <row r="80" spans="1:17" x14ac:dyDescent="0.25">
      <c r="A80" s="36" t="s">
        <v>121</v>
      </c>
      <c r="B80" s="1" t="s">
        <v>59</v>
      </c>
      <c r="C80" s="1"/>
      <c r="D80" s="1"/>
      <c r="E80" s="1"/>
      <c r="F80" s="1"/>
      <c r="G80" s="1"/>
      <c r="H80" s="1"/>
      <c r="I80" s="37"/>
      <c r="J80" s="37"/>
      <c r="K80" s="37"/>
      <c r="L80" s="37"/>
      <c r="M80" s="37"/>
      <c r="N80" s="37"/>
      <c r="O80" s="84"/>
      <c r="P80" s="84"/>
      <c r="Q80" s="84"/>
    </row>
    <row r="81" spans="1:17" x14ac:dyDescent="0.25">
      <c r="A81" s="36" t="s">
        <v>122</v>
      </c>
      <c r="B81" s="1" t="s">
        <v>61</v>
      </c>
      <c r="C81" s="1"/>
      <c r="D81" s="1"/>
      <c r="E81" s="1"/>
      <c r="F81" s="1"/>
      <c r="G81" s="1"/>
      <c r="H81" s="1"/>
      <c r="I81" s="37"/>
      <c r="J81" s="37"/>
      <c r="K81" s="37"/>
      <c r="L81" s="37"/>
      <c r="M81" s="37"/>
      <c r="N81" s="37"/>
      <c r="O81" s="84"/>
      <c r="P81" s="84"/>
      <c r="Q81" s="84"/>
    </row>
    <row r="82" spans="1:17" x14ac:dyDescent="0.25">
      <c r="A82" s="36" t="s">
        <v>123</v>
      </c>
      <c r="B82" s="1" t="s">
        <v>63</v>
      </c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37"/>
      <c r="P82" s="84"/>
      <c r="Q82" s="84"/>
    </row>
    <row r="83" spans="1:17" x14ac:dyDescent="0.25">
      <c r="A83" s="34">
        <v>12</v>
      </c>
      <c r="B83" s="35" t="s">
        <v>46</v>
      </c>
      <c r="C83" s="103">
        <v>1905231</v>
      </c>
      <c r="D83" s="104"/>
      <c r="E83" s="104"/>
      <c r="F83" s="104"/>
      <c r="G83" s="104"/>
      <c r="H83" s="104"/>
      <c r="I83" s="104"/>
      <c r="J83" s="104"/>
      <c r="K83" s="104"/>
      <c r="L83" s="104"/>
      <c r="M83" s="104"/>
      <c r="N83" s="104"/>
      <c r="O83" s="104"/>
      <c r="P83" s="104"/>
      <c r="Q83" s="105"/>
    </row>
    <row r="84" spans="1:17" x14ac:dyDescent="0.25">
      <c r="A84" s="36" t="s">
        <v>124</v>
      </c>
      <c r="B84" s="1" t="s">
        <v>53</v>
      </c>
      <c r="C84" s="37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1:17" x14ac:dyDescent="0.25">
      <c r="A85" s="36" t="s">
        <v>125</v>
      </c>
      <c r="B85" s="1" t="s">
        <v>55</v>
      </c>
      <c r="C85" s="37"/>
      <c r="D85" s="37"/>
      <c r="E85" s="37"/>
      <c r="F85" s="37"/>
      <c r="G85" s="37"/>
      <c r="H85" s="37"/>
      <c r="I85" s="1"/>
      <c r="J85" s="1"/>
      <c r="K85" s="1"/>
      <c r="L85" s="1"/>
      <c r="M85" s="1"/>
      <c r="N85" s="1"/>
      <c r="O85" s="1"/>
      <c r="P85" s="1"/>
      <c r="Q85" s="1"/>
    </row>
    <row r="86" spans="1:17" x14ac:dyDescent="0.25">
      <c r="A86" s="36" t="s">
        <v>126</v>
      </c>
      <c r="B86" s="1" t="s">
        <v>57</v>
      </c>
      <c r="C86" s="37"/>
      <c r="D86" s="37"/>
      <c r="E86" s="37"/>
      <c r="F86" s="37"/>
      <c r="G86" s="37"/>
      <c r="H86" s="37"/>
      <c r="I86" s="1"/>
      <c r="J86" s="1"/>
      <c r="K86" s="1"/>
      <c r="L86" s="1"/>
      <c r="M86" s="1"/>
      <c r="N86" s="1"/>
      <c r="O86" s="1"/>
      <c r="P86" s="1"/>
      <c r="Q86" s="1"/>
    </row>
    <row r="87" spans="1:17" x14ac:dyDescent="0.25">
      <c r="A87" s="36" t="s">
        <v>127</v>
      </c>
      <c r="B87" s="1" t="s">
        <v>59</v>
      </c>
      <c r="C87" s="1"/>
      <c r="D87" s="1"/>
      <c r="E87" s="1"/>
      <c r="F87" s="1"/>
      <c r="G87" s="1"/>
      <c r="H87" s="1"/>
      <c r="I87" s="37"/>
      <c r="J87" s="37"/>
      <c r="K87" s="37"/>
      <c r="L87" s="37"/>
      <c r="M87" s="37"/>
      <c r="N87" s="37"/>
      <c r="O87" s="84"/>
      <c r="P87" s="84"/>
      <c r="Q87" s="84"/>
    </row>
    <row r="88" spans="1:17" x14ac:dyDescent="0.25">
      <c r="A88" s="36" t="s">
        <v>128</v>
      </c>
      <c r="B88" s="1" t="s">
        <v>61</v>
      </c>
      <c r="C88" s="1"/>
      <c r="D88" s="1"/>
      <c r="E88" s="1"/>
      <c r="F88" s="1"/>
      <c r="G88" s="1"/>
      <c r="H88" s="1"/>
      <c r="I88" s="37"/>
      <c r="J88" s="37"/>
      <c r="K88" s="37"/>
      <c r="L88" s="37"/>
      <c r="M88" s="37"/>
      <c r="N88" s="37"/>
      <c r="O88" s="84"/>
      <c r="P88" s="84"/>
      <c r="Q88" s="84"/>
    </row>
    <row r="89" spans="1:17" x14ac:dyDescent="0.25">
      <c r="A89" s="36" t="s">
        <v>129</v>
      </c>
      <c r="B89" s="1" t="s">
        <v>63</v>
      </c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37"/>
      <c r="P89" s="84"/>
      <c r="Q89" s="84"/>
    </row>
    <row r="90" spans="1:17" ht="75" x14ac:dyDescent="0.25">
      <c r="A90" s="34">
        <v>13</v>
      </c>
      <c r="B90" s="35" t="s">
        <v>140</v>
      </c>
      <c r="C90" s="100" t="s">
        <v>139</v>
      </c>
      <c r="D90" s="101"/>
      <c r="E90" s="101"/>
      <c r="F90" s="101"/>
      <c r="G90" s="101"/>
      <c r="H90" s="101"/>
      <c r="I90" s="101"/>
      <c r="J90" s="101"/>
      <c r="K90" s="101"/>
      <c r="L90" s="101"/>
      <c r="M90" s="101"/>
      <c r="N90" s="101"/>
      <c r="O90" s="101"/>
      <c r="P90" s="101"/>
      <c r="Q90" s="102"/>
    </row>
    <row r="91" spans="1:17" x14ac:dyDescent="0.25">
      <c r="A91" s="36" t="s">
        <v>130</v>
      </c>
      <c r="B91" s="1" t="s">
        <v>53</v>
      </c>
      <c r="C91" s="37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</row>
    <row r="92" spans="1:17" x14ac:dyDescent="0.25">
      <c r="A92" s="36" t="s">
        <v>131</v>
      </c>
      <c r="B92" s="1" t="s">
        <v>55</v>
      </c>
      <c r="C92" s="37"/>
      <c r="D92" s="37"/>
      <c r="E92" s="37"/>
      <c r="F92" s="37"/>
      <c r="G92" s="37"/>
      <c r="H92" s="37"/>
      <c r="I92" s="1"/>
      <c r="J92" s="1"/>
      <c r="K92" s="1"/>
      <c r="L92" s="1"/>
      <c r="M92" s="1"/>
      <c r="N92" s="1"/>
      <c r="O92" s="1"/>
      <c r="P92" s="1"/>
      <c r="Q92" s="1"/>
    </row>
    <row r="93" spans="1:17" x14ac:dyDescent="0.25">
      <c r="A93" s="36" t="s">
        <v>132</v>
      </c>
      <c r="B93" s="1" t="s">
        <v>57</v>
      </c>
      <c r="C93" s="37"/>
      <c r="D93" s="37"/>
      <c r="E93" s="37"/>
      <c r="F93" s="37"/>
      <c r="G93" s="37"/>
      <c r="H93" s="37"/>
      <c r="I93" s="1"/>
      <c r="J93" s="1"/>
      <c r="K93" s="1"/>
      <c r="L93" s="1"/>
      <c r="M93" s="1"/>
      <c r="N93" s="1"/>
      <c r="O93" s="1"/>
      <c r="P93" s="1"/>
      <c r="Q93" s="1"/>
    </row>
    <row r="94" spans="1:17" x14ac:dyDescent="0.25">
      <c r="A94" s="36" t="s">
        <v>133</v>
      </c>
      <c r="B94" s="1" t="s">
        <v>59</v>
      </c>
      <c r="C94" s="1"/>
      <c r="D94" s="1"/>
      <c r="E94" s="1"/>
      <c r="F94" s="1"/>
      <c r="G94" s="1"/>
      <c r="H94" s="1"/>
      <c r="I94" s="37"/>
      <c r="J94" s="37"/>
      <c r="K94" s="37"/>
      <c r="L94" s="37"/>
      <c r="M94" s="37"/>
      <c r="N94" s="37"/>
      <c r="O94" s="84"/>
      <c r="P94" s="84"/>
      <c r="Q94" s="84"/>
    </row>
    <row r="95" spans="1:17" x14ac:dyDescent="0.25">
      <c r="A95" s="36" t="s">
        <v>134</v>
      </c>
      <c r="B95" s="1" t="s">
        <v>61</v>
      </c>
      <c r="C95" s="1"/>
      <c r="D95" s="1"/>
      <c r="E95" s="1"/>
      <c r="F95" s="1"/>
      <c r="G95" s="1"/>
      <c r="H95" s="1"/>
      <c r="I95" s="37"/>
      <c r="J95" s="37"/>
      <c r="K95" s="37"/>
      <c r="L95" s="37"/>
      <c r="M95" s="37"/>
      <c r="N95" s="37"/>
      <c r="O95" s="84"/>
      <c r="P95" s="84"/>
      <c r="Q95" s="84"/>
    </row>
    <row r="96" spans="1:17" x14ac:dyDescent="0.25">
      <c r="A96" s="36" t="s">
        <v>135</v>
      </c>
      <c r="B96" s="1" t="s">
        <v>63</v>
      </c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37"/>
      <c r="P96" s="84"/>
      <c r="Q96" s="84"/>
    </row>
  </sheetData>
  <mergeCells count="18">
    <mergeCell ref="C48:Q48"/>
    <mergeCell ref="K1:R1"/>
    <mergeCell ref="A2:R2"/>
    <mergeCell ref="A4:A5"/>
    <mergeCell ref="B4:B5"/>
    <mergeCell ref="C4:Q4"/>
    <mergeCell ref="C6:Q6"/>
    <mergeCell ref="C13:Q13"/>
    <mergeCell ref="C20:Q20"/>
    <mergeCell ref="C27:Q27"/>
    <mergeCell ref="C34:Q34"/>
    <mergeCell ref="C41:Q41"/>
    <mergeCell ref="C90:Q90"/>
    <mergeCell ref="C55:Q55"/>
    <mergeCell ref="C62:Q62"/>
    <mergeCell ref="C69:Q69"/>
    <mergeCell ref="C76:Q76"/>
    <mergeCell ref="C83:Q83"/>
  </mergeCells>
  <pageMargins left="0.11811023622047245" right="0.11811023622047245" top="0.15748031496062992" bottom="0.15748031496062992" header="0.31496062992125984" footer="0.31496062992125984"/>
  <pageSetup paperSize="9" scale="7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2011</vt:lpstr>
      <vt:lpstr>2010</vt:lpstr>
      <vt:lpstr>ГРАФИК 15</vt:lpstr>
      <vt:lpstr>'ГРАФИК 15'!Заголовки_для_печати</vt:lpstr>
      <vt:lpstr>'ГРАФИК 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2012-04-02T09:24:29Z</dcterms:modified>
</cp:coreProperties>
</file>