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Лот_Ц-4780_Урманов_С.Н." sheetId="2" r:id="rId1"/>
  </sheets>
  <definedNames>
    <definedName name="_xlnm._FilterDatabase" localSheetId="0" hidden="1">'Лот_Ц-4780_Урманов_С.Н.'!$A$2:$BT$112</definedName>
    <definedName name="_xlnm.Print_Titles" localSheetId="0">'Лот_Ц-4780_Урманов_С.Н.'!$2:$2</definedName>
    <definedName name="_xlnm.Print_Area" localSheetId="0">'Лот_Ц-4780_Урманов_С.Н.'!$A$1:$BT$10</definedName>
  </definedNames>
  <calcPr calcId="145621"/>
</workbook>
</file>

<file path=xl/calcChain.xml><?xml version="1.0" encoding="utf-8"?>
<calcChain xmlns="http://schemas.openxmlformats.org/spreadsheetml/2006/main">
  <c r="O3" i="2" l="1"/>
  <c r="R7" i="2"/>
  <c r="K9" i="2" l="1"/>
  <c r="K4" i="2"/>
  <c r="K6" i="2"/>
  <c r="P3" i="2"/>
  <c r="K3" i="2"/>
  <c r="Q9" i="2"/>
  <c r="M9" i="2"/>
  <c r="N9" i="2" s="1"/>
  <c r="R8" i="2"/>
  <c r="Q6" i="2"/>
  <c r="M6" i="2"/>
  <c r="N6" i="2" s="1"/>
  <c r="R5" i="2"/>
  <c r="Q4" i="2"/>
  <c r="M4" i="2"/>
  <c r="N4" i="2" s="1"/>
  <c r="R4" i="2" s="1"/>
  <c r="BR3" i="2"/>
  <c r="BF3" i="2"/>
  <c r="AN3" i="2"/>
  <c r="AK3" i="2"/>
  <c r="AC3" i="2"/>
  <c r="J6" i="2"/>
  <c r="J5" i="2"/>
  <c r="J4" i="2"/>
  <c r="R9" i="2" l="1"/>
  <c r="K10" i="2"/>
  <c r="N3" i="2"/>
  <c r="Q3" i="2"/>
  <c r="R6" i="2"/>
  <c r="M3" i="2"/>
  <c r="AF10" i="2"/>
  <c r="R10" i="2" l="1"/>
  <c r="R3" i="2"/>
  <c r="AK10" i="2"/>
  <c r="AU10" i="2" l="1"/>
  <c r="BF10" i="2"/>
  <c r="AW10" i="2"/>
  <c r="BR10" i="2" l="1"/>
  <c r="AC10" i="2"/>
</calcChain>
</file>

<file path=xl/sharedStrings.xml><?xml version="1.0" encoding="utf-8"?>
<sst xmlns="http://schemas.openxmlformats.org/spreadsheetml/2006/main" count="61" uniqueCount="55">
  <si>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</si>
  <si>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</si>
  <si>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</si>
  <si>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</si>
  <si>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</si>
  <si>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</si>
  <si>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Монтаж ТП 10 (6)/0,4 кВ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</si>
  <si>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</si>
  <si>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</si>
  <si>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</si>
  <si>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</si>
  <si>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</si>
  <si>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</si>
  <si>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</si>
  <si>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</si>
  <si>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</si>
  <si>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КРЭС</t>
  </si>
  <si>
    <t/>
  </si>
  <si>
    <t>Номер (а) договор(ов) ТП в SAPе</t>
  </si>
  <si>
    <t>Сумма по договору ТП, руб. без НДС</t>
  </si>
  <si>
    <t>Инвентарный номер</t>
  </si>
  <si>
    <t>Монтаж коммерческих приборов учета,шт</t>
  </si>
  <si>
    <t xml:space="preserve">Реконструкция ВЛ-10 (6) кВ, км </t>
  </si>
  <si>
    <t>монтаж разъединителя 10 (6) кВ, шт.</t>
  </si>
  <si>
    <t xml:space="preserve">Строительство КЛ-10 (6) кВ, км </t>
  </si>
  <si>
    <t>Строительство КЛ-0,4 кВ, км</t>
  </si>
  <si>
    <t>Строительство КЛ-10 (6) кВ, км</t>
  </si>
  <si>
    <t>Монтаж учёта в ТП 10 (6)/0,4 кВ, шт.</t>
  </si>
  <si>
    <t>Строительство ВЛИ-0,4 кВ, км</t>
  </si>
  <si>
    <t>Реконструкция ВЛ-0,4 кВ со строительством ВЛИ-0,4 кВ, км</t>
  </si>
  <si>
    <t>Реконструкция ВЛ-0,4 кВ с монтажем дополнительного провода, км</t>
  </si>
  <si>
    <t>Реконструкция ВЛ-0,4 кВ с монтажем 2-х дополнительныхпроводов, км</t>
  </si>
  <si>
    <t>Реконструкция ВЛ-0,4 кВ с монтажем 4-х дополнительныхпроводов, км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</si>
  <si>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</si>
  <si>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</si>
  <si>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</si>
  <si>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</si>
  <si>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</si>
  <si>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</si>
  <si>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</si>
  <si>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 xml:space="preserve">Наименование работ </t>
  </si>
  <si>
    <t>ИТОГО:</t>
  </si>
  <si>
    <t>Лот № Ц-4780 Урманов С.Н.</t>
  </si>
  <si>
    <t>Ц-4780/1840-ОРЗТП/2012 от 19.10.2012г.</t>
  </si>
  <si>
    <t>Урманов Сергей Николаевич</t>
  </si>
  <si>
    <t>Курская обл., Курский р-н, Новопоселеновский с/с, д.1-е Цветово, кад. №46:11:121205:91</t>
  </si>
  <si>
    <t>строительство ответвления протяженностью 1,3 км от опоры № 99 В Л-10 кВ № 416.07 до проектируемой ТП-10/0,4 кВ с пересечением автомобильной дороги М2 «Крым» и увеличением протяженности существующей ВЛ-10 кВ (марку и сечение провода, протяженность уточнить при проектировании);
строительство ВЛ-0,4 кВ протяженностью 0,06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16 кВА (тип и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</si>
  <si>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ВЛЗ-10 (6) кВ, км</t>
  </si>
  <si>
    <t>СТП-10/0,4 кВ 63 кВА</t>
  </si>
  <si>
    <t>Строительство ВЛ-10 (6) кВ,км</t>
  </si>
  <si>
    <t>0,2 км методом ГНБ</t>
  </si>
  <si>
    <t>63 кВа</t>
  </si>
  <si>
    <t xml:space="preserve">Строительство ВЛЗ-10 (6) кВ                           монтаж разъединителя 10 (6) кВ,                     Строительство КЛ-10 (6) кВ,                 Монтаж ТП 10 (6)/0,4 кВ                               Монтаж учёта в ТП 10 (6)/0,4 кВ,                  Строительство ВЛИ-0,4 кВ, </t>
  </si>
  <si>
    <t>Строительство ВЛЗ-10 (6) кВ,км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</si>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</sst>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8"/>
      <name val="Arial Cyr"/>
      <charset val="204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4" fontId="1" fillId="0" borderId="0" xfId="0" applyNumberFormat="1" applyFont="1" applyFill="1"/>
    <xf numFmtId="0" fontId="1" fillId="0" borderId="0" xfId="0" applyFont="1" applyFill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4" fontId="1" fillId="2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2"/>
  <sheetViews>
    <sheetView tabSelected="1" topLeftCell="F1" zoomScale="50" zoomScaleNormal="50" zoomScaleSheetLayoutView="20" workbookViewId="0">
      <pane ySplit="2" topLeftCell="A3" activePane="bottomLeft" state="frozen"/>
      <selection pane="bottomLeft" activeCell="M8" sqref="M8:Q8"/>
    </sheetView>
  </sheetViews>
  <sheetFormatPr defaultColWidth="9.140625" defaultRowHeight="23.25" x14ac:dyDescent="0.35"/>
  <cols>
    <col min="1" max="1" width="19.85546875" style="4" customWidth="1"/>
    <col min="2" max="2" width="15.85546875" style="4" customWidth="1"/>
    <col min="3" max="3" width="21.140625" style="4" customWidth="1"/>
    <col min="4" max="4" width="33.28515625" style="4" customWidth="1"/>
    <col min="5" max="5" width="10.5703125" style="4" customWidth="1"/>
    <col min="6" max="6" width="35.42578125" style="4" customWidth="1"/>
    <col min="7" max="7" width="134.140625" style="4" customWidth="1"/>
    <col min="8" max="8" width="91.5703125" style="4" hidden="1" customWidth="1"/>
    <col min="9" max="9" width="70.28515625" style="4" customWidth="1"/>
    <col min="10" max="10" width="15" style="4" customWidth="1"/>
    <col min="11" max="11" width="21.85546875" style="4" hidden="1" customWidth="1"/>
    <col min="12" max="12" width="10" style="4" hidden="1" customWidth="1"/>
    <col min="13" max="17" width="17.28515625" style="4" customWidth="1"/>
    <col min="18" max="18" width="18.42578125" style="4" customWidth="1"/>
    <col min="19" max="19" width="38" style="4" customWidth="1"/>
    <col min="20" max="20" width="17.42578125" style="4" hidden="1" customWidth="1"/>
    <col min="21" max="21" width="9.140625" style="4" hidden="1" customWidth="1"/>
    <col min="22" max="23" width="17" style="4" hidden="1" customWidth="1"/>
    <col min="24" max="24" width="9.140625" style="4" hidden="1" customWidth="1"/>
    <col min="25" max="25" width="13.140625" style="4" hidden="1" customWidth="1"/>
    <col min="26" max="26" width="17.140625" style="4" hidden="1" customWidth="1"/>
    <col min="27" max="27" width="10" style="4" bestFit="1" customWidth="1"/>
    <col min="28" max="28" width="9.140625" style="4" hidden="1" customWidth="1"/>
    <col min="29" max="29" width="15.140625" style="4" customWidth="1"/>
    <col min="30" max="30" width="12.5703125" style="10" hidden="1" customWidth="1"/>
    <col min="31" max="31" width="9.140625" style="10" hidden="1" customWidth="1"/>
    <col min="32" max="32" width="18.5703125" style="10" hidden="1" customWidth="1"/>
    <col min="33" max="34" width="9.140625" style="10" hidden="1" customWidth="1"/>
    <col min="35" max="35" width="13.42578125" style="10" customWidth="1"/>
    <col min="36" max="36" width="9.140625" style="10" hidden="1" customWidth="1"/>
    <col min="37" max="37" width="15.85546875" style="10" customWidth="1"/>
    <col min="38" max="38" width="36.7109375" style="10" customWidth="1"/>
    <col min="39" max="39" width="10.7109375" style="10" hidden="1" customWidth="1"/>
    <col min="40" max="40" width="17.42578125" style="10" customWidth="1"/>
    <col min="41" max="42" width="9.140625" style="10" hidden="1" customWidth="1"/>
    <col min="43" max="43" width="17.42578125" style="10" hidden="1" customWidth="1"/>
    <col min="44" max="44" width="9.5703125" style="10" hidden="1" customWidth="1"/>
    <col min="45" max="45" width="9.140625" style="10" hidden="1" customWidth="1"/>
    <col min="46" max="47" width="17.85546875" style="10" customWidth="1"/>
    <col min="48" max="49" width="16.42578125" style="10" customWidth="1"/>
    <col min="50" max="53" width="9.140625" style="10" hidden="1" customWidth="1"/>
    <col min="54" max="54" width="17.5703125" style="10" hidden="1" customWidth="1"/>
    <col min="55" max="55" width="11.42578125" style="10" hidden="1" customWidth="1"/>
    <col min="56" max="56" width="18.140625" style="10" hidden="1" customWidth="1"/>
    <col min="57" max="57" width="11.42578125" style="10" customWidth="1"/>
    <col min="58" max="58" width="15" style="10" customWidth="1"/>
    <col min="59" max="59" width="20.42578125" style="10" hidden="1" customWidth="1"/>
    <col min="60" max="61" width="13.28515625" style="10" hidden="1" customWidth="1"/>
    <col min="62" max="62" width="16.42578125" style="10" hidden="1" customWidth="1"/>
    <col min="63" max="63" width="13.42578125" style="10" hidden="1" customWidth="1"/>
    <col min="64" max="64" width="15.42578125" style="10" hidden="1" customWidth="1"/>
    <col min="65" max="65" width="11.28515625" style="10" hidden="1" customWidth="1"/>
    <col min="66" max="66" width="16" style="10" hidden="1" customWidth="1"/>
    <col min="67" max="67" width="11.42578125" style="10" hidden="1" customWidth="1"/>
    <col min="68" max="68" width="17.85546875" style="10" hidden="1" customWidth="1"/>
    <col min="69" max="69" width="9.140625" style="10" hidden="1" customWidth="1"/>
    <col min="70" max="70" width="16.42578125" style="10" customWidth="1"/>
    <col min="71" max="71" width="19.42578125" style="11" customWidth="1"/>
    <col min="72" max="72" width="22.28515625" style="10" customWidth="1"/>
    <col min="73" max="73" width="17.7109375" style="4" customWidth="1"/>
    <col min="74" max="16384" width="9.140625" style="4"/>
  </cols>
  <sheetData>
    <row r="1" spans="1:73" x14ac:dyDescent="0.35">
      <c r="C1" s="4" t="s">
        <v>42</v>
      </c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5"/>
      <c r="BT1" s="4"/>
    </row>
    <row r="2" spans="1:73" s="6" customFormat="1" ht="232.5" x14ac:dyDescent="0.25">
      <c r="A2" s="2" t="s">
        <v>0</v>
      </c>
      <c r="B2" s="2" t="s">
        <v>18</v>
      </c>
      <c r="C2" s="2" t="s">
        <v>19</v>
      </c>
      <c r="D2" s="2" t="s">
        <v>1</v>
      </c>
      <c r="E2" s="2" t="s">
        <v>2</v>
      </c>
      <c r="F2" s="2" t="s">
        <v>11</v>
      </c>
      <c r="G2" s="2" t="s">
        <v>15</v>
      </c>
      <c r="H2" s="2" t="s">
        <v>3</v>
      </c>
      <c r="I2" s="2" t="s">
        <v>40</v>
      </c>
      <c r="J2" s="12" t="s">
        <v>33</v>
      </c>
      <c r="K2" s="12" t="s">
        <v>34</v>
      </c>
      <c r="L2" s="12"/>
      <c r="M2" s="12" t="s">
        <v>35</v>
      </c>
      <c r="N2" s="12" t="s">
        <v>36</v>
      </c>
      <c r="O2" s="12" t="s">
        <v>54</v>
      </c>
      <c r="P2" s="12" t="s">
        <v>37</v>
      </c>
      <c r="Q2" s="12" t="s">
        <v>38</v>
      </c>
      <c r="R2" s="13" t="s">
        <v>39</v>
      </c>
      <c r="S2" s="2" t="s">
        <v>20</v>
      </c>
      <c r="T2" s="2" t="s">
        <v>4</v>
      </c>
      <c r="U2" s="2"/>
      <c r="V2" s="2" t="s">
        <v>14</v>
      </c>
      <c r="W2" s="2" t="s">
        <v>5</v>
      </c>
      <c r="X2" s="2"/>
      <c r="Y2" s="2" t="s">
        <v>21</v>
      </c>
      <c r="Z2" s="2"/>
      <c r="AA2" s="2" t="s">
        <v>47</v>
      </c>
      <c r="AB2" s="2"/>
      <c r="AC2" s="2"/>
      <c r="AD2" s="2" t="s">
        <v>49</v>
      </c>
      <c r="AE2" s="2"/>
      <c r="AF2" s="2"/>
      <c r="AG2" s="2" t="s">
        <v>22</v>
      </c>
      <c r="AH2" s="2"/>
      <c r="AI2" s="2" t="s">
        <v>23</v>
      </c>
      <c r="AJ2" s="2"/>
      <c r="AK2" s="2"/>
      <c r="AL2" s="2" t="s">
        <v>24</v>
      </c>
      <c r="AM2" s="2"/>
      <c r="AN2" s="2"/>
      <c r="AO2" s="2" t="s">
        <v>25</v>
      </c>
      <c r="AP2" s="2"/>
      <c r="AQ2" s="2"/>
      <c r="AR2" s="2" t="s">
        <v>26</v>
      </c>
      <c r="AS2" s="2"/>
      <c r="AT2" s="2" t="s">
        <v>6</v>
      </c>
      <c r="AU2" s="2"/>
      <c r="AV2" s="2" t="s">
        <v>27</v>
      </c>
      <c r="AW2" s="2"/>
      <c r="AX2" s="2" t="s">
        <v>7</v>
      </c>
      <c r="AY2" s="2"/>
      <c r="AZ2" s="2" t="s">
        <v>8</v>
      </c>
      <c r="BA2" s="2"/>
      <c r="BB2" s="2" t="s">
        <v>9</v>
      </c>
      <c r="BC2" s="2"/>
      <c r="BD2" s="2"/>
      <c r="BE2" s="2" t="s">
        <v>28</v>
      </c>
      <c r="BF2" s="2"/>
      <c r="BG2" s="2" t="s">
        <v>28</v>
      </c>
      <c r="BH2" s="2"/>
      <c r="BI2" s="2"/>
      <c r="BJ2" s="2" t="s">
        <v>29</v>
      </c>
      <c r="BK2" s="2"/>
      <c r="BL2" s="2" t="s">
        <v>30</v>
      </c>
      <c r="BM2" s="2"/>
      <c r="BN2" s="2" t="s">
        <v>31</v>
      </c>
      <c r="BO2" s="2"/>
      <c r="BP2" s="2" t="s">
        <v>32</v>
      </c>
      <c r="BQ2" s="2"/>
      <c r="BR2" s="2" t="s">
        <v>13</v>
      </c>
      <c r="BS2" s="3" t="s">
        <v>12</v>
      </c>
      <c r="BT2" s="2" t="s">
        <v>10</v>
      </c>
    </row>
    <row r="3" spans="1:73" s="19" customFormat="1" ht="269.25" customHeight="1" x14ac:dyDescent="0.25">
      <c r="A3" s="17" t="s">
        <v>43</v>
      </c>
      <c r="B3" s="17">
        <v>40638244</v>
      </c>
      <c r="C3" s="17">
        <v>13141.6</v>
      </c>
      <c r="D3" s="17" t="s">
        <v>44</v>
      </c>
      <c r="E3" s="17" t="s">
        <v>16</v>
      </c>
      <c r="F3" s="17" t="s">
        <v>45</v>
      </c>
      <c r="G3" s="17" t="s">
        <v>46</v>
      </c>
      <c r="H3" s="17" t="s">
        <v>17</v>
      </c>
      <c r="I3" s="17" t="s">
        <v>52</v>
      </c>
      <c r="J3" s="17"/>
      <c r="K3" s="20">
        <f>K4+K5+K6+K7+K8+K9</f>
        <v>2647.6749999999997</v>
      </c>
      <c r="L3" s="17"/>
      <c r="M3" s="20">
        <f>M4+M5+M6+M7+M8+M9</f>
        <v>202.95</v>
      </c>
      <c r="N3" s="20">
        <f t="shared" ref="N3:R3" si="0">N4+N5+N6+N7+N8+N9</f>
        <v>2180.7760000000007</v>
      </c>
      <c r="O3" s="20">
        <f t="shared" si="0"/>
        <v>1.75</v>
      </c>
      <c r="P3" s="20">
        <f t="shared" si="0"/>
        <v>183.64499999999998</v>
      </c>
      <c r="Q3" s="20">
        <f t="shared" si="0"/>
        <v>78.554000000000002</v>
      </c>
      <c r="R3" s="20">
        <f t="shared" si="0"/>
        <v>2647.6749999999997</v>
      </c>
      <c r="S3" s="17"/>
      <c r="T3" s="17"/>
      <c r="U3" s="17"/>
      <c r="V3" s="17"/>
      <c r="W3" s="17"/>
      <c r="X3" s="17"/>
      <c r="Y3" s="17"/>
      <c r="Z3" s="17"/>
      <c r="AA3" s="17">
        <v>1.7</v>
      </c>
      <c r="AB3" s="17"/>
      <c r="AC3" s="20">
        <f>AA3*1100</f>
        <v>1870</v>
      </c>
      <c r="AD3" s="17"/>
      <c r="AE3" s="17"/>
      <c r="AF3" s="17"/>
      <c r="AG3" s="17"/>
      <c r="AH3" s="17"/>
      <c r="AI3" s="17">
        <v>1</v>
      </c>
      <c r="AJ3" s="17"/>
      <c r="AK3" s="20">
        <f>AI3*53.34</f>
        <v>53.34</v>
      </c>
      <c r="AL3" s="17" t="s">
        <v>50</v>
      </c>
      <c r="AM3" s="17"/>
      <c r="AN3" s="17">
        <f>0.2*2449</f>
        <v>489.8</v>
      </c>
      <c r="AO3" s="17"/>
      <c r="AP3" s="17"/>
      <c r="AQ3" s="17"/>
      <c r="AR3" s="17"/>
      <c r="AS3" s="17"/>
      <c r="AT3" s="17" t="s">
        <v>48</v>
      </c>
      <c r="AU3" s="20">
        <v>184.83500000000001</v>
      </c>
      <c r="AV3" s="17">
        <v>1</v>
      </c>
      <c r="AW3" s="20">
        <v>12.5</v>
      </c>
      <c r="AX3" s="17"/>
      <c r="AY3" s="17"/>
      <c r="AZ3" s="17"/>
      <c r="BA3" s="17"/>
      <c r="BB3" s="17"/>
      <c r="BC3" s="17"/>
      <c r="BD3" s="17"/>
      <c r="BE3" s="17">
        <v>0.04</v>
      </c>
      <c r="BF3" s="20">
        <f>BE3*930</f>
        <v>37.200000000000003</v>
      </c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20">
        <f>AC3+AK3+AN3+AU3+AW3+BF3</f>
        <v>2647.6749999999997</v>
      </c>
      <c r="BS3" s="18">
        <v>42063</v>
      </c>
      <c r="BT3" s="17"/>
    </row>
    <row r="4" spans="1:73" s="16" customFormat="1" ht="49.5" customHeight="1" x14ac:dyDescent="0.25">
      <c r="A4" s="14"/>
      <c r="B4" s="14"/>
      <c r="C4" s="14"/>
      <c r="D4" s="14"/>
      <c r="E4" s="14"/>
      <c r="F4" s="14"/>
      <c r="G4" s="14"/>
      <c r="H4" s="14"/>
      <c r="I4" s="14" t="s">
        <v>53</v>
      </c>
      <c r="J4" s="27">
        <f>AA3</f>
        <v>1.7</v>
      </c>
      <c r="K4" s="1">
        <f>1.7*1100</f>
        <v>1870</v>
      </c>
      <c r="L4" s="1"/>
      <c r="M4" s="28">
        <f>K4*0.08</f>
        <v>149.6</v>
      </c>
      <c r="N4" s="28">
        <f>K4-M4-Q4</f>
        <v>1664.3000000000002</v>
      </c>
      <c r="O4" s="28">
        <v>0</v>
      </c>
      <c r="P4" s="28">
        <v>0</v>
      </c>
      <c r="Q4" s="28">
        <f>K4*0.03</f>
        <v>56.1</v>
      </c>
      <c r="R4" s="28">
        <f>M4+N4+P4+Q4</f>
        <v>1870</v>
      </c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5"/>
      <c r="BT4" s="14"/>
    </row>
    <row r="5" spans="1:73" s="16" customFormat="1" ht="55.5" customHeight="1" x14ac:dyDescent="0.25">
      <c r="A5" s="14"/>
      <c r="B5" s="14"/>
      <c r="C5" s="14"/>
      <c r="D5" s="14"/>
      <c r="E5" s="14"/>
      <c r="F5" s="14"/>
      <c r="G5" s="14"/>
      <c r="H5" s="14"/>
      <c r="I5" s="2" t="s">
        <v>23</v>
      </c>
      <c r="J5" s="27">
        <f>AI3</f>
        <v>1</v>
      </c>
      <c r="K5" s="1">
        <v>53.34</v>
      </c>
      <c r="L5" s="1"/>
      <c r="M5" s="28">
        <v>3.91</v>
      </c>
      <c r="N5" s="28">
        <v>10.51</v>
      </c>
      <c r="O5" s="28">
        <v>0</v>
      </c>
      <c r="P5" s="28">
        <v>38.39</v>
      </c>
      <c r="Q5" s="28">
        <v>0.53</v>
      </c>
      <c r="R5" s="28">
        <f>SUM(M5:Q5)</f>
        <v>53.34</v>
      </c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5"/>
      <c r="BT5" s="14"/>
    </row>
    <row r="6" spans="1:73" s="16" customFormat="1" ht="87.95" customHeight="1" x14ac:dyDescent="0.25">
      <c r="A6" s="14"/>
      <c r="B6" s="14"/>
      <c r="C6" s="14"/>
      <c r="D6" s="14"/>
      <c r="E6" s="14"/>
      <c r="F6" s="14"/>
      <c r="G6" s="14"/>
      <c r="H6" s="14"/>
      <c r="I6" s="14" t="s">
        <v>24</v>
      </c>
      <c r="J6" s="27" t="str">
        <f>AL3</f>
        <v>0,2 км методом ГНБ</v>
      </c>
      <c r="K6" s="1">
        <f>0.2*2449</f>
        <v>489.8</v>
      </c>
      <c r="L6" s="1"/>
      <c r="M6" s="28">
        <f>K6*0.08</f>
        <v>39.184000000000005</v>
      </c>
      <c r="N6" s="28">
        <f>K6-M6-Q6</f>
        <v>431.024</v>
      </c>
      <c r="O6" s="28">
        <v>0</v>
      </c>
      <c r="P6" s="28">
        <v>0</v>
      </c>
      <c r="Q6" s="28">
        <f>K6*0.04</f>
        <v>19.592000000000002</v>
      </c>
      <c r="R6" s="28">
        <f>SUM(M6:Q6)</f>
        <v>489.8</v>
      </c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5"/>
      <c r="BT6" s="14"/>
    </row>
    <row r="7" spans="1:73" s="16" customFormat="1" ht="55.5" customHeight="1" x14ac:dyDescent="0.25">
      <c r="A7" s="14"/>
      <c r="B7" s="14"/>
      <c r="C7" s="14"/>
      <c r="D7" s="14"/>
      <c r="E7" s="14"/>
      <c r="F7" s="14"/>
      <c r="G7" s="14"/>
      <c r="H7" s="14"/>
      <c r="I7" s="14" t="s">
        <v>6</v>
      </c>
      <c r="J7" s="27" t="s">
        <v>51</v>
      </c>
      <c r="K7" s="29">
        <v>184.83500000000001</v>
      </c>
      <c r="L7" s="29"/>
      <c r="M7" s="29">
        <v>6.53</v>
      </c>
      <c r="N7" s="29">
        <v>41.42</v>
      </c>
      <c r="O7" s="29">
        <v>1.75</v>
      </c>
      <c r="P7" s="29">
        <v>135.13499999999999</v>
      </c>
      <c r="Q7" s="29">
        <v>0</v>
      </c>
      <c r="R7" s="28">
        <f>SUM(M7:Q7)</f>
        <v>184.83499999999998</v>
      </c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5"/>
      <c r="BT7" s="14"/>
    </row>
    <row r="8" spans="1:73" s="16" customFormat="1" ht="55.5" customHeight="1" x14ac:dyDescent="0.25">
      <c r="A8" s="14"/>
      <c r="B8" s="14"/>
      <c r="C8" s="14"/>
      <c r="D8" s="14"/>
      <c r="E8" s="14"/>
      <c r="F8" s="14"/>
      <c r="G8" s="14"/>
      <c r="H8" s="14"/>
      <c r="I8" s="14" t="s">
        <v>27</v>
      </c>
      <c r="J8" s="27">
        <v>1</v>
      </c>
      <c r="K8" s="29">
        <v>12.5</v>
      </c>
      <c r="L8" s="29"/>
      <c r="M8" s="28">
        <v>0.75</v>
      </c>
      <c r="N8" s="28">
        <v>1.53</v>
      </c>
      <c r="O8" s="28">
        <v>0</v>
      </c>
      <c r="P8" s="28">
        <v>10.119999999999999</v>
      </c>
      <c r="Q8" s="28">
        <v>0.1</v>
      </c>
      <c r="R8" s="28">
        <f>SUM(M8:Q8)</f>
        <v>12.499999999999998</v>
      </c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5"/>
      <c r="BT8" s="14"/>
    </row>
    <row r="9" spans="1:73" s="16" customFormat="1" ht="55.5" customHeight="1" x14ac:dyDescent="0.25">
      <c r="A9" s="14"/>
      <c r="B9" s="14"/>
      <c r="C9" s="14"/>
      <c r="D9" s="14"/>
      <c r="E9" s="14"/>
      <c r="F9" s="14"/>
      <c r="G9" s="14"/>
      <c r="H9" s="14"/>
      <c r="I9" s="14" t="s">
        <v>28</v>
      </c>
      <c r="J9" s="27">
        <v>0.04</v>
      </c>
      <c r="K9" s="29">
        <f>0.04*930</f>
        <v>37.200000000000003</v>
      </c>
      <c r="L9" s="29"/>
      <c r="M9" s="28">
        <f>K9*0.08</f>
        <v>2.9760000000000004</v>
      </c>
      <c r="N9" s="28">
        <f>K9-M9-Q9</f>
        <v>31.992000000000004</v>
      </c>
      <c r="O9" s="28">
        <v>0</v>
      </c>
      <c r="P9" s="28">
        <v>0</v>
      </c>
      <c r="Q9" s="28">
        <f>K9*0.06</f>
        <v>2.2320000000000002</v>
      </c>
      <c r="R9" s="28">
        <f>SUM(M9:Q9)</f>
        <v>37.200000000000003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5"/>
      <c r="BT9" s="14"/>
    </row>
    <row r="10" spans="1:73" s="26" customFormat="1" ht="60" customHeight="1" x14ac:dyDescent="0.25">
      <c r="A10" s="21"/>
      <c r="B10" s="22"/>
      <c r="C10" s="23"/>
      <c r="D10" s="22"/>
      <c r="E10" s="22"/>
      <c r="F10" s="22"/>
      <c r="G10" s="22"/>
      <c r="H10" s="22"/>
      <c r="I10" s="22" t="s">
        <v>41</v>
      </c>
      <c r="J10" s="30"/>
      <c r="K10" s="30">
        <f>SUM(K4:K9)</f>
        <v>2647.6749999999997</v>
      </c>
      <c r="L10" s="30"/>
      <c r="M10" s="30"/>
      <c r="N10" s="30"/>
      <c r="O10" s="30"/>
      <c r="P10" s="30"/>
      <c r="Q10" s="30"/>
      <c r="R10" s="30">
        <f>SUM(R4:R9)</f>
        <v>2647.6749999999997</v>
      </c>
      <c r="S10" s="22"/>
      <c r="T10" s="24"/>
      <c r="U10" s="24"/>
      <c r="V10" s="24"/>
      <c r="W10" s="24"/>
      <c r="X10" s="24"/>
      <c r="Y10" s="24"/>
      <c r="Z10" s="24"/>
      <c r="AA10" s="24"/>
      <c r="AB10" s="24"/>
      <c r="AC10" s="24">
        <f>SUM(AC3:AC8)</f>
        <v>1870</v>
      </c>
      <c r="AD10" s="24"/>
      <c r="AE10" s="24"/>
      <c r="AF10" s="24">
        <f>SUM(AF3:AF8)</f>
        <v>0</v>
      </c>
      <c r="AG10" s="24"/>
      <c r="AH10" s="24"/>
      <c r="AI10" s="24"/>
      <c r="AJ10" s="24"/>
      <c r="AK10" s="24">
        <f>SUM(AK3:AK8)</f>
        <v>53.34</v>
      </c>
      <c r="AL10" s="24"/>
      <c r="AM10" s="24"/>
      <c r="AN10" s="24"/>
      <c r="AO10" s="24"/>
      <c r="AP10" s="24"/>
      <c r="AQ10" s="24"/>
      <c r="AR10" s="24"/>
      <c r="AS10" s="24"/>
      <c r="AT10" s="24"/>
      <c r="AU10" s="24">
        <f>SUM(AU3:AU8)</f>
        <v>184.83500000000001</v>
      </c>
      <c r="AV10" s="24"/>
      <c r="AW10" s="24">
        <f>SUM(AW3:AW8)</f>
        <v>12.5</v>
      </c>
      <c r="AX10" s="24"/>
      <c r="AY10" s="24"/>
      <c r="AZ10" s="24"/>
      <c r="BA10" s="24"/>
      <c r="BB10" s="24"/>
      <c r="BC10" s="24"/>
      <c r="BD10" s="24"/>
      <c r="BE10" s="24"/>
      <c r="BF10" s="24">
        <f>SUM(BF3:BF8)</f>
        <v>37.200000000000003</v>
      </c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>
        <f>SUM(BR3:BR8)</f>
        <v>2647.6749999999997</v>
      </c>
      <c r="BS10" s="25"/>
      <c r="BT10" s="24"/>
      <c r="BU10" s="25"/>
    </row>
    <row r="11" spans="1:73" s="6" customFormat="1" ht="157.5" customHeight="1" x14ac:dyDescent="0.25">
      <c r="A11" s="7"/>
      <c r="B11" s="8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3"/>
      <c r="BT11" s="1"/>
      <c r="BU11" s="3"/>
    </row>
    <row r="12" spans="1:73" s="6" customFormat="1" ht="157.5" customHeight="1" x14ac:dyDescent="0.25">
      <c r="A12" s="7"/>
      <c r="B12" s="8"/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3"/>
      <c r="BT12" s="1"/>
      <c r="BU12" s="3"/>
    </row>
    <row r="13" spans="1:73" s="6" customFormat="1" ht="157.5" customHeight="1" x14ac:dyDescent="0.25">
      <c r="A13" s="7"/>
      <c r="B13" s="8"/>
      <c r="C13" s="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3"/>
      <c r="BT13" s="1"/>
      <c r="BU13" s="3"/>
    </row>
    <row r="14" spans="1:73" s="6" customFormat="1" ht="157.5" customHeight="1" x14ac:dyDescent="0.25">
      <c r="A14" s="7"/>
      <c r="B14" s="8"/>
      <c r="C14" s="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3"/>
      <c r="BT14" s="1"/>
      <c r="BU14" s="3"/>
    </row>
    <row r="15" spans="1:73" s="6" customFormat="1" ht="157.5" customHeight="1" x14ac:dyDescent="0.25">
      <c r="A15" s="7"/>
      <c r="B15" s="8"/>
      <c r="C15" s="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3"/>
      <c r="BT15" s="1"/>
      <c r="BU15" s="3"/>
    </row>
    <row r="16" spans="1:73" s="6" customFormat="1" ht="157.5" customHeight="1" x14ac:dyDescent="0.25">
      <c r="A16" s="7"/>
      <c r="B16" s="8"/>
      <c r="C16" s="9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3"/>
      <c r="BT16" s="1"/>
      <c r="BU16" s="3"/>
    </row>
    <row r="17" spans="1:73" s="6" customFormat="1" ht="157.5" customHeight="1" x14ac:dyDescent="0.25">
      <c r="A17" s="7"/>
      <c r="B17" s="8"/>
      <c r="C17" s="9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3"/>
      <c r="BT17" s="1"/>
      <c r="BU17" s="3"/>
    </row>
    <row r="18" spans="1:73" s="6" customFormat="1" ht="157.5" customHeight="1" x14ac:dyDescent="0.25">
      <c r="A18" s="7"/>
      <c r="B18" s="8"/>
      <c r="C18" s="9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3"/>
      <c r="BT18" s="1"/>
      <c r="BU18" s="3"/>
    </row>
    <row r="19" spans="1:73" s="6" customFormat="1" ht="157.5" customHeight="1" x14ac:dyDescent="0.25">
      <c r="A19" s="7"/>
      <c r="B19" s="8"/>
      <c r="C19" s="9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3"/>
      <c r="BT19" s="1"/>
      <c r="BU19" s="3"/>
    </row>
    <row r="20" spans="1:73" s="6" customFormat="1" ht="157.5" customHeight="1" x14ac:dyDescent="0.25">
      <c r="A20" s="7"/>
      <c r="B20" s="8"/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3"/>
      <c r="BT20" s="1"/>
      <c r="BU20" s="3"/>
    </row>
    <row r="21" spans="1:73" s="6" customFormat="1" ht="157.5" customHeight="1" x14ac:dyDescent="0.25">
      <c r="A21" s="7"/>
      <c r="B21" s="8"/>
      <c r="C21" s="9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3"/>
      <c r="BT21" s="1"/>
      <c r="BU21" s="3"/>
    </row>
    <row r="22" spans="1:73" s="6" customFormat="1" ht="157.5" customHeight="1" x14ac:dyDescent="0.25">
      <c r="A22" s="7"/>
      <c r="B22" s="8"/>
      <c r="C22" s="9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3"/>
      <c r="BT22" s="1"/>
      <c r="BU22" s="3"/>
    </row>
    <row r="23" spans="1:73" s="6" customFormat="1" ht="157.5" customHeight="1" x14ac:dyDescent="0.25">
      <c r="A23" s="7"/>
      <c r="B23" s="8"/>
      <c r="C23" s="9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3"/>
      <c r="BT23" s="1"/>
      <c r="BU23" s="3"/>
    </row>
    <row r="24" spans="1:73" s="6" customFormat="1" ht="157.5" customHeight="1" x14ac:dyDescent="0.25">
      <c r="A24" s="7"/>
      <c r="B24" s="8"/>
      <c r="C24" s="9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3"/>
      <c r="BT24" s="1"/>
      <c r="BU24" s="3"/>
    </row>
    <row r="25" spans="1:73" s="6" customFormat="1" ht="157.5" customHeight="1" x14ac:dyDescent="0.25">
      <c r="A25" s="7"/>
      <c r="B25" s="8"/>
      <c r="C25" s="9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3"/>
      <c r="BT25" s="1"/>
      <c r="BU25" s="3"/>
    </row>
    <row r="26" spans="1:73" s="6" customFormat="1" ht="157.5" customHeight="1" x14ac:dyDescent="0.25">
      <c r="A26" s="7"/>
      <c r="B26" s="8"/>
      <c r="C26" s="9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3"/>
      <c r="BT26" s="1"/>
      <c r="BU26" s="3"/>
    </row>
    <row r="27" spans="1:73" s="6" customFormat="1" ht="157.5" customHeight="1" x14ac:dyDescent="0.25">
      <c r="A27" s="7"/>
      <c r="B27" s="8"/>
      <c r="C27" s="9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3"/>
      <c r="BT27" s="1"/>
      <c r="BU27" s="3"/>
    </row>
    <row r="28" spans="1:73" s="6" customFormat="1" ht="157.5" customHeight="1" x14ac:dyDescent="0.25">
      <c r="A28" s="7"/>
      <c r="B28" s="8"/>
      <c r="C28" s="9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3"/>
      <c r="BT28" s="1"/>
      <c r="BU28" s="3"/>
    </row>
    <row r="29" spans="1:73" s="6" customFormat="1" ht="157.5" customHeight="1" x14ac:dyDescent="0.25">
      <c r="A29" s="7"/>
      <c r="B29" s="8"/>
      <c r="C29" s="9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3"/>
      <c r="BT29" s="1"/>
      <c r="BU29" s="3"/>
    </row>
    <row r="30" spans="1:73" s="6" customFormat="1" ht="238.5" customHeight="1" x14ac:dyDescent="0.25">
      <c r="A30" s="7"/>
      <c r="B30" s="8"/>
      <c r="C30" s="9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3"/>
      <c r="BT30" s="1"/>
      <c r="BU30" s="3"/>
    </row>
    <row r="31" spans="1:73" s="6" customFormat="1" ht="312.75" customHeight="1" x14ac:dyDescent="0.25">
      <c r="A31" s="7"/>
      <c r="B31" s="8"/>
      <c r="C31" s="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3"/>
      <c r="BT31" s="1"/>
      <c r="BU31" s="3"/>
    </row>
    <row r="32" spans="1:73" s="6" customFormat="1" ht="212.25" customHeight="1" x14ac:dyDescent="0.25">
      <c r="A32" s="7"/>
      <c r="B32" s="8"/>
      <c r="C32" s="9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3"/>
      <c r="BT32" s="1"/>
      <c r="BU32" s="3"/>
    </row>
    <row r="33" spans="1:73" s="6" customFormat="1" ht="157.5" customHeight="1" x14ac:dyDescent="0.25">
      <c r="A33" s="7"/>
      <c r="B33" s="8"/>
      <c r="C33" s="9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3"/>
      <c r="BT33" s="1"/>
      <c r="BU33" s="3"/>
    </row>
    <row r="34" spans="1:73" s="6" customFormat="1" ht="157.5" customHeight="1" x14ac:dyDescent="0.25">
      <c r="A34" s="7"/>
      <c r="B34" s="8"/>
      <c r="C34" s="9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3"/>
      <c r="BT34" s="1"/>
      <c r="BU34" s="3"/>
    </row>
    <row r="35" spans="1:73" s="6" customFormat="1" ht="157.5" customHeight="1" x14ac:dyDescent="0.25">
      <c r="A35" s="7"/>
      <c r="B35" s="8"/>
      <c r="C35" s="9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3"/>
      <c r="BT35" s="1"/>
      <c r="BU35" s="3"/>
    </row>
    <row r="36" spans="1:73" s="6" customFormat="1" ht="157.5" customHeight="1" x14ac:dyDescent="0.25">
      <c r="A36" s="7"/>
      <c r="B36" s="8"/>
      <c r="C36" s="9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3"/>
      <c r="BT36" s="1"/>
      <c r="BU36" s="3"/>
    </row>
    <row r="37" spans="1:73" s="6" customFormat="1" ht="157.5" customHeight="1" x14ac:dyDescent="0.25">
      <c r="A37" s="7"/>
      <c r="B37" s="8"/>
      <c r="C37" s="9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3"/>
      <c r="BT37" s="1"/>
      <c r="BU37" s="3"/>
    </row>
    <row r="38" spans="1:73" s="6" customFormat="1" ht="189" customHeight="1" x14ac:dyDescent="0.25">
      <c r="A38" s="7"/>
      <c r="B38" s="8"/>
      <c r="C38" s="9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3"/>
      <c r="BT38" s="1"/>
      <c r="BU38" s="3"/>
    </row>
    <row r="39" spans="1:73" s="6" customFormat="1" ht="157.5" customHeight="1" x14ac:dyDescent="0.25">
      <c r="A39" s="7"/>
      <c r="B39" s="8"/>
      <c r="C39" s="9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3"/>
      <c r="BT39" s="1"/>
      <c r="BU39" s="3"/>
    </row>
    <row r="40" spans="1:73" s="6" customFormat="1" ht="157.5" customHeight="1" x14ac:dyDescent="0.25">
      <c r="A40" s="7"/>
      <c r="B40" s="8"/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3"/>
      <c r="BT40" s="1"/>
      <c r="BU40" s="3"/>
    </row>
    <row r="41" spans="1:73" s="6" customFormat="1" ht="157.5" customHeight="1" x14ac:dyDescent="0.25">
      <c r="A41" s="7"/>
      <c r="B41" s="8"/>
      <c r="C41" s="9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3"/>
      <c r="BT41" s="1"/>
      <c r="BU41" s="3"/>
    </row>
    <row r="42" spans="1:73" s="6" customFormat="1" ht="157.5" customHeight="1" x14ac:dyDescent="0.25">
      <c r="A42" s="7"/>
      <c r="B42" s="8"/>
      <c r="C42" s="9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3"/>
      <c r="BT42" s="1"/>
      <c r="BU42" s="3"/>
    </row>
    <row r="43" spans="1:73" s="6" customFormat="1" ht="192.75" customHeight="1" x14ac:dyDescent="0.25">
      <c r="A43" s="7"/>
      <c r="B43" s="8"/>
      <c r="C43" s="9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3"/>
      <c r="BT43" s="1"/>
      <c r="BU43" s="3"/>
    </row>
    <row r="44" spans="1:73" s="6" customFormat="1" ht="157.5" customHeight="1" x14ac:dyDescent="0.25">
      <c r="A44" s="7"/>
      <c r="B44" s="8"/>
      <c r="C44" s="9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3"/>
      <c r="BT44" s="1"/>
      <c r="BU44" s="3"/>
    </row>
    <row r="45" spans="1:73" s="6" customFormat="1" ht="157.5" customHeight="1" x14ac:dyDescent="0.25">
      <c r="A45" s="7"/>
      <c r="B45" s="8"/>
      <c r="C45" s="9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3"/>
      <c r="BT45" s="1"/>
      <c r="BU45" s="3"/>
    </row>
    <row r="46" spans="1:73" s="6" customFormat="1" ht="157.5" customHeight="1" x14ac:dyDescent="0.25">
      <c r="A46" s="7"/>
      <c r="B46" s="8"/>
      <c r="C46" s="9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3"/>
      <c r="BT46" s="1"/>
      <c r="BU46" s="3"/>
    </row>
    <row r="47" spans="1:73" s="6" customFormat="1" ht="157.5" customHeight="1" x14ac:dyDescent="0.25">
      <c r="A47" s="7"/>
      <c r="B47" s="8"/>
      <c r="C47" s="9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3"/>
      <c r="BT47" s="1"/>
      <c r="BU47" s="3"/>
    </row>
    <row r="48" spans="1:73" s="6" customFormat="1" ht="157.5" customHeight="1" x14ac:dyDescent="0.25">
      <c r="A48" s="7"/>
      <c r="B48" s="8"/>
      <c r="C48" s="9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3"/>
      <c r="BT48" s="1"/>
      <c r="BU48" s="3"/>
    </row>
    <row r="49" spans="1:73" s="6" customFormat="1" ht="157.5" customHeight="1" x14ac:dyDescent="0.25">
      <c r="A49" s="7"/>
      <c r="B49" s="8"/>
      <c r="C49" s="9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3"/>
      <c r="BT49" s="1"/>
      <c r="BU49" s="3"/>
    </row>
    <row r="50" spans="1:73" s="6" customFormat="1" ht="157.5" customHeight="1" x14ac:dyDescent="0.25">
      <c r="A50" s="7"/>
      <c r="B50" s="8"/>
      <c r="C50" s="9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3"/>
      <c r="BT50" s="1"/>
      <c r="BU50" s="3"/>
    </row>
    <row r="51" spans="1:73" s="6" customFormat="1" ht="157.5" customHeight="1" x14ac:dyDescent="0.25">
      <c r="A51" s="7"/>
      <c r="B51" s="8"/>
      <c r="C51" s="9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3"/>
      <c r="BT51" s="1"/>
      <c r="BU51" s="3"/>
    </row>
    <row r="52" spans="1:73" s="6" customFormat="1" ht="157.5" customHeight="1" x14ac:dyDescent="0.25">
      <c r="A52" s="7"/>
      <c r="B52" s="8"/>
      <c r="C52" s="9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3"/>
      <c r="BT52" s="1"/>
      <c r="BU52" s="3"/>
    </row>
    <row r="53" spans="1:73" s="6" customFormat="1" ht="157.5" customHeight="1" x14ac:dyDescent="0.25">
      <c r="A53" s="7"/>
      <c r="B53" s="8"/>
      <c r="C53" s="9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3"/>
      <c r="BT53" s="1"/>
      <c r="BU53" s="3"/>
    </row>
    <row r="54" spans="1:73" s="6" customFormat="1" ht="157.5" customHeight="1" x14ac:dyDescent="0.25">
      <c r="A54" s="7"/>
      <c r="B54" s="8"/>
      <c r="C54" s="9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3"/>
      <c r="BT54" s="1"/>
      <c r="BU54" s="3"/>
    </row>
    <row r="55" spans="1:73" s="6" customFormat="1" ht="157.5" customHeight="1" x14ac:dyDescent="0.25">
      <c r="A55" s="7"/>
      <c r="B55" s="8"/>
      <c r="C55" s="9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3"/>
      <c r="BT55" s="1"/>
      <c r="BU55" s="3"/>
    </row>
    <row r="56" spans="1:73" s="6" customFormat="1" ht="157.5" customHeight="1" x14ac:dyDescent="0.25">
      <c r="A56" s="7"/>
      <c r="B56" s="8"/>
      <c r="C56" s="9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3"/>
      <c r="BT56" s="1"/>
      <c r="BU56" s="3"/>
    </row>
    <row r="57" spans="1:73" s="6" customFormat="1" ht="157.5" customHeight="1" x14ac:dyDescent="0.25">
      <c r="A57" s="7"/>
      <c r="B57" s="8"/>
      <c r="C57" s="9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3"/>
      <c r="BT57" s="1"/>
      <c r="BU57" s="3"/>
    </row>
    <row r="58" spans="1:73" s="6" customFormat="1" ht="157.5" customHeight="1" x14ac:dyDescent="0.25">
      <c r="A58" s="7"/>
      <c r="B58" s="8"/>
      <c r="C58" s="9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3"/>
      <c r="BT58" s="1"/>
      <c r="BU58" s="3"/>
    </row>
    <row r="59" spans="1:73" s="6" customFormat="1" ht="157.5" customHeight="1" x14ac:dyDescent="0.25">
      <c r="A59" s="7"/>
      <c r="B59" s="8"/>
      <c r="C59" s="9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3"/>
      <c r="BT59" s="1"/>
      <c r="BU59" s="3"/>
    </row>
    <row r="60" spans="1:73" s="6" customFormat="1" ht="157.5" customHeight="1" x14ac:dyDescent="0.25">
      <c r="A60" s="7"/>
      <c r="B60" s="8"/>
      <c r="C60" s="9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3"/>
      <c r="BT60" s="1"/>
      <c r="BU60" s="3"/>
    </row>
    <row r="61" spans="1:73" s="6" customFormat="1" ht="157.5" customHeight="1" x14ac:dyDescent="0.25">
      <c r="A61" s="7"/>
      <c r="B61" s="8"/>
      <c r="C61" s="9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3"/>
      <c r="BT61" s="1"/>
      <c r="BU61" s="3"/>
    </row>
    <row r="62" spans="1:73" s="6" customFormat="1" ht="157.5" customHeight="1" x14ac:dyDescent="0.25">
      <c r="A62" s="7"/>
      <c r="B62" s="8"/>
      <c r="C62" s="9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3"/>
      <c r="BT62" s="1"/>
      <c r="BU62" s="3"/>
    </row>
    <row r="63" spans="1:73" s="6" customFormat="1" ht="157.5" customHeight="1" x14ac:dyDescent="0.25">
      <c r="A63" s="7"/>
      <c r="B63" s="8"/>
      <c r="C63" s="9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3"/>
      <c r="BT63" s="1"/>
      <c r="BU63" s="3"/>
    </row>
    <row r="64" spans="1:73" s="6" customFormat="1" ht="157.5" customHeight="1" x14ac:dyDescent="0.25">
      <c r="A64" s="7"/>
      <c r="B64" s="8"/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3"/>
      <c r="BT64" s="1"/>
      <c r="BU64" s="3"/>
    </row>
    <row r="65" spans="1:73" s="6" customFormat="1" ht="157.5" customHeight="1" x14ac:dyDescent="0.25">
      <c r="A65" s="7"/>
      <c r="B65" s="8"/>
      <c r="C65" s="9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3"/>
      <c r="BT65" s="1"/>
      <c r="BU65" s="3"/>
    </row>
    <row r="66" spans="1:73" s="6" customFormat="1" ht="157.5" customHeight="1" x14ac:dyDescent="0.25">
      <c r="A66" s="7"/>
      <c r="B66" s="8"/>
      <c r="C66" s="9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3"/>
      <c r="BT66" s="1"/>
      <c r="BU66" s="3"/>
    </row>
    <row r="67" spans="1:73" s="6" customFormat="1" ht="157.5" customHeight="1" x14ac:dyDescent="0.25">
      <c r="A67" s="7"/>
      <c r="B67" s="8"/>
      <c r="C67" s="9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3"/>
      <c r="BT67" s="1"/>
      <c r="BU67" s="3"/>
    </row>
    <row r="68" spans="1:73" s="6" customFormat="1" ht="157.5" customHeight="1" x14ac:dyDescent="0.25">
      <c r="A68" s="7"/>
      <c r="B68" s="8"/>
      <c r="C68" s="9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3"/>
      <c r="BT68" s="1"/>
      <c r="BU68" s="3"/>
    </row>
    <row r="69" spans="1:73" s="6" customFormat="1" ht="157.5" customHeight="1" x14ac:dyDescent="0.25">
      <c r="A69" s="7"/>
      <c r="B69" s="8"/>
      <c r="C69" s="9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3"/>
      <c r="BT69" s="1"/>
      <c r="BU69" s="3"/>
    </row>
    <row r="70" spans="1:73" s="6" customFormat="1" ht="157.5" customHeight="1" x14ac:dyDescent="0.25">
      <c r="A70" s="7"/>
      <c r="B70" s="8"/>
      <c r="C70" s="9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3"/>
      <c r="BT70" s="1"/>
      <c r="BU70" s="3"/>
    </row>
    <row r="71" spans="1:73" s="6" customFormat="1" ht="157.5" customHeight="1" x14ac:dyDescent="0.25">
      <c r="A71" s="7"/>
      <c r="B71" s="8"/>
      <c r="C71" s="9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3"/>
      <c r="BT71" s="1"/>
      <c r="BU71" s="3"/>
    </row>
    <row r="72" spans="1:73" s="6" customFormat="1" ht="157.5" customHeight="1" x14ac:dyDescent="0.25">
      <c r="A72" s="7"/>
      <c r="B72" s="8"/>
      <c r="C72" s="9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3"/>
      <c r="BT72" s="1"/>
      <c r="BU72" s="3"/>
    </row>
    <row r="73" spans="1:73" s="6" customFormat="1" ht="157.5" customHeight="1" x14ac:dyDescent="0.25">
      <c r="A73" s="7"/>
      <c r="B73" s="8"/>
      <c r="C73" s="9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3"/>
      <c r="BT73" s="1"/>
      <c r="BU73" s="3"/>
    </row>
    <row r="74" spans="1:73" s="6" customFormat="1" ht="157.5" customHeight="1" x14ac:dyDescent="0.25">
      <c r="A74" s="7"/>
      <c r="B74" s="8"/>
      <c r="C74" s="9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3"/>
      <c r="BT74" s="1"/>
      <c r="BU74" s="3"/>
    </row>
    <row r="75" spans="1:73" s="6" customFormat="1" ht="157.5" customHeight="1" x14ac:dyDescent="0.25">
      <c r="A75" s="7"/>
      <c r="B75" s="8"/>
      <c r="C75" s="9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3"/>
      <c r="BT75" s="1"/>
      <c r="BU75" s="3"/>
    </row>
    <row r="76" spans="1:73" s="6" customFormat="1" ht="157.5" customHeight="1" x14ac:dyDescent="0.25">
      <c r="A76" s="7"/>
      <c r="B76" s="8"/>
      <c r="C76" s="9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3"/>
      <c r="BT76" s="1"/>
      <c r="BU76" s="3"/>
    </row>
    <row r="77" spans="1:73" s="6" customFormat="1" ht="157.5" customHeight="1" x14ac:dyDescent="0.25">
      <c r="A77" s="7"/>
      <c r="B77" s="8"/>
      <c r="C77" s="9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3"/>
      <c r="BT77" s="1"/>
      <c r="BU77" s="3"/>
    </row>
    <row r="78" spans="1:73" s="6" customFormat="1" ht="157.5" customHeight="1" x14ac:dyDescent="0.25">
      <c r="A78" s="7"/>
      <c r="B78" s="8"/>
      <c r="C78" s="9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3"/>
      <c r="BT78" s="1"/>
      <c r="BU78" s="3"/>
    </row>
    <row r="79" spans="1:73" s="6" customFormat="1" ht="157.5" customHeight="1" x14ac:dyDescent="0.25">
      <c r="A79" s="7"/>
      <c r="B79" s="8"/>
      <c r="C79" s="9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3"/>
      <c r="BT79" s="1"/>
      <c r="BU79" s="3"/>
    </row>
    <row r="80" spans="1:73" s="6" customFormat="1" ht="157.5" customHeight="1" x14ac:dyDescent="0.25">
      <c r="A80" s="7"/>
      <c r="B80" s="8"/>
      <c r="C80" s="9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3"/>
      <c r="BT80" s="1"/>
      <c r="BU80" s="3"/>
    </row>
    <row r="81" spans="1:73" s="6" customFormat="1" ht="157.5" customHeight="1" x14ac:dyDescent="0.25">
      <c r="A81" s="7"/>
      <c r="B81" s="8"/>
      <c r="C81" s="9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3"/>
      <c r="BT81" s="1"/>
      <c r="BU81" s="3"/>
    </row>
    <row r="82" spans="1:73" s="6" customFormat="1" ht="157.5" customHeight="1" x14ac:dyDescent="0.25">
      <c r="A82" s="7"/>
      <c r="B82" s="8"/>
      <c r="C82" s="9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3"/>
      <c r="BT82" s="1"/>
      <c r="BU82" s="3"/>
    </row>
    <row r="83" spans="1:73" s="6" customFormat="1" ht="157.5" customHeight="1" x14ac:dyDescent="0.25">
      <c r="A83" s="7"/>
      <c r="B83" s="8"/>
      <c r="C83" s="9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3"/>
      <c r="BT83" s="1"/>
      <c r="BU83" s="3"/>
    </row>
    <row r="84" spans="1:73" s="6" customFormat="1" ht="157.5" customHeight="1" x14ac:dyDescent="0.25">
      <c r="A84" s="7"/>
      <c r="B84" s="8"/>
      <c r="C84" s="9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3"/>
      <c r="BT84" s="1"/>
      <c r="BU84" s="3"/>
    </row>
    <row r="85" spans="1:73" s="6" customFormat="1" ht="157.5" customHeight="1" x14ac:dyDescent="0.25">
      <c r="A85" s="7"/>
      <c r="B85" s="8"/>
      <c r="C85" s="9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3"/>
      <c r="BT85" s="1"/>
      <c r="BU85" s="3"/>
    </row>
    <row r="86" spans="1:73" s="6" customFormat="1" ht="157.5" customHeight="1" x14ac:dyDescent="0.25">
      <c r="A86" s="7"/>
      <c r="B86" s="8"/>
      <c r="C86" s="9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3"/>
      <c r="BT86" s="1"/>
      <c r="BU86" s="3"/>
    </row>
    <row r="87" spans="1:73" s="6" customFormat="1" ht="157.5" customHeight="1" x14ac:dyDescent="0.25">
      <c r="A87" s="7"/>
      <c r="B87" s="8"/>
      <c r="C87" s="9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3"/>
      <c r="BT87" s="1"/>
      <c r="BU87" s="3"/>
    </row>
    <row r="88" spans="1:73" s="6" customFormat="1" ht="157.5" customHeight="1" x14ac:dyDescent="0.25">
      <c r="A88" s="7"/>
      <c r="B88" s="8"/>
      <c r="C88" s="9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3"/>
      <c r="BT88" s="1"/>
      <c r="BU88" s="3"/>
    </row>
    <row r="89" spans="1:73" s="6" customFormat="1" ht="157.5" customHeight="1" x14ac:dyDescent="0.25">
      <c r="A89" s="7"/>
      <c r="B89" s="8"/>
      <c r="C89" s="9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3"/>
      <c r="BT89" s="1"/>
      <c r="BU89" s="3"/>
    </row>
    <row r="90" spans="1:73" s="6" customFormat="1" ht="157.5" customHeight="1" x14ac:dyDescent="0.25">
      <c r="A90" s="7"/>
      <c r="B90" s="8"/>
      <c r="C90" s="9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3"/>
      <c r="BT90" s="1"/>
      <c r="BU90" s="3"/>
    </row>
    <row r="91" spans="1:73" s="6" customFormat="1" ht="157.5" customHeight="1" x14ac:dyDescent="0.25">
      <c r="A91" s="7"/>
      <c r="B91" s="8"/>
      <c r="C91" s="9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3"/>
      <c r="BT91" s="1"/>
      <c r="BU91" s="3"/>
    </row>
    <row r="92" spans="1:73" s="6" customFormat="1" ht="157.5" customHeight="1" x14ac:dyDescent="0.25">
      <c r="A92" s="7"/>
      <c r="B92" s="8"/>
      <c r="C92" s="9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3"/>
      <c r="BT92" s="1"/>
      <c r="BU92" s="3"/>
    </row>
    <row r="93" spans="1:73" s="6" customFormat="1" ht="157.5" customHeight="1" x14ac:dyDescent="0.25">
      <c r="A93" s="7"/>
      <c r="B93" s="8"/>
      <c r="C93" s="9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3"/>
      <c r="BT93" s="1"/>
      <c r="BU93" s="3"/>
    </row>
    <row r="94" spans="1:73" s="6" customFormat="1" ht="157.5" customHeight="1" x14ac:dyDescent="0.25">
      <c r="A94" s="7"/>
      <c r="B94" s="8"/>
      <c r="C94" s="9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3"/>
      <c r="BT94" s="1"/>
      <c r="BU94" s="3"/>
    </row>
    <row r="95" spans="1:73" s="6" customFormat="1" ht="157.5" customHeight="1" x14ac:dyDescent="0.25">
      <c r="A95" s="7"/>
      <c r="B95" s="8"/>
      <c r="C95" s="9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3"/>
      <c r="BT95" s="1"/>
      <c r="BU95" s="3"/>
    </row>
    <row r="96" spans="1:73" s="6" customFormat="1" ht="157.5" customHeight="1" x14ac:dyDescent="0.25">
      <c r="A96" s="7"/>
      <c r="B96" s="8"/>
      <c r="C96" s="9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3"/>
      <c r="BT96" s="1"/>
      <c r="BU96" s="3"/>
    </row>
    <row r="97" spans="1:73" s="6" customFormat="1" ht="157.5" customHeight="1" x14ac:dyDescent="0.25">
      <c r="A97" s="7"/>
      <c r="B97" s="8"/>
      <c r="C97" s="9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3"/>
      <c r="BT97" s="1"/>
      <c r="BU97" s="3"/>
    </row>
    <row r="98" spans="1:73" s="6" customFormat="1" ht="157.5" customHeight="1" x14ac:dyDescent="0.25">
      <c r="A98" s="7"/>
      <c r="B98" s="8"/>
      <c r="C98" s="9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3"/>
      <c r="BT98" s="1"/>
      <c r="BU98" s="3"/>
    </row>
    <row r="99" spans="1:73" s="6" customFormat="1" ht="202.5" customHeight="1" x14ac:dyDescent="0.25">
      <c r="A99" s="7"/>
      <c r="B99" s="8"/>
      <c r="C99" s="9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3"/>
      <c r="BT99" s="1"/>
      <c r="BU99" s="3"/>
    </row>
    <row r="100" spans="1:73" s="6" customFormat="1" ht="157.5" customHeight="1" x14ac:dyDescent="0.25">
      <c r="A100" s="7"/>
      <c r="B100" s="8"/>
      <c r="C100" s="9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3"/>
      <c r="BT100" s="1"/>
      <c r="BU100" s="3"/>
    </row>
    <row r="101" spans="1:73" s="6" customFormat="1" ht="157.5" customHeight="1" x14ac:dyDescent="0.25">
      <c r="A101" s="7"/>
      <c r="B101" s="8"/>
      <c r="C101" s="9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3"/>
      <c r="BT101" s="1"/>
      <c r="BU101" s="3"/>
    </row>
    <row r="102" spans="1:73" s="6" customFormat="1" ht="157.5" customHeight="1" x14ac:dyDescent="0.25">
      <c r="A102" s="7"/>
      <c r="B102" s="8"/>
      <c r="C102" s="9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3"/>
      <c r="BT102" s="1"/>
      <c r="BU102" s="3"/>
    </row>
    <row r="103" spans="1:73" s="6" customFormat="1" ht="157.5" customHeight="1" x14ac:dyDescent="0.25">
      <c r="A103" s="7"/>
      <c r="B103" s="8"/>
      <c r="C103" s="9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3"/>
      <c r="BT103" s="1"/>
      <c r="BU103" s="3"/>
    </row>
    <row r="104" spans="1:73" s="6" customFormat="1" ht="157.5" customHeight="1" x14ac:dyDescent="0.25">
      <c r="A104" s="7"/>
      <c r="B104" s="8"/>
      <c r="C104" s="9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3"/>
      <c r="BT104" s="1"/>
      <c r="BU104" s="3"/>
    </row>
    <row r="105" spans="1:73" s="6" customFormat="1" ht="120" customHeight="1" x14ac:dyDescent="0.25">
      <c r="A105" s="7"/>
      <c r="B105" s="8"/>
      <c r="C105" s="9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3"/>
      <c r="BT105" s="1"/>
      <c r="BU105" s="3"/>
    </row>
    <row r="106" spans="1:73" s="6" customFormat="1" ht="120" customHeight="1" x14ac:dyDescent="0.25">
      <c r="A106" s="7"/>
      <c r="B106" s="8"/>
      <c r="C106" s="9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3"/>
      <c r="BT106" s="1"/>
      <c r="BU106" s="3"/>
    </row>
    <row r="107" spans="1:73" s="6" customFormat="1" ht="120" customHeight="1" x14ac:dyDescent="0.25">
      <c r="A107" s="7"/>
      <c r="B107" s="8"/>
      <c r="C107" s="9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3"/>
      <c r="BT107" s="1"/>
      <c r="BU107" s="3"/>
    </row>
    <row r="108" spans="1:73" s="6" customFormat="1" ht="120" customHeight="1" x14ac:dyDescent="0.25">
      <c r="A108" s="7"/>
      <c r="B108" s="8"/>
      <c r="C108" s="9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3"/>
      <c r="BT108" s="1"/>
      <c r="BU108" s="3"/>
    </row>
    <row r="109" spans="1:73" s="6" customFormat="1" ht="165.75" customHeight="1" x14ac:dyDescent="0.25">
      <c r="A109" s="7"/>
      <c r="B109" s="8"/>
      <c r="C109" s="9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3"/>
      <c r="BT109" s="1"/>
      <c r="BU109" s="3"/>
    </row>
    <row r="110" spans="1:73" s="6" customFormat="1" ht="120" customHeight="1" x14ac:dyDescent="0.25">
      <c r="A110" s="7"/>
      <c r="B110" s="8"/>
      <c r="C110" s="9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3"/>
      <c r="BT110" s="1"/>
      <c r="BU110" s="3"/>
    </row>
    <row r="111" spans="1:73" s="6" customFormat="1" ht="168.75" customHeight="1" x14ac:dyDescent="0.25">
      <c r="A111" s="7"/>
      <c r="B111" s="8"/>
      <c r="C111" s="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3"/>
      <c r="BT111" s="1"/>
      <c r="BU111" s="3"/>
    </row>
    <row r="112" spans="1:73" s="6" customFormat="1" ht="159.75" customHeight="1" x14ac:dyDescent="0.25">
      <c r="A112" s="7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3"/>
      <c r="BT112" s="1"/>
      <c r="BU112" s="3"/>
    </row>
  </sheetData>
  <autoFilter ref="A2:BT112"/>
  <pageMargins left="0" right="0" top="0" bottom="0" header="0" footer="0"/>
  <pageSetup paperSize="9" scale="1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Лот_Ц-4780_Урманов_С.Н.</vt:lpstr>
      <vt:lpstr>'Лот_Ц-4780_Урманов_С.Н.'!Заголовки_для_печати</vt:lpstr>
      <vt:lpstr>'Лот_Ц-4780_Урманов_С.Н.'!Область_печати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2014-11-17T07:28:23Z</dcterms:modified>
</cp:coreProperties>
</file>