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31_лот_(льготники) (2)" sheetId="3" r:id="rId1"/>
    <sheet name="31_лот_(льготники)" sheetId="2" r:id="rId2"/>
  </sheets>
  <definedNames>
    <definedName name="_xlnm._FilterDatabase" localSheetId="1" hidden="1">'31_лот_(льготники)'!$A$2:$AV$89</definedName>
    <definedName name="_xlnm._FilterDatabase" localSheetId="0" hidden="1">'31_лот_(льготники) (2)'!$A$2:$BM$30</definedName>
    <definedName name="_xlnm.Print_Titles" localSheetId="1">'31_лот_(льготники)'!$2:$2</definedName>
    <definedName name="_xlnm.Print_Titles" localSheetId="0">'31_лот_(льготники) (2)'!$2:$2</definedName>
    <definedName name="_xlnm.Print_Area" localSheetId="1">'31_лот_(льготники)'!$A$1:$AV$52</definedName>
    <definedName name="_xlnm.Print_Area" localSheetId="0">'31_лот_(льготники) (2)'!$A$1:$BM$31</definedName>
  </definedNames>
  <calcPr calcId="145621"/>
</workbook>
</file>

<file path=xl/calcChain.xml><?xml version="1.0" encoding="utf-8"?>
<calcChain xmlns="http://schemas.openxmlformats.org/spreadsheetml/2006/main">
  <c r="L31" i="3" l="1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K31" i="3"/>
  <c r="BN7" i="3" l="1"/>
  <c r="BG31" i="3" l="1"/>
  <c r="BH31" i="3"/>
  <c r="BI31" i="3"/>
  <c r="BJ31" i="3"/>
  <c r="BA30" i="3"/>
  <c r="BK30" i="3" s="1"/>
  <c r="BA28" i="3"/>
  <c r="BK28" i="3" s="1"/>
  <c r="BA29" i="3"/>
  <c r="BK29" i="3" s="1"/>
  <c r="BA27" i="3"/>
  <c r="BK27" i="3" s="1"/>
  <c r="BA26" i="3"/>
  <c r="BK26" i="3" s="1"/>
  <c r="BA20" i="3"/>
  <c r="AQ20" i="3"/>
  <c r="AO20" i="3"/>
  <c r="AG20" i="3"/>
  <c r="AB20" i="3"/>
  <c r="BA18" i="3"/>
  <c r="BK18" i="3" s="1"/>
  <c r="BA19" i="3"/>
  <c r="BK19" i="3" s="1"/>
  <c r="BA17" i="3"/>
  <c r="BK17" i="3" s="1"/>
  <c r="AB11" i="3"/>
  <c r="AG11" i="3"/>
  <c r="AO11" i="3"/>
  <c r="AQ11" i="3"/>
  <c r="BA11" i="3"/>
  <c r="BA9" i="3"/>
  <c r="BK9" i="3" s="1"/>
  <c r="BA10" i="3"/>
  <c r="BK10" i="3" s="1"/>
  <c r="BA8" i="3"/>
  <c r="BK8" i="3" s="1"/>
  <c r="BA6" i="3"/>
  <c r="BK6" i="3" s="1"/>
  <c r="BA5" i="3"/>
  <c r="BK5" i="3" s="1"/>
  <c r="BA4" i="3"/>
  <c r="BK4" i="3" s="1"/>
  <c r="BA3" i="3"/>
  <c r="BK3" i="3" s="1"/>
  <c r="BK20" i="3" l="1"/>
  <c r="BK11" i="3"/>
  <c r="BK31" i="3" l="1"/>
  <c r="J30" i="3"/>
  <c r="K30" i="3" s="1"/>
  <c r="P30" i="3" s="1"/>
  <c r="J29" i="3"/>
  <c r="K29" i="3" s="1"/>
  <c r="P29" i="3" s="1"/>
  <c r="J28" i="3"/>
  <c r="K28" i="3" s="1"/>
  <c r="P28" i="3" s="1"/>
  <c r="J27" i="3"/>
  <c r="K27" i="3" s="1"/>
  <c r="P27" i="3" s="1"/>
  <c r="J26" i="3"/>
  <c r="K26" i="3" s="1"/>
  <c r="P26" i="3" s="1"/>
  <c r="L20" i="3"/>
  <c r="O20" i="3"/>
  <c r="J25" i="3"/>
  <c r="J24" i="3"/>
  <c r="J22" i="3"/>
  <c r="J21" i="3"/>
  <c r="K25" i="3"/>
  <c r="P25" i="3" s="1"/>
  <c r="Q24" i="3"/>
  <c r="BN24" i="3" s="1"/>
  <c r="Q23" i="3"/>
  <c r="BN23" i="3" s="1"/>
  <c r="Q22" i="3"/>
  <c r="BN22" i="3" s="1"/>
  <c r="K21" i="3"/>
  <c r="N21" i="3" s="1"/>
  <c r="J19" i="3"/>
  <c r="K19" i="3" s="1"/>
  <c r="P19" i="3" s="1"/>
  <c r="J18" i="3"/>
  <c r="K18" i="3" s="1"/>
  <c r="P18" i="3" s="1"/>
  <c r="J17" i="3"/>
  <c r="K17" i="3" s="1"/>
  <c r="P17" i="3" s="1"/>
  <c r="Q15" i="3"/>
  <c r="BN15" i="3" s="1"/>
  <c r="L11" i="3"/>
  <c r="O11" i="3"/>
  <c r="Q14" i="3"/>
  <c r="BN14" i="3" s="1"/>
  <c r="Q13" i="3"/>
  <c r="BN13" i="3" s="1"/>
  <c r="J16" i="3"/>
  <c r="K16" i="3" s="1"/>
  <c r="P16" i="3" s="1"/>
  <c r="J15" i="3"/>
  <c r="J13" i="3"/>
  <c r="J12" i="3"/>
  <c r="K12" i="3" s="1"/>
  <c r="J10" i="3"/>
  <c r="K10" i="3" s="1"/>
  <c r="P10" i="3" s="1"/>
  <c r="J9" i="3"/>
  <c r="K9" i="3" s="1"/>
  <c r="P9" i="3" s="1"/>
  <c r="J8" i="3"/>
  <c r="K8" i="3" s="1"/>
  <c r="P8" i="3" s="1"/>
  <c r="J6" i="3"/>
  <c r="K6" i="3" s="1"/>
  <c r="M6" i="3" s="1"/>
  <c r="J5" i="3"/>
  <c r="K5" i="3" s="1"/>
  <c r="P5" i="3" s="1"/>
  <c r="J4" i="3"/>
  <c r="K4" i="3" s="1"/>
  <c r="P4" i="3" s="1"/>
  <c r="J3" i="3"/>
  <c r="K3" i="3" s="1"/>
  <c r="P3" i="3" s="1"/>
  <c r="K20" i="3" l="1"/>
  <c r="M30" i="3"/>
  <c r="N30" i="3" s="1"/>
  <c r="M29" i="3"/>
  <c r="N29" i="3" s="1"/>
  <c r="M28" i="3"/>
  <c r="N28" i="3" s="1"/>
  <c r="M27" i="3"/>
  <c r="N27" i="3" s="1"/>
  <c r="M26" i="3"/>
  <c r="N26" i="3" s="1"/>
  <c r="M21" i="3"/>
  <c r="M25" i="3"/>
  <c r="M20" i="3" s="1"/>
  <c r="P21" i="3"/>
  <c r="P20" i="3" s="1"/>
  <c r="N25" i="3"/>
  <c r="P12" i="3"/>
  <c r="P11" i="3" s="1"/>
  <c r="K11" i="3"/>
  <c r="M19" i="3"/>
  <c r="N19" i="3" s="1"/>
  <c r="M18" i="3"/>
  <c r="N18" i="3" s="1"/>
  <c r="M17" i="3"/>
  <c r="N17" i="3" s="1"/>
  <c r="N12" i="3"/>
  <c r="M12" i="3"/>
  <c r="M16" i="3"/>
  <c r="N16" i="3" s="1"/>
  <c r="M10" i="3"/>
  <c r="N10" i="3" s="1"/>
  <c r="M9" i="3"/>
  <c r="N9" i="3" s="1"/>
  <c r="M8" i="3"/>
  <c r="N8" i="3" s="1"/>
  <c r="P6" i="3"/>
  <c r="N6" i="3" s="1"/>
  <c r="Q6" i="3" s="1"/>
  <c r="BN6" i="3" s="1"/>
  <c r="M5" i="3"/>
  <c r="N5" i="3" s="1"/>
  <c r="M4" i="3"/>
  <c r="N4" i="3" s="1"/>
  <c r="M3" i="3"/>
  <c r="N3" i="3" s="1"/>
  <c r="Q25" i="3" l="1"/>
  <c r="N20" i="3"/>
  <c r="Q30" i="3"/>
  <c r="BN30" i="3" s="1"/>
  <c r="Q29" i="3"/>
  <c r="BN29" i="3" s="1"/>
  <c r="Q28" i="3"/>
  <c r="BN28" i="3" s="1"/>
  <c r="Q27" i="3"/>
  <c r="BN27" i="3" s="1"/>
  <c r="Q26" i="3"/>
  <c r="BN26" i="3" s="1"/>
  <c r="Q21" i="3"/>
  <c r="BN21" i="3" s="1"/>
  <c r="N11" i="3"/>
  <c r="Q19" i="3"/>
  <c r="BN19" i="3" s="1"/>
  <c r="Q18" i="3"/>
  <c r="BN18" i="3" s="1"/>
  <c r="Q17" i="3"/>
  <c r="BN17" i="3" s="1"/>
  <c r="Q12" i="3"/>
  <c r="BN12" i="3" s="1"/>
  <c r="M11" i="3"/>
  <c r="Q16" i="3"/>
  <c r="BN16" i="3" s="1"/>
  <c r="Q10" i="3"/>
  <c r="BN10" i="3" s="1"/>
  <c r="Q9" i="3"/>
  <c r="BN9" i="3" s="1"/>
  <c r="Q8" i="3"/>
  <c r="BN8" i="3" s="1"/>
  <c r="Q5" i="3"/>
  <c r="BN5" i="3" s="1"/>
  <c r="Q4" i="3"/>
  <c r="BN4" i="3" s="1"/>
  <c r="Q3" i="3"/>
  <c r="BN3" i="3" s="1"/>
  <c r="Q20" i="3" l="1"/>
  <c r="BN20" i="3" s="1"/>
  <c r="BN25" i="3"/>
  <c r="Q11" i="3"/>
  <c r="BN11" i="3" s="1"/>
  <c r="BN31" i="3" l="1"/>
</calcChain>
</file>

<file path=xl/sharedStrings.xml><?xml version="1.0" encoding="utf-8"?>
<sst xmlns="http://schemas.openxmlformats.org/spreadsheetml/2006/main" count="613" uniqueCount="369">
  <si>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</si>
  <si>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</si>
  <si>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</si>
  <si>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</si>
  <si>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</si>
  <si>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</si>
  <si>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</si>
  <si>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</si>
  <si>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</si>
  <si>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</si>
  <si>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</si>
  <si>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</si>
  <si>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</si>
  <si>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</si>
  <si>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</si>
  <si>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</si>
  <si>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</si>
  <si>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</si>
  <si>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</si>
  <si>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</si>
  <si>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</si>
  <si>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</si>
  <si>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</si>
  <si>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</si>
  <si>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/>
  </si>
  <si>
    <t>Номер (а) договор(ов) ТП в SAPе</t>
  </si>
  <si>
    <t>БРЭС</t>
  </si>
  <si>
    <t>Сумма по договору ТП, руб. без НДС</t>
  </si>
  <si>
    <t>Монтаж учёта в ТП 10 (6)/0,4 кВ</t>
  </si>
  <si>
    <t>ЛРЭС</t>
  </si>
  <si>
    <t>КуРЭС</t>
  </si>
  <si>
    <t>МРЭС</t>
  </si>
  <si>
    <t>О.РЭС</t>
  </si>
  <si>
    <t>Курская обл., Железногорский р-н,Разветьевский сельсовет</t>
  </si>
  <si>
    <t>Лот № 31 ЛЬГОТНИКИ</t>
  </si>
  <si>
    <t>В-2484/1071-ОРЗТП/2014</t>
  </si>
  <si>
    <t>З-2074/1061-ОРЗТП/2014</t>
  </si>
  <si>
    <t>З-2088/1057-ОРЗТП/2014</t>
  </si>
  <si>
    <t>З-2092/1065-ОРЗТП/2014</t>
  </si>
  <si>
    <t>З-2097/1076-ОРЗТП/2014</t>
  </si>
  <si>
    <t>С-2066/0999-ОРЗТП/2014</t>
  </si>
  <si>
    <t>С-2068/1004-ОРЗТП/2014</t>
  </si>
  <si>
    <t>С-2079/1011-ОРЗТП/2014</t>
  </si>
  <si>
    <t>С-2089/1003-ОРЗТП/2014</t>
  </si>
  <si>
    <t>С-2096/1005-ОРЗТП/2014</t>
  </si>
  <si>
    <t>С-2103/1030-ОРЗТП/2014</t>
  </si>
  <si>
    <t>С-2104/1001-ОРЗТП/2014</t>
  </si>
  <si>
    <t>С-2105/1059-ОРЗТП/2014</t>
  </si>
  <si>
    <t>С-2109/1058-ОРЗТП/2014</t>
  </si>
  <si>
    <t>С-2112/1000-ОРЗТП/2014</t>
  </si>
  <si>
    <t>С-2122/1006-ОРзтП/2014</t>
  </si>
  <si>
    <t>С-2125/1063-ОРЗТП/2014</t>
  </si>
  <si>
    <t>С-2126/1002-ОРЗТП/2014</t>
  </si>
  <si>
    <t>Ц-7736/1019-ОРЗТП/2014</t>
  </si>
  <si>
    <t>Ц-7834/1079-ОРЗТП/2014</t>
  </si>
  <si>
    <t>Ц-8045/1092-ОРЗТП/2014</t>
  </si>
  <si>
    <t>Ц-8097/1091-ОРЗТП/2014</t>
  </si>
  <si>
    <t>Ц-8118/1031-ОРЗТП/2014</t>
  </si>
  <si>
    <t>Ц-8149/1089-ОРЗТП/2014</t>
  </si>
  <si>
    <t>Ц-8179/1025-ОРЗТП/2014</t>
  </si>
  <si>
    <t>Ц-8191/1027-ОРЗТП/2014</t>
  </si>
  <si>
    <t>Ц-8199/1016-ОРЗТП/2014</t>
  </si>
  <si>
    <t>Ц-8223/1022-ОРЗТП/2014</t>
  </si>
  <si>
    <t>Ц-8224/1020-ОРЗТП/2014</t>
  </si>
  <si>
    <t>Ц-8238/1018-ОРЗТП/2014</t>
  </si>
  <si>
    <t>Ц-8257/1068-ОРЗТП/2014</t>
  </si>
  <si>
    <t>Ц-8258/1069-ОРЗТП/2014</t>
  </si>
  <si>
    <t>Ц-8289/1028-ОРЗТП/2014</t>
  </si>
  <si>
    <t>Ц-8290/1024-ОРЗТП/2014</t>
  </si>
  <si>
    <t>Ц-8301/1086-ОРЗТП/2014</t>
  </si>
  <si>
    <t>Ц-8308/1021-ОРЗТП/2014</t>
  </si>
  <si>
    <t>Ц-8333/1017-ОРЗТП/2014</t>
  </si>
  <si>
    <t>Ц-8343/1026-ОРЗТП/2014</t>
  </si>
  <si>
    <t>Ц-8348/1082-ОРЗТП/2014</t>
  </si>
  <si>
    <t>Ц-8368/1093-ОРЗТП/2014</t>
  </si>
  <si>
    <t>Ц-8402/1015-ОРЗТП/2014</t>
  </si>
  <si>
    <t>Ц-8403/1100-ОРЗТП/2014</t>
  </si>
  <si>
    <t>Ц-8407/1090-ОРЗТП/2014</t>
  </si>
  <si>
    <t>Ц-8415/1094-ОРЗТП/2014</t>
  </si>
  <si>
    <t>Ц-8420/1102-ОРЗТП/2014</t>
  </si>
  <si>
    <t>Ц-8422/1081-ОРЗТП/2014</t>
  </si>
  <si>
    <t>Ц-8426/1101-ОРЗТП/2014</t>
  </si>
  <si>
    <t>Ю-2385/1096-ОРЗТП/2014</t>
  </si>
  <si>
    <t>40884158</t>
  </si>
  <si>
    <t>40887373</t>
  </si>
  <si>
    <t>40892708</t>
  </si>
  <si>
    <t>40892727</t>
  </si>
  <si>
    <t>40893860</t>
  </si>
  <si>
    <t>40882426</t>
  </si>
  <si>
    <t>40882488</t>
  </si>
  <si>
    <t>40884509</t>
  </si>
  <si>
    <t>40887944</t>
  </si>
  <si>
    <t>40889358</t>
  </si>
  <si>
    <t>40890519</t>
  </si>
  <si>
    <t>40890605</t>
  </si>
  <si>
    <t>40890627</t>
  </si>
  <si>
    <t>40891222</t>
  </si>
  <si>
    <t>40891157</t>
  </si>
  <si>
    <t>40892603</t>
  </si>
  <si>
    <t>40892588</t>
  </si>
  <si>
    <t>40892570</t>
  </si>
  <si>
    <t>40862734</t>
  </si>
  <si>
    <t>40891879</t>
  </si>
  <si>
    <t>40881074</t>
  </si>
  <si>
    <t>40885848</t>
  </si>
  <si>
    <t>40886651</t>
  </si>
  <si>
    <t>40886239</t>
  </si>
  <si>
    <t>40887438</t>
  </si>
  <si>
    <t>40888371</t>
  </si>
  <si>
    <t>40890133</t>
  </si>
  <si>
    <t>40889005</t>
  </si>
  <si>
    <t>40888993</t>
  </si>
  <si>
    <t>40888791</t>
  </si>
  <si>
    <t>40889752</t>
  </si>
  <si>
    <t>40890022</t>
  </si>
  <si>
    <t>40890616</t>
  </si>
  <si>
    <t>40889786</t>
  </si>
  <si>
    <t>40892648</t>
  </si>
  <si>
    <t>40892657</t>
  </si>
  <si>
    <t>40893205</t>
  </si>
  <si>
    <t>40893217</t>
  </si>
  <si>
    <t>40893792</t>
  </si>
  <si>
    <t>40897295</t>
  </si>
  <si>
    <t>40896638</t>
  </si>
  <si>
    <t>40896675</t>
  </si>
  <si>
    <t>40896763</t>
  </si>
  <si>
    <t>40897168</t>
  </si>
  <si>
    <t>40898341</t>
  </si>
  <si>
    <t>40897198</t>
  </si>
  <si>
    <t>40898396</t>
  </si>
  <si>
    <t>40891058</t>
  </si>
  <si>
    <t>Романов Юрий Васильевич</t>
  </si>
  <si>
    <t>Овсянникова Любовь Васильевна</t>
  </si>
  <si>
    <t>КФХ Асеева Яна Викторовна.</t>
  </si>
  <si>
    <t>ИП Рязанцев Эдуард Викторович.</t>
  </si>
  <si>
    <t>Згарданов Евгений Александрович</t>
  </si>
  <si>
    <t>Сычевский Сергей Владимирович</t>
  </si>
  <si>
    <t>Савичев Алексей Викторович</t>
  </si>
  <si>
    <t>Быканов Александр Васильевич</t>
  </si>
  <si>
    <t>Иванов Евгений Игоревич</t>
  </si>
  <si>
    <t>Майкова Галина Ивановна</t>
  </si>
  <si>
    <t>Баранников Сергей Александрович</t>
  </si>
  <si>
    <t>Шмырев Анатолий Иванович</t>
  </si>
  <si>
    <t>Федоров Николай Григорьевич</t>
  </si>
  <si>
    <t>Серов Владимир Иванович</t>
  </si>
  <si>
    <t>Девятко Евгений Владимирович</t>
  </si>
  <si>
    <t>Ругаев Игорь Петрович</t>
  </si>
  <si>
    <t>Токарев Иван Павлович</t>
  </si>
  <si>
    <t>Тупикова Юлия Владимировна</t>
  </si>
  <si>
    <t>Поважук Евгения Валентиновна</t>
  </si>
  <si>
    <t>Евглевский Владимир Васильевич</t>
  </si>
  <si>
    <t>Коптев Игорь Вячеславович</t>
  </si>
  <si>
    <t>Потапова Галина Викторовна</t>
  </si>
  <si>
    <t>Ладейщикова Светлана Николаевна</t>
  </si>
  <si>
    <t>Косинов Евгений Николаевич</t>
  </si>
  <si>
    <t>Щигорев Геннадий Гаврилович</t>
  </si>
  <si>
    <t>Попов Владимир Сергеевич</t>
  </si>
  <si>
    <t>Шевелев Александр Алексеевич</t>
  </si>
  <si>
    <t>Денисова Александра Дмитриевна</t>
  </si>
  <si>
    <t>Пушина Валентина Романовна</t>
  </si>
  <si>
    <t>Сергеев Сергей Васильевич</t>
  </si>
  <si>
    <t>Худокормов Сергей Геннадьевич</t>
  </si>
  <si>
    <t>Амелина Евгения Михайловна</t>
  </si>
  <si>
    <t>Хорольская Нина Михайловна</t>
  </si>
  <si>
    <t>Шестиперов Олег Владимирович</t>
  </si>
  <si>
    <t>Прониченко Иван Васильевич</t>
  </si>
  <si>
    <t>Федяев Иван Федорович</t>
  </si>
  <si>
    <t>Забелин Василий Николаевич</t>
  </si>
  <si>
    <t>Веревкин Александр Сергеевич</t>
  </si>
  <si>
    <t>Романчев Владимир Анатольевич</t>
  </si>
  <si>
    <t>Разиньков Игорь Николаевич</t>
  </si>
  <si>
    <t>Иванов Владимир Борисович</t>
  </si>
  <si>
    <t>Сухочев Алексей Леонидович</t>
  </si>
  <si>
    <t>Сотникова Зоя Сергеевна</t>
  </si>
  <si>
    <t>Псарева Татьяна Васильевна</t>
  </si>
  <si>
    <t>Бондарева Алевтина Николаевна</t>
  </si>
  <si>
    <t>Горяйнова Лариса Васильевна</t>
  </si>
  <si>
    <t>Лобанов Леонид Владимирович</t>
  </si>
  <si>
    <t>Салтанов Олег Сергеевич</t>
  </si>
  <si>
    <t>МаРЭС</t>
  </si>
  <si>
    <t>ОРЭС</t>
  </si>
  <si>
    <t>Курская обл., Мантуровский р-он, Ястребовский с/с, д.Александровка, ул. Сиреневая, 5б</t>
  </si>
  <si>
    <t>Курская обл., Курчатовский р-он, Дружненский с/с, снт. "Автомобилист", уч. 141</t>
  </si>
  <si>
    <t>Курская область, Льговский район, с. Кром-Быки.</t>
  </si>
  <si>
    <t>Курская область,Льговский район,д.Эммануйловка.</t>
  </si>
  <si>
    <t>Курская область, г.Льгов, ул. Красноармейская, д.25, кв.2.</t>
  </si>
  <si>
    <t>Курская обл.,  Железногорский р-н,Разветьевский сельсовет</t>
  </si>
  <si>
    <t>Курская обл., Железногорский р-н, с/с Разветьевский,с. Разветье,квартал " Заозерье"</t>
  </si>
  <si>
    <t>Курская обл., Железногорский р-н,с/с Разветьевский,с. Разветье,квартал " Заозерье"</t>
  </si>
  <si>
    <t>Курская обл.,  Железногорский р-н,с. Разветье,ул. Школьная 39,</t>
  </si>
  <si>
    <t>Курская обл., Железногорский р-н,с. Разветье,квартал "Заозерье</t>
  </si>
  <si>
    <t>Курская обл., Железногорский р-н, с. Михайловка,п. Лоски,уч. 547</t>
  </si>
  <si>
    <t>Курская обл., Железногорский р-н,с. Разветье,ул. Молодежная,участок №15</t>
  </si>
  <si>
    <t>Курская обл., Железногорский р-н, с. Разветье,ул. Молодежная № 21</t>
  </si>
  <si>
    <t>Курская обл., Железногорский р-н,с. Разветье,квартал "Заозерье"</t>
  </si>
  <si>
    <t>Курская обл., Железногорский р-н,д. Остапово, в количестве 15 кВт.</t>
  </si>
  <si>
    <t>Курская обл., ,г. Железногорскиц р-н,с/о"Горняк", зона "Ивановские", № 460</t>
  </si>
  <si>
    <t>Курская обл., Железногорский р-н,с. Разветье,квартол "Заозерье", кад. 127</t>
  </si>
  <si>
    <t>Курская обл., Курский р-н, Клюквинский с/с, д.Долгое, кад.№ 46:11:071004:71</t>
  </si>
  <si>
    <t>Курская область, Октябрьский район, с. Дьяконово, ул.Победы, кад.№46:17:040801:71</t>
  </si>
  <si>
    <t>Курская обл., Курский р-н, Рышковский с/с, СНТ "Взлет", уч. №144.</t>
  </si>
  <si>
    <t>Курская обл.,</t>
  </si>
  <si>
    <t>Курская область, Курский район, Новопоселеновский сельсовет, д. Кукуевка, кад. номер: 46:11:121203:1284</t>
  </si>
  <si>
    <t>Курская область, Курский район, Нижнемедведицкий сельсовет, с/т «Росинка», участок №1300, кад.№46:11:111101:623</t>
  </si>
  <si>
    <t>Курская область, Курский район, Пашковский сельсовет, с/т «Фестивальное», участок №75, кад. № 46:11:142001:88</t>
  </si>
  <si>
    <t>Курская область, Курский район, Щетинский сельсовет, снт «Приморское», участок №413, кад.№46:11:211401:533</t>
  </si>
  <si>
    <t>Курская область, Курский район, Пашковский сельсовет, д. Овсянниково, кад.№46:11:141601:266</t>
  </si>
  <si>
    <t>Курская область, Курский район, Камышинский сельсовет, с/т «Рассвет 2», уч. 862, кад.№ 46:11:061202:60</t>
  </si>
  <si>
    <t>Курская область, Курский район, Камышинский сельсовет, с/т «Рассвет 2», уч. 853</t>
  </si>
  <si>
    <t>Курская область, Курский район, Клюквинский сельсовет, д. Долгое, кад. № 46:11:071004:84</t>
  </si>
  <si>
    <t>Курская обл., Курский р-н, Нижнемедведицкий с/с, д. Татаренкова, д.53, кад. 46:11:111805:0027</t>
  </si>
  <si>
    <t>Курская обл., Курский р-н, Новопоселеновский с/с, д. Кукуевка, кад. 46:11:121203:972</t>
  </si>
  <si>
    <t>Курская область, г. Курск, с/т «Вишенка», уч.№17</t>
  </si>
  <si>
    <t>Курская обл., Курский район, Пашковский с/с, с/т «Соловушка», участок №640, кад. 46:11:141801:230</t>
  </si>
  <si>
    <t>Курская обл., Курский р-н, Щетинский с/с, с/т «Химфарм», уч. №Г 179, кад.№46:11:211601:1120</t>
  </si>
  <si>
    <t>Курская область, Курский район, Моковский сельсовет, с/т «Сосновый бор», уч. № 316, кад.№46:11:090901:0185</t>
  </si>
  <si>
    <t>Курская обл., Моковский с/с, с/т "Сосновый бор", уч.157</t>
  </si>
  <si>
    <t>Курская область, Медвенский район, п. Медвенка,                            ул. Колхозная, кад. № 46:15:010101:1160</t>
  </si>
  <si>
    <t>Курская область, Курский район, Моковский сельсовет, с/т «Сосновый бор», уч. № 39, кад.№46:11:090901:190</t>
  </si>
  <si>
    <t>Курская обл., Курский район, Ноздрачевский сельсовет, СОДНТ «Ромашка», уч. № 475, кад.№: 46:11:130801:36</t>
  </si>
  <si>
    <t>Курская область, Курский район, Нижнемедведицкий сельсовет, д. Татаренкова, ул. Яблоневая, дом №4</t>
  </si>
  <si>
    <t>Курская обл., Курский р-н, Щетинский с/с, с/т «Приморское», уч. №38, кад. 46:11:211401:1398</t>
  </si>
  <si>
    <t>Курская область, Курский район, Камышинский сельсовет, с/т «Рассвет - 2», уч. № 220, кад.№: 46:11:061201:152</t>
  </si>
  <si>
    <t>Курская обл., Курский р-н, Щетинский с/с, с/т «Приморское», уч. № 106/194, кад.№46:11:211401:948</t>
  </si>
  <si>
    <t>Курская область, Курский район, Щетинский сельсовет, снт «Приморское», участок № 428, кад.№: 46:11:211401:264</t>
  </si>
  <si>
    <t>Курская область, г. Курск, с/т «Знание», уч. № 131, кад.№: 46:29:103187:44</t>
  </si>
  <si>
    <t>Курская обл., Курский р-н, Щетинский с/с, снт "Приморское", уч.870</t>
  </si>
  <si>
    <t>Курская область, Обоянский р-он, п. Пригородный, кад. 46:16:091010:1097</t>
  </si>
  <si>
    <t>31 строительство отпайки от опоры №27 ВЛ-0,4 кВ №2 до границы земельного участка заявителя протяженностью 0,4 км (марку и сечение провода, протяженность уточнить при проектировании).</t>
  </si>
  <si>
    <t>31 строительство ВЛ-0,4 кВ от ТП-10/0,4 кВ №472/250 до границ земельного участка заявителя протяженностью 0,23 км (точку врезки, марку и сечение провода, протяженность уточнить при проектировании).</t>
  </si>
  <si>
    <t>31 строительство ВЛ-0,4 кВ от ТП-10/0,4 кВ №1206-01/40 до границ земельного участка заявителя протяженностью 0,17 км (точку врезки, марку и сечение провода, протяженность уточнить при проектировании)</t>
  </si>
  <si>
    <t>31 строительство ответвления протяженностью 0,07 км от опоры № 17 существующей ВЛ-0,4 кВ № 1 (инв. № 27004606-00)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</si>
  <si>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31 строительство ВЛ-0,4 кВ протяженностью  0,17 км от ТП-10/0,4 кВ 715/63 до границы земельного участка заявителя (марку и сечение провода, протяженность уточнить при проектировании)</t>
  </si>
  <si>
    <t>31 строительство ответвления протяженностью 0,03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</si>
  <si>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31 строительство ВЛ-0,4 кВ  протяженностью 0,09 км от ТП-10/0,4 кВ № 238/63 до границы земельного участка заявителя (марку и сечение провода, протяженность уточнить при проектировании)</t>
  </si>
  <si>
    <t>31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</t>
  </si>
  <si>
    <t>31 строительство ВЛ-0,4 кВ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</t>
  </si>
  <si>
    <t>31 строительство ответвления протяженностью 0,03 км от опоры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</si>
  <si>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31 строительство ответвления протяженностью 0,25 км от опоры существующей ВЛ-0,4 кВ № 2                                 (инв. № 303150753600)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</si>
  <si>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31 строительство ответвления протяженностью 0,17 км от опоры существующей ВЛ-0,4 кВ № 1 до границы земельного участка заявителя с увеличением протяженности существующей                  ВЛ-0,4 кВ (марку и сечение провода, протяженность уточнить при проектировании) – в том числе 0,17 км по техническим условиям С-2126.</t>
  </si>
  <si>
    <t>31 строительство ответвления 0,12км от опоры №3 ВЛ-0,4кВ №1 до границы земельного участка заявителя</t>
  </si>
  <si>
    <t>31 строительство отпайки от опоры ВЛ-0,4 кВ №1 (точку врезки уточнить при проектировании) до границы земельного участка заявителя протяженностью 0,1 км (марку и сечение провода, протяженность уточнить при проектировании).</t>
  </si>
  <si>
    <t>31 строительство ВЛ-0,4 кВ протяженностью 0,27 км от проектируемой ТП-10/0,4 кВ до границы земельного участка заявителя (марку и сечение провода, протяженность утончить при проектировании).</t>
  </si>
  <si>
    <t>31 строительство ВЛ-0,4 кВ от ТП-10/0,4 кВ №668 до границы земельного участка заявителя протяженностью 0,35 км (марку и сечение провода, протяженность уточнить при проектировании).</t>
  </si>
  <si>
    <t>31 строительство отпайки от опоры ВЛ-0,4 кВ №1 (точку врезки уточнить при проектировании) до границы земельного участка заявителя протяженностью 0,04 км (марку и сечение провода, протяженность уточнить при проектировании)</t>
  </si>
  <si>
    <t>31 строительство ВЛ-0,4 кВ  от ТП-10/0,4 кВ №585 до границы земельного участка заявителя протяженностью 0,16 км (марку и сечение провода, протяженность уточнить при проектировании).</t>
  </si>
  <si>
    <t>31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проектировании).</t>
  </si>
  <si>
    <t>31 строительство отпайки от опоры №14 ВЛ-0,4 кВ №1 до границы земельного участка заявителя протяженностью 0,07 км (марку и сечение провода, протяженность определить при проектировании)</t>
  </si>
  <si>
    <t>31 строительство участка ВЛ-0,4 кВ от проектируемой (по ТУ Ц-7660) ВЛ-0,4 кВ до границы земельного участка заявителя протяженностью 0,03 км (точку врезки, марку и сечение провода, протяженность уточнить при проектировании).</t>
  </si>
  <si>
    <t>31 строительство отпайки от опоры №5-8 ВЛ-0,4 кВ  №1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</si>
  <si>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t>31 строительство ответвления протяженностью 0,07 км от опоры существующей ВЛ-0,4 кВ № 1 до границы земельного участка заявителя с увеличением протяженности существующей               ВЛ-0,4 кВ (марку и сечение провода, протяженность уточнить при проектировании).</t>
  </si>
  <si>
    <t>31 строительство ВЛ-0,4 кВ протяженностью 0,09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</si>
  <si>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31 строительство отпайки от ВЛ-0,4 кВ №2 (точку врезки уточнить при проектировании) до границы земельного участка заявителя протяженностью 0,06 км (марку и сечение провода, протяженность определить при проектировании)</t>
  </si>
  <si>
    <t>31 строительство ответвления протяженностью 0,085 км от опоры существующей ВЛ-0,4 кВ № 4 до границы земельного участка заявителя (марку и сечение провода, протяженность уточнить при проектировании) – в том числе 0,085 км по техническим условиям Ц-8191</t>
  </si>
  <si>
    <t>31 строительство ВЛ-0,4 кВ протяженностью 0,36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0,19 км по техническим условиям Ц-8403</t>
  </si>
  <si>
    <t>31 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</si>
  <si>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реконструкция ВЛ-0,4 кВ № 2 в части монтажа дополнительного провода на участке протяженностью 0,6 км по трассе  (14 пролетов)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</si>
  <si>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0,12 км от опоры существующей ВЛ-10 кВ № 20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</si>
  <si>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ТП-10/0,4 кВ № 411/16 в части замены силового трансформатора на трансформатор большей (63 кВА) мощности (тип и мощность трансформатора и объем реконструкции уточнить при проектировании) – за счет средств тарифа на передачу электроэнергии</t>
  </si>
  <si>
    <t>Строительство новых линий электропередачи: строительство ответвления протяженностью 0,1 км от опоры № 34 существующей ВЛ-10 кВ № 243.04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 Строительство новых подстанций: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РУ-0,4 кВ, количество и параметры оборудования определить проектом) – за счет средств тарифа на передачу электроэнергии. Реконструкция объектов электросетевого хозяйства: переключение участка существующей ВЛ-0,4 кВ № 2 от ТП-10/0,4 кВ № 397 ВЛ-10 кВ № 243.13 с опоры № 10 по опору № 21 на питание от ВЛ-0,4 кВ, строящейся в соответствии с п. 10.1 настоящих технических условий.</t>
  </si>
  <si>
    <t>по ТУ Ц-7566</t>
  </si>
  <si>
    <t>строительство ответвления протяженностью 0,08 км от опоры существующей ВЛ-10 кВ № 4121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25 кВА (тип ТП, тип и мощность силового трансформатора уточнить при проектировании, схему соединений РУ-10 кВ и               РУ-0,4 кВ, количество и параметры оборудования определить проектом) – за счет средств тарифа на передачу электроэнергии.</t>
  </si>
  <si>
    <t xml:space="preserve">31 - </t>
  </si>
  <si>
    <r>
      <t xml:space="preserve">31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0,25 км по техническим условиям </t>
    </r>
    <r>
      <rPr>
        <b/>
        <sz val="14"/>
        <rFont val="Arial Cyr"/>
        <charset val="204"/>
      </rPr>
      <t>С-1820 (Лот № 23-24 Льготники СЭС).</t>
    </r>
  </si>
  <si>
    <r>
      <t xml:space="preserve">строительство ответвления от существующей ВЛ-10 кВ № 2.6.5 протяженностью 0,01 км с увеличением протяженности существующей ВЛ-10 кВ (точку врезки определить при проектировании)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С-1707 (Лот № 20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100 кВА  и возможностью установки трансформатора большей мощности вместо ТП-10/0,4 кВ, строящейся по договору</t>
    </r>
    <r>
      <rPr>
        <b/>
        <sz val="14"/>
        <rFont val="Arial Cyr"/>
        <charset val="204"/>
      </rPr>
      <t xml:space="preserve"> С-1707 (Лот № 20 СЭС) </t>
    </r>
    <r>
      <rPr>
        <sz val="14"/>
        <rFont val="Arial Cyr"/>
        <charset val="204"/>
      </rPr>
      <t>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</t>
    </r>
  </si>
  <si>
    <r>
      <t xml:space="preserve">31 строительство ВЛ-0,4 кВ протяженностью 0,45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0,45 км по техническим условиям </t>
    </r>
    <r>
      <rPr>
        <b/>
        <sz val="14"/>
        <rFont val="Arial Cyr"/>
        <charset val="204"/>
      </rPr>
      <t>С-1820 (Лот № 23-24 Льготники СЭС).</t>
    </r>
  </si>
  <si>
    <r>
      <t xml:space="preserve">строительство ответвления от существующей ВЛ-10 кВ № 2.6.5 протяженностью 0,01 км с увеличением протяженности существующей ВЛ-10 кВ (точку врезки определить при проектировании)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С-1707 (Лот № 20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100 кВА  и возможностью установки трансформатора большей мощности вместо ТП-10/0,4 кВ, строящейся по договору </t>
    </r>
    <r>
      <rPr>
        <b/>
        <sz val="14"/>
        <rFont val="Arial Cyr"/>
        <charset val="204"/>
      </rPr>
      <t xml:space="preserve">С-1707 (Лот № 20 СЭС) </t>
    </r>
    <r>
      <rPr>
        <sz val="14"/>
        <rFont val="Arial Cyr"/>
        <charset val="204"/>
      </rPr>
      <t xml:space="preserve">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по техническим условиям </t>
    </r>
    <r>
      <rPr>
        <b/>
        <sz val="14"/>
        <rFont val="Arial Cyr"/>
        <charset val="204"/>
      </rPr>
      <t>С-2064 (Лот № 23-24 аналог. Льготники СЭС).</t>
    </r>
  </si>
  <si>
    <r>
      <t xml:space="preserve">31 строительство ВЛ-0,4 кВ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0,08 км по техническим условиям </t>
    </r>
    <r>
      <rPr>
        <b/>
        <sz val="14"/>
        <rFont val="Arial Cyr"/>
        <charset val="204"/>
      </rPr>
      <t>С-1661 (Лот 20/1 СЭС)</t>
    </r>
  </si>
  <si>
    <r>
      <t xml:space="preserve">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С-1661 (Лот № 20/1 СЭС).</t>
    </r>
  </si>
  <si>
    <r>
      <t xml:space="preserve">31 строительство ответвления протяженностью 0,3 км от опоры существующей ВЛ-0,4 кВ № 2 до границы земельного участка заявителя с увеличением протяженности существующей                   ВЛ-0,4 кВ (точку врезки, марку и сечение провода, протяженность уточнить при проектировании) – в том числе 0,3 км по техническим условиям </t>
    </r>
    <r>
      <rPr>
        <b/>
        <sz val="14"/>
        <rFont val="Arial Cyr"/>
        <charset val="204"/>
      </rPr>
      <t>С-2046 (Лот № 30 Льготники)</t>
    </r>
  </si>
  <si>
    <r>
      <t xml:space="preserve">31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</t>
    </r>
    <r>
      <rPr>
        <b/>
        <sz val="14"/>
        <rFont val="Arial Cyr"/>
        <charset val="204"/>
      </rPr>
      <t>С-2038 (Лот № 30 Льготники)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</si>
  <si>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</t>
    </r>
    <r>
      <rPr>
        <sz val="14"/>
        <rFont val="Arial Cyr"/>
        <charset val="204"/>
      </rPr>
      <t>, с учетом технических условий С-2038 (Лот № 30 Льготники), С-2105, С-2106, С-2107, С-2109, С-2113.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</si>
  <si>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С-2026, с учетом технических условий С-2038, С-2105, С-2106, С-2107, С-2109, С-2113.</t>
    </r>
  </si>
  <si>
    <r>
      <t xml:space="preserve">31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 - /в т.ч. 0,2 км по техническим условиям </t>
    </r>
    <r>
      <rPr>
        <b/>
        <sz val="14"/>
        <rFont val="Arial Cyr"/>
        <charset val="204"/>
      </rPr>
      <t>Ц-7654 (Лот № 26 Льготники), Ц-7697 (Договор не подписан)/.</t>
    </r>
  </si>
  <si>
    <r>
      <t xml:space="preserve">Строительство новых линий электропередачи: 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Ц-7629, Ц-7654 (Лот № 26 Льготники), Ц-7655, Ц-7697/</t>
    </r>
    <r>
      <rPr>
        <sz val="14"/>
        <rFont val="Arial Cyr"/>
        <charset val="204"/>
      </rPr>
      <t xml:space="preserve"> – за счет средств тарифа на передачу электроэнергии; Строительство новых подстанций: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</t>
    </r>
    <r>
      <rPr>
        <b/>
        <sz val="14"/>
        <rFont val="Arial Cyr"/>
        <charset val="204"/>
      </rPr>
      <t>Ц-7629, Ц-7654 (Лот № 26 Льготники), Ц-7655, Ц-7697/</t>
    </r>
    <r>
      <rPr>
        <sz val="14"/>
        <rFont val="Arial Cyr"/>
        <charset val="204"/>
      </rPr>
      <t xml:space="preserve"> – за счет средств тарифа на передачу электроэнергии.</t>
    </r>
  </si>
  <si>
    <r>
      <t xml:space="preserve">31 строительство ВЛ-0,4 кВ от ТП-10/0,4 кВ №660 до ГЗУ заявителя протяженностью 0,3 км. - в том числе 0,18 км. По ТУ </t>
    </r>
    <r>
      <rPr>
        <b/>
        <sz val="14"/>
        <rFont val="Arial Cyr"/>
        <charset val="204"/>
      </rPr>
      <t>Ц-7698 (Лот № 26 Льготники).</t>
    </r>
  </si>
  <si>
    <r>
      <t xml:space="preserve">строительство ответвления протяженностью 0,67 км от опоры существующей ВЛ-10 кВ № 412.16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 xml:space="preserve">Ц-8081 (Заявка аннулирована)/ </t>
    </r>
    <r>
      <rPr>
        <sz val="14"/>
        <rFont val="Arial Cyr"/>
        <charset val="204"/>
      </rPr>
      <t xml:space="preserve">– за счет средств тарифа на передачу электроэнергии;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/аналогично техническим условиям </t>
    </r>
    <r>
      <rPr>
        <b/>
        <sz val="14"/>
        <rFont val="Arial Cyr"/>
        <charset val="204"/>
      </rPr>
      <t xml:space="preserve">Ц-8081 (Заявка аннулирована)/ </t>
    </r>
    <r>
      <rPr>
        <sz val="14"/>
        <rFont val="Arial Cyr"/>
        <charset val="204"/>
      </rPr>
      <t>– за счет средств тарифа на передачу электроэнергии.</t>
    </r>
  </si>
  <si>
    <r>
      <t xml:space="preserve">31 строительство ВЛ-0,4 кВ от ТП-10/0,4 кВ №689 до границы земельного участка заявителя протяженностью 0,38 км (марку и сечение провода, протяженность уточнить при проектировании) - /в т.ч. 0,21 км по техническим условиям </t>
    </r>
    <r>
      <rPr>
        <b/>
        <sz val="14"/>
        <rFont val="Arial Cyr"/>
        <charset val="204"/>
      </rPr>
      <t>Ц-6040 (Лот № 17 ЦЭС-1), Ц-8189 (Лот № 30 Льготники).</t>
    </r>
  </si>
  <si>
    <r>
      <t xml:space="preserve">31 строительство ВЛ-0,4 кВ протяженностью 0,23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0,15 км по техническим условиям </t>
    </r>
    <r>
      <rPr>
        <b/>
        <sz val="14"/>
        <rFont val="Arial Cyr"/>
        <charset val="204"/>
      </rPr>
      <t>Ц-7751 (Лот № 27 Льготники).</t>
    </r>
  </si>
  <si>
    <t>по ТУ Ц-6901 (Лот № 23 Льготники ЦЭС-1)</t>
  </si>
  <si>
    <r>
      <t xml:space="preserve">31 строительство ВЛ-0,4 кВ протяженностью 0,17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0,17 км по техническим условиям </t>
    </r>
    <r>
      <rPr>
        <b/>
        <sz val="14"/>
        <rFont val="Arial Cyr"/>
        <charset val="204"/>
      </rPr>
      <t>Ц-7894 (Договор ТП не подписан).</t>
    </r>
  </si>
  <si>
    <r>
      <t xml:space="preserve">строительство ответвления протяженностью 0,03 км от опоры № 22 ВЛ-10 кВ № 176.209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Ц-8237 (Договор ТП не подписан)</t>
    </r>
    <r>
      <rPr>
        <sz val="14"/>
        <rFont val="Arial Cyr"/>
        <charset val="204"/>
      </rPr>
      <t xml:space="preserve">/;                     строительство ТП-10/0,4 кВ с силовым трансформатором мощностью 63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электроэнергии- /аналогично техническим условиям </t>
    </r>
    <r>
      <rPr>
        <b/>
        <sz val="14"/>
        <rFont val="Arial Cyr"/>
        <charset val="204"/>
      </rPr>
      <t>Ц-8237 (Договор ТП не подписан)/.</t>
    </r>
  </si>
  <si>
    <r>
      <t xml:space="preserve">31 строительство ВЛ-0,4 кВ протяженностью 0,45 км от проектируемой (по ТУ Ц-6950 и Ц-6951) ТП-10/0,4 кВ  до границ земельного участка заявителя (марку и сечение провода, протяженность определить при проектировании) - /в т.ч. 0,4 км по техническим условиям </t>
    </r>
    <r>
      <rPr>
        <b/>
        <sz val="14"/>
        <rFont val="Arial Cyr"/>
        <charset val="204"/>
      </rPr>
      <t>Ц-7577 (Лот № 25 Льготники ВЭС,ЗЭС,ЦЭС,ЮЭС).</t>
    </r>
  </si>
  <si>
    <t>по ТУ Ц-6950 (Лот № 22 Льготник ЦЭС)</t>
  </si>
  <si>
    <r>
      <t xml:space="preserve">31 строительство ВЛ-0,4 кВ протяженностью 0,19 км от проектируемой </t>
    </r>
    <r>
      <rPr>
        <b/>
        <sz val="14"/>
        <rFont val="Arial Cyr"/>
        <charset val="204"/>
      </rPr>
      <t xml:space="preserve">(по ТУ Ц-7623 (Лот № 26 Льготники), Ц-7659 (Лот № 26 Льготники)) </t>
    </r>
    <r>
      <rPr>
        <sz val="14"/>
        <rFont val="Arial Cyr"/>
        <charset val="204"/>
      </rPr>
      <t>ТП-10/0,4 кВ до границы земельного участка заявителя (точку врезки, марку и сечение провода, протяженность определить при проектировании).</t>
    </r>
  </si>
  <si>
    <t>по ТУ Ц-7623 (Лот № 26 Льготники), Ц-7659 (Лот № 26 Льготники)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</si>
  <si>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</t>
    </r>
  </si>
  <si>
    <r>
      <t xml:space="preserve">31 строительство ответвления от опоры существующей ВЛ-0,4 кВ № 1 (точку врезки уточнить при проектировании) до границы земельного участка заявителя протяженностью 0,13 км с увеличением протяженности существующей ВЛ-0,4 кВ (марку и сечение провода, протяженность уточнить при проектировании) – в том числе 0,13 км по техническим условиям </t>
    </r>
    <r>
      <rPr>
        <b/>
        <sz val="14"/>
        <rFont val="Arial Cyr"/>
        <charset val="204"/>
      </rPr>
      <t>Ц-6967 (Лот № 21 ЦЭС-2)</t>
    </r>
  </si>
  <si>
    <r>
      <t xml:space="preserve">31 строительство ответвления от опоры существующей ВЛ-0,4 кВ № 1 (точку врезки уточнить при проектировании) до границы земельного участка заявителя протяженностью 0,05 км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</t>
    </r>
    <r>
      <rPr>
        <b/>
        <sz val="14"/>
        <rFont val="Arial Cyr"/>
        <charset val="204"/>
      </rPr>
      <t>Ц-7067 (Лот № 22 Льготник ЦЭС)</t>
    </r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</si>
  <si>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ЦЭС), Ц-7058 (Лот № 22 Льготник ЦЭС)</t>
    </r>
  </si>
  <si>
    <r>
      <t xml:space="preserve">31 строительство ответвления протяженностью 0,1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</t>
    </r>
    <r>
      <rPr>
        <b/>
        <sz val="14"/>
        <rFont val="Arial Cyr"/>
        <charset val="204"/>
      </rPr>
      <t>Ц-6655 (Лот № 20 ЦЭС-2), Ц-7513 (Лот № 20 аналог. ЦЭС-2)</t>
    </r>
  </si>
  <si>
    <r>
      <t xml:space="preserve">31 Строительство новых линий электропередачи: строительство ответвления  протяженностью 0,5 км от опоры строящегося в рамках договора </t>
    </r>
    <r>
      <rPr>
        <b/>
        <sz val="14"/>
        <rFont val="Arial Cyr"/>
        <charset val="204"/>
      </rPr>
      <t xml:space="preserve">Ц-5584 (Лот № 22 НЕ льготники ЦЭС) </t>
    </r>
    <r>
      <rPr>
        <sz val="14"/>
        <rFont val="Arial Cyr"/>
        <charset val="204"/>
      </rPr>
      <t>участка существующей ВЛ-10 кВ № 117.10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 
10.2. Строительство новых подстанций: строительство ТП-10/0,4 кВ с силовым трансформатором мощностью 63 кВА (тип и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  </r>
  </si>
  <si>
    <r>
      <t xml:space="preserve">31 строительство ВЛ-0,4 кВ протяженностью 0,31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0,15 км по техническим условиям </t>
    </r>
    <r>
      <rPr>
        <b/>
        <sz val="14"/>
        <rFont val="Arial Cyr"/>
        <charset val="204"/>
      </rPr>
      <t>Ц-8245 (Лот № 30 Льготники)</t>
    </r>
  </si>
  <si>
    <r>
      <t xml:space="preserve">31 строительство ответвления протяженностью 0,06 км от опоры существующей ВЛ-0,4 кВ №1 (точку врезки уточнить при проектировании) до границ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0,06 км по техническим условиям </t>
    </r>
    <r>
      <rPr>
        <b/>
        <sz val="14"/>
        <rFont val="Arial Cyr"/>
        <charset val="204"/>
      </rPr>
      <t>Ц-7507 (Договор ТП не подписан)</t>
    </r>
  </si>
  <si>
    <r>
      <t xml:space="preserve">31 строительство ВЛ-0,4 кВ протяженностью 0,37 км от ТП-10/0,4 кВ № 676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0,37 км по техническим условиям </t>
    </r>
    <r>
      <rPr>
        <b/>
        <sz val="14"/>
        <rFont val="Arial Cyr"/>
        <charset val="204"/>
      </rPr>
      <t>Ц-8058 (Лот № 30 Льготники)</t>
    </r>
  </si>
  <si>
    <t>Реконструкция ВЛ-0,4 кВ с монтажем 2-х дополнительных проводов, км</t>
  </si>
  <si>
    <t>Реконструкция ВЛ-0,4 кВ с монтажем 4-х дополнительных проводов, км</t>
  </si>
  <si>
    <t>Реконструкция ВЛ-0,4 кВ с монтажем дополнительного провода, км</t>
  </si>
  <si>
    <t>Реконструкция ВЛ-0,4 кВ со строительством ВЛИ-0,4 кВ, км</t>
  </si>
  <si>
    <t>Строительство ВЛИ-0,4 кВ, км</t>
  </si>
  <si>
    <t>Объем работ включен в С-1707 (Лот № 20 СЭС); С-1820 (Лот № 23-24 Льготники СЭС)</t>
  </si>
  <si>
    <t>Объем работ включен в С-1661 (Лот 20/1 СЭС)</t>
  </si>
  <si>
    <t>Объем строительства включен в С-2046 (Лот № 30 Льготники)</t>
  </si>
  <si>
    <t>Объем строительства включен в С-2026 (Лот № 29 Льготники СЭС); С-2038 (Лот № 30 Льготники)</t>
  </si>
  <si>
    <t>Остальной объем строительства включен в С-2026 (Лот № 29 Льготники СЭС)</t>
  </si>
  <si>
    <t>СТП 63 кВА</t>
  </si>
  <si>
    <t>Замена тр-ра 16 кВА на тр-ор 63 кВА (с заменой автоматических выключателей,предохранителей,ТТ)</t>
  </si>
  <si>
    <t>Остальной объем строительства включен в Ц-7655, Ц-7629, Ц-7654 (Лот № 26 Льготники)</t>
  </si>
  <si>
    <t>Остальной объем строительства включен в Ц-7698 (Лот № 26 Льготники)</t>
  </si>
  <si>
    <t xml:space="preserve"> </t>
  </si>
  <si>
    <t>Остальной объем строительства включен в Ц-6040 (Лот № 17 ЦЭС-1), Ц-8189 (Лот № 30 Льготники)</t>
  </si>
  <si>
    <t>Объем строительства включен в Ц -8191 (Лот 31 льготники)</t>
  </si>
  <si>
    <t>Остальной объем строительства включен в Ц-7751 (Лот № 27 Льготники)</t>
  </si>
  <si>
    <t>Остальной объем строительства включен в Ц-7577 (Лот № 25 Льготники ВЭС,ЗЭС,ЦЭС,ЮЭС)</t>
  </si>
  <si>
    <t>Остальной объем строительства включен в Ц-6956 (Лот № 23-24 Льготники ЦЭС)</t>
  </si>
  <si>
    <t>Объем строительства включен в Ц-6967 (Лот № 21 ЦЭС-2); Ц-6956 (Лот № 23-24 Льготники ЦЭС)</t>
  </si>
  <si>
    <t>Объем строительства включен в Ц-6956 (Лот № 23-24 Льготники ЦЭС), Ц-7058 (Лот № 22 Льготник ЦЭС); Ц-7067 (Лот № 22 Льготник ЦЭС)</t>
  </si>
  <si>
    <t>Остальной объем строительства включен в Ц-6655 (Лот № 20 ЦЭС-2), Ц-7513 (Лот № 20 аналог. ЦЭС-2)</t>
  </si>
  <si>
    <t>Остальной объем строительства включен в Ц-8245 (Лот № 30 Льготники)</t>
  </si>
  <si>
    <t>Остальной объем строительства включен в Ц-8403 (Лот № 31 льготники)</t>
  </si>
  <si>
    <t>Объем строительства включен в Ц-8058 (Лот № 30 Льготники)</t>
  </si>
  <si>
    <t>160 кВА
(демонтаж ТП 40 кВА)</t>
  </si>
  <si>
    <t>100 кВА</t>
  </si>
  <si>
    <t>Ц-8401/1103-ОРЗТП/2014 от 16.05.2014г.</t>
  </si>
  <si>
    <t>Кайдалова Инесса Эдуардовна</t>
  </si>
  <si>
    <t>Курская область, Курский р-н, Моковский с/с, с/т "Сосновый бор", уч. № 83</t>
  </si>
  <si>
    <t>строительство ответвления протяженностью 0,12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</si>
  <si>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Ц-6956 (Лот 23 Льготники (ЦЭС)</t>
    </r>
    <r>
      <rPr>
        <sz val="14"/>
        <rFont val="Arial Cyr"/>
        <charset val="204"/>
      </rPr>
      <t>/.</t>
    </r>
  </si>
  <si>
    <t>Остальной объем строительства включен в Ц-6956 (Лот 23 Льготники (ЦЭС)</t>
  </si>
  <si>
    <t>Ц-8435</t>
  </si>
  <si>
    <t>Царьков Александр Федорович</t>
  </si>
  <si>
    <t>Курская область, Курский р-н, Моковский с/с, с/т "Сосновый бор", уч. № 52</t>
  </si>
  <si>
    <r>
      <t xml:space="preserve">строительство ответвления протяженностью 0,35 км от опоры существующей ВЛ-0,4 кВ № 1 до границы земельного участка заявителя с увеличением протяженности существующей               ВЛ-0,4 кВ(марку и сечение провода, протяженность уточнить при проектировании) – в том числе 0,33 км по техническим условиям </t>
    </r>
    <r>
      <rPr>
        <b/>
        <sz val="14"/>
        <rFont val="Arial Cyr"/>
        <charset val="204"/>
      </rPr>
      <t>Ц-8002 (Лот 29 Льготники (ЦЭС Южная часть)</t>
    </r>
    <r>
      <rPr>
        <sz val="14"/>
        <rFont val="Arial Cyr"/>
        <charset val="204"/>
      </rPr>
      <t>.</t>
    </r>
  </si>
  <si>
    <t>Остальной объем строительства включен в Ц-8002 (Лот 29 Льготники (ЦЭС Южная часть); Ц-6956 (Лот 23 Льготники (ЦЭС)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</si>
  <si>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</si>
  <si>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</si>
  <si>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</si>
  <si>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</si>
  <si>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</si>
  <si>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</si>
  <si>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</si>
  <si>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</si>
  <si>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Строительство ВЛЗ-10 (6) кВ, монтаж разъединителя 10 (6) кВ, Монтаж ТП 10 (6)/0,4 кВ, Монтаж учёта в ТП 10 (6)/0,4 кВ, Строительство ВЛИ-0,4 кВ, км</t>
  </si>
  <si>
    <t>Строительство ВЛИ-0,4</t>
  </si>
  <si>
    <t>Строительство ВЛИ-0,5</t>
  </si>
  <si>
    <t>Строительство ВЛИ-0,6</t>
  </si>
  <si>
    <t>Строительство ВЛИ-0,7</t>
  </si>
  <si>
    <t>Строительство ВЛИ-0,8</t>
  </si>
  <si>
    <t>Строительство ВЛЗ-10 (6) кВ, монтаж разъединителя 10 (6) кВ, Монтаж ТП 10 (6)/0,4 кВ,  Строительство ВЛИ-0,4 кВ, км</t>
  </si>
  <si>
    <r>
      <t xml:space="preserve">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 - /в т.ч. 0,2 км по техническим условиям </t>
    </r>
    <r>
      <rPr>
        <b/>
        <sz val="14"/>
        <rFont val="Arial Cyr"/>
        <charset val="204"/>
      </rPr>
      <t>Ц-7654 (Лот № 26 Льготники), Ц-7697 (Договор не подписан)/.</t>
    </r>
  </si>
  <si>
    <t>строительство ВЛ-0,4 кВ от ТП-10/0,4 кВ №668 до границы земельного участка заявителя протяженностью 0,35 км (марку и сечение провода, протяженность уточнить при проектировании).</t>
  </si>
  <si>
    <t>строительство отпайки от опоры ВЛ-0,4 кВ №1 (точку врезки уточнить при проектировании) до границы земельного участка заявителя протяженностью 0,04 км (марку и сечение провода, протяженность уточнить при проектировании)</t>
  </si>
  <si>
    <r>
      <t xml:space="preserve">строительство ВЛ-0,4 кВ от ТП-10/0,4 кВ №689 до границы земельного участка заявителя протяженностью 0,38 км (марку и сечение провода, протяженность уточнить при проектировании) - /в т.ч. 0,21 км по техническим условиям </t>
    </r>
    <r>
      <rPr>
        <b/>
        <sz val="14"/>
        <rFont val="Arial Cyr"/>
        <charset val="204"/>
      </rPr>
      <t>Ц-6040 (Лот № 17 ЦЭС-1), Ц-8189 (Лот № 30 Льготники).</t>
    </r>
  </si>
  <si>
    <t>строительство ВЛ-0,4 кВ  от ТП-10/0,4 кВ №585 до границы земельного участка заявителя протяженностью 0,16 км (марку и сечение провода, протяженность уточнить при проектировании).</t>
  </si>
  <si>
    <r>
      <t xml:space="preserve">строительство ВЛ-0,4 кВ протяженностью 0,23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0,15 км по техническим условиям </t>
    </r>
    <r>
      <rPr>
        <b/>
        <sz val="14"/>
        <rFont val="Arial Cyr"/>
        <charset val="204"/>
      </rPr>
      <t>Ц-7751 (Лот № 27 Льготники).</t>
    </r>
  </si>
  <si>
    <r>
      <t xml:space="preserve">строительство ВЛ-0,4 кВ протяженностью 0,17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0,17 км по техническим условиям </t>
    </r>
    <r>
      <rPr>
        <b/>
        <sz val="14"/>
        <rFont val="Arial Cyr"/>
        <charset val="204"/>
      </rPr>
      <t>Ц-7894 (Договор ТП не подписан).</t>
    </r>
  </si>
  <si>
    <t>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проектировании).</t>
  </si>
  <si>
    <t>строительство отпайки от опоры №14 ВЛ-0,4 кВ №1 до границы земельного участка заявителя протяженностью 0,07 км (марку и сечение провода, протяженность определить при проектировании)</t>
  </si>
  <si>
    <t>строительство отпайки от опоры №5-8 ВЛ-0,4 кВ  №1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</si>
  <si>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r>
      <t xml:space="preserve">строительство ВЛ-0,4 кВ протяженностью 0,19 км от проектируемой </t>
    </r>
    <r>
      <rPr>
        <b/>
        <sz val="14"/>
        <rFont val="Arial Cyr"/>
        <charset val="204"/>
      </rPr>
      <t xml:space="preserve">(по ТУ Ц-7623 (Лот № 26 Льготники), Ц-7659 (Лот № 26 Льготники)) </t>
    </r>
    <r>
      <rPr>
        <sz val="14"/>
        <rFont val="Arial Cyr"/>
        <charset val="204"/>
      </rPr>
      <t>ТП-10/0,4 кВ до границы земельного участка заявителя (точку врезки, марку и сечение провода, протяженность определить при проектировании).</t>
    </r>
  </si>
  <si>
    <r>
      <t xml:space="preserve">Строительство новых линий электропередачи: строительство ответвления  протяженностью 0,5 км от опоры строящегося в рамках договора </t>
    </r>
    <r>
      <rPr>
        <b/>
        <sz val="14"/>
        <rFont val="Arial Cyr"/>
        <charset val="204"/>
      </rPr>
      <t xml:space="preserve">Ц-5584 (Лот № 22 НЕ льготники ЦЭС) </t>
    </r>
    <r>
      <rPr>
        <sz val="14"/>
        <rFont val="Arial Cyr"/>
        <charset val="204"/>
      </rPr>
      <t>участка существующей ВЛ-10 кВ № 117.10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 
10.2. Строительство новых подстанций: строительство ТП-10/0,4 кВ с силовым трансформатором мощностью 63 кВА (тип и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  </r>
  </si>
  <si>
    <r>
      <t xml:space="preserve">строительство ответвления протяженностью 0,1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</t>
    </r>
    <r>
      <rPr>
        <b/>
        <sz val="14"/>
        <rFont val="Arial Cyr"/>
        <charset val="204"/>
      </rPr>
      <t>Ц-6655 (Лот № 20 ЦЭС-2), Ц-7513 (Лот № 20 аналог. ЦЭС-2)</t>
    </r>
  </si>
  <si>
    <r>
      <t xml:space="preserve">строительство ВЛ-0,4 кВ протяженностью 0,31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0,15 км по техническим условиям </t>
    </r>
    <r>
      <rPr>
        <b/>
        <sz val="14"/>
        <rFont val="Arial Cyr"/>
        <charset val="204"/>
      </rPr>
      <t>Ц-8245 (Лот № 30 Льготники)</t>
    </r>
  </si>
  <si>
    <t>строительство ВЛ-0,4 кВ протяженностью 0,36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0,19 км по техническим условиям Ц-8403</t>
  </si>
  <si>
    <r>
      <t xml:space="preserve">строительство ответвления протяженностью 0,06 км от опоры существующей ВЛ-0,4 кВ №1 (точку врезки уточнить при проектировании) до границ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0,06 км по техническим условиям </t>
    </r>
    <r>
      <rPr>
        <b/>
        <sz val="14"/>
        <rFont val="Arial Cyr"/>
        <charset val="204"/>
      </rPr>
      <t>Ц-7507 (Договор ТП не подписан)</t>
    </r>
  </si>
  <si>
    <t>строительство отпайки от ВЛ-0,4 кВ №2 (точку врезки уточнить при проектировании) до границы земельного участка заявителя протяженностью 0,06 км (марку и сечение провода, протяженность определить при проектировании)</t>
  </si>
  <si>
    <t>строительство ответвления протяженностью 0,085 км от опоры существующей ВЛ-0,4 кВ № 4 до границы земельного участка заявителя (марку и сечение провода, протяженность уточнить при проектировании) – в том числе 0,085 км по техническим условиям Ц-8191</t>
  </si>
  <si>
    <t>Лот № 31 ЛЬГОТНИКИ - ЦЭС-Северный</t>
  </si>
  <si>
    <t>КТП 100 кВА,         СТП 63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</si>
</sst>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1" fillId="3" borderId="0" xfId="0" applyFont="1" applyFill="1"/>
    <xf numFmtId="0" fontId="12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/>
    <xf numFmtId="164" fontId="1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"/>
  <sheetViews>
    <sheetView tabSelected="1" view="pageBreakPreview" zoomScale="60" zoomScaleNormal="70" workbookViewId="0">
      <pane ySplit="2" topLeftCell="A3" activePane="bottomLeft" state="frozen"/>
      <selection pane="bottomLeft" activeCell="G3" sqref="G3"/>
    </sheetView>
  </sheetViews>
  <sheetFormatPr defaultRowHeight="21" x14ac:dyDescent="0.35"/>
  <cols>
    <col min="1" max="1" width="21.28515625" style="18" customWidth="1"/>
    <col min="2" max="2" width="15.85546875" style="18" customWidth="1"/>
    <col min="3" max="3" width="21.140625" style="18" customWidth="1"/>
    <col min="4" max="4" width="23.5703125" style="18" customWidth="1"/>
    <col min="5" max="5" width="13.42578125" style="18" customWidth="1"/>
    <col min="6" max="6" width="38.7109375" style="18" customWidth="1"/>
    <col min="7" max="7" width="74.85546875" style="12" customWidth="1"/>
    <col min="8" max="8" width="94.5703125" style="12" customWidth="1"/>
    <col min="9" max="9" width="24.42578125" style="12" customWidth="1"/>
    <col min="10" max="10" width="25.140625" style="12" customWidth="1"/>
    <col min="11" max="11" width="15.140625" style="12" customWidth="1"/>
    <col min="12" max="12" width="8.7109375" style="12" customWidth="1"/>
    <col min="13" max="13" width="13" style="12" customWidth="1"/>
    <col min="14" max="14" width="13.7109375" style="12" customWidth="1"/>
    <col min="15" max="15" width="17" style="12" customWidth="1"/>
    <col min="16" max="16" width="14.85546875" style="12" customWidth="1"/>
    <col min="17" max="17" width="16.85546875" style="12" customWidth="1"/>
    <col min="18" max="18" width="17.42578125" style="44" hidden="1" customWidth="1"/>
    <col min="19" max="19" width="0" style="5" hidden="1" customWidth="1"/>
    <col min="20" max="21" width="17" style="5" hidden="1" customWidth="1"/>
    <col min="22" max="22" width="0" style="5" hidden="1" customWidth="1"/>
    <col min="23" max="23" width="10" style="5" bestFit="1" customWidth="1"/>
    <col min="24" max="24" width="0" style="5" hidden="1" customWidth="1"/>
    <col min="25" max="25" width="13" style="5" bestFit="1" customWidth="1"/>
    <col min="26" max="26" width="12.5703125" style="3" customWidth="1"/>
    <col min="27" max="27" width="0" style="3" hidden="1" customWidth="1"/>
    <col min="28" max="28" width="13" style="3" bestFit="1" customWidth="1"/>
    <col min="29" max="30" width="0" style="3" hidden="1" customWidth="1"/>
    <col min="31" max="31" width="13.42578125" style="3" customWidth="1"/>
    <col min="32" max="32" width="0" style="3" hidden="1" customWidth="1"/>
    <col min="33" max="33" width="14.85546875" style="3" customWidth="1"/>
    <col min="34" max="35" width="10.7109375" style="3" hidden="1" customWidth="1"/>
    <col min="36" max="37" width="0" style="3" hidden="1" customWidth="1"/>
    <col min="38" max="38" width="9.5703125" style="3" hidden="1" customWidth="1"/>
    <col min="39" max="39" width="0" style="3" hidden="1" customWidth="1"/>
    <col min="40" max="40" width="22.42578125" style="3" customWidth="1"/>
    <col min="41" max="43" width="12.42578125" style="3" customWidth="1"/>
    <col min="44" max="47" width="9.140625" style="3" hidden="1" customWidth="1"/>
    <col min="48" max="48" width="12.140625" style="3" customWidth="1"/>
    <col min="49" max="49" width="11.42578125" style="3" hidden="1" customWidth="1"/>
    <col min="50" max="50" width="14" style="3" customWidth="1"/>
    <col min="51" max="51" width="11.85546875" style="3" customWidth="1"/>
    <col min="52" max="52" width="13.28515625" style="3" hidden="1" customWidth="1"/>
    <col min="53" max="53" width="17.85546875" style="3" customWidth="1"/>
    <col min="54" max="54" width="16.42578125" style="3" hidden="1" customWidth="1"/>
    <col min="55" max="55" width="13.42578125" style="3" hidden="1" customWidth="1"/>
    <col min="56" max="56" width="15.42578125" style="3" customWidth="1"/>
    <col min="57" max="57" width="11.28515625" style="3" hidden="1" customWidth="1"/>
    <col min="58" max="58" width="11.28515625" style="3" customWidth="1"/>
    <col min="59" max="59" width="15" style="3" hidden="1" customWidth="1"/>
    <col min="60" max="60" width="11.42578125" style="3" hidden="1" customWidth="1"/>
    <col min="61" max="61" width="13.7109375" style="3" hidden="1" customWidth="1"/>
    <col min="62" max="62" width="9.140625" style="3" hidden="1" customWidth="1"/>
    <col min="63" max="63" width="15.42578125" style="5" customWidth="1"/>
    <col min="64" max="64" width="17.5703125" style="15" customWidth="1"/>
    <col min="65" max="65" width="22.28515625" style="3" customWidth="1"/>
    <col min="66" max="66" width="17.7109375" style="5" customWidth="1"/>
    <col min="67" max="16384" width="9.140625" style="5"/>
  </cols>
  <sheetData>
    <row r="1" spans="1:66" ht="23.25" x14ac:dyDescent="0.35">
      <c r="C1" s="53" t="s">
        <v>367</v>
      </c>
    </row>
    <row r="2" spans="1:66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334</v>
      </c>
      <c r="J2" s="1" t="s">
        <v>335</v>
      </c>
      <c r="K2" s="1" t="s">
        <v>336</v>
      </c>
      <c r="L2" s="1"/>
      <c r="M2" s="1" t="s">
        <v>337</v>
      </c>
      <c r="N2" s="1" t="s">
        <v>338</v>
      </c>
      <c r="O2" s="1" t="s">
        <v>339</v>
      </c>
      <c r="P2" s="1" t="s">
        <v>340</v>
      </c>
      <c r="Q2" s="1" t="s">
        <v>341</v>
      </c>
      <c r="R2" s="45" t="s">
        <v>4</v>
      </c>
      <c r="S2" s="1"/>
      <c r="T2" s="1" t="s">
        <v>20</v>
      </c>
      <c r="U2" s="1" t="s">
        <v>5</v>
      </c>
      <c r="V2" s="8"/>
      <c r="W2" s="1" t="s">
        <v>6</v>
      </c>
      <c r="X2" s="1"/>
      <c r="Y2" s="1"/>
      <c r="Z2" s="2" t="s">
        <v>7</v>
      </c>
      <c r="AA2" s="2"/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28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299</v>
      </c>
      <c r="AZ2" s="2"/>
      <c r="BA2" s="2"/>
      <c r="BB2" s="2" t="s">
        <v>298</v>
      </c>
      <c r="BC2" s="2"/>
      <c r="BD2" s="2" t="s">
        <v>297</v>
      </c>
      <c r="BE2" s="2"/>
      <c r="BF2" s="2"/>
      <c r="BG2" s="2" t="s">
        <v>295</v>
      </c>
      <c r="BH2" s="10"/>
      <c r="BI2" s="2" t="s">
        <v>296</v>
      </c>
      <c r="BJ2" s="9"/>
      <c r="BK2" s="1" t="s">
        <v>19</v>
      </c>
      <c r="BL2" s="13" t="s">
        <v>18</v>
      </c>
      <c r="BM2" s="2" t="s">
        <v>16</v>
      </c>
    </row>
    <row r="3" spans="1:66" s="34" customFormat="1" ht="269.25" customHeight="1" x14ac:dyDescent="0.25">
      <c r="A3" s="29" t="s">
        <v>53</v>
      </c>
      <c r="B3" s="30" t="s">
        <v>101</v>
      </c>
      <c r="C3" s="31">
        <v>466.1</v>
      </c>
      <c r="D3" s="30" t="s">
        <v>149</v>
      </c>
      <c r="E3" s="30" t="s">
        <v>26</v>
      </c>
      <c r="F3" s="30" t="s">
        <v>198</v>
      </c>
      <c r="G3" s="23" t="s">
        <v>349</v>
      </c>
      <c r="H3" s="23" t="s">
        <v>274</v>
      </c>
      <c r="I3" s="23" t="s">
        <v>299</v>
      </c>
      <c r="J3" s="24">
        <f t="shared" ref="J3" si="0">AY3</f>
        <v>0.4</v>
      </c>
      <c r="K3" s="24">
        <f t="shared" ref="K3" si="1">J3*930</f>
        <v>372</v>
      </c>
      <c r="L3" s="24"/>
      <c r="M3" s="24">
        <f t="shared" ref="M3" si="2">K3*0.08</f>
        <v>29.76</v>
      </c>
      <c r="N3" s="24">
        <f t="shared" ref="N3" si="3">K3-M3-P3</f>
        <v>316.2</v>
      </c>
      <c r="O3" s="24">
        <v>0</v>
      </c>
      <c r="P3" s="24">
        <f t="shared" ref="P3" si="4">K3*0.07</f>
        <v>26.040000000000003</v>
      </c>
      <c r="Q3" s="24">
        <f t="shared" ref="Q3" si="5">M3+N3+O3+P3</f>
        <v>372</v>
      </c>
      <c r="R3" s="46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>
        <v>0.4</v>
      </c>
      <c r="AZ3" s="32"/>
      <c r="BA3" s="32">
        <f t="shared" ref="BA3" si="6">AY3*930</f>
        <v>372</v>
      </c>
      <c r="BB3" s="32"/>
      <c r="BC3" s="32"/>
      <c r="BD3" s="32"/>
      <c r="BE3" s="32"/>
      <c r="BF3" s="32"/>
      <c r="BG3" s="32"/>
      <c r="BH3" s="32"/>
      <c r="BI3" s="32"/>
      <c r="BJ3" s="32"/>
      <c r="BK3" s="32">
        <f t="shared" ref="BK3" si="7">BA3</f>
        <v>372</v>
      </c>
      <c r="BL3" s="33">
        <v>41949</v>
      </c>
      <c r="BM3" s="32" t="s">
        <v>307</v>
      </c>
      <c r="BN3" s="47">
        <f t="shared" ref="BN3:BN23" si="8">BK3-Q3</f>
        <v>0</v>
      </c>
    </row>
    <row r="4" spans="1:66" s="34" customFormat="1" ht="182.25" customHeight="1" x14ac:dyDescent="0.25">
      <c r="A4" s="29" t="s">
        <v>58</v>
      </c>
      <c r="B4" s="30" t="s">
        <v>106</v>
      </c>
      <c r="C4" s="31">
        <v>466.1</v>
      </c>
      <c r="D4" s="30" t="s">
        <v>154</v>
      </c>
      <c r="E4" s="30" t="s">
        <v>23</v>
      </c>
      <c r="F4" s="30" t="s">
        <v>203</v>
      </c>
      <c r="G4" s="23" t="s">
        <v>350</v>
      </c>
      <c r="H4" s="23" t="s">
        <v>24</v>
      </c>
      <c r="I4" s="26" t="s">
        <v>343</v>
      </c>
      <c r="J4" s="27">
        <f t="shared" ref="J4:J10" si="9">AY4</f>
        <v>0.35</v>
      </c>
      <c r="K4" s="24">
        <f t="shared" ref="K4:K10" si="10">J4*930</f>
        <v>325.5</v>
      </c>
      <c r="L4" s="24"/>
      <c r="M4" s="24">
        <f t="shared" ref="M4:M10" si="11">K4*0.08</f>
        <v>26.04</v>
      </c>
      <c r="N4" s="24">
        <f t="shared" ref="N4:N10" si="12">K4-M4-P4</f>
        <v>276.67499999999995</v>
      </c>
      <c r="O4" s="24">
        <v>0</v>
      </c>
      <c r="P4" s="24">
        <f t="shared" ref="P4:P10" si="13">K4*0.07</f>
        <v>22.785000000000004</v>
      </c>
      <c r="Q4" s="24">
        <f t="shared" ref="Q4" si="14">M4+N4+O4+P4</f>
        <v>325.5</v>
      </c>
      <c r="R4" s="46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>
        <v>0.35</v>
      </c>
      <c r="AZ4" s="32"/>
      <c r="BA4" s="32">
        <f>AY4*930</f>
        <v>325.5</v>
      </c>
      <c r="BB4" s="32"/>
      <c r="BC4" s="32"/>
      <c r="BD4" s="32"/>
      <c r="BE4" s="32"/>
      <c r="BF4" s="32"/>
      <c r="BG4" s="32"/>
      <c r="BH4" s="32"/>
      <c r="BI4" s="32"/>
      <c r="BJ4" s="32"/>
      <c r="BK4" s="32">
        <f>BA4</f>
        <v>325.5</v>
      </c>
      <c r="BL4" s="33">
        <v>41890</v>
      </c>
      <c r="BM4" s="32"/>
      <c r="BN4" s="47">
        <f t="shared" si="8"/>
        <v>0</v>
      </c>
    </row>
    <row r="5" spans="1:66" s="34" customFormat="1" ht="142.5" customHeight="1" x14ac:dyDescent="0.25">
      <c r="A5" s="29" t="s">
        <v>59</v>
      </c>
      <c r="B5" s="30" t="s">
        <v>107</v>
      </c>
      <c r="C5" s="31">
        <v>466.1</v>
      </c>
      <c r="D5" s="30" t="s">
        <v>155</v>
      </c>
      <c r="E5" s="30" t="s">
        <v>23</v>
      </c>
      <c r="F5" s="30" t="s">
        <v>204</v>
      </c>
      <c r="G5" s="23" t="s">
        <v>351</v>
      </c>
      <c r="H5" s="23" t="s">
        <v>24</v>
      </c>
      <c r="I5" s="26" t="s">
        <v>344</v>
      </c>
      <c r="J5" s="27">
        <f t="shared" si="9"/>
        <v>0.04</v>
      </c>
      <c r="K5" s="24">
        <f t="shared" si="10"/>
        <v>37.200000000000003</v>
      </c>
      <c r="L5" s="24"/>
      <c r="M5" s="24">
        <f t="shared" si="11"/>
        <v>2.9760000000000004</v>
      </c>
      <c r="N5" s="24">
        <f t="shared" si="12"/>
        <v>31.620000000000005</v>
      </c>
      <c r="O5" s="24">
        <v>0</v>
      </c>
      <c r="P5" s="24">
        <f t="shared" si="13"/>
        <v>2.6040000000000005</v>
      </c>
      <c r="Q5" s="24">
        <f t="shared" ref="Q5" si="15">M5+N5+O5+P5</f>
        <v>37.200000000000003</v>
      </c>
      <c r="R5" s="46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>
        <v>0.04</v>
      </c>
      <c r="AZ5" s="32"/>
      <c r="BA5" s="32">
        <f>AY5*930</f>
        <v>37.200000000000003</v>
      </c>
      <c r="BB5" s="32"/>
      <c r="BC5" s="32"/>
      <c r="BD5" s="32"/>
      <c r="BE5" s="32"/>
      <c r="BF5" s="32"/>
      <c r="BG5" s="32"/>
      <c r="BH5" s="32"/>
      <c r="BI5" s="32"/>
      <c r="BJ5" s="32"/>
      <c r="BK5" s="32">
        <f>BA5</f>
        <v>37.200000000000003</v>
      </c>
      <c r="BL5" s="33">
        <v>41887</v>
      </c>
      <c r="BM5" s="32"/>
      <c r="BN5" s="47">
        <f t="shared" si="8"/>
        <v>0</v>
      </c>
    </row>
    <row r="6" spans="1:66" s="34" customFormat="1" ht="209.25" x14ac:dyDescent="0.25">
      <c r="A6" s="29" t="s">
        <v>60</v>
      </c>
      <c r="B6" s="30" t="s">
        <v>108</v>
      </c>
      <c r="C6" s="31">
        <v>466.1</v>
      </c>
      <c r="D6" s="30" t="s">
        <v>156</v>
      </c>
      <c r="E6" s="30" t="s">
        <v>23</v>
      </c>
      <c r="F6" s="30" t="s">
        <v>205</v>
      </c>
      <c r="G6" s="23" t="s">
        <v>352</v>
      </c>
      <c r="H6" s="23" t="s">
        <v>24</v>
      </c>
      <c r="I6" s="26" t="s">
        <v>345</v>
      </c>
      <c r="J6" s="24">
        <f t="shared" si="9"/>
        <v>0.17</v>
      </c>
      <c r="K6" s="24">
        <f t="shared" si="10"/>
        <v>158.10000000000002</v>
      </c>
      <c r="L6" s="24"/>
      <c r="M6" s="24">
        <f t="shared" si="11"/>
        <v>12.648000000000001</v>
      </c>
      <c r="N6" s="24">
        <f t="shared" si="12"/>
        <v>134.38500000000002</v>
      </c>
      <c r="O6" s="24">
        <v>0</v>
      </c>
      <c r="P6" s="24">
        <f t="shared" si="13"/>
        <v>11.067000000000002</v>
      </c>
      <c r="Q6" s="24">
        <f t="shared" ref="Q6" si="16">M6+N6+O6+P6</f>
        <v>158.10000000000002</v>
      </c>
      <c r="R6" s="46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>
        <v>0.17</v>
      </c>
      <c r="AZ6" s="32"/>
      <c r="BA6" s="32">
        <f>AY6*930</f>
        <v>158.10000000000002</v>
      </c>
      <c r="BB6" s="32"/>
      <c r="BC6" s="32"/>
      <c r="BD6" s="32"/>
      <c r="BE6" s="32"/>
      <c r="BF6" s="32"/>
      <c r="BG6" s="32"/>
      <c r="BH6" s="32"/>
      <c r="BI6" s="32"/>
      <c r="BJ6" s="32"/>
      <c r="BK6" s="32">
        <f>BA6</f>
        <v>158.10000000000002</v>
      </c>
      <c r="BL6" s="33">
        <v>41890</v>
      </c>
      <c r="BM6" s="32" t="s">
        <v>310</v>
      </c>
      <c r="BN6" s="47">
        <f t="shared" si="8"/>
        <v>0</v>
      </c>
    </row>
    <row r="7" spans="1:66" s="4" customFormat="1" ht="120" customHeight="1" x14ac:dyDescent="0.25">
      <c r="A7" s="16" t="s">
        <v>79</v>
      </c>
      <c r="B7" s="17" t="s">
        <v>127</v>
      </c>
      <c r="C7" s="19">
        <v>466.1</v>
      </c>
      <c r="D7" s="17" t="s">
        <v>175</v>
      </c>
      <c r="E7" s="17" t="s">
        <v>23</v>
      </c>
      <c r="F7" s="17" t="s">
        <v>224</v>
      </c>
      <c r="G7" s="11" t="s">
        <v>366</v>
      </c>
      <c r="H7" s="11" t="s">
        <v>24</v>
      </c>
      <c r="I7" s="11"/>
      <c r="J7" s="11"/>
      <c r="K7" s="28"/>
      <c r="L7" s="28"/>
      <c r="M7" s="28"/>
      <c r="N7" s="28"/>
      <c r="O7" s="28"/>
      <c r="P7" s="28"/>
      <c r="Q7" s="28"/>
      <c r="R7" s="4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14">
        <v>41897</v>
      </c>
      <c r="BM7" s="6" t="s">
        <v>311</v>
      </c>
      <c r="BN7" s="47">
        <f t="shared" si="8"/>
        <v>0</v>
      </c>
    </row>
    <row r="8" spans="1:66" s="34" customFormat="1" ht="140.25" customHeight="1" x14ac:dyDescent="0.25">
      <c r="A8" s="29" t="s">
        <v>61</v>
      </c>
      <c r="B8" s="30" t="s">
        <v>109</v>
      </c>
      <c r="C8" s="31">
        <v>466.1</v>
      </c>
      <c r="D8" s="30" t="s">
        <v>157</v>
      </c>
      <c r="E8" s="30" t="s">
        <v>23</v>
      </c>
      <c r="F8" s="30" t="s">
        <v>206</v>
      </c>
      <c r="G8" s="23" t="s">
        <v>353</v>
      </c>
      <c r="H8" s="23" t="s">
        <v>24</v>
      </c>
      <c r="I8" s="26" t="s">
        <v>345</v>
      </c>
      <c r="J8" s="24">
        <f t="shared" si="9"/>
        <v>0.16</v>
      </c>
      <c r="K8" s="24">
        <f t="shared" si="10"/>
        <v>148.80000000000001</v>
      </c>
      <c r="L8" s="24"/>
      <c r="M8" s="24">
        <f t="shared" si="11"/>
        <v>11.904000000000002</v>
      </c>
      <c r="N8" s="24">
        <f t="shared" si="12"/>
        <v>126.48000000000002</v>
      </c>
      <c r="O8" s="24">
        <v>0</v>
      </c>
      <c r="P8" s="24">
        <f t="shared" si="13"/>
        <v>10.416000000000002</v>
      </c>
      <c r="Q8" s="24">
        <f t="shared" ref="Q8" si="17">M8+N8+O8+P8</f>
        <v>148.80000000000001</v>
      </c>
      <c r="R8" s="4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>
        <v>0.16</v>
      </c>
      <c r="AZ8" s="32"/>
      <c r="BA8" s="32">
        <f>AY8*930</f>
        <v>148.80000000000001</v>
      </c>
      <c r="BB8" s="32"/>
      <c r="BC8" s="32"/>
      <c r="BD8" s="32"/>
      <c r="BE8" s="32"/>
      <c r="BF8" s="32"/>
      <c r="BG8" s="32"/>
      <c r="BH8" s="32"/>
      <c r="BI8" s="32"/>
      <c r="BJ8" s="32"/>
      <c r="BK8" s="32">
        <f>BA8</f>
        <v>148.80000000000001</v>
      </c>
      <c r="BL8" s="33">
        <v>41889</v>
      </c>
      <c r="BM8" s="32"/>
      <c r="BN8" s="47">
        <f t="shared" si="8"/>
        <v>0</v>
      </c>
    </row>
    <row r="9" spans="1:66" s="34" customFormat="1" ht="167.25" customHeight="1" x14ac:dyDescent="0.25">
      <c r="A9" s="29" t="s">
        <v>62</v>
      </c>
      <c r="B9" s="30" t="s">
        <v>110</v>
      </c>
      <c r="C9" s="31">
        <v>466.1</v>
      </c>
      <c r="D9" s="30" t="s">
        <v>158</v>
      </c>
      <c r="E9" s="30" t="s">
        <v>23</v>
      </c>
      <c r="F9" s="30" t="s">
        <v>207</v>
      </c>
      <c r="G9" s="23" t="s">
        <v>354</v>
      </c>
      <c r="H9" s="37" t="s">
        <v>279</v>
      </c>
      <c r="I9" s="26" t="s">
        <v>346</v>
      </c>
      <c r="J9" s="27">
        <f t="shared" si="9"/>
        <v>0.08</v>
      </c>
      <c r="K9" s="24">
        <f t="shared" si="10"/>
        <v>74.400000000000006</v>
      </c>
      <c r="L9" s="24"/>
      <c r="M9" s="24">
        <f t="shared" si="11"/>
        <v>5.9520000000000008</v>
      </c>
      <c r="N9" s="24">
        <f t="shared" si="12"/>
        <v>63.240000000000009</v>
      </c>
      <c r="O9" s="24">
        <v>0</v>
      </c>
      <c r="P9" s="24">
        <f t="shared" si="13"/>
        <v>5.2080000000000011</v>
      </c>
      <c r="Q9" s="24">
        <f t="shared" ref="Q9:Q10" si="18">M9+N9+O9+P9</f>
        <v>74.400000000000006</v>
      </c>
      <c r="R9" s="4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>
        <v>0.08</v>
      </c>
      <c r="AZ9" s="32"/>
      <c r="BA9" s="32">
        <f t="shared" ref="BA9:BA10" si="19">AY9*930</f>
        <v>74.400000000000006</v>
      </c>
      <c r="BB9" s="32"/>
      <c r="BC9" s="32"/>
      <c r="BD9" s="32"/>
      <c r="BE9" s="32"/>
      <c r="BF9" s="32"/>
      <c r="BG9" s="32"/>
      <c r="BH9" s="32"/>
      <c r="BI9" s="32"/>
      <c r="BJ9" s="32"/>
      <c r="BK9" s="32">
        <f t="shared" ref="BK9:BK10" si="20">BA9</f>
        <v>74.400000000000006</v>
      </c>
      <c r="BL9" s="33">
        <v>41949</v>
      </c>
      <c r="BM9" s="32" t="s">
        <v>312</v>
      </c>
      <c r="BN9" s="47">
        <f t="shared" si="8"/>
        <v>0</v>
      </c>
    </row>
    <row r="10" spans="1:66" s="34" customFormat="1" ht="127.5" customHeight="1" x14ac:dyDescent="0.25">
      <c r="A10" s="29" t="s">
        <v>63</v>
      </c>
      <c r="B10" s="30" t="s">
        <v>111</v>
      </c>
      <c r="C10" s="31">
        <v>466.1</v>
      </c>
      <c r="D10" s="30" t="s">
        <v>159</v>
      </c>
      <c r="E10" s="30" t="s">
        <v>23</v>
      </c>
      <c r="F10" s="30" t="s">
        <v>208</v>
      </c>
      <c r="G10" s="23" t="s">
        <v>355</v>
      </c>
      <c r="H10" s="37" t="s">
        <v>279</v>
      </c>
      <c r="I10" s="26" t="s">
        <v>347</v>
      </c>
      <c r="J10" s="27">
        <f t="shared" si="9"/>
        <v>0.17</v>
      </c>
      <c r="K10" s="24">
        <f t="shared" si="10"/>
        <v>158.10000000000002</v>
      </c>
      <c r="L10" s="24"/>
      <c r="M10" s="24">
        <f t="shared" si="11"/>
        <v>12.648000000000001</v>
      </c>
      <c r="N10" s="24">
        <f t="shared" si="12"/>
        <v>134.38500000000002</v>
      </c>
      <c r="O10" s="24">
        <v>0</v>
      </c>
      <c r="P10" s="24">
        <f t="shared" si="13"/>
        <v>11.067000000000002</v>
      </c>
      <c r="Q10" s="24">
        <f t="shared" si="18"/>
        <v>158.10000000000002</v>
      </c>
      <c r="R10" s="4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>
        <v>0.17</v>
      </c>
      <c r="AZ10" s="32"/>
      <c r="BA10" s="32">
        <f t="shared" si="19"/>
        <v>158.10000000000002</v>
      </c>
      <c r="BB10" s="32"/>
      <c r="BC10" s="32"/>
      <c r="BD10" s="32"/>
      <c r="BE10" s="32"/>
      <c r="BF10" s="32"/>
      <c r="BG10" s="32"/>
      <c r="BH10" s="32"/>
      <c r="BI10" s="32"/>
      <c r="BJ10" s="32"/>
      <c r="BK10" s="32">
        <f t="shared" si="20"/>
        <v>158.10000000000002</v>
      </c>
      <c r="BL10" s="33">
        <v>41949</v>
      </c>
      <c r="BM10" s="32"/>
      <c r="BN10" s="47">
        <f t="shared" si="8"/>
        <v>0</v>
      </c>
    </row>
    <row r="11" spans="1:66" s="34" customFormat="1" ht="240.75" customHeight="1" x14ac:dyDescent="0.25">
      <c r="A11" s="29" t="s">
        <v>64</v>
      </c>
      <c r="B11" s="30" t="s">
        <v>112</v>
      </c>
      <c r="C11" s="31">
        <v>466.1</v>
      </c>
      <c r="D11" s="30" t="s">
        <v>160</v>
      </c>
      <c r="E11" s="30" t="s">
        <v>26</v>
      </c>
      <c r="F11" s="30" t="s">
        <v>209</v>
      </c>
      <c r="G11" s="23" t="s">
        <v>356</v>
      </c>
      <c r="H11" s="23" t="s">
        <v>281</v>
      </c>
      <c r="I11" s="26" t="s">
        <v>342</v>
      </c>
      <c r="J11" s="27"/>
      <c r="K11" s="24">
        <f>K12+K13+K14+K15+K16</f>
        <v>579.66700000000003</v>
      </c>
      <c r="L11" s="24">
        <f t="shared" ref="L11:Q11" si="21">L12+L13+L14+L15+L16</f>
        <v>0</v>
      </c>
      <c r="M11" s="24">
        <f t="shared" si="21"/>
        <v>31.262</v>
      </c>
      <c r="N11" s="24">
        <f t="shared" si="21"/>
        <v>241.20499999999998</v>
      </c>
      <c r="O11" s="24">
        <f t="shared" si="21"/>
        <v>287.95</v>
      </c>
      <c r="P11" s="24">
        <f t="shared" si="21"/>
        <v>19.25</v>
      </c>
      <c r="Q11" s="24">
        <f t="shared" si="21"/>
        <v>579.66700000000003</v>
      </c>
      <c r="R11" s="46"/>
      <c r="S11" s="32"/>
      <c r="T11" s="32"/>
      <c r="U11" s="32"/>
      <c r="V11" s="32"/>
      <c r="X11" s="32"/>
      <c r="Y11" s="32"/>
      <c r="Z11" s="32">
        <v>0.03</v>
      </c>
      <c r="AA11" s="32"/>
      <c r="AB11" s="32">
        <f>Z11*1100</f>
        <v>33</v>
      </c>
      <c r="AC11" s="32"/>
      <c r="AD11" s="32"/>
      <c r="AE11" s="32">
        <v>1</v>
      </c>
      <c r="AF11" s="32"/>
      <c r="AG11" s="32">
        <f>K13</f>
        <v>53.34</v>
      </c>
      <c r="AH11" s="32"/>
      <c r="AI11" s="32"/>
      <c r="AJ11" s="32"/>
      <c r="AK11" s="32"/>
      <c r="AL11" s="32"/>
      <c r="AM11" s="32"/>
      <c r="AN11" s="32" t="s">
        <v>322</v>
      </c>
      <c r="AO11" s="32">
        <f>K14</f>
        <v>294.827</v>
      </c>
      <c r="AP11" s="32">
        <v>1</v>
      </c>
      <c r="AQ11" s="32">
        <f>K15</f>
        <v>12.5</v>
      </c>
      <c r="AR11" s="32"/>
      <c r="AS11" s="32"/>
      <c r="AT11" s="32"/>
      <c r="AU11" s="32"/>
      <c r="AV11" s="32"/>
      <c r="AW11" s="32"/>
      <c r="AX11" s="32"/>
      <c r="AY11" s="32">
        <v>0.2</v>
      </c>
      <c r="AZ11" s="32"/>
      <c r="BA11" s="32">
        <f>AY11*930</f>
        <v>186</v>
      </c>
      <c r="BB11" s="32"/>
      <c r="BC11" s="32"/>
      <c r="BD11" s="32"/>
      <c r="BE11" s="32"/>
      <c r="BF11" s="32"/>
      <c r="BG11" s="32"/>
      <c r="BH11" s="32"/>
      <c r="BI11" s="32"/>
      <c r="BJ11" s="32"/>
      <c r="BK11" s="32">
        <f>AB11+AG11+AO11+AQ11+BA11</f>
        <v>579.66700000000003</v>
      </c>
      <c r="BL11" s="33">
        <v>41949</v>
      </c>
      <c r="BM11" s="32"/>
      <c r="BN11" s="47">
        <f t="shared" si="8"/>
        <v>0</v>
      </c>
    </row>
    <row r="12" spans="1:66" s="4" customFormat="1" ht="35.25" customHeight="1" x14ac:dyDescent="0.25">
      <c r="A12" s="16"/>
      <c r="B12" s="17"/>
      <c r="C12" s="19"/>
      <c r="D12" s="17"/>
      <c r="E12" s="17"/>
      <c r="F12" s="17"/>
      <c r="G12" s="11"/>
      <c r="H12" s="11"/>
      <c r="I12" s="36" t="s">
        <v>7</v>
      </c>
      <c r="J12" s="35">
        <f>Z11</f>
        <v>0.03</v>
      </c>
      <c r="K12" s="25">
        <f>J12*1100</f>
        <v>33</v>
      </c>
      <c r="L12" s="25"/>
      <c r="M12" s="25">
        <f>K12*0.08</f>
        <v>2.64</v>
      </c>
      <c r="N12" s="25">
        <f>K12*0.89</f>
        <v>29.37</v>
      </c>
      <c r="O12" s="25">
        <v>0</v>
      </c>
      <c r="P12" s="25">
        <f>K12*0.03</f>
        <v>0.99</v>
      </c>
      <c r="Q12" s="25">
        <f>M12+N12+O12+P12</f>
        <v>33</v>
      </c>
      <c r="R12" s="46"/>
      <c r="S12" s="6"/>
      <c r="T12" s="6"/>
      <c r="U12" s="6"/>
      <c r="V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14"/>
      <c r="BM12" s="6"/>
      <c r="BN12" s="47">
        <f t="shared" si="8"/>
        <v>-33</v>
      </c>
    </row>
    <row r="13" spans="1:66" s="4" customFormat="1" ht="35.25" customHeight="1" x14ac:dyDescent="0.25">
      <c r="A13" s="16"/>
      <c r="B13" s="17"/>
      <c r="C13" s="19"/>
      <c r="D13" s="17"/>
      <c r="E13" s="17"/>
      <c r="F13" s="17"/>
      <c r="G13" s="11"/>
      <c r="H13" s="11"/>
      <c r="I13" s="36" t="s">
        <v>9</v>
      </c>
      <c r="J13" s="35">
        <f>AE11</f>
        <v>1</v>
      </c>
      <c r="K13" s="25">
        <v>53.34</v>
      </c>
      <c r="L13" s="25"/>
      <c r="M13" s="25">
        <v>3.91</v>
      </c>
      <c r="N13" s="25">
        <v>10.51</v>
      </c>
      <c r="O13" s="25">
        <v>38.39</v>
      </c>
      <c r="P13" s="25">
        <v>0.53</v>
      </c>
      <c r="Q13" s="25">
        <f t="shared" ref="Q13:Q15" si="22">M13+N13+O13+P13</f>
        <v>53.34</v>
      </c>
      <c r="R13" s="46"/>
      <c r="S13" s="6"/>
      <c r="T13" s="6"/>
      <c r="U13" s="6"/>
      <c r="V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14"/>
      <c r="BM13" s="6"/>
      <c r="BN13" s="47">
        <f t="shared" si="8"/>
        <v>-53.34</v>
      </c>
    </row>
    <row r="14" spans="1:66" s="4" customFormat="1" ht="35.25" customHeight="1" x14ac:dyDescent="0.25">
      <c r="A14" s="16"/>
      <c r="B14" s="17"/>
      <c r="C14" s="19"/>
      <c r="D14" s="17"/>
      <c r="E14" s="17"/>
      <c r="F14" s="17"/>
      <c r="G14" s="11"/>
      <c r="H14" s="11"/>
      <c r="I14" s="36" t="s">
        <v>12</v>
      </c>
      <c r="J14" s="35" t="s">
        <v>322</v>
      </c>
      <c r="K14" s="28">
        <v>294.827</v>
      </c>
      <c r="L14" s="28"/>
      <c r="M14" s="28">
        <v>9.0820000000000007</v>
      </c>
      <c r="N14" s="28">
        <v>41.695</v>
      </c>
      <c r="O14" s="28">
        <v>239.44</v>
      </c>
      <c r="P14" s="28">
        <v>4.6100000000000003</v>
      </c>
      <c r="Q14" s="25">
        <f t="shared" si="22"/>
        <v>294.827</v>
      </c>
      <c r="R14" s="46"/>
      <c r="S14" s="6"/>
      <c r="T14" s="6"/>
      <c r="U14" s="6"/>
      <c r="V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14"/>
      <c r="BM14" s="6"/>
      <c r="BN14" s="47">
        <f t="shared" si="8"/>
        <v>-294.827</v>
      </c>
    </row>
    <row r="15" spans="1:66" s="4" customFormat="1" ht="35.25" customHeight="1" x14ac:dyDescent="0.25">
      <c r="A15" s="16"/>
      <c r="B15" s="17"/>
      <c r="C15" s="19"/>
      <c r="D15" s="17"/>
      <c r="E15" s="17"/>
      <c r="F15" s="17"/>
      <c r="G15" s="11"/>
      <c r="H15" s="11"/>
      <c r="I15" s="36" t="s">
        <v>28</v>
      </c>
      <c r="J15" s="35">
        <f>AP11</f>
        <v>1</v>
      </c>
      <c r="K15" s="25">
        <v>12.5</v>
      </c>
      <c r="L15" s="25"/>
      <c r="M15" s="25">
        <v>0.75</v>
      </c>
      <c r="N15" s="25">
        <v>1.53</v>
      </c>
      <c r="O15" s="25">
        <v>10.119999999999999</v>
      </c>
      <c r="P15" s="25">
        <v>0.1</v>
      </c>
      <c r="Q15" s="25">
        <f t="shared" si="22"/>
        <v>12.499999999999998</v>
      </c>
      <c r="R15" s="46"/>
      <c r="S15" s="6"/>
      <c r="T15" s="6"/>
      <c r="U15" s="6"/>
      <c r="V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14"/>
      <c r="BM15" s="6"/>
      <c r="BN15" s="47">
        <f t="shared" si="8"/>
        <v>-12.499999999999998</v>
      </c>
    </row>
    <row r="16" spans="1:66" s="4" customFormat="1" ht="35.25" customHeight="1" x14ac:dyDescent="0.25">
      <c r="A16" s="16"/>
      <c r="B16" s="17"/>
      <c r="C16" s="19"/>
      <c r="D16" s="17"/>
      <c r="E16" s="17"/>
      <c r="F16" s="17"/>
      <c r="G16" s="11"/>
      <c r="H16" s="11"/>
      <c r="I16" s="36" t="s">
        <v>299</v>
      </c>
      <c r="J16" s="35">
        <f>AY11</f>
        <v>0.2</v>
      </c>
      <c r="K16" s="25">
        <f t="shared" ref="K16:K19" si="23">J16*930</f>
        <v>186</v>
      </c>
      <c r="L16" s="25"/>
      <c r="M16" s="25">
        <f t="shared" ref="M16:M19" si="24">K16*0.08</f>
        <v>14.88</v>
      </c>
      <c r="N16" s="25">
        <f t="shared" ref="N16:N19" si="25">K16-M16-P16</f>
        <v>158.1</v>
      </c>
      <c r="O16" s="25">
        <v>0</v>
      </c>
      <c r="P16" s="25">
        <f t="shared" ref="P16:P19" si="26">K16*0.07</f>
        <v>13.020000000000001</v>
      </c>
      <c r="Q16" s="25">
        <f t="shared" ref="Q16" si="27">M16+N16+O16+P16</f>
        <v>186</v>
      </c>
      <c r="R16" s="46"/>
      <c r="S16" s="6"/>
      <c r="T16" s="6"/>
      <c r="U16" s="6"/>
      <c r="V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14"/>
      <c r="BM16" s="6"/>
      <c r="BN16" s="47">
        <f t="shared" si="8"/>
        <v>-186</v>
      </c>
    </row>
    <row r="17" spans="1:66" s="34" customFormat="1" ht="120" customHeight="1" x14ac:dyDescent="0.25">
      <c r="A17" s="29" t="s">
        <v>65</v>
      </c>
      <c r="B17" s="30" t="s">
        <v>113</v>
      </c>
      <c r="C17" s="31">
        <v>466.1</v>
      </c>
      <c r="D17" s="30" t="s">
        <v>161</v>
      </c>
      <c r="E17" s="30" t="s">
        <v>23</v>
      </c>
      <c r="F17" s="30" t="s">
        <v>210</v>
      </c>
      <c r="G17" s="23" t="s">
        <v>357</v>
      </c>
      <c r="H17" s="23" t="s">
        <v>24</v>
      </c>
      <c r="I17" s="26" t="s">
        <v>299</v>
      </c>
      <c r="J17" s="27">
        <f t="shared" ref="J17:J19" si="28">AY17</f>
        <v>7.0000000000000007E-2</v>
      </c>
      <c r="K17" s="24">
        <f t="shared" si="23"/>
        <v>65.100000000000009</v>
      </c>
      <c r="L17" s="24"/>
      <c r="M17" s="24">
        <f t="shared" si="24"/>
        <v>5.2080000000000011</v>
      </c>
      <c r="N17" s="24">
        <f t="shared" si="25"/>
        <v>55.335000000000008</v>
      </c>
      <c r="O17" s="24">
        <v>0</v>
      </c>
      <c r="P17" s="24">
        <f t="shared" si="26"/>
        <v>4.5570000000000013</v>
      </c>
      <c r="Q17" s="24">
        <f t="shared" ref="Q17" si="29">M17+N17+O17+P17</f>
        <v>65.100000000000009</v>
      </c>
      <c r="R17" s="4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>
        <v>7.0000000000000007E-2</v>
      </c>
      <c r="AZ17" s="32"/>
      <c r="BA17" s="32">
        <f>AY17*930</f>
        <v>65.100000000000009</v>
      </c>
      <c r="BB17" s="32"/>
      <c r="BC17" s="32"/>
      <c r="BD17" s="32"/>
      <c r="BE17" s="32"/>
      <c r="BF17" s="32"/>
      <c r="BG17" s="32"/>
      <c r="BH17" s="32"/>
      <c r="BI17" s="32"/>
      <c r="BJ17" s="32"/>
      <c r="BK17" s="32">
        <f>BA17</f>
        <v>65.100000000000009</v>
      </c>
      <c r="BL17" s="33">
        <v>41890</v>
      </c>
      <c r="BM17" s="32"/>
      <c r="BN17" s="47">
        <f t="shared" si="8"/>
        <v>0</v>
      </c>
    </row>
    <row r="18" spans="1:66" s="34" customFormat="1" ht="120" customHeight="1" x14ac:dyDescent="0.25">
      <c r="A18" s="29" t="s">
        <v>68</v>
      </c>
      <c r="B18" s="30" t="s">
        <v>116</v>
      </c>
      <c r="C18" s="31">
        <v>466.1</v>
      </c>
      <c r="D18" s="30" t="s">
        <v>164</v>
      </c>
      <c r="E18" s="30" t="s">
        <v>23</v>
      </c>
      <c r="F18" s="30" t="s">
        <v>213</v>
      </c>
      <c r="G18" s="23" t="s">
        <v>358</v>
      </c>
      <c r="H18" s="23" t="s">
        <v>24</v>
      </c>
      <c r="I18" s="26" t="s">
        <v>299</v>
      </c>
      <c r="J18" s="27">
        <f t="shared" si="28"/>
        <v>0.1</v>
      </c>
      <c r="K18" s="24">
        <f t="shared" si="23"/>
        <v>93</v>
      </c>
      <c r="L18" s="24"/>
      <c r="M18" s="24">
        <f t="shared" si="24"/>
        <v>7.44</v>
      </c>
      <c r="N18" s="24">
        <f t="shared" si="25"/>
        <v>79.05</v>
      </c>
      <c r="O18" s="24">
        <v>0</v>
      </c>
      <c r="P18" s="24">
        <f t="shared" si="26"/>
        <v>6.5100000000000007</v>
      </c>
      <c r="Q18" s="24">
        <f t="shared" ref="Q18" si="30">M18+N18+O18+P18</f>
        <v>93</v>
      </c>
      <c r="R18" s="4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>
        <v>0.1</v>
      </c>
      <c r="AZ18" s="32"/>
      <c r="BA18" s="32">
        <f t="shared" ref="BA18:BA19" si="31">AY18*930</f>
        <v>93</v>
      </c>
      <c r="BB18" s="32"/>
      <c r="BC18" s="32"/>
      <c r="BD18" s="32"/>
      <c r="BE18" s="32"/>
      <c r="BF18" s="32"/>
      <c r="BG18" s="32"/>
      <c r="BH18" s="32"/>
      <c r="BI18" s="32"/>
      <c r="BJ18" s="32"/>
      <c r="BK18" s="32">
        <f t="shared" ref="BK18:BK19" si="32">BA18</f>
        <v>93</v>
      </c>
      <c r="BL18" s="33">
        <v>41889</v>
      </c>
      <c r="BM18" s="32"/>
      <c r="BN18" s="47">
        <f t="shared" si="8"/>
        <v>0</v>
      </c>
    </row>
    <row r="19" spans="1:66" s="34" customFormat="1" ht="142.5" customHeight="1" x14ac:dyDescent="0.25">
      <c r="A19" s="29" t="s">
        <v>69</v>
      </c>
      <c r="B19" s="30" t="s">
        <v>117</v>
      </c>
      <c r="C19" s="31">
        <v>466.1</v>
      </c>
      <c r="D19" s="30" t="s">
        <v>165</v>
      </c>
      <c r="E19" s="30" t="s">
        <v>23</v>
      </c>
      <c r="F19" s="30" t="s">
        <v>214</v>
      </c>
      <c r="G19" s="23" t="s">
        <v>359</v>
      </c>
      <c r="H19" s="37" t="s">
        <v>285</v>
      </c>
      <c r="I19" s="26" t="s">
        <v>299</v>
      </c>
      <c r="J19" s="24">
        <f t="shared" si="28"/>
        <v>0.19</v>
      </c>
      <c r="K19" s="24">
        <f t="shared" si="23"/>
        <v>176.7</v>
      </c>
      <c r="L19" s="24"/>
      <c r="M19" s="24">
        <f t="shared" si="24"/>
        <v>14.135999999999999</v>
      </c>
      <c r="N19" s="24">
        <f t="shared" si="25"/>
        <v>150.19499999999999</v>
      </c>
      <c r="O19" s="24">
        <v>0</v>
      </c>
      <c r="P19" s="24">
        <f t="shared" si="26"/>
        <v>12.369</v>
      </c>
      <c r="Q19" s="24">
        <f t="shared" ref="Q19" si="33">M19+N19+O19+P19</f>
        <v>176.7</v>
      </c>
      <c r="R19" s="4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>
        <v>0.19</v>
      </c>
      <c r="AZ19" s="32"/>
      <c r="BA19" s="32">
        <f t="shared" si="31"/>
        <v>176.7</v>
      </c>
      <c r="BB19" s="32"/>
      <c r="BC19" s="32"/>
      <c r="BD19" s="32"/>
      <c r="BE19" s="32"/>
      <c r="BF19" s="32"/>
      <c r="BG19" s="32"/>
      <c r="BH19" s="32"/>
      <c r="BI19" s="32"/>
      <c r="BJ19" s="32"/>
      <c r="BK19" s="32">
        <f t="shared" si="32"/>
        <v>176.7</v>
      </c>
      <c r="BL19" s="33">
        <v>41955</v>
      </c>
      <c r="BM19" s="32"/>
      <c r="BN19" s="47">
        <f t="shared" si="8"/>
        <v>0</v>
      </c>
    </row>
    <row r="20" spans="1:66" s="34" customFormat="1" ht="340.5" customHeight="1" x14ac:dyDescent="0.25">
      <c r="A20" s="29" t="s">
        <v>74</v>
      </c>
      <c r="B20" s="30" t="s">
        <v>122</v>
      </c>
      <c r="C20" s="31">
        <v>466.1</v>
      </c>
      <c r="D20" s="30" t="s">
        <v>170</v>
      </c>
      <c r="E20" s="30" t="s">
        <v>26</v>
      </c>
      <c r="F20" s="30" t="s">
        <v>219</v>
      </c>
      <c r="G20" s="23" t="s">
        <v>360</v>
      </c>
      <c r="H20" s="23"/>
      <c r="I20" s="23" t="s">
        <v>348</v>
      </c>
      <c r="J20" s="24"/>
      <c r="K20" s="24">
        <f>K21+K22+K23+K24+K25</f>
        <v>1078.5</v>
      </c>
      <c r="L20" s="24">
        <f t="shared" ref="L20:Q20" si="34">L21+L22+L23+L24+L25</f>
        <v>0</v>
      </c>
      <c r="M20" s="24">
        <f t="shared" si="34"/>
        <v>77.509999999999991</v>
      </c>
      <c r="N20" s="24">
        <f t="shared" si="34"/>
        <v>780.1099999999999</v>
      </c>
      <c r="O20" s="24">
        <f t="shared" si="34"/>
        <v>182.47000000000003</v>
      </c>
      <c r="P20" s="24">
        <f t="shared" si="34"/>
        <v>38.410000000000004</v>
      </c>
      <c r="Q20" s="24">
        <f t="shared" si="34"/>
        <v>1078.5</v>
      </c>
      <c r="R20" s="46"/>
      <c r="S20" s="32"/>
      <c r="T20" s="32"/>
      <c r="U20" s="32"/>
      <c r="V20" s="32"/>
      <c r="W20" s="32"/>
      <c r="X20" s="32"/>
      <c r="Y20" s="32"/>
      <c r="Z20" s="32">
        <v>0.5</v>
      </c>
      <c r="AA20" s="32"/>
      <c r="AB20" s="32">
        <f>Z20*1100</f>
        <v>550</v>
      </c>
      <c r="AC20" s="32"/>
      <c r="AD20" s="32"/>
      <c r="AE20" s="32">
        <v>1</v>
      </c>
      <c r="AF20" s="32"/>
      <c r="AG20" s="32">
        <f>K22</f>
        <v>53.34</v>
      </c>
      <c r="AH20" s="32"/>
      <c r="AI20" s="32"/>
      <c r="AJ20" s="32"/>
      <c r="AK20" s="32"/>
      <c r="AL20" s="32"/>
      <c r="AM20" s="32"/>
      <c r="AN20" s="32" t="s">
        <v>305</v>
      </c>
      <c r="AO20" s="32">
        <f>K23</f>
        <v>183.66</v>
      </c>
      <c r="AP20" s="32">
        <v>1</v>
      </c>
      <c r="AQ20" s="32">
        <f>K24</f>
        <v>12.5</v>
      </c>
      <c r="AR20" s="32"/>
      <c r="AS20" s="32"/>
      <c r="AT20" s="32"/>
      <c r="AU20" s="32"/>
      <c r="AV20" s="32"/>
      <c r="AW20" s="32"/>
      <c r="AX20" s="32"/>
      <c r="AY20" s="32">
        <v>0.3</v>
      </c>
      <c r="AZ20" s="32"/>
      <c r="BA20" s="32">
        <f>AY20*930</f>
        <v>279</v>
      </c>
      <c r="BB20" s="32"/>
      <c r="BC20" s="32"/>
      <c r="BD20" s="32"/>
      <c r="BE20" s="32"/>
      <c r="BF20" s="32"/>
      <c r="BG20" s="32"/>
      <c r="BH20" s="32"/>
      <c r="BI20" s="32"/>
      <c r="BJ20" s="32"/>
      <c r="BK20" s="32">
        <f>AB20+AG20+AO20+AQ20+BA20</f>
        <v>1078.5</v>
      </c>
      <c r="BL20" s="33">
        <v>41896</v>
      </c>
      <c r="BM20" s="32"/>
      <c r="BN20" s="47">
        <f t="shared" si="8"/>
        <v>0</v>
      </c>
    </row>
    <row r="21" spans="1:66" s="43" customFormat="1" ht="39.75" customHeight="1" x14ac:dyDescent="0.25">
      <c r="A21" s="38"/>
      <c r="B21" s="39"/>
      <c r="C21" s="40"/>
      <c r="D21" s="39"/>
      <c r="E21" s="39"/>
      <c r="F21" s="39"/>
      <c r="G21" s="41"/>
      <c r="H21" s="41"/>
      <c r="I21" s="41" t="s">
        <v>7</v>
      </c>
      <c r="J21" s="25">
        <f>Z20</f>
        <v>0.5</v>
      </c>
      <c r="K21" s="25">
        <f>J21*1100</f>
        <v>550</v>
      </c>
      <c r="L21" s="25"/>
      <c r="M21" s="25">
        <f>K21*0.08</f>
        <v>44</v>
      </c>
      <c r="N21" s="25">
        <f>K21*0.89</f>
        <v>489.5</v>
      </c>
      <c r="O21" s="25">
        <v>0</v>
      </c>
      <c r="P21" s="25">
        <f>K21*0.03</f>
        <v>16.5</v>
      </c>
      <c r="Q21" s="25">
        <f>M21+N21+O21+P21</f>
        <v>550</v>
      </c>
      <c r="R21" s="46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6"/>
      <c r="BL21" s="13"/>
      <c r="BM21" s="42"/>
      <c r="BN21" s="47">
        <f t="shared" si="8"/>
        <v>-550</v>
      </c>
    </row>
    <row r="22" spans="1:66" s="43" customFormat="1" ht="39.75" customHeight="1" x14ac:dyDescent="0.25">
      <c r="A22" s="38"/>
      <c r="B22" s="39"/>
      <c r="C22" s="40"/>
      <c r="D22" s="39"/>
      <c r="E22" s="39"/>
      <c r="F22" s="39"/>
      <c r="G22" s="41"/>
      <c r="H22" s="41"/>
      <c r="I22" s="41" t="s">
        <v>9</v>
      </c>
      <c r="J22" s="25">
        <f>AE20</f>
        <v>1</v>
      </c>
      <c r="K22" s="25">
        <v>53.34</v>
      </c>
      <c r="L22" s="25"/>
      <c r="M22" s="25">
        <v>3.91</v>
      </c>
      <c r="N22" s="25">
        <v>10.51</v>
      </c>
      <c r="O22" s="25">
        <v>38.39</v>
      </c>
      <c r="P22" s="25">
        <v>0.53</v>
      </c>
      <c r="Q22" s="25">
        <f t="shared" ref="Q22" si="35">M22+N22+O22+P22</f>
        <v>53.34</v>
      </c>
      <c r="R22" s="46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6"/>
      <c r="BL22" s="13"/>
      <c r="BM22" s="42"/>
      <c r="BN22" s="47">
        <f t="shared" si="8"/>
        <v>-53.34</v>
      </c>
    </row>
    <row r="23" spans="1:66" s="43" customFormat="1" ht="39.75" customHeight="1" x14ac:dyDescent="0.25">
      <c r="A23" s="38"/>
      <c r="B23" s="39"/>
      <c r="C23" s="40"/>
      <c r="D23" s="39"/>
      <c r="E23" s="39"/>
      <c r="F23" s="39"/>
      <c r="G23" s="41"/>
      <c r="H23" s="41"/>
      <c r="I23" s="41" t="s">
        <v>12</v>
      </c>
      <c r="J23" s="41" t="s">
        <v>305</v>
      </c>
      <c r="K23" s="25">
        <v>183.66</v>
      </c>
      <c r="L23" s="25"/>
      <c r="M23" s="25">
        <v>6.53</v>
      </c>
      <c r="N23" s="25">
        <v>41.42</v>
      </c>
      <c r="O23" s="25">
        <v>133.96</v>
      </c>
      <c r="P23" s="25">
        <v>1.75</v>
      </c>
      <c r="Q23" s="25">
        <f>M23+N23+O23+P23</f>
        <v>183.66000000000003</v>
      </c>
      <c r="R23" s="46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6"/>
      <c r="BL23" s="13"/>
      <c r="BM23" s="42"/>
      <c r="BN23" s="47">
        <f t="shared" si="8"/>
        <v>-183.66000000000003</v>
      </c>
    </row>
    <row r="24" spans="1:66" s="43" customFormat="1" ht="39.75" customHeight="1" x14ac:dyDescent="0.25">
      <c r="A24" s="38"/>
      <c r="B24" s="39"/>
      <c r="C24" s="40"/>
      <c r="D24" s="39"/>
      <c r="E24" s="39"/>
      <c r="F24" s="39"/>
      <c r="G24" s="41"/>
      <c r="H24" s="41"/>
      <c r="I24" s="41" t="s">
        <v>28</v>
      </c>
      <c r="J24" s="25">
        <f>AP20</f>
        <v>1</v>
      </c>
      <c r="K24" s="25">
        <v>12.5</v>
      </c>
      <c r="L24" s="25"/>
      <c r="M24" s="25">
        <v>0.75</v>
      </c>
      <c r="N24" s="25">
        <v>1.53</v>
      </c>
      <c r="O24" s="25">
        <v>10.119999999999999</v>
      </c>
      <c r="P24" s="25">
        <v>0.1</v>
      </c>
      <c r="Q24" s="25">
        <f t="shared" ref="Q24:Q25" si="36">M24+N24+O24+P24</f>
        <v>12.499999999999998</v>
      </c>
      <c r="R24" s="46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6"/>
      <c r="BL24" s="13"/>
      <c r="BM24" s="42"/>
      <c r="BN24" s="47">
        <f t="shared" ref="BN24:BN30" si="37">BK24-Q24</f>
        <v>-12.499999999999998</v>
      </c>
    </row>
    <row r="25" spans="1:66" s="43" customFormat="1" ht="39.75" customHeight="1" x14ac:dyDescent="0.25">
      <c r="A25" s="38"/>
      <c r="B25" s="39"/>
      <c r="C25" s="40"/>
      <c r="D25" s="39"/>
      <c r="E25" s="39"/>
      <c r="F25" s="39"/>
      <c r="G25" s="41"/>
      <c r="H25" s="41"/>
      <c r="I25" s="41" t="s">
        <v>299</v>
      </c>
      <c r="J25" s="25">
        <f>AY20</f>
        <v>0.3</v>
      </c>
      <c r="K25" s="25">
        <f t="shared" ref="K25:K30" si="38">J25*930</f>
        <v>279</v>
      </c>
      <c r="L25" s="25"/>
      <c r="M25" s="25">
        <f t="shared" ref="M25" si="39">K25*0.08</f>
        <v>22.32</v>
      </c>
      <c r="N25" s="25">
        <f t="shared" ref="N25" si="40">K25-M25-P25</f>
        <v>237.15</v>
      </c>
      <c r="O25" s="25">
        <v>0</v>
      </c>
      <c r="P25" s="25">
        <f t="shared" ref="P25" si="41">K25*0.07</f>
        <v>19.53</v>
      </c>
      <c r="Q25" s="25">
        <f t="shared" si="36"/>
        <v>279</v>
      </c>
      <c r="R25" s="46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6"/>
      <c r="BL25" s="13"/>
      <c r="BM25" s="42"/>
      <c r="BN25" s="47">
        <f t="shared" si="37"/>
        <v>-279</v>
      </c>
    </row>
    <row r="26" spans="1:66" s="34" customFormat="1" ht="222" customHeight="1" x14ac:dyDescent="0.25">
      <c r="A26" s="29" t="s">
        <v>75</v>
      </c>
      <c r="B26" s="30" t="s">
        <v>123</v>
      </c>
      <c r="C26" s="31">
        <v>466.1</v>
      </c>
      <c r="D26" s="30" t="s">
        <v>171</v>
      </c>
      <c r="E26" s="30" t="s">
        <v>23</v>
      </c>
      <c r="F26" s="30" t="s">
        <v>220</v>
      </c>
      <c r="G26" s="23" t="s">
        <v>361</v>
      </c>
      <c r="H26" s="23" t="s">
        <v>24</v>
      </c>
      <c r="I26" s="23" t="s">
        <v>299</v>
      </c>
      <c r="J26" s="24">
        <f t="shared" ref="J26:J30" si="42">AY26</f>
        <v>0.06</v>
      </c>
      <c r="K26" s="24">
        <f t="shared" si="38"/>
        <v>55.8</v>
      </c>
      <c r="L26" s="24"/>
      <c r="M26" s="24">
        <f t="shared" ref="M26" si="43">K26*0.08</f>
        <v>4.4639999999999995</v>
      </c>
      <c r="N26" s="24">
        <f t="shared" ref="N26" si="44">K26-M26-P26</f>
        <v>47.43</v>
      </c>
      <c r="O26" s="24">
        <v>0</v>
      </c>
      <c r="P26" s="24">
        <f t="shared" ref="P26" si="45">K26*0.07</f>
        <v>3.9060000000000001</v>
      </c>
      <c r="Q26" s="24">
        <f t="shared" ref="Q26" si="46">M26+N26+O26+P26</f>
        <v>55.8</v>
      </c>
      <c r="R26" s="4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>
        <v>0.06</v>
      </c>
      <c r="AZ26" s="32"/>
      <c r="BA26" s="32">
        <f t="shared" ref="BA26:BA30" si="47">AY26*930</f>
        <v>55.8</v>
      </c>
      <c r="BB26" s="32"/>
      <c r="BC26" s="32"/>
      <c r="BD26" s="32"/>
      <c r="BE26" s="32"/>
      <c r="BF26" s="32"/>
      <c r="BG26" s="32"/>
      <c r="BH26" s="32"/>
      <c r="BI26" s="32"/>
      <c r="BJ26" s="32"/>
      <c r="BK26" s="32">
        <f t="shared" ref="BK26:BK30" si="48">BA26</f>
        <v>55.8</v>
      </c>
      <c r="BL26" s="33">
        <v>41894</v>
      </c>
      <c r="BM26" s="32" t="s">
        <v>317</v>
      </c>
      <c r="BN26" s="47">
        <f t="shared" si="37"/>
        <v>0</v>
      </c>
    </row>
    <row r="27" spans="1:66" s="34" customFormat="1" ht="162.75" x14ac:dyDescent="0.25">
      <c r="A27" s="29" t="s">
        <v>76</v>
      </c>
      <c r="B27" s="30" t="s">
        <v>124</v>
      </c>
      <c r="C27" s="31">
        <v>466.1</v>
      </c>
      <c r="D27" s="30" t="s">
        <v>172</v>
      </c>
      <c r="E27" s="30" t="s">
        <v>23</v>
      </c>
      <c r="F27" s="30" t="s">
        <v>221</v>
      </c>
      <c r="G27" s="23" t="s">
        <v>362</v>
      </c>
      <c r="H27" s="23" t="s">
        <v>260</v>
      </c>
      <c r="I27" s="23" t="s">
        <v>299</v>
      </c>
      <c r="J27" s="24">
        <f t="shared" si="42"/>
        <v>0.16</v>
      </c>
      <c r="K27" s="24">
        <f t="shared" si="38"/>
        <v>148.80000000000001</v>
      </c>
      <c r="L27" s="24"/>
      <c r="M27" s="24">
        <f t="shared" ref="M27" si="49">K27*0.08</f>
        <v>11.904000000000002</v>
      </c>
      <c r="N27" s="24">
        <f t="shared" ref="N27" si="50">K27-M27-P27</f>
        <v>126.48000000000002</v>
      </c>
      <c r="O27" s="24">
        <v>0</v>
      </c>
      <c r="P27" s="24">
        <f t="shared" ref="P27" si="51">K27*0.07</f>
        <v>10.416000000000002</v>
      </c>
      <c r="Q27" s="24">
        <f t="shared" ref="Q27" si="52">M27+N27+O27+P27</f>
        <v>148.80000000000001</v>
      </c>
      <c r="R27" s="4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>
        <v>0.16</v>
      </c>
      <c r="AZ27" s="32"/>
      <c r="BA27" s="32">
        <f t="shared" si="47"/>
        <v>148.80000000000001</v>
      </c>
      <c r="BB27" s="32"/>
      <c r="BC27" s="32"/>
      <c r="BD27" s="32"/>
      <c r="BE27" s="32"/>
      <c r="BF27" s="32"/>
      <c r="BG27" s="32"/>
      <c r="BH27" s="32"/>
      <c r="BI27" s="32"/>
      <c r="BJ27" s="32"/>
      <c r="BK27" s="32">
        <f t="shared" si="48"/>
        <v>148.80000000000001</v>
      </c>
      <c r="BL27" s="33">
        <v>41957</v>
      </c>
      <c r="BM27" s="32" t="s">
        <v>318</v>
      </c>
      <c r="BN27" s="47">
        <f t="shared" si="37"/>
        <v>0</v>
      </c>
    </row>
    <row r="28" spans="1:66" s="34" customFormat="1" ht="162.75" x14ac:dyDescent="0.25">
      <c r="A28" s="29" t="s">
        <v>81</v>
      </c>
      <c r="B28" s="30" t="s">
        <v>129</v>
      </c>
      <c r="C28" s="31">
        <v>466.1</v>
      </c>
      <c r="D28" s="30" t="s">
        <v>177</v>
      </c>
      <c r="E28" s="30" t="s">
        <v>23</v>
      </c>
      <c r="F28" s="30" t="s">
        <v>226</v>
      </c>
      <c r="G28" s="23" t="s">
        <v>363</v>
      </c>
      <c r="H28" s="23" t="s">
        <v>24</v>
      </c>
      <c r="I28" s="23" t="s">
        <v>299</v>
      </c>
      <c r="J28" s="24">
        <f t="shared" si="42"/>
        <v>0.17</v>
      </c>
      <c r="K28" s="24">
        <f t="shared" si="38"/>
        <v>158.10000000000002</v>
      </c>
      <c r="L28" s="24"/>
      <c r="M28" s="24">
        <f t="shared" ref="M28" si="53">K28*0.08</f>
        <v>12.648000000000001</v>
      </c>
      <c r="N28" s="24">
        <f t="shared" ref="N28" si="54">K28-M28-P28</f>
        <v>134.38500000000002</v>
      </c>
      <c r="O28" s="24">
        <v>0</v>
      </c>
      <c r="P28" s="24">
        <f t="shared" ref="P28" si="55">K28*0.07</f>
        <v>11.067000000000002</v>
      </c>
      <c r="Q28" s="24">
        <f t="shared" ref="Q28" si="56">M28+N28+O28+P28</f>
        <v>158.10000000000002</v>
      </c>
      <c r="R28" s="4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>
        <v>0.17</v>
      </c>
      <c r="AZ28" s="32"/>
      <c r="BA28" s="32">
        <f t="shared" si="47"/>
        <v>158.10000000000002</v>
      </c>
      <c r="BB28" s="32"/>
      <c r="BC28" s="32"/>
      <c r="BD28" s="32"/>
      <c r="BE28" s="32"/>
      <c r="BF28" s="32"/>
      <c r="BG28" s="32"/>
      <c r="BH28" s="32"/>
      <c r="BI28" s="32"/>
      <c r="BJ28" s="32"/>
      <c r="BK28" s="32">
        <f t="shared" si="48"/>
        <v>158.10000000000002</v>
      </c>
      <c r="BL28" s="33">
        <v>41957</v>
      </c>
      <c r="BM28" s="32" t="s">
        <v>319</v>
      </c>
      <c r="BN28" s="47">
        <f t="shared" si="37"/>
        <v>0</v>
      </c>
    </row>
    <row r="29" spans="1:66" s="34" customFormat="1" ht="152.25" customHeight="1" x14ac:dyDescent="0.25">
      <c r="A29" s="29" t="s">
        <v>77</v>
      </c>
      <c r="B29" s="30" t="s">
        <v>125</v>
      </c>
      <c r="C29" s="31">
        <v>466.1</v>
      </c>
      <c r="D29" s="30" t="s">
        <v>173</v>
      </c>
      <c r="E29" s="30" t="s">
        <v>23</v>
      </c>
      <c r="F29" s="30" t="s">
        <v>222</v>
      </c>
      <c r="G29" s="23" t="s">
        <v>364</v>
      </c>
      <c r="H29" s="23" t="s">
        <v>24</v>
      </c>
      <c r="I29" s="23" t="s">
        <v>299</v>
      </c>
      <c r="J29" s="24">
        <f t="shared" si="42"/>
        <v>0.06</v>
      </c>
      <c r="K29" s="24">
        <f t="shared" si="38"/>
        <v>55.8</v>
      </c>
      <c r="L29" s="24"/>
      <c r="M29" s="24">
        <f t="shared" ref="M29" si="57">K29*0.08</f>
        <v>4.4639999999999995</v>
      </c>
      <c r="N29" s="24">
        <f t="shared" ref="N29" si="58">K29-M29-P29</f>
        <v>47.43</v>
      </c>
      <c r="O29" s="24">
        <v>0</v>
      </c>
      <c r="P29" s="24">
        <f t="shared" ref="P29" si="59">K29*0.07</f>
        <v>3.9060000000000001</v>
      </c>
      <c r="Q29" s="24">
        <f t="shared" ref="Q29" si="60">M29+N29+O29+P29</f>
        <v>55.8</v>
      </c>
      <c r="R29" s="4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>
        <v>0.06</v>
      </c>
      <c r="AZ29" s="32"/>
      <c r="BA29" s="32">
        <f t="shared" si="47"/>
        <v>55.8</v>
      </c>
      <c r="BB29" s="32"/>
      <c r="BC29" s="32"/>
      <c r="BD29" s="32"/>
      <c r="BE29" s="32"/>
      <c r="BF29" s="32"/>
      <c r="BG29" s="32"/>
      <c r="BH29" s="32"/>
      <c r="BI29" s="32"/>
      <c r="BJ29" s="32"/>
      <c r="BK29" s="32">
        <f t="shared" si="48"/>
        <v>55.8</v>
      </c>
      <c r="BL29" s="33">
        <v>41894</v>
      </c>
      <c r="BM29" s="32"/>
      <c r="BN29" s="47">
        <f t="shared" si="37"/>
        <v>0</v>
      </c>
    </row>
    <row r="30" spans="1:66" s="34" customFormat="1" ht="120" customHeight="1" x14ac:dyDescent="0.25">
      <c r="A30" s="29" t="s">
        <v>78</v>
      </c>
      <c r="B30" s="30" t="s">
        <v>126</v>
      </c>
      <c r="C30" s="31">
        <v>466.1</v>
      </c>
      <c r="D30" s="30" t="s">
        <v>174</v>
      </c>
      <c r="E30" s="30" t="s">
        <v>23</v>
      </c>
      <c r="F30" s="30" t="s">
        <v>223</v>
      </c>
      <c r="G30" s="23" t="s">
        <v>365</v>
      </c>
      <c r="H30" s="23" t="s">
        <v>24</v>
      </c>
      <c r="I30" s="23" t="s">
        <v>299</v>
      </c>
      <c r="J30" s="24">
        <f t="shared" si="42"/>
        <v>0.06</v>
      </c>
      <c r="K30" s="24">
        <f t="shared" si="38"/>
        <v>55.8</v>
      </c>
      <c r="L30" s="24"/>
      <c r="M30" s="24">
        <f t="shared" ref="M30" si="61">K30*0.08</f>
        <v>4.4639999999999995</v>
      </c>
      <c r="N30" s="24">
        <f t="shared" ref="N30" si="62">K30-M30-P30</f>
        <v>47.43</v>
      </c>
      <c r="O30" s="24">
        <v>0</v>
      </c>
      <c r="P30" s="24">
        <f t="shared" ref="P30" si="63">K30*0.07</f>
        <v>3.9060000000000001</v>
      </c>
      <c r="Q30" s="24">
        <f t="shared" ref="Q30" si="64">M30+N30+O30+P30</f>
        <v>55.8</v>
      </c>
      <c r="R30" s="4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>
        <v>0.06</v>
      </c>
      <c r="AZ30" s="32"/>
      <c r="BA30" s="32">
        <f t="shared" si="47"/>
        <v>55.8</v>
      </c>
      <c r="BB30" s="32"/>
      <c r="BC30" s="32"/>
      <c r="BD30" s="32"/>
      <c r="BE30" s="32"/>
      <c r="BF30" s="32"/>
      <c r="BG30" s="32"/>
      <c r="BH30" s="32"/>
      <c r="BI30" s="32"/>
      <c r="BJ30" s="32"/>
      <c r="BK30" s="32">
        <f t="shared" si="48"/>
        <v>55.8</v>
      </c>
      <c r="BL30" s="33">
        <v>41896</v>
      </c>
      <c r="BM30" s="32"/>
      <c r="BN30" s="47">
        <f t="shared" si="37"/>
        <v>0</v>
      </c>
    </row>
    <row r="31" spans="1:66" s="52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9"/>
      <c r="K31" s="49">
        <f>K30++K28+K29+K27+K26+K20+K19+K18+K17+K11+K10+K9+K8+K6+K5+K4+K3</f>
        <v>3741.3670000000002</v>
      </c>
      <c r="L31" s="49">
        <f t="shared" ref="L31:BF31" si="65">L30++L28+L29+L27+L26+L20+L19+L18+L17+L11+L10+L9+L8+L6+L5+L4+L3</f>
        <v>0</v>
      </c>
      <c r="M31" s="49">
        <f t="shared" si="65"/>
        <v>275.428</v>
      </c>
      <c r="N31" s="49">
        <f t="shared" si="65"/>
        <v>2792.0349999999999</v>
      </c>
      <c r="O31" s="49">
        <f t="shared" si="65"/>
        <v>470.42</v>
      </c>
      <c r="P31" s="49">
        <f t="shared" si="65"/>
        <v>203.48400000000004</v>
      </c>
      <c r="Q31" s="49">
        <f t="shared" si="65"/>
        <v>3741.3670000000002</v>
      </c>
      <c r="R31" s="49">
        <f t="shared" si="65"/>
        <v>0</v>
      </c>
      <c r="S31" s="49">
        <f t="shared" si="65"/>
        <v>0</v>
      </c>
      <c r="T31" s="49">
        <f t="shared" si="65"/>
        <v>0</v>
      </c>
      <c r="U31" s="49">
        <f t="shared" si="65"/>
        <v>0</v>
      </c>
      <c r="V31" s="49">
        <f t="shared" si="65"/>
        <v>0</v>
      </c>
      <c r="W31" s="49">
        <f t="shared" si="65"/>
        <v>0</v>
      </c>
      <c r="X31" s="49">
        <f t="shared" si="65"/>
        <v>0</v>
      </c>
      <c r="Y31" s="49">
        <f t="shared" si="65"/>
        <v>0</v>
      </c>
      <c r="Z31" s="49">
        <f t="shared" si="65"/>
        <v>0.53</v>
      </c>
      <c r="AA31" s="49">
        <f t="shared" si="65"/>
        <v>0</v>
      </c>
      <c r="AB31" s="49">
        <f t="shared" si="65"/>
        <v>583</v>
      </c>
      <c r="AC31" s="49">
        <f t="shared" si="65"/>
        <v>0</v>
      </c>
      <c r="AD31" s="49">
        <f t="shared" si="65"/>
        <v>0</v>
      </c>
      <c r="AE31" s="49">
        <f t="shared" si="65"/>
        <v>2</v>
      </c>
      <c r="AF31" s="49">
        <f t="shared" si="65"/>
        <v>0</v>
      </c>
      <c r="AG31" s="49">
        <f t="shared" si="65"/>
        <v>106.68</v>
      </c>
      <c r="AH31" s="49">
        <f t="shared" si="65"/>
        <v>0</v>
      </c>
      <c r="AI31" s="49">
        <f t="shared" si="65"/>
        <v>0</v>
      </c>
      <c r="AJ31" s="49">
        <f t="shared" si="65"/>
        <v>0</v>
      </c>
      <c r="AK31" s="49">
        <f t="shared" si="65"/>
        <v>0</v>
      </c>
      <c r="AL31" s="49">
        <f t="shared" si="65"/>
        <v>0</v>
      </c>
      <c r="AM31" s="49">
        <f t="shared" si="65"/>
        <v>0</v>
      </c>
      <c r="AN31" s="54" t="s">
        <v>368</v>
      </c>
      <c r="AO31" s="49">
        <f t="shared" si="65"/>
        <v>478.48699999999997</v>
      </c>
      <c r="AP31" s="49">
        <f t="shared" si="65"/>
        <v>2</v>
      </c>
      <c r="AQ31" s="49">
        <f t="shared" si="65"/>
        <v>25</v>
      </c>
      <c r="AR31" s="49">
        <f t="shared" si="65"/>
        <v>0</v>
      </c>
      <c r="AS31" s="49">
        <f t="shared" si="65"/>
        <v>0</v>
      </c>
      <c r="AT31" s="49">
        <f t="shared" si="65"/>
        <v>0</v>
      </c>
      <c r="AU31" s="49">
        <f t="shared" si="65"/>
        <v>0</v>
      </c>
      <c r="AV31" s="49">
        <f t="shared" si="65"/>
        <v>0</v>
      </c>
      <c r="AW31" s="49">
        <f t="shared" si="65"/>
        <v>0</v>
      </c>
      <c r="AX31" s="49">
        <f t="shared" si="65"/>
        <v>0</v>
      </c>
      <c r="AY31" s="49">
        <f t="shared" si="65"/>
        <v>2.7399999999999998</v>
      </c>
      <c r="AZ31" s="49">
        <f t="shared" si="65"/>
        <v>0</v>
      </c>
      <c r="BA31" s="49">
        <f t="shared" si="65"/>
        <v>2548.1999999999998</v>
      </c>
      <c r="BB31" s="49">
        <f t="shared" si="65"/>
        <v>0</v>
      </c>
      <c r="BC31" s="49">
        <f t="shared" si="65"/>
        <v>0</v>
      </c>
      <c r="BD31" s="49">
        <f t="shared" si="65"/>
        <v>0</v>
      </c>
      <c r="BE31" s="49">
        <f t="shared" si="65"/>
        <v>0</v>
      </c>
      <c r="BF31" s="49">
        <f t="shared" si="65"/>
        <v>0</v>
      </c>
      <c r="BG31" s="49" t="e">
        <f>#REF!+#REF!+#REF!+BG30++BG28+BG29+BG27+BG26+BG20+#REF!+#REF!+BG19+BG18+#REF!+#REF!+BG17+BG11+BG10+BG9+BG8+BG6+BG5+BG4+#REF!+#REF!+#REF!+#REF!+#REF!+BG3++#REF!+#REF!+#REF!+#REF!+#REF!+#REF!+#REF!+#REF!+#REF!+#REF!+#REF!+#REF!+#REF!+#REF!</f>
        <v>#REF!</v>
      </c>
      <c r="BH31" s="49" t="e">
        <f>#REF!+#REF!+#REF!+BH30++BH28+BH29+BH27+BH26+BH20+#REF!+#REF!+BH19+BH18+#REF!+#REF!+BH17+BH11+BH10+BH9+BH8+BH6+BH5+BH4+#REF!+#REF!+#REF!+#REF!+#REF!+BH3++#REF!+#REF!+#REF!+#REF!+#REF!+#REF!+#REF!+#REF!+#REF!+#REF!+#REF!+#REF!+#REF!+#REF!</f>
        <v>#REF!</v>
      </c>
      <c r="BI31" s="49" t="e">
        <f>#REF!+#REF!+#REF!+BI30++BI28+BI29+BI27+BI26+BI20+#REF!+#REF!+BI19+BI18+#REF!+#REF!+BI17+BI11+BI10+BI9+BI8+BI6+BI5+BI4+#REF!+#REF!+#REF!+#REF!+#REF!+BI3++#REF!+#REF!+#REF!+#REF!+#REF!+#REF!+#REF!+#REF!+#REF!+#REF!+#REF!+#REF!+#REF!+#REF!</f>
        <v>#REF!</v>
      </c>
      <c r="BJ31" s="49" t="e">
        <f>#REF!+#REF!+#REF!+BJ30++BJ28+BJ29+BJ27+BJ26+BJ20+#REF!+#REF!+BJ19+BJ18+#REF!+#REF!+BJ17+BJ11+BJ10+BJ9+BJ8+BJ6+BJ5+BJ4+#REF!+#REF!+#REF!+#REF!+#REF!+BJ3++#REF!+#REF!+#REF!+#REF!+#REF!+#REF!+#REF!+#REF!+#REF!+#REF!+#REF!+#REF!+#REF!+#REF!</f>
        <v>#REF!</v>
      </c>
      <c r="BK31" s="49">
        <f>SUM(BK3:BK30)</f>
        <v>3741.3670000000006</v>
      </c>
      <c r="BL31" s="50"/>
      <c r="BM31" s="48"/>
      <c r="BN31" s="51">
        <f>BK31-K31</f>
        <v>0</v>
      </c>
    </row>
  </sheetData>
  <autoFilter ref="A2:BM30"/>
  <pageMargins left="0" right="0" top="0" bottom="0" header="0" footer="0"/>
  <pageSetup paperSize="9" scale="2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7"/>
  <sheetViews>
    <sheetView view="pageBreakPreview" zoomScale="40" zoomScaleNormal="70" zoomScaleSheetLayoutView="40" workbookViewId="0">
      <pane ySplit="2" topLeftCell="A3" activePane="bottomLeft" state="frozen"/>
      <selection pane="bottomLeft" activeCell="G51" sqref="G51"/>
    </sheetView>
  </sheetViews>
  <sheetFormatPr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33.28515625" style="18" customWidth="1"/>
    <col min="5" max="5" width="10.5703125" style="18" customWidth="1"/>
    <col min="6" max="6" width="36.42578125" style="18" customWidth="1"/>
    <col min="7" max="7" width="109.5703125" style="12" customWidth="1"/>
    <col min="8" max="8" width="108" style="12" customWidth="1"/>
    <col min="9" max="9" width="17.42578125" style="5" customWidth="1"/>
    <col min="10" max="10" width="0" style="5" hidden="1" customWidth="1"/>
    <col min="11" max="12" width="17" style="5" customWidth="1"/>
    <col min="13" max="13" width="0" style="5" hidden="1" customWidth="1"/>
    <col min="14" max="14" width="10" style="5" bestFit="1" customWidth="1"/>
    <col min="15" max="15" width="0" style="5" hidden="1" customWidth="1"/>
    <col min="16" max="16" width="12.5703125" style="3" customWidth="1"/>
    <col min="17" max="17" width="0" style="3" hidden="1" customWidth="1"/>
    <col min="18" max="18" width="9.140625" style="3"/>
    <col min="19" max="19" width="0" style="3" hidden="1" customWidth="1"/>
    <col min="20" max="20" width="13.42578125" style="3" customWidth="1"/>
    <col min="21" max="21" width="0" style="3" hidden="1" customWidth="1"/>
    <col min="22" max="22" width="10.7109375" style="3" customWidth="1"/>
    <col min="23" max="23" width="10.7109375" style="3" hidden="1" customWidth="1"/>
    <col min="24" max="24" width="9.140625" style="3"/>
    <col min="25" max="25" width="0" style="3" hidden="1" customWidth="1"/>
    <col min="26" max="26" width="9.5703125" style="3" bestFit="1" customWidth="1"/>
    <col min="27" max="27" width="0" style="3" hidden="1" customWidth="1"/>
    <col min="28" max="29" width="12.42578125" style="3" customWidth="1"/>
    <col min="30" max="30" width="9.140625" style="3" customWidth="1"/>
    <col min="31" max="31" width="9.140625" style="3" hidden="1" customWidth="1"/>
    <col min="32" max="32" width="9.140625" style="3" customWidth="1"/>
    <col min="33" max="33" width="9.140625" style="3" hidden="1" customWidth="1"/>
    <col min="34" max="34" width="29" style="3" customWidth="1"/>
    <col min="35" max="35" width="11.42578125" style="3" hidden="1" customWidth="1"/>
    <col min="36" max="36" width="11.85546875" style="3" customWidth="1"/>
    <col min="37" max="37" width="13.28515625" style="3" hidden="1" customWidth="1"/>
    <col min="38" max="38" width="16.42578125" style="3" customWidth="1"/>
    <col min="39" max="39" width="13.42578125" style="3" hidden="1" customWidth="1"/>
    <col min="40" max="40" width="15.42578125" style="3" customWidth="1"/>
    <col min="41" max="41" width="11.28515625" style="3" hidden="1" customWidth="1"/>
    <col min="42" max="42" width="15" style="3" customWidth="1"/>
    <col min="43" max="43" width="11.42578125" style="3" hidden="1" customWidth="1"/>
    <col min="44" max="44" width="13.7109375" style="3" customWidth="1"/>
    <col min="45" max="45" width="9.140625" style="3" hidden="1" customWidth="1"/>
    <col min="46" max="46" width="12.5703125" style="3" customWidth="1"/>
    <col min="47" max="47" width="16.140625" style="15" customWidth="1"/>
    <col min="48" max="48" width="22.28515625" style="3" customWidth="1"/>
    <col min="49" max="49" width="17.7109375" style="5" customWidth="1"/>
    <col min="50" max="16384" width="9.140625" style="5"/>
  </cols>
  <sheetData>
    <row r="1" spans="1:49" ht="23.25" x14ac:dyDescent="0.35">
      <c r="C1" s="20" t="s">
        <v>34</v>
      </c>
    </row>
    <row r="2" spans="1:49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4</v>
      </c>
      <c r="J2" s="1"/>
      <c r="K2" s="1" t="s">
        <v>20</v>
      </c>
      <c r="L2" s="1" t="s">
        <v>5</v>
      </c>
      <c r="M2" s="8"/>
      <c r="N2" s="1" t="s">
        <v>6</v>
      </c>
      <c r="O2" s="1"/>
      <c r="P2" s="2" t="s">
        <v>7</v>
      </c>
      <c r="Q2" s="2"/>
      <c r="R2" s="2" t="s">
        <v>8</v>
      </c>
      <c r="S2" s="2"/>
      <c r="T2" s="2" t="s">
        <v>9</v>
      </c>
      <c r="U2" s="2"/>
      <c r="V2" s="2" t="s">
        <v>10</v>
      </c>
      <c r="W2" s="2"/>
      <c r="X2" s="2" t="s">
        <v>11</v>
      </c>
      <c r="Y2" s="2"/>
      <c r="Z2" s="2" t="s">
        <v>10</v>
      </c>
      <c r="AA2" s="2"/>
      <c r="AB2" s="2" t="s">
        <v>12</v>
      </c>
      <c r="AC2" s="2" t="s">
        <v>28</v>
      </c>
      <c r="AD2" s="2" t="s">
        <v>13</v>
      </c>
      <c r="AE2" s="2"/>
      <c r="AF2" s="2" t="s">
        <v>14</v>
      </c>
      <c r="AG2" s="2"/>
      <c r="AH2" s="2" t="s">
        <v>15</v>
      </c>
      <c r="AI2" s="2"/>
      <c r="AJ2" s="2" t="s">
        <v>299</v>
      </c>
      <c r="AK2" s="2"/>
      <c r="AL2" s="2" t="s">
        <v>298</v>
      </c>
      <c r="AM2" s="2"/>
      <c r="AN2" s="2" t="s">
        <v>297</v>
      </c>
      <c r="AO2" s="2"/>
      <c r="AP2" s="2" t="s">
        <v>295</v>
      </c>
      <c r="AQ2" s="10"/>
      <c r="AR2" s="2" t="s">
        <v>296</v>
      </c>
      <c r="AS2" s="9"/>
      <c r="AT2" s="2" t="s">
        <v>19</v>
      </c>
      <c r="AU2" s="13" t="s">
        <v>18</v>
      </c>
      <c r="AV2" s="2" t="s">
        <v>16</v>
      </c>
    </row>
    <row r="3" spans="1:49" s="4" customFormat="1" ht="120" customHeight="1" x14ac:dyDescent="0.25">
      <c r="A3" s="16" t="s">
        <v>35</v>
      </c>
      <c r="B3" s="17" t="s">
        <v>83</v>
      </c>
      <c r="C3" s="19">
        <v>466.1</v>
      </c>
      <c r="D3" s="17" t="s">
        <v>131</v>
      </c>
      <c r="E3" s="17" t="s">
        <v>179</v>
      </c>
      <c r="F3" s="17" t="s">
        <v>181</v>
      </c>
      <c r="G3" s="11" t="s">
        <v>262</v>
      </c>
      <c r="H3" s="11" t="s">
        <v>256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>
        <v>0.6</v>
      </c>
      <c r="AO3" s="6"/>
      <c r="AP3" s="6"/>
      <c r="AQ3" s="6"/>
      <c r="AR3" s="6"/>
      <c r="AS3" s="6"/>
      <c r="AT3" s="6"/>
      <c r="AU3" s="14">
        <v>41950</v>
      </c>
      <c r="AV3" s="6"/>
      <c r="AW3" s="7"/>
    </row>
    <row r="4" spans="1:49" s="4" customFormat="1" ht="120" customHeight="1" x14ac:dyDescent="0.25">
      <c r="A4" s="16" t="s">
        <v>36</v>
      </c>
      <c r="B4" s="17" t="s">
        <v>84</v>
      </c>
      <c r="C4" s="19">
        <v>466.1</v>
      </c>
      <c r="D4" s="17" t="s">
        <v>132</v>
      </c>
      <c r="E4" s="17" t="s">
        <v>30</v>
      </c>
      <c r="F4" s="17" t="s">
        <v>182</v>
      </c>
      <c r="G4" s="11" t="s">
        <v>228</v>
      </c>
      <c r="H4" s="11" t="s">
        <v>24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>
        <v>0.4</v>
      </c>
      <c r="AK4" s="6"/>
      <c r="AL4" s="6"/>
      <c r="AM4" s="6"/>
      <c r="AN4" s="6"/>
      <c r="AO4" s="6"/>
      <c r="AP4" s="6"/>
      <c r="AQ4" s="6"/>
      <c r="AR4" s="6"/>
      <c r="AS4" s="6"/>
      <c r="AT4" s="6"/>
      <c r="AU4" s="14">
        <v>41894</v>
      </c>
      <c r="AV4" s="6"/>
      <c r="AW4" s="7"/>
    </row>
    <row r="5" spans="1:49" s="4" customFormat="1" ht="120" customHeight="1" x14ac:dyDescent="0.25">
      <c r="A5" s="16" t="s">
        <v>37</v>
      </c>
      <c r="B5" s="17" t="s">
        <v>85</v>
      </c>
      <c r="C5" s="19">
        <v>466.1</v>
      </c>
      <c r="D5" s="17" t="s">
        <v>133</v>
      </c>
      <c r="E5" s="17" t="s">
        <v>29</v>
      </c>
      <c r="F5" s="17" t="s">
        <v>183</v>
      </c>
      <c r="G5" s="11" t="s">
        <v>229</v>
      </c>
      <c r="H5" s="11" t="s">
        <v>24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>
        <v>0.23</v>
      </c>
      <c r="AK5" s="6"/>
      <c r="AL5" s="6"/>
      <c r="AM5" s="6"/>
      <c r="AN5" s="6"/>
      <c r="AO5" s="6"/>
      <c r="AP5" s="6"/>
      <c r="AQ5" s="6"/>
      <c r="AR5" s="6"/>
      <c r="AS5" s="6"/>
      <c r="AT5" s="6"/>
      <c r="AU5" s="14">
        <v>41889</v>
      </c>
      <c r="AV5" s="6"/>
      <c r="AW5" s="7"/>
    </row>
    <row r="6" spans="1:49" s="4" customFormat="1" ht="120" customHeight="1" x14ac:dyDescent="0.25">
      <c r="A6" s="16" t="s">
        <v>38</v>
      </c>
      <c r="B6" s="17" t="s">
        <v>86</v>
      </c>
      <c r="C6" s="19">
        <v>466.1</v>
      </c>
      <c r="D6" s="17" t="s">
        <v>134</v>
      </c>
      <c r="E6" s="17" t="s">
        <v>29</v>
      </c>
      <c r="F6" s="17" t="s">
        <v>184</v>
      </c>
      <c r="G6" s="11" t="s">
        <v>230</v>
      </c>
      <c r="H6" s="11" t="s">
        <v>24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>
        <v>0.17</v>
      </c>
      <c r="AK6" s="6"/>
      <c r="AL6" s="6"/>
      <c r="AM6" s="6"/>
      <c r="AN6" s="6"/>
      <c r="AO6" s="6"/>
      <c r="AP6" s="6"/>
      <c r="AQ6" s="6"/>
      <c r="AR6" s="6"/>
      <c r="AS6" s="6"/>
      <c r="AT6" s="6"/>
      <c r="AU6" s="14">
        <v>41894</v>
      </c>
      <c r="AV6" s="6"/>
      <c r="AW6" s="7"/>
    </row>
    <row r="7" spans="1:49" s="4" customFormat="1" ht="120" customHeight="1" x14ac:dyDescent="0.25">
      <c r="A7" s="16" t="s">
        <v>39</v>
      </c>
      <c r="B7" s="17" t="s">
        <v>87</v>
      </c>
      <c r="C7" s="19">
        <v>466.1</v>
      </c>
      <c r="D7" s="17" t="s">
        <v>135</v>
      </c>
      <c r="E7" s="17" t="s">
        <v>29</v>
      </c>
      <c r="F7" s="17" t="s">
        <v>185</v>
      </c>
      <c r="G7" s="11" t="s">
        <v>231</v>
      </c>
      <c r="H7" s="11" t="s">
        <v>24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>
        <v>7.0000000000000007E-2</v>
      </c>
      <c r="AK7" s="6"/>
      <c r="AL7" s="6"/>
      <c r="AM7" s="6"/>
      <c r="AN7" s="6"/>
      <c r="AO7" s="6"/>
      <c r="AP7" s="6"/>
      <c r="AQ7" s="6"/>
      <c r="AR7" s="6"/>
      <c r="AS7" s="6"/>
      <c r="AT7" s="6"/>
      <c r="AU7" s="14">
        <v>41896</v>
      </c>
      <c r="AV7" s="6"/>
      <c r="AW7" s="7"/>
    </row>
    <row r="8" spans="1:49" s="4" customFormat="1" ht="237.75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14">
        <v>41949</v>
      </c>
      <c r="AV8" s="6" t="s">
        <v>300</v>
      </c>
      <c r="AW8" s="7"/>
    </row>
    <row r="9" spans="1:49" s="4" customFormat="1" ht="236.25" customHeight="1" x14ac:dyDescent="0.25">
      <c r="A9" s="16" t="s">
        <v>41</v>
      </c>
      <c r="B9" s="17" t="s">
        <v>89</v>
      </c>
      <c r="C9" s="19">
        <v>466.1</v>
      </c>
      <c r="D9" s="17" t="s">
        <v>137</v>
      </c>
      <c r="E9" s="17" t="s">
        <v>22</v>
      </c>
      <c r="F9" s="17" t="s">
        <v>186</v>
      </c>
      <c r="G9" s="11" t="s">
        <v>265</v>
      </c>
      <c r="H9" s="11" t="s">
        <v>266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 t="s">
        <v>321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14">
        <v>41949</v>
      </c>
      <c r="AV9" s="6"/>
      <c r="AW9" s="7"/>
    </row>
    <row r="10" spans="1:49" s="4" customFormat="1" ht="120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14">
        <v>41951</v>
      </c>
      <c r="AV10" s="6" t="s">
        <v>301</v>
      </c>
      <c r="AW10" s="7"/>
    </row>
    <row r="11" spans="1:49" s="4" customFormat="1" ht="120" customHeight="1" x14ac:dyDescent="0.25">
      <c r="A11" s="16" t="s">
        <v>43</v>
      </c>
      <c r="B11" s="17" t="s">
        <v>91</v>
      </c>
      <c r="C11" s="19">
        <v>466.1</v>
      </c>
      <c r="D11" s="17" t="s">
        <v>139</v>
      </c>
      <c r="E11" s="17" t="s">
        <v>22</v>
      </c>
      <c r="F11" s="17" t="s">
        <v>188</v>
      </c>
      <c r="G11" s="11" t="s">
        <v>232</v>
      </c>
      <c r="H11" s="11" t="s">
        <v>24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>
        <v>0.17</v>
      </c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14">
        <v>41888</v>
      </c>
      <c r="AV11" s="6"/>
      <c r="AW11" s="7"/>
    </row>
    <row r="12" spans="1:49" s="4" customFormat="1" ht="120" customHeight="1" x14ac:dyDescent="0.25">
      <c r="A12" s="16" t="s">
        <v>44</v>
      </c>
      <c r="B12" s="17" t="s">
        <v>92</v>
      </c>
      <c r="C12" s="19">
        <v>466.1</v>
      </c>
      <c r="D12" s="17" t="s">
        <v>140</v>
      </c>
      <c r="E12" s="17" t="s">
        <v>22</v>
      </c>
      <c r="F12" s="17" t="s">
        <v>189</v>
      </c>
      <c r="G12" s="11" t="s">
        <v>233</v>
      </c>
      <c r="H12" s="11" t="s">
        <v>24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>
        <v>0.03</v>
      </c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14">
        <v>41889</v>
      </c>
      <c r="AV12" s="6"/>
      <c r="AW12" s="7"/>
    </row>
    <row r="13" spans="1:49" s="4" customFormat="1" ht="120" customHeight="1" x14ac:dyDescent="0.25">
      <c r="A13" s="16" t="s">
        <v>45</v>
      </c>
      <c r="B13" s="17" t="s">
        <v>93</v>
      </c>
      <c r="C13" s="19">
        <v>466.1</v>
      </c>
      <c r="D13" s="17" t="s">
        <v>141</v>
      </c>
      <c r="E13" s="17" t="s">
        <v>22</v>
      </c>
      <c r="F13" s="17" t="s">
        <v>190</v>
      </c>
      <c r="G13" s="11" t="s">
        <v>234</v>
      </c>
      <c r="H13" s="11" t="s">
        <v>24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>
        <v>0.09</v>
      </c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14">
        <v>41888</v>
      </c>
      <c r="AV13" s="6"/>
      <c r="AW13" s="7"/>
    </row>
    <row r="14" spans="1:49" s="4" customFormat="1" ht="120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14">
        <v>41888</v>
      </c>
      <c r="AV14" s="6" t="s">
        <v>302</v>
      </c>
      <c r="AW14" s="7"/>
    </row>
    <row r="15" spans="1:49" s="4" customFormat="1" ht="23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14">
        <v>41955</v>
      </c>
      <c r="AV15" s="6" t="s">
        <v>303</v>
      </c>
      <c r="AW15" s="7"/>
    </row>
    <row r="16" spans="1:49" s="4" customFormat="1" ht="206.25" customHeight="1" x14ac:dyDescent="0.25">
      <c r="A16" s="16" t="s">
        <v>48</v>
      </c>
      <c r="B16" s="17" t="s">
        <v>96</v>
      </c>
      <c r="C16" s="19">
        <v>466.1</v>
      </c>
      <c r="D16" s="17" t="s">
        <v>144</v>
      </c>
      <c r="E16" s="17" t="s">
        <v>22</v>
      </c>
      <c r="F16" s="17" t="s">
        <v>193</v>
      </c>
      <c r="G16" s="11" t="s">
        <v>235</v>
      </c>
      <c r="H16" s="11" t="s">
        <v>272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>
        <v>0.25</v>
      </c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14">
        <v>41956</v>
      </c>
      <c r="AV16" s="6" t="s">
        <v>304</v>
      </c>
      <c r="AW16" s="7"/>
    </row>
    <row r="17" spans="1:49" s="4" customFormat="1" ht="189" customHeight="1" x14ac:dyDescent="0.25">
      <c r="A17" s="16" t="s">
        <v>49</v>
      </c>
      <c r="B17" s="17" t="s">
        <v>97</v>
      </c>
      <c r="C17" s="19">
        <v>466.1</v>
      </c>
      <c r="D17" s="17" t="s">
        <v>145</v>
      </c>
      <c r="E17" s="17" t="s">
        <v>22</v>
      </c>
      <c r="F17" s="17" t="s">
        <v>194</v>
      </c>
      <c r="G17" s="11" t="s">
        <v>236</v>
      </c>
      <c r="H17" s="11" t="s">
        <v>257</v>
      </c>
      <c r="I17" s="6"/>
      <c r="J17" s="6"/>
      <c r="K17" s="6"/>
      <c r="L17" s="6"/>
      <c r="M17" s="6"/>
      <c r="N17" s="6"/>
      <c r="O17" s="6"/>
      <c r="P17" s="6">
        <v>0.12</v>
      </c>
      <c r="Q17" s="6"/>
      <c r="R17" s="6"/>
      <c r="S17" s="6"/>
      <c r="T17" s="6">
        <v>1</v>
      </c>
      <c r="U17" s="6"/>
      <c r="V17" s="6"/>
      <c r="W17" s="6"/>
      <c r="X17" s="6"/>
      <c r="Y17" s="6"/>
      <c r="Z17" s="6"/>
      <c r="AA17" s="6"/>
      <c r="AB17" s="6" t="s">
        <v>305</v>
      </c>
      <c r="AC17" s="6">
        <v>1</v>
      </c>
      <c r="AD17" s="6"/>
      <c r="AE17" s="6"/>
      <c r="AF17" s="6"/>
      <c r="AG17" s="6"/>
      <c r="AH17" s="6"/>
      <c r="AI17" s="6"/>
      <c r="AJ17" s="6">
        <v>0.06</v>
      </c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14">
        <v>41949</v>
      </c>
      <c r="AV17" s="6"/>
      <c r="AW17" s="7"/>
    </row>
    <row r="18" spans="1:49" s="4" customFormat="1" ht="152.25" customHeight="1" x14ac:dyDescent="0.25">
      <c r="A18" s="16" t="s">
        <v>50</v>
      </c>
      <c r="B18" s="17" t="s">
        <v>98</v>
      </c>
      <c r="C18" s="19">
        <v>466.1</v>
      </c>
      <c r="D18" s="17" t="s">
        <v>146</v>
      </c>
      <c r="E18" s="17" t="s">
        <v>22</v>
      </c>
      <c r="F18" s="17" t="s">
        <v>195</v>
      </c>
      <c r="G18" s="11" t="s">
        <v>237</v>
      </c>
      <c r="H18" s="11" t="s">
        <v>258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 t="s">
        <v>306</v>
      </c>
      <c r="AI18" s="6"/>
      <c r="AJ18" s="6">
        <v>0.03</v>
      </c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14">
        <v>41950</v>
      </c>
      <c r="AV18" s="6"/>
      <c r="AW18" s="7"/>
    </row>
    <row r="19" spans="1:49" s="4" customFormat="1" ht="120" customHeight="1" x14ac:dyDescent="0.25">
      <c r="A19" s="16" t="s">
        <v>51</v>
      </c>
      <c r="B19" s="17" t="s">
        <v>99</v>
      </c>
      <c r="C19" s="19">
        <v>466.1</v>
      </c>
      <c r="D19" s="17" t="s">
        <v>147</v>
      </c>
      <c r="E19" s="17" t="s">
        <v>22</v>
      </c>
      <c r="F19" s="17" t="s">
        <v>196</v>
      </c>
      <c r="G19" s="11" t="s">
        <v>238</v>
      </c>
      <c r="H19" s="11" t="s">
        <v>24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>
        <v>0.25</v>
      </c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14">
        <v>41895</v>
      </c>
      <c r="AV19" s="6"/>
      <c r="AW19" s="7"/>
    </row>
    <row r="20" spans="1:49" s="4" customFormat="1" ht="120" customHeight="1" x14ac:dyDescent="0.25">
      <c r="A20" s="16" t="s">
        <v>52</v>
      </c>
      <c r="B20" s="17" t="s">
        <v>100</v>
      </c>
      <c r="C20" s="19">
        <v>466.1</v>
      </c>
      <c r="D20" s="17" t="s">
        <v>148</v>
      </c>
      <c r="E20" s="17" t="s">
        <v>22</v>
      </c>
      <c r="F20" s="17" t="s">
        <v>197</v>
      </c>
      <c r="G20" s="11" t="s">
        <v>239</v>
      </c>
      <c r="H20" s="11" t="s">
        <v>24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>
        <v>0.17</v>
      </c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14">
        <v>41888</v>
      </c>
      <c r="AV20" s="6"/>
      <c r="AW20" s="7"/>
    </row>
    <row r="21" spans="1:49" s="4" customFormat="1" ht="220.5" customHeight="1" x14ac:dyDescent="0.25">
      <c r="A21" s="16" t="s">
        <v>53</v>
      </c>
      <c r="B21" s="17" t="s">
        <v>101</v>
      </c>
      <c r="C21" s="19">
        <v>466.1</v>
      </c>
      <c r="D21" s="17" t="s">
        <v>149</v>
      </c>
      <c r="E21" s="17" t="s">
        <v>26</v>
      </c>
      <c r="F21" s="17" t="s">
        <v>198</v>
      </c>
      <c r="G21" s="11" t="s">
        <v>273</v>
      </c>
      <c r="H21" s="11" t="s">
        <v>274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>
        <v>0.4</v>
      </c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14">
        <v>41949</v>
      </c>
      <c r="AV21" s="6" t="s">
        <v>307</v>
      </c>
      <c r="AW21" s="7"/>
    </row>
    <row r="22" spans="1:49" s="4" customFormat="1" ht="120" customHeight="1" x14ac:dyDescent="0.25">
      <c r="A22" s="16" t="s">
        <v>54</v>
      </c>
      <c r="B22" s="17" t="s">
        <v>102</v>
      </c>
      <c r="C22" s="19">
        <v>466.1</v>
      </c>
      <c r="D22" s="17" t="s">
        <v>150</v>
      </c>
      <c r="E22" s="17" t="s">
        <v>180</v>
      </c>
      <c r="F22" s="17" t="s">
        <v>199</v>
      </c>
      <c r="G22" s="11" t="s">
        <v>240</v>
      </c>
      <c r="H22" s="11" t="s">
        <v>24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>
        <v>0.12</v>
      </c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14">
        <v>41896</v>
      </c>
      <c r="AV22" s="6"/>
      <c r="AW22" s="7"/>
    </row>
    <row r="23" spans="1:49" s="4" customFormat="1" ht="162.75" x14ac:dyDescent="0.25">
      <c r="A23" s="16" t="s">
        <v>55</v>
      </c>
      <c r="B23" s="17" t="s">
        <v>103</v>
      </c>
      <c r="C23" s="19">
        <v>466.1</v>
      </c>
      <c r="D23" s="17" t="s">
        <v>151</v>
      </c>
      <c r="E23" s="17" t="s">
        <v>23</v>
      </c>
      <c r="F23" s="17" t="s">
        <v>200</v>
      </c>
      <c r="G23" s="11" t="s">
        <v>275</v>
      </c>
      <c r="H23" s="11" t="s">
        <v>24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>
        <v>0.12</v>
      </c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14">
        <v>41895</v>
      </c>
      <c r="AV23" s="6" t="s">
        <v>308</v>
      </c>
      <c r="AW23" s="7"/>
    </row>
    <row r="24" spans="1:49" s="4" customFormat="1" ht="120" customHeight="1" x14ac:dyDescent="0.25">
      <c r="A24" s="16" t="s">
        <v>56</v>
      </c>
      <c r="B24" s="17" t="s">
        <v>104</v>
      </c>
      <c r="C24" s="19">
        <v>466.1</v>
      </c>
      <c r="D24" s="17" t="s">
        <v>152</v>
      </c>
      <c r="E24" s="17" t="s">
        <v>23</v>
      </c>
      <c r="F24" s="17" t="s">
        <v>201</v>
      </c>
      <c r="G24" s="11" t="s">
        <v>241</v>
      </c>
      <c r="H24" s="11" t="s">
        <v>24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>
        <v>0.1</v>
      </c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14">
        <v>41895</v>
      </c>
      <c r="AV24" s="6"/>
      <c r="AW24" s="7"/>
    </row>
    <row r="25" spans="1:49" s="4" customFormat="1" ht="201" customHeight="1" x14ac:dyDescent="0.25">
      <c r="A25" s="16" t="s">
        <v>57</v>
      </c>
      <c r="B25" s="17" t="s">
        <v>105</v>
      </c>
      <c r="C25" s="19">
        <v>466.1</v>
      </c>
      <c r="D25" s="17" t="s">
        <v>153</v>
      </c>
      <c r="E25" s="17" t="s">
        <v>23</v>
      </c>
      <c r="F25" s="17" t="s">
        <v>202</v>
      </c>
      <c r="G25" s="11" t="s">
        <v>242</v>
      </c>
      <c r="H25" s="11" t="s">
        <v>276</v>
      </c>
      <c r="I25" s="6"/>
      <c r="J25" s="6"/>
      <c r="K25" s="6"/>
      <c r="L25" s="6"/>
      <c r="M25" s="6"/>
      <c r="N25" s="6">
        <v>0.67</v>
      </c>
      <c r="O25" s="6"/>
      <c r="P25" s="6"/>
      <c r="Q25" s="6"/>
      <c r="R25" s="6"/>
      <c r="S25" s="6"/>
      <c r="T25" s="6">
        <v>1</v>
      </c>
      <c r="U25" s="6"/>
      <c r="V25" s="6"/>
      <c r="W25" s="6"/>
      <c r="X25" s="6"/>
      <c r="Y25" s="6"/>
      <c r="Z25" s="6"/>
      <c r="AA25" s="6"/>
      <c r="AB25" s="6" t="s">
        <v>305</v>
      </c>
      <c r="AC25" s="6">
        <v>1</v>
      </c>
      <c r="AD25" s="6"/>
      <c r="AE25" s="6"/>
      <c r="AF25" s="6"/>
      <c r="AG25" s="6"/>
      <c r="AH25" s="6"/>
      <c r="AI25" s="6"/>
      <c r="AJ25" s="6">
        <v>0.27</v>
      </c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14">
        <v>41949</v>
      </c>
      <c r="AV25" s="6"/>
      <c r="AW25" s="7"/>
    </row>
    <row r="26" spans="1:49" s="4" customFormat="1" ht="182.25" customHeight="1" x14ac:dyDescent="0.25">
      <c r="A26" s="16" t="s">
        <v>58</v>
      </c>
      <c r="B26" s="17" t="s">
        <v>106</v>
      </c>
      <c r="C26" s="19">
        <v>466.1</v>
      </c>
      <c r="D26" s="17" t="s">
        <v>154</v>
      </c>
      <c r="E26" s="17" t="s">
        <v>23</v>
      </c>
      <c r="F26" s="17" t="s">
        <v>203</v>
      </c>
      <c r="G26" s="11" t="s">
        <v>243</v>
      </c>
      <c r="H26" s="11" t="s">
        <v>24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>
        <v>0.35</v>
      </c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14">
        <v>41890</v>
      </c>
      <c r="AV26" s="6"/>
      <c r="AW26" s="7"/>
    </row>
    <row r="27" spans="1:49" s="4" customFormat="1" ht="142.5" customHeight="1" x14ac:dyDescent="0.25">
      <c r="A27" s="16" t="s">
        <v>59</v>
      </c>
      <c r="B27" s="17" t="s">
        <v>107</v>
      </c>
      <c r="C27" s="19">
        <v>466.1</v>
      </c>
      <c r="D27" s="17" t="s">
        <v>155</v>
      </c>
      <c r="E27" s="17" t="s">
        <v>23</v>
      </c>
      <c r="F27" s="17" t="s">
        <v>204</v>
      </c>
      <c r="G27" s="11" t="s">
        <v>244</v>
      </c>
      <c r="H27" s="11" t="s">
        <v>24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>
        <v>0.04</v>
      </c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14">
        <v>41887</v>
      </c>
      <c r="AV27" s="6"/>
      <c r="AW27" s="7"/>
    </row>
    <row r="28" spans="1:49" s="4" customFormat="1" ht="209.25" x14ac:dyDescent="0.25">
      <c r="A28" s="16" t="s">
        <v>60</v>
      </c>
      <c r="B28" s="17" t="s">
        <v>108</v>
      </c>
      <c r="C28" s="19">
        <v>466.1</v>
      </c>
      <c r="D28" s="17" t="s">
        <v>156</v>
      </c>
      <c r="E28" s="17" t="s">
        <v>23</v>
      </c>
      <c r="F28" s="17" t="s">
        <v>205</v>
      </c>
      <c r="G28" s="11" t="s">
        <v>277</v>
      </c>
      <c r="H28" s="11" t="s">
        <v>24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>
        <v>0.17</v>
      </c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14">
        <v>41890</v>
      </c>
      <c r="AV28" s="6" t="s">
        <v>310</v>
      </c>
      <c r="AW28" s="7" t="s">
        <v>309</v>
      </c>
    </row>
    <row r="29" spans="1:49" s="4" customFormat="1" ht="120" customHeight="1" x14ac:dyDescent="0.25">
      <c r="A29" s="16" t="s">
        <v>79</v>
      </c>
      <c r="B29" s="17" t="s">
        <v>127</v>
      </c>
      <c r="C29" s="19">
        <v>466.1</v>
      </c>
      <c r="D29" s="17" t="s">
        <v>175</v>
      </c>
      <c r="E29" s="17" t="s">
        <v>23</v>
      </c>
      <c r="F29" s="17" t="s">
        <v>224</v>
      </c>
      <c r="G29" s="11" t="s">
        <v>253</v>
      </c>
      <c r="H29" s="11" t="s">
        <v>24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14">
        <v>41897</v>
      </c>
      <c r="AV29" s="6" t="s">
        <v>311</v>
      </c>
      <c r="AW29" s="7"/>
    </row>
    <row r="30" spans="1:49" s="4" customFormat="1" ht="140.25" customHeight="1" x14ac:dyDescent="0.25">
      <c r="A30" s="16" t="s">
        <v>61</v>
      </c>
      <c r="B30" s="17" t="s">
        <v>109</v>
      </c>
      <c r="C30" s="19">
        <v>466.1</v>
      </c>
      <c r="D30" s="17" t="s">
        <v>157</v>
      </c>
      <c r="E30" s="17" t="s">
        <v>23</v>
      </c>
      <c r="F30" s="17" t="s">
        <v>206</v>
      </c>
      <c r="G30" s="11" t="s">
        <v>245</v>
      </c>
      <c r="H30" s="11" t="s">
        <v>24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>
        <v>0.16</v>
      </c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14">
        <v>41889</v>
      </c>
      <c r="AV30" s="6"/>
      <c r="AW30" s="7"/>
    </row>
    <row r="31" spans="1:49" s="4" customFormat="1" ht="167.25" customHeight="1" x14ac:dyDescent="0.25">
      <c r="A31" s="16" t="s">
        <v>62</v>
      </c>
      <c r="B31" s="17" t="s">
        <v>110</v>
      </c>
      <c r="C31" s="19">
        <v>466.1</v>
      </c>
      <c r="D31" s="17" t="s">
        <v>158</v>
      </c>
      <c r="E31" s="17" t="s">
        <v>23</v>
      </c>
      <c r="F31" s="17" t="s">
        <v>207</v>
      </c>
      <c r="G31" s="11" t="s">
        <v>278</v>
      </c>
      <c r="H31" s="21" t="s">
        <v>279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>
        <v>0.08</v>
      </c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14">
        <v>41949</v>
      </c>
      <c r="AV31" s="6" t="s">
        <v>312</v>
      </c>
      <c r="AW31" s="7"/>
    </row>
    <row r="32" spans="1:49" s="4" customFormat="1" ht="127.5" customHeight="1" x14ac:dyDescent="0.25">
      <c r="A32" s="16" t="s">
        <v>63</v>
      </c>
      <c r="B32" s="17" t="s">
        <v>111</v>
      </c>
      <c r="C32" s="19">
        <v>466.1</v>
      </c>
      <c r="D32" s="17" t="s">
        <v>159</v>
      </c>
      <c r="E32" s="17" t="s">
        <v>23</v>
      </c>
      <c r="F32" s="17" t="s">
        <v>208</v>
      </c>
      <c r="G32" s="11" t="s">
        <v>280</v>
      </c>
      <c r="H32" s="21" t="s">
        <v>279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>
        <v>0.17</v>
      </c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14">
        <v>41949</v>
      </c>
      <c r="AV32" s="6"/>
      <c r="AW32" s="7"/>
    </row>
    <row r="33" spans="1:49" s="4" customFormat="1" ht="207.75" customHeight="1" x14ac:dyDescent="0.25">
      <c r="A33" s="16" t="s">
        <v>64</v>
      </c>
      <c r="B33" s="17" t="s">
        <v>112</v>
      </c>
      <c r="C33" s="19">
        <v>466.1</v>
      </c>
      <c r="D33" s="17" t="s">
        <v>160</v>
      </c>
      <c r="E33" s="17" t="s">
        <v>26</v>
      </c>
      <c r="F33" s="17" t="s">
        <v>209</v>
      </c>
      <c r="G33" s="11" t="s">
        <v>246</v>
      </c>
      <c r="H33" s="11" t="s">
        <v>281</v>
      </c>
      <c r="I33" s="6"/>
      <c r="J33" s="6"/>
      <c r="K33" s="6"/>
      <c r="L33" s="6"/>
      <c r="M33" s="6"/>
      <c r="O33" s="6"/>
      <c r="P33" s="6">
        <v>0.03</v>
      </c>
      <c r="Q33" s="6"/>
      <c r="R33" s="6"/>
      <c r="S33" s="6"/>
      <c r="T33" s="6">
        <v>1</v>
      </c>
      <c r="U33" s="6"/>
      <c r="V33" s="6"/>
      <c r="W33" s="6"/>
      <c r="X33" s="6"/>
      <c r="Y33" s="6"/>
      <c r="Z33" s="6"/>
      <c r="AA33" s="6"/>
      <c r="AB33" s="6" t="s">
        <v>322</v>
      </c>
      <c r="AC33" s="6">
        <v>1</v>
      </c>
      <c r="AD33" s="6"/>
      <c r="AE33" s="6"/>
      <c r="AF33" s="6"/>
      <c r="AG33" s="6"/>
      <c r="AH33" s="6"/>
      <c r="AI33" s="6"/>
      <c r="AJ33" s="6">
        <v>0.2</v>
      </c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14">
        <v>41949</v>
      </c>
      <c r="AV33" s="6"/>
      <c r="AW33" s="7"/>
    </row>
    <row r="34" spans="1:49" s="4" customFormat="1" ht="120" customHeight="1" x14ac:dyDescent="0.25">
      <c r="A34" s="16" t="s">
        <v>65</v>
      </c>
      <c r="B34" s="17" t="s">
        <v>113</v>
      </c>
      <c r="C34" s="19">
        <v>466.1</v>
      </c>
      <c r="D34" s="17" t="s">
        <v>161</v>
      </c>
      <c r="E34" s="17" t="s">
        <v>23</v>
      </c>
      <c r="F34" s="17" t="s">
        <v>210</v>
      </c>
      <c r="G34" s="11" t="s">
        <v>247</v>
      </c>
      <c r="H34" s="11" t="s">
        <v>24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>
        <v>7.0000000000000007E-2</v>
      </c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14">
        <v>41890</v>
      </c>
      <c r="AV34" s="6"/>
      <c r="AW34" s="7"/>
    </row>
    <row r="35" spans="1:49" s="4" customFormat="1" ht="209.25" x14ac:dyDescent="0.25">
      <c r="A35" s="16" t="s">
        <v>66</v>
      </c>
      <c r="B35" s="17" t="s">
        <v>114</v>
      </c>
      <c r="C35" s="19">
        <v>466.1</v>
      </c>
      <c r="D35" s="17" t="s">
        <v>162</v>
      </c>
      <c r="E35" s="17" t="s">
        <v>23</v>
      </c>
      <c r="F35" s="17" t="s">
        <v>211</v>
      </c>
      <c r="G35" s="11" t="s">
        <v>282</v>
      </c>
      <c r="H35" s="21" t="s">
        <v>283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>
        <v>0.05</v>
      </c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14">
        <v>41956</v>
      </c>
      <c r="AV35" s="6" t="s">
        <v>313</v>
      </c>
      <c r="AW35" s="7"/>
    </row>
    <row r="36" spans="1:49" s="4" customFormat="1" ht="120" customHeight="1" x14ac:dyDescent="0.25">
      <c r="A36" s="16" t="s">
        <v>67</v>
      </c>
      <c r="B36" s="17" t="s">
        <v>115</v>
      </c>
      <c r="C36" s="19">
        <v>466.1</v>
      </c>
      <c r="D36" s="17" t="s">
        <v>163</v>
      </c>
      <c r="E36" s="17" t="s">
        <v>23</v>
      </c>
      <c r="F36" s="17" t="s">
        <v>212</v>
      </c>
      <c r="G36" s="11" t="s">
        <v>248</v>
      </c>
      <c r="H36" s="11" t="s">
        <v>24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>
        <v>0.03</v>
      </c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14">
        <v>41890</v>
      </c>
      <c r="AV36" s="6"/>
      <c r="AW36" s="7"/>
    </row>
    <row r="37" spans="1:49" s="4" customFormat="1" ht="120" customHeight="1" x14ac:dyDescent="0.25">
      <c r="A37" s="16" t="s">
        <v>68</v>
      </c>
      <c r="B37" s="17" t="s">
        <v>116</v>
      </c>
      <c r="C37" s="19">
        <v>466.1</v>
      </c>
      <c r="D37" s="17" t="s">
        <v>164</v>
      </c>
      <c r="E37" s="17" t="s">
        <v>23</v>
      </c>
      <c r="F37" s="17" t="s">
        <v>213</v>
      </c>
      <c r="G37" s="11" t="s">
        <v>249</v>
      </c>
      <c r="H37" s="11" t="s">
        <v>24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>
        <v>0.1</v>
      </c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14">
        <v>41889</v>
      </c>
      <c r="AV37" s="6"/>
      <c r="AW37" s="7"/>
    </row>
    <row r="38" spans="1:49" s="4" customFormat="1" ht="142.5" customHeight="1" x14ac:dyDescent="0.25">
      <c r="A38" s="16" t="s">
        <v>69</v>
      </c>
      <c r="B38" s="17" t="s">
        <v>117</v>
      </c>
      <c r="C38" s="19">
        <v>466.1</v>
      </c>
      <c r="D38" s="17" t="s">
        <v>165</v>
      </c>
      <c r="E38" s="17" t="s">
        <v>23</v>
      </c>
      <c r="F38" s="17" t="s">
        <v>214</v>
      </c>
      <c r="G38" s="11" t="s">
        <v>284</v>
      </c>
      <c r="H38" s="21" t="s">
        <v>285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>
        <v>0.19</v>
      </c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14">
        <v>41955</v>
      </c>
      <c r="AV38" s="6"/>
      <c r="AW38" s="7"/>
    </row>
    <row r="39" spans="1:49" s="4" customFormat="1" ht="189.75" customHeight="1" x14ac:dyDescent="0.25">
      <c r="A39" s="16" t="s">
        <v>70</v>
      </c>
      <c r="B39" s="17" t="s">
        <v>118</v>
      </c>
      <c r="C39" s="19">
        <v>466.1</v>
      </c>
      <c r="D39" s="17" t="s">
        <v>166</v>
      </c>
      <c r="E39" s="17" t="s">
        <v>23</v>
      </c>
      <c r="F39" s="17" t="s">
        <v>215</v>
      </c>
      <c r="G39" s="11" t="s">
        <v>250</v>
      </c>
      <c r="H39" s="11" t="s">
        <v>286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>
        <v>7.0000000000000007E-2</v>
      </c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14">
        <v>41949</v>
      </c>
      <c r="AV39" s="6" t="s">
        <v>314</v>
      </c>
      <c r="AW39" s="7"/>
    </row>
    <row r="40" spans="1:49" s="4" customFormat="1" ht="219" customHeight="1" x14ac:dyDescent="0.25">
      <c r="A40" s="16" t="s">
        <v>71</v>
      </c>
      <c r="B40" s="17" t="s">
        <v>119</v>
      </c>
      <c r="C40" s="19">
        <v>466.1</v>
      </c>
      <c r="D40" s="17" t="s">
        <v>167</v>
      </c>
      <c r="E40" s="17" t="s">
        <v>23</v>
      </c>
      <c r="F40" s="17" t="s">
        <v>216</v>
      </c>
      <c r="G40" s="11" t="s">
        <v>287</v>
      </c>
      <c r="H40" s="11" t="s">
        <v>286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14">
        <v>41950</v>
      </c>
      <c r="AV40" s="6" t="s">
        <v>315</v>
      </c>
      <c r="AW40" s="7"/>
    </row>
    <row r="41" spans="1:49" s="4" customFormat="1" ht="246" customHeight="1" x14ac:dyDescent="0.25">
      <c r="A41" s="16" t="s">
        <v>72</v>
      </c>
      <c r="B41" s="17" t="s">
        <v>120</v>
      </c>
      <c r="C41" s="19">
        <v>466.1</v>
      </c>
      <c r="D41" s="17" t="s">
        <v>168</v>
      </c>
      <c r="E41" s="17" t="s">
        <v>31</v>
      </c>
      <c r="F41" s="17" t="s">
        <v>217</v>
      </c>
      <c r="G41" s="11" t="s">
        <v>251</v>
      </c>
      <c r="H41" s="11" t="s">
        <v>259</v>
      </c>
      <c r="I41" s="6"/>
      <c r="J41" s="6"/>
      <c r="K41" s="6"/>
      <c r="L41" s="6"/>
      <c r="M41" s="6"/>
      <c r="O41" s="6"/>
      <c r="P41" s="6">
        <v>0.1</v>
      </c>
      <c r="Q41" s="6"/>
      <c r="R41" s="6"/>
      <c r="S41" s="6"/>
      <c r="T41" s="6">
        <v>1</v>
      </c>
      <c r="U41" s="6"/>
      <c r="V41" s="6"/>
      <c r="W41" s="6"/>
      <c r="X41" s="6"/>
      <c r="Y41" s="6"/>
      <c r="Z41" s="6"/>
      <c r="AA41" s="6"/>
      <c r="AB41" s="6" t="s">
        <v>305</v>
      </c>
      <c r="AC41" s="6">
        <v>1</v>
      </c>
      <c r="AD41" s="6"/>
      <c r="AE41" s="6"/>
      <c r="AF41" s="6"/>
      <c r="AG41" s="6"/>
      <c r="AH41" s="6"/>
      <c r="AI41" s="6"/>
      <c r="AJ41" s="6">
        <v>0.09</v>
      </c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14">
        <v>41950</v>
      </c>
      <c r="AV41" s="6"/>
      <c r="AW41" s="7"/>
    </row>
    <row r="42" spans="1:49" s="4" customFormat="1" ht="313.5" customHeight="1" x14ac:dyDescent="0.25">
      <c r="A42" s="16" t="s">
        <v>73</v>
      </c>
      <c r="B42" s="17" t="s">
        <v>121</v>
      </c>
      <c r="C42" s="19">
        <v>466.1</v>
      </c>
      <c r="D42" s="17" t="s">
        <v>169</v>
      </c>
      <c r="E42" s="17" t="s">
        <v>23</v>
      </c>
      <c r="F42" s="17" t="s">
        <v>218</v>
      </c>
      <c r="G42" s="11" t="s">
        <v>288</v>
      </c>
      <c r="H42" s="11" t="s">
        <v>289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14">
        <v>41956</v>
      </c>
      <c r="AV42" s="6" t="s">
        <v>316</v>
      </c>
      <c r="AW42" s="7"/>
    </row>
    <row r="43" spans="1:49" s="4" customFormat="1" ht="228.75" customHeight="1" x14ac:dyDescent="0.25">
      <c r="A43" s="16" t="s">
        <v>74</v>
      </c>
      <c r="B43" s="17" t="s">
        <v>122</v>
      </c>
      <c r="C43" s="19">
        <v>466.1</v>
      </c>
      <c r="D43" s="17" t="s">
        <v>170</v>
      </c>
      <c r="E43" s="17" t="s">
        <v>26</v>
      </c>
      <c r="F43" s="17" t="s">
        <v>219</v>
      </c>
      <c r="G43" s="11" t="s">
        <v>291</v>
      </c>
      <c r="H43" s="11" t="s">
        <v>24</v>
      </c>
      <c r="I43" s="6"/>
      <c r="J43" s="6"/>
      <c r="K43" s="6"/>
      <c r="L43" s="6"/>
      <c r="M43" s="6"/>
      <c r="N43" s="6"/>
      <c r="O43" s="6"/>
      <c r="P43" s="6">
        <v>0.5</v>
      </c>
      <c r="Q43" s="6"/>
      <c r="R43" s="6"/>
      <c r="S43" s="6"/>
      <c r="T43" s="6">
        <v>1</v>
      </c>
      <c r="U43" s="6"/>
      <c r="V43" s="6"/>
      <c r="W43" s="6"/>
      <c r="X43" s="6"/>
      <c r="Y43" s="6"/>
      <c r="Z43" s="6"/>
      <c r="AA43" s="6"/>
      <c r="AB43" s="6" t="s">
        <v>305</v>
      </c>
      <c r="AC43" s="6">
        <v>1</v>
      </c>
      <c r="AD43" s="6"/>
      <c r="AE43" s="6"/>
      <c r="AF43" s="6"/>
      <c r="AG43" s="6"/>
      <c r="AH43" s="6"/>
      <c r="AI43" s="6"/>
      <c r="AJ43" s="6">
        <v>0.3</v>
      </c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14">
        <v>41896</v>
      </c>
      <c r="AV43" s="6"/>
      <c r="AW43" s="7"/>
    </row>
    <row r="44" spans="1:49" s="4" customFormat="1" ht="222" customHeight="1" x14ac:dyDescent="0.25">
      <c r="A44" s="16" t="s">
        <v>75</v>
      </c>
      <c r="B44" s="17" t="s">
        <v>123</v>
      </c>
      <c r="C44" s="19">
        <v>466.1</v>
      </c>
      <c r="D44" s="17" t="s">
        <v>171</v>
      </c>
      <c r="E44" s="17" t="s">
        <v>23</v>
      </c>
      <c r="F44" s="17" t="s">
        <v>220</v>
      </c>
      <c r="G44" s="11" t="s">
        <v>290</v>
      </c>
      <c r="H44" s="11" t="s">
        <v>24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>
        <v>0.06</v>
      </c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14">
        <v>41894</v>
      </c>
      <c r="AV44" s="6" t="s">
        <v>317</v>
      </c>
      <c r="AW44" s="7"/>
    </row>
    <row r="45" spans="1:49" s="4" customFormat="1" ht="162.75" x14ac:dyDescent="0.25">
      <c r="A45" s="16" t="s">
        <v>76</v>
      </c>
      <c r="B45" s="17" t="s">
        <v>124</v>
      </c>
      <c r="C45" s="19">
        <v>466.1</v>
      </c>
      <c r="D45" s="17" t="s">
        <v>172</v>
      </c>
      <c r="E45" s="17" t="s">
        <v>23</v>
      </c>
      <c r="F45" s="17" t="s">
        <v>221</v>
      </c>
      <c r="G45" s="11" t="s">
        <v>292</v>
      </c>
      <c r="H45" s="11" t="s">
        <v>260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>
        <v>0.16</v>
      </c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14">
        <v>41957</v>
      </c>
      <c r="AV45" s="6" t="s">
        <v>318</v>
      </c>
      <c r="AW45" s="7"/>
    </row>
    <row r="46" spans="1:49" s="4" customFormat="1" ht="162.75" x14ac:dyDescent="0.25">
      <c r="A46" s="16" t="s">
        <v>81</v>
      </c>
      <c r="B46" s="17" t="s">
        <v>129</v>
      </c>
      <c r="C46" s="19">
        <v>466.1</v>
      </c>
      <c r="D46" s="17" t="s">
        <v>177</v>
      </c>
      <c r="E46" s="17" t="s">
        <v>23</v>
      </c>
      <c r="F46" s="17" t="s">
        <v>226</v>
      </c>
      <c r="G46" s="11" t="s">
        <v>254</v>
      </c>
      <c r="H46" s="11" t="s">
        <v>24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>
        <v>0.17</v>
      </c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14">
        <v>41957</v>
      </c>
      <c r="AV46" s="6" t="s">
        <v>319</v>
      </c>
      <c r="AW46" s="7"/>
    </row>
    <row r="47" spans="1:49" s="4" customFormat="1" ht="120" customHeight="1" x14ac:dyDescent="0.25">
      <c r="A47" s="16" t="s">
        <v>77</v>
      </c>
      <c r="B47" s="17" t="s">
        <v>125</v>
      </c>
      <c r="C47" s="19">
        <v>466.1</v>
      </c>
      <c r="D47" s="17" t="s">
        <v>173</v>
      </c>
      <c r="E47" s="17" t="s">
        <v>23</v>
      </c>
      <c r="F47" s="17" t="s">
        <v>222</v>
      </c>
      <c r="G47" s="11" t="s">
        <v>293</v>
      </c>
      <c r="H47" s="11" t="s">
        <v>24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>
        <v>0.06</v>
      </c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14">
        <v>41894</v>
      </c>
      <c r="AV47" s="6"/>
      <c r="AW47" s="7"/>
    </row>
    <row r="48" spans="1:49" s="4" customFormat="1" ht="120" customHeight="1" x14ac:dyDescent="0.25">
      <c r="A48" s="16" t="s">
        <v>78</v>
      </c>
      <c r="B48" s="17" t="s">
        <v>126</v>
      </c>
      <c r="C48" s="19">
        <v>466.1</v>
      </c>
      <c r="D48" s="17" t="s">
        <v>174</v>
      </c>
      <c r="E48" s="17" t="s">
        <v>23</v>
      </c>
      <c r="F48" s="17" t="s">
        <v>223</v>
      </c>
      <c r="G48" s="11" t="s">
        <v>252</v>
      </c>
      <c r="H48" s="11" t="s">
        <v>24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>
        <v>0.06</v>
      </c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14">
        <v>41896</v>
      </c>
      <c r="AV48" s="6"/>
      <c r="AW48" s="7"/>
    </row>
    <row r="49" spans="1:49" s="4" customFormat="1" ht="120" customHeight="1" x14ac:dyDescent="0.25">
      <c r="A49" s="16" t="s">
        <v>80</v>
      </c>
      <c r="B49" s="17" t="s">
        <v>128</v>
      </c>
      <c r="C49" s="19">
        <v>466.1</v>
      </c>
      <c r="D49" s="17" t="s">
        <v>176</v>
      </c>
      <c r="E49" s="17" t="s">
        <v>23</v>
      </c>
      <c r="F49" s="17" t="s">
        <v>225</v>
      </c>
      <c r="G49" s="11" t="s">
        <v>294</v>
      </c>
      <c r="H49" s="11" t="s">
        <v>24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14">
        <v>41895</v>
      </c>
      <c r="AV49" s="6" t="s">
        <v>320</v>
      </c>
      <c r="AW49" s="7"/>
    </row>
    <row r="50" spans="1:49" s="4" customFormat="1" ht="175.5" customHeight="1" x14ac:dyDescent="0.25">
      <c r="A50" s="16" t="s">
        <v>323</v>
      </c>
      <c r="B50" s="17">
        <v>40896652</v>
      </c>
      <c r="C50" s="19">
        <v>466.1</v>
      </c>
      <c r="D50" s="17" t="s">
        <v>324</v>
      </c>
      <c r="E50" s="17" t="s">
        <v>23</v>
      </c>
      <c r="F50" s="17" t="s">
        <v>325</v>
      </c>
      <c r="G50" s="11" t="s">
        <v>326</v>
      </c>
      <c r="H50" s="11" t="s">
        <v>327</v>
      </c>
      <c r="I50" s="6"/>
      <c r="J50" s="6"/>
      <c r="K50" s="6"/>
      <c r="L50" s="6"/>
      <c r="M50" s="6"/>
      <c r="N50" s="22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>
        <v>0.12</v>
      </c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14"/>
      <c r="AV50" s="6" t="s">
        <v>328</v>
      </c>
      <c r="AW50" s="7"/>
    </row>
    <row r="51" spans="1:49" s="4" customFormat="1" ht="269.25" customHeight="1" x14ac:dyDescent="0.25">
      <c r="A51" s="16" t="s">
        <v>329</v>
      </c>
      <c r="B51" s="17">
        <v>40899363</v>
      </c>
      <c r="C51" s="19">
        <v>466.1</v>
      </c>
      <c r="D51" s="17" t="s">
        <v>330</v>
      </c>
      <c r="E51" s="17" t="s">
        <v>23</v>
      </c>
      <c r="F51" s="17" t="s">
        <v>331</v>
      </c>
      <c r="G51" s="11" t="s">
        <v>332</v>
      </c>
      <c r="H51" s="11" t="s">
        <v>327</v>
      </c>
      <c r="I51" s="6"/>
      <c r="J51" s="6"/>
      <c r="K51" s="6"/>
      <c r="L51" s="6"/>
      <c r="M51" s="6"/>
      <c r="N51" s="22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0.02</v>
      </c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14"/>
      <c r="AV51" s="6" t="s">
        <v>333</v>
      </c>
      <c r="AW51" s="7"/>
    </row>
    <row r="52" spans="1:49" s="4" customFormat="1" ht="164.25" customHeight="1" x14ac:dyDescent="0.25">
      <c r="A52" s="16" t="s">
        <v>82</v>
      </c>
      <c r="B52" s="17" t="s">
        <v>130</v>
      </c>
      <c r="C52" s="19">
        <v>466.1</v>
      </c>
      <c r="D52" s="17" t="s">
        <v>178</v>
      </c>
      <c r="E52" s="17" t="s">
        <v>32</v>
      </c>
      <c r="F52" s="17" t="s">
        <v>227</v>
      </c>
      <c r="G52" s="11" t="s">
        <v>255</v>
      </c>
      <c r="H52" s="11" t="s">
        <v>261</v>
      </c>
      <c r="I52" s="6"/>
      <c r="J52" s="6"/>
      <c r="K52" s="6"/>
      <c r="L52" s="6"/>
      <c r="M52" s="6"/>
      <c r="O52" s="6"/>
      <c r="P52" s="6">
        <v>0.08</v>
      </c>
      <c r="Q52" s="6"/>
      <c r="R52" s="6"/>
      <c r="S52" s="6"/>
      <c r="T52" s="6">
        <v>1</v>
      </c>
      <c r="U52" s="6"/>
      <c r="V52" s="6"/>
      <c r="W52" s="6"/>
      <c r="X52" s="6"/>
      <c r="Y52" s="6"/>
      <c r="Z52" s="6"/>
      <c r="AA52" s="6"/>
      <c r="AB52" s="6" t="s">
        <v>305</v>
      </c>
      <c r="AC52" s="6">
        <v>1</v>
      </c>
      <c r="AD52" s="6"/>
      <c r="AE52" s="6"/>
      <c r="AF52" s="6"/>
      <c r="AG52" s="6"/>
      <c r="AH52" s="6"/>
      <c r="AI52" s="6"/>
      <c r="AJ52" s="6">
        <v>0.01</v>
      </c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14">
        <v>41958</v>
      </c>
      <c r="AV52" s="6"/>
      <c r="AW52" s="7"/>
    </row>
    <row r="53" spans="1:49" s="4" customFormat="1" ht="120" customHeight="1" x14ac:dyDescent="0.25">
      <c r="A53" s="16"/>
      <c r="B53" s="17"/>
      <c r="C53" s="19"/>
      <c r="D53" s="17"/>
      <c r="E53" s="17"/>
      <c r="F53" s="17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14"/>
      <c r="AV53" s="6"/>
      <c r="AW53" s="7"/>
    </row>
    <row r="54" spans="1:49" s="4" customFormat="1" ht="120" customHeight="1" x14ac:dyDescent="0.25">
      <c r="A54" s="16"/>
      <c r="B54" s="17"/>
      <c r="C54" s="19"/>
      <c r="D54" s="17"/>
      <c r="E54" s="17"/>
      <c r="F54" s="17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14"/>
      <c r="AV54" s="6"/>
      <c r="AW54" s="7"/>
    </row>
    <row r="55" spans="1:49" s="4" customFormat="1" ht="120" customHeight="1" x14ac:dyDescent="0.25">
      <c r="A55" s="16"/>
      <c r="B55" s="17"/>
      <c r="C55" s="19"/>
      <c r="D55" s="17"/>
      <c r="E55" s="17"/>
      <c r="F55" s="17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14"/>
      <c r="AV55" s="6"/>
      <c r="AW55" s="7"/>
    </row>
    <row r="56" spans="1:49" s="4" customFormat="1" ht="120" customHeight="1" x14ac:dyDescent="0.25">
      <c r="A56" s="16"/>
      <c r="B56" s="17"/>
      <c r="C56" s="19"/>
      <c r="D56" s="17"/>
      <c r="E56" s="17"/>
      <c r="F56" s="17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14"/>
      <c r="AV56" s="6"/>
      <c r="AW56" s="7"/>
    </row>
    <row r="57" spans="1:49" s="4" customFormat="1" ht="120" customHeight="1" x14ac:dyDescent="0.25">
      <c r="A57" s="16"/>
      <c r="B57" s="17"/>
      <c r="C57" s="19"/>
      <c r="D57" s="17"/>
      <c r="E57" s="17"/>
      <c r="F57" s="17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14"/>
      <c r="AV57" s="6"/>
      <c r="AW57" s="7"/>
    </row>
    <row r="58" spans="1:49" s="4" customFormat="1" ht="120" customHeight="1" x14ac:dyDescent="0.25">
      <c r="A58" s="16"/>
      <c r="B58" s="17"/>
      <c r="C58" s="19"/>
      <c r="D58" s="17"/>
      <c r="E58" s="17"/>
      <c r="F58" s="17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14"/>
      <c r="AV58" s="6"/>
      <c r="AW58" s="7"/>
    </row>
    <row r="59" spans="1:49" s="4" customFormat="1" ht="120" customHeight="1" x14ac:dyDescent="0.25">
      <c r="A59" s="16"/>
      <c r="B59" s="17"/>
      <c r="C59" s="19"/>
      <c r="D59" s="17"/>
      <c r="E59" s="17"/>
      <c r="F59" s="17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14"/>
      <c r="AV59" s="6"/>
      <c r="AW59" s="7"/>
    </row>
    <row r="60" spans="1:49" s="4" customFormat="1" ht="120" customHeight="1" x14ac:dyDescent="0.25">
      <c r="A60" s="16"/>
      <c r="B60" s="17"/>
      <c r="C60" s="19"/>
      <c r="D60" s="17"/>
      <c r="E60" s="17"/>
      <c r="F60" s="17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14"/>
      <c r="AV60" s="6"/>
      <c r="AW60" s="7"/>
    </row>
    <row r="61" spans="1:49" s="4" customFormat="1" ht="120" customHeight="1" x14ac:dyDescent="0.25">
      <c r="A61" s="16"/>
      <c r="B61" s="17"/>
      <c r="C61" s="19"/>
      <c r="D61" s="17"/>
      <c r="E61" s="17"/>
      <c r="F61" s="17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14"/>
      <c r="AV61" s="6"/>
      <c r="AW61" s="7"/>
    </row>
    <row r="62" spans="1:49" s="4" customFormat="1" ht="147.75" customHeight="1" x14ac:dyDescent="0.25">
      <c r="A62" s="16"/>
      <c r="B62" s="17"/>
      <c r="C62" s="19"/>
      <c r="D62" s="17"/>
      <c r="E62" s="17"/>
      <c r="F62" s="17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14"/>
      <c r="AV62" s="6"/>
      <c r="AW62" s="7"/>
    </row>
    <row r="63" spans="1:49" s="4" customFormat="1" ht="120" customHeight="1" x14ac:dyDescent="0.25">
      <c r="A63" s="16"/>
      <c r="B63" s="17"/>
      <c r="C63" s="19"/>
      <c r="D63" s="17"/>
      <c r="E63" s="17"/>
      <c r="F63" s="17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14"/>
      <c r="AV63" s="6"/>
      <c r="AW63" s="7"/>
    </row>
    <row r="64" spans="1:49" s="4" customFormat="1" ht="138.75" customHeight="1" x14ac:dyDescent="0.25">
      <c r="A64" s="16"/>
      <c r="B64" s="17"/>
      <c r="C64" s="19"/>
      <c r="D64" s="17"/>
      <c r="E64" s="17"/>
      <c r="F64" s="17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4"/>
      <c r="AV64" s="6"/>
      <c r="AW64" s="7"/>
    </row>
    <row r="65" spans="1:49" s="4" customFormat="1" ht="120" customHeight="1" x14ac:dyDescent="0.25">
      <c r="A65" s="16"/>
      <c r="B65" s="17"/>
      <c r="C65" s="19"/>
      <c r="D65" s="17"/>
      <c r="E65" s="17"/>
      <c r="F65" s="17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14"/>
      <c r="AV65" s="6"/>
      <c r="AW65" s="7"/>
    </row>
    <row r="66" spans="1:49" s="4" customFormat="1" ht="179.25" customHeight="1" x14ac:dyDescent="0.25">
      <c r="A66" s="16"/>
      <c r="B66" s="17"/>
      <c r="C66" s="19"/>
      <c r="D66" s="17"/>
      <c r="E66" s="17"/>
      <c r="F66" s="17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14"/>
      <c r="AV66" s="6"/>
      <c r="AW66" s="7"/>
    </row>
    <row r="67" spans="1:49" s="4" customFormat="1" ht="120" customHeight="1" x14ac:dyDescent="0.25">
      <c r="A67" s="16"/>
      <c r="B67" s="17"/>
      <c r="C67" s="19"/>
      <c r="D67" s="17"/>
      <c r="E67" s="17"/>
      <c r="F67" s="17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14"/>
      <c r="AV67" s="6"/>
      <c r="AW67" s="7"/>
    </row>
    <row r="68" spans="1:49" s="4" customFormat="1" ht="120" customHeight="1" x14ac:dyDescent="0.25">
      <c r="A68" s="16"/>
      <c r="B68" s="17"/>
      <c r="C68" s="19"/>
      <c r="D68" s="17"/>
      <c r="E68" s="17"/>
      <c r="F68" s="17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14"/>
      <c r="AV68" s="6"/>
      <c r="AW68" s="7"/>
    </row>
    <row r="69" spans="1:49" s="4" customFormat="1" ht="120" customHeight="1" x14ac:dyDescent="0.25">
      <c r="A69" s="16"/>
      <c r="B69" s="17"/>
      <c r="C69" s="19"/>
      <c r="D69" s="17"/>
      <c r="E69" s="17"/>
      <c r="F69" s="17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14"/>
      <c r="AV69" s="6"/>
      <c r="AW69" s="7"/>
    </row>
    <row r="70" spans="1:49" s="4" customFormat="1" ht="120" customHeight="1" x14ac:dyDescent="0.25">
      <c r="A70" s="16"/>
      <c r="B70" s="17"/>
      <c r="C70" s="19"/>
      <c r="D70" s="17"/>
      <c r="E70" s="17"/>
      <c r="F70" s="17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14"/>
      <c r="AV70" s="6"/>
      <c r="AW70" s="7"/>
    </row>
    <row r="71" spans="1:49" s="4" customFormat="1" ht="120" customHeight="1" x14ac:dyDescent="0.25">
      <c r="A71" s="16"/>
      <c r="B71" s="17"/>
      <c r="C71" s="19"/>
      <c r="D71" s="17"/>
      <c r="E71" s="17"/>
      <c r="F71" s="17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14"/>
      <c r="AV71" s="6"/>
      <c r="AW71" s="7"/>
    </row>
    <row r="72" spans="1:49" s="4" customFormat="1" ht="120" customHeight="1" x14ac:dyDescent="0.25">
      <c r="A72" s="16"/>
      <c r="B72" s="17"/>
      <c r="C72" s="19"/>
      <c r="D72" s="17"/>
      <c r="E72" s="17"/>
      <c r="F72" s="17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14"/>
      <c r="AV72" s="6"/>
      <c r="AW72" s="7"/>
    </row>
    <row r="73" spans="1:49" s="4" customFormat="1" ht="120" customHeight="1" x14ac:dyDescent="0.25">
      <c r="A73" s="16"/>
      <c r="B73" s="17"/>
      <c r="C73" s="19"/>
      <c r="D73" s="17"/>
      <c r="E73" s="17"/>
      <c r="F73" s="17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14"/>
      <c r="AV73" s="6"/>
      <c r="AW73" s="7"/>
    </row>
    <row r="74" spans="1:49" s="4" customFormat="1" ht="120" customHeight="1" x14ac:dyDescent="0.25">
      <c r="A74" s="16"/>
      <c r="B74" s="17"/>
      <c r="C74" s="19"/>
      <c r="D74" s="17"/>
      <c r="E74" s="17"/>
      <c r="F74" s="17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14"/>
      <c r="AV74" s="6"/>
      <c r="AW74" s="7"/>
    </row>
    <row r="75" spans="1:49" s="4" customFormat="1" ht="120" customHeight="1" x14ac:dyDescent="0.25">
      <c r="A75" s="16"/>
      <c r="B75" s="17"/>
      <c r="C75" s="19"/>
      <c r="D75" s="17"/>
      <c r="E75" s="17"/>
      <c r="F75" s="17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14"/>
      <c r="AV75" s="6"/>
      <c r="AW75" s="7"/>
    </row>
    <row r="76" spans="1:49" s="4" customFormat="1" ht="150" customHeight="1" x14ac:dyDescent="0.25">
      <c r="A76" s="16"/>
      <c r="B76" s="17"/>
      <c r="C76" s="19"/>
      <c r="D76" s="17"/>
      <c r="E76" s="17"/>
      <c r="F76" s="17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14"/>
      <c r="AV76" s="6"/>
      <c r="AW76" s="7"/>
    </row>
    <row r="77" spans="1:49" s="4" customFormat="1" ht="207" customHeight="1" x14ac:dyDescent="0.25">
      <c r="A77" s="16"/>
      <c r="B77" s="17"/>
      <c r="C77" s="19"/>
      <c r="D77" s="17"/>
      <c r="E77" s="17"/>
      <c r="F77" s="17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14"/>
      <c r="AV77" s="6"/>
      <c r="AW77" s="7"/>
    </row>
    <row r="78" spans="1:49" s="4" customFormat="1" ht="120" customHeight="1" x14ac:dyDescent="0.25">
      <c r="A78" s="16"/>
      <c r="B78" s="17"/>
      <c r="C78" s="19"/>
      <c r="D78" s="17"/>
      <c r="E78" s="17"/>
      <c r="F78" s="17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4"/>
      <c r="AV78" s="6"/>
      <c r="AW78" s="7"/>
    </row>
    <row r="79" spans="1:49" s="4" customFormat="1" ht="120" customHeight="1" x14ac:dyDescent="0.25">
      <c r="A79" s="16"/>
      <c r="B79" s="17"/>
      <c r="C79" s="19"/>
      <c r="D79" s="17"/>
      <c r="E79" s="17"/>
      <c r="F79" s="17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14"/>
      <c r="AV79" s="6"/>
      <c r="AW79" s="7"/>
    </row>
    <row r="80" spans="1:49" s="4" customFormat="1" ht="120" customHeight="1" x14ac:dyDescent="0.25">
      <c r="A80" s="16"/>
      <c r="B80" s="17"/>
      <c r="C80" s="19"/>
      <c r="D80" s="17"/>
      <c r="E80" s="17"/>
      <c r="F80" s="17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14"/>
      <c r="AV80" s="6"/>
      <c r="AW80" s="7"/>
    </row>
    <row r="81" spans="1:49" s="4" customFormat="1" ht="120" customHeight="1" x14ac:dyDescent="0.25">
      <c r="A81" s="16"/>
      <c r="B81" s="17"/>
      <c r="C81" s="19"/>
      <c r="D81" s="17"/>
      <c r="E81" s="17"/>
      <c r="F81" s="17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14"/>
      <c r="AV81" s="6"/>
      <c r="AW81" s="7"/>
    </row>
    <row r="82" spans="1:49" s="4" customFormat="1" ht="120" customHeight="1" x14ac:dyDescent="0.25">
      <c r="A82" s="16"/>
      <c r="B82" s="17"/>
      <c r="C82" s="19"/>
      <c r="D82" s="17"/>
      <c r="E82" s="17"/>
      <c r="F82" s="17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14"/>
      <c r="AV82" s="6"/>
      <c r="AW82" s="7"/>
    </row>
    <row r="83" spans="1:49" s="4" customFormat="1" ht="120" customHeight="1" x14ac:dyDescent="0.25">
      <c r="A83" s="16"/>
      <c r="B83" s="17"/>
      <c r="C83" s="19"/>
      <c r="D83" s="17"/>
      <c r="E83" s="17"/>
      <c r="F83" s="17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14"/>
      <c r="AV83" s="6"/>
      <c r="AW83" s="7"/>
    </row>
    <row r="84" spans="1:49" s="4" customFormat="1" ht="120" customHeight="1" x14ac:dyDescent="0.25">
      <c r="A84" s="16"/>
      <c r="B84" s="17"/>
      <c r="C84" s="19"/>
      <c r="D84" s="17"/>
      <c r="E84" s="17"/>
      <c r="F84" s="17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14"/>
      <c r="AV84" s="6"/>
      <c r="AW84" s="7"/>
    </row>
    <row r="85" spans="1:49" s="4" customFormat="1" ht="120" customHeight="1" x14ac:dyDescent="0.25">
      <c r="A85" s="16"/>
      <c r="B85" s="17"/>
      <c r="C85" s="19"/>
      <c r="D85" s="17"/>
      <c r="E85" s="17"/>
      <c r="F85" s="17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14"/>
      <c r="AV85" s="6"/>
      <c r="AW85" s="7"/>
    </row>
    <row r="86" spans="1:49" s="4" customFormat="1" ht="120" customHeight="1" x14ac:dyDescent="0.25">
      <c r="A86" s="16"/>
      <c r="B86" s="17"/>
      <c r="C86" s="19"/>
      <c r="D86" s="17"/>
      <c r="E86" s="17"/>
      <c r="F86" s="17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14"/>
      <c r="AV86" s="6"/>
      <c r="AW86" s="7"/>
    </row>
    <row r="87" spans="1:49" s="4" customFormat="1" ht="120" customHeight="1" x14ac:dyDescent="0.25">
      <c r="A87" s="16"/>
      <c r="B87" s="17"/>
      <c r="C87" s="19"/>
      <c r="D87" s="17"/>
      <c r="E87" s="17"/>
      <c r="F87" s="17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14"/>
      <c r="AV87" s="6"/>
      <c r="AW87" s="7"/>
    </row>
    <row r="88" spans="1:49" s="4" customFormat="1" ht="120" customHeight="1" x14ac:dyDescent="0.25">
      <c r="A88" s="16"/>
      <c r="B88" s="17"/>
      <c r="C88" s="19"/>
      <c r="D88" s="17"/>
      <c r="E88" s="17"/>
      <c r="F88" s="17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14"/>
      <c r="AV88" s="6"/>
      <c r="AW88" s="7"/>
    </row>
    <row r="89" spans="1:49" s="4" customFormat="1" ht="120" customHeight="1" x14ac:dyDescent="0.25">
      <c r="A89" s="16"/>
      <c r="B89" s="17"/>
      <c r="C89" s="19"/>
      <c r="D89" s="17"/>
      <c r="E89" s="17"/>
      <c r="F89" s="17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14"/>
      <c r="AV89" s="6"/>
      <c r="AW89" s="7"/>
    </row>
    <row r="90" spans="1:49" s="4" customFormat="1" ht="118.5" customHeight="1" x14ac:dyDescent="0.25">
      <c r="A90" s="16"/>
      <c r="B90" s="16"/>
      <c r="C90" s="16"/>
      <c r="D90" s="17"/>
      <c r="E90" s="17"/>
      <c r="F90" s="17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14"/>
      <c r="AV90" s="6"/>
      <c r="AW90" s="7"/>
    </row>
    <row r="91" spans="1:49" s="4" customFormat="1" ht="118.5" customHeight="1" x14ac:dyDescent="0.25">
      <c r="A91" s="16"/>
      <c r="B91" s="16"/>
      <c r="C91" s="16"/>
      <c r="D91" s="17"/>
      <c r="E91" s="17"/>
      <c r="F91" s="17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14"/>
      <c r="AV91" s="6"/>
      <c r="AW91" s="7"/>
    </row>
    <row r="92" spans="1:49" s="4" customFormat="1" ht="118.5" customHeight="1" x14ac:dyDescent="0.25">
      <c r="A92" s="16"/>
      <c r="B92" s="16"/>
      <c r="C92" s="16"/>
      <c r="D92" s="17"/>
      <c r="E92" s="17"/>
      <c r="F92" s="17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14"/>
      <c r="AV92" s="6"/>
      <c r="AW92" s="7"/>
    </row>
    <row r="93" spans="1:49" s="4" customFormat="1" ht="118.5" customHeight="1" x14ac:dyDescent="0.25">
      <c r="A93" s="16"/>
      <c r="B93" s="16"/>
      <c r="C93" s="16"/>
      <c r="D93" s="17"/>
      <c r="E93" s="17"/>
      <c r="F93" s="17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14"/>
      <c r="AV93" s="6"/>
      <c r="AW93" s="7"/>
    </row>
    <row r="94" spans="1:49" s="4" customFormat="1" ht="118.5" customHeight="1" x14ac:dyDescent="0.25">
      <c r="A94" s="16"/>
      <c r="B94" s="16"/>
      <c r="C94" s="16"/>
      <c r="D94" s="17"/>
      <c r="E94" s="17"/>
      <c r="F94" s="17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14"/>
      <c r="AV94" s="6"/>
      <c r="AW94" s="7"/>
    </row>
    <row r="95" spans="1:49" s="4" customFormat="1" ht="118.5" customHeight="1" x14ac:dyDescent="0.25">
      <c r="A95" s="16"/>
      <c r="B95" s="16"/>
      <c r="C95" s="16"/>
      <c r="D95" s="17"/>
      <c r="E95" s="17"/>
      <c r="F95" s="17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14"/>
      <c r="AV95" s="6"/>
      <c r="AW95" s="7"/>
    </row>
    <row r="96" spans="1:49" s="4" customFormat="1" ht="118.5" customHeight="1" x14ac:dyDescent="0.25">
      <c r="A96" s="16"/>
      <c r="B96" s="16"/>
      <c r="C96" s="16"/>
      <c r="D96" s="17"/>
      <c r="E96" s="17"/>
      <c r="F96" s="17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14"/>
      <c r="AV96" s="6"/>
      <c r="AW96" s="7"/>
    </row>
    <row r="97" spans="1:49" s="4" customFormat="1" ht="118.5" customHeight="1" x14ac:dyDescent="0.25">
      <c r="A97" s="16"/>
      <c r="B97" s="16"/>
      <c r="C97" s="16"/>
      <c r="D97" s="17"/>
      <c r="E97" s="17"/>
      <c r="F97" s="17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14"/>
      <c r="AV97" s="6"/>
      <c r="AW97" s="7"/>
    </row>
  </sheetData>
  <autoFilter ref="A2:AV89"/>
  <pageMargins left="0" right="0" top="0" bottom="0" header="0" footer="0"/>
  <pageSetup paperSize="9" scale="21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31_лот_(льготники) (2)</vt:lpstr>
      <vt:lpstr>31_лот_(льготники)</vt:lpstr>
      <vt:lpstr>'31_лот_(льготники)'!Заголовки_для_печати</vt:lpstr>
      <vt:lpstr>'31_лот_(льготники) (2)'!Заголовки_для_печати</vt:lpstr>
      <vt:lpstr>'31_лот_(льготники)'!Область_печати</vt:lpstr>
      <vt:lpstr>'31_лот_(льготники)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2014-06-04T10:36:20Z</dcterms:modified>
</cp:coreProperties>
</file>