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30_лот_(льготники) расчет" sheetId="3" r:id="rId1"/>
    <sheet name="30_лот_(льготники)" sheetId="2" r:id="rId2"/>
  </sheets>
  <definedNames>
    <definedName name="_xlnm._FilterDatabase" localSheetId="1" hidden="1">'30_лот_(льготники)'!$A$2:$AX$88</definedName>
    <definedName name="_xlnm._FilterDatabase" localSheetId="0" hidden="1">'30_лот_(льготники) расчет'!$A$2:$BP$19</definedName>
    <definedName name="_xlnm.Print_Titles" localSheetId="1">'30_лот_(льготники)'!$2:$2</definedName>
    <definedName name="_xlnm.Print_Titles" localSheetId="0">'30_лот_(льготники) расчет'!$2:$2</definedName>
    <definedName name="_xlnm.Print_Area" localSheetId="1">'30_лот_(льготники)'!$A$1:$AX$86</definedName>
    <definedName name="_xlnm.Print_Area" localSheetId="0">'30_лот_(льготники) расчет'!$A$1:$BP$19</definedName>
  </definedNames>
  <calcPr calcId="145621"/>
</workbook>
</file>

<file path=xl/calcChain.xml><?xml version="1.0" encoding="utf-8"?>
<calcChain xmlns="http://schemas.openxmlformats.org/spreadsheetml/2006/main">
  <c r="BI19" i="3" l="1"/>
  <c r="BF19" i="3"/>
  <c r="BG19" i="3"/>
  <c r="BB19" i="3"/>
  <c r="BC19" i="3"/>
  <c r="BD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N4" i="3" l="1"/>
  <c r="BN8" i="3"/>
  <c r="BN15" i="3"/>
  <c r="BN16" i="3"/>
  <c r="BN17" i="3"/>
  <c r="BQ4" i="3"/>
  <c r="BQ8" i="3"/>
  <c r="BK14" i="3"/>
  <c r="BH11" i="3"/>
  <c r="BN11" i="3" s="1"/>
  <c r="BE14" i="3"/>
  <c r="BA18" i="3"/>
  <c r="BN18" i="3" s="1"/>
  <c r="BA14" i="3"/>
  <c r="BN14" i="3" s="1"/>
  <c r="BA13" i="3"/>
  <c r="BN13" i="3" s="1"/>
  <c r="BA12" i="3"/>
  <c r="BN12" i="3" s="1"/>
  <c r="BA10" i="3"/>
  <c r="BN10" i="3" s="1"/>
  <c r="BA9" i="3"/>
  <c r="BN9" i="3" s="1"/>
  <c r="BA7" i="3"/>
  <c r="BN7" i="3" s="1"/>
  <c r="BA6" i="3"/>
  <c r="BN6" i="3" s="1"/>
  <c r="BA5" i="3"/>
  <c r="BN5" i="3" s="1"/>
  <c r="BA3" i="3"/>
  <c r="BN3" i="3" s="1"/>
  <c r="O14" i="3"/>
  <c r="J17" i="3"/>
  <c r="K17" i="3" s="1"/>
  <c r="J15" i="3"/>
  <c r="K15" i="3" s="1"/>
  <c r="J16" i="3"/>
  <c r="K16" i="3" s="1"/>
  <c r="J18" i="3"/>
  <c r="K18" i="3" s="1"/>
  <c r="J13" i="3"/>
  <c r="K13" i="3" s="1"/>
  <c r="J12" i="3"/>
  <c r="K12" i="3" s="1"/>
  <c r="J11" i="3"/>
  <c r="K11" i="3" s="1"/>
  <c r="J10" i="3"/>
  <c r="K10" i="3" s="1"/>
  <c r="J9" i="3"/>
  <c r="K9" i="3" s="1"/>
  <c r="J7" i="3"/>
  <c r="K7" i="3" s="1"/>
  <c r="P7" i="3" s="1"/>
  <c r="J6" i="3"/>
  <c r="K6" i="3" s="1"/>
  <c r="J5" i="3"/>
  <c r="K5" i="3" s="1"/>
  <c r="J3" i="3"/>
  <c r="K3" i="3" s="1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G86" i="2"/>
  <c r="AH86" i="2"/>
  <c r="AI86" i="2"/>
  <c r="AJ86" i="2"/>
  <c r="AK86" i="2"/>
  <c r="AL86" i="2"/>
  <c r="AM86" i="2"/>
  <c r="AN86" i="2"/>
  <c r="AO86" i="2"/>
  <c r="AP86" i="2"/>
  <c r="AQ86" i="2"/>
  <c r="AR86" i="2"/>
  <c r="AS86" i="2"/>
  <c r="AT86" i="2"/>
  <c r="AU86" i="2"/>
  <c r="AV86" i="2"/>
  <c r="AW86" i="2"/>
  <c r="AX86" i="2"/>
  <c r="I86" i="2"/>
  <c r="K14" i="3" l="1"/>
  <c r="K19" i="3" s="1"/>
  <c r="BN19" i="3"/>
  <c r="P16" i="3"/>
  <c r="M16" i="3"/>
  <c r="N16" i="3" s="1"/>
  <c r="P17" i="3"/>
  <c r="M17" i="3"/>
  <c r="P15" i="3"/>
  <c r="P14" i="3" s="1"/>
  <c r="M15" i="3"/>
  <c r="M14" i="3" s="1"/>
  <c r="P18" i="3"/>
  <c r="M18" i="3"/>
  <c r="P13" i="3"/>
  <c r="M13" i="3"/>
  <c r="P12" i="3"/>
  <c r="M12" i="3"/>
  <c r="P11" i="3"/>
  <c r="M11" i="3"/>
  <c r="P10" i="3"/>
  <c r="M10" i="3"/>
  <c r="P9" i="3"/>
  <c r="M9" i="3"/>
  <c r="M7" i="3"/>
  <c r="P6" i="3"/>
  <c r="M6" i="3"/>
  <c r="P5" i="3"/>
  <c r="M5" i="3"/>
  <c r="P3" i="3"/>
  <c r="M3" i="3"/>
  <c r="Q16" i="3" l="1"/>
  <c r="BQ16" i="3" s="1"/>
  <c r="N17" i="3"/>
  <c r="Q17" i="3" s="1"/>
  <c r="BQ17" i="3" s="1"/>
  <c r="N15" i="3"/>
  <c r="N18" i="3"/>
  <c r="Q18" i="3" s="1"/>
  <c r="N13" i="3"/>
  <c r="Q13" i="3" s="1"/>
  <c r="BQ13" i="3" s="1"/>
  <c r="N12" i="3"/>
  <c r="Q12" i="3" s="1"/>
  <c r="BQ12" i="3" s="1"/>
  <c r="N11" i="3"/>
  <c r="Q11" i="3" s="1"/>
  <c r="BQ11" i="3" s="1"/>
  <c r="N10" i="3"/>
  <c r="Q10" i="3" s="1"/>
  <c r="BQ10" i="3" s="1"/>
  <c r="N9" i="3"/>
  <c r="Q9" i="3" s="1"/>
  <c r="BQ9" i="3" s="1"/>
  <c r="N7" i="3"/>
  <c r="Q7" i="3" s="1"/>
  <c r="BQ7" i="3" s="1"/>
  <c r="N6" i="3"/>
  <c r="Q6" i="3" s="1"/>
  <c r="BQ6" i="3" s="1"/>
  <c r="N5" i="3"/>
  <c r="Q5" i="3" s="1"/>
  <c r="BQ5" i="3" s="1"/>
  <c r="N3" i="3"/>
  <c r="Q3" i="3" s="1"/>
  <c r="BQ3" i="3" s="1"/>
  <c r="BQ18" i="3" l="1"/>
  <c r="Q15" i="3"/>
  <c r="N14" i="3"/>
  <c r="Q14" i="3" l="1"/>
  <c r="BQ15" i="3"/>
  <c r="BQ14" i="3" l="1"/>
  <c r="Q19" i="3"/>
  <c r="BQ19" i="3" s="1"/>
</calcChain>
</file>

<file path=xl/sharedStrings.xml><?xml version="1.0" encoding="utf-8"?>
<sst xmlns="http://schemas.openxmlformats.org/spreadsheetml/2006/main" count="811" uniqueCount="530">
  <si>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</si>
  <si>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</si>
  <si>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</si>
  <si>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</si>
  <si>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</si>
  <si>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</si>
  <si>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</si>
  <si>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</si>
  <si>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</si>
  <si>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</si>
  <si>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</si>
  <si>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</si>
  <si>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</si>
  <si>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</si>
  <si>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</si>
  <si>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</si>
  <si>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</si>
  <si>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</si>
  <si>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</si>
  <si>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</si>
  <si>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</si>
  <si>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</si>
  <si>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</si>
  <si>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</si>
  <si>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</si>
  <si>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ФРЭС</t>
  </si>
  <si>
    <t>ЖРЭС</t>
  </si>
  <si>
    <t>КРЭС</t>
  </si>
  <si>
    <t>-</t>
  </si>
  <si>
    <t/>
  </si>
  <si>
    <t>Номер (а) договор(ов) ТП в SAPе</t>
  </si>
  <si>
    <t>БРЭС</t>
  </si>
  <si>
    <t>Сумма по договору ТП, руб. без НДС</t>
  </si>
  <si>
    <t>ЛРЭС</t>
  </si>
  <si>
    <t>КорРЭС</t>
  </si>
  <si>
    <t>ЗРЭС</t>
  </si>
  <si>
    <t>Курская обл., Кореневский р-н, Пушкарский с/с</t>
  </si>
  <si>
    <t>-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</si>
  <si>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</t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</si>
  <si>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ЦЭС).</t>
    </r>
  </si>
  <si>
    <t>Лот № 30 ЛЬГОТНИКИ</t>
  </si>
  <si>
    <t>В-2479/0896-ОРЗТП/2014 от 23.04.14г.</t>
  </si>
  <si>
    <t>З-1056/0186-ОРЗТП/2012 от 07.02.12г.</t>
  </si>
  <si>
    <t>З-2029/0887-ОРЗТП/2014 от 23.04.14г.</t>
  </si>
  <si>
    <t>З-2040/0823-ОРЗТП/2014 от 09.04.14г.</t>
  </si>
  <si>
    <t>З-2042/0824-ОРЗТП/2014 от 09.04.14г.</t>
  </si>
  <si>
    <t>З-2056/0839-ОРЗТП/2014 от 25.04.14г.</t>
  </si>
  <si>
    <t>З-2058/0908-ОРЗТП/2014 от 24.04.14г.</t>
  </si>
  <si>
    <t>З-2066/0905-ОРЗТП/2014 от 23.04.14г.</t>
  </si>
  <si>
    <t>З-2067/0906-ОРЗТП/2014 от 25.04.14г.</t>
  </si>
  <si>
    <t>З-2068/0922-ОРЗТП/2014 от 24.04.14г.</t>
  </si>
  <si>
    <t>З-2073/0904-ОРЗТП/2014 от 25.04.14г.</t>
  </si>
  <si>
    <t>З-2075/0907-ОРЗТП/2014 от 28.04.14г.</t>
  </si>
  <si>
    <t>С-2038/0984-ОРЗТП/2014 от 05.05.14г.</t>
  </si>
  <si>
    <t>С-2039/0901-ОРЗТП/2014 от 29.04.14г.</t>
  </si>
  <si>
    <t>С-2046/0895-ОРЗТП/2014 от 28.04.14г.</t>
  </si>
  <si>
    <t>С-2076/0822-ОРЗТП/2014 от 18.04.14г.</t>
  </si>
  <si>
    <t>С-2088/0891-ОРЗТП/2014 от 28.04.14г.</t>
  </si>
  <si>
    <t>С-2090/0986-ОРЗТП/2014 от 05.05.14г.</t>
  </si>
  <si>
    <t>С-2092/0987-ОРЗТП/2014 от 06.05.14г.</t>
  </si>
  <si>
    <t>С-2094/0898-ОРЗТП/2014 от 28.04.14г.</t>
  </si>
  <si>
    <t>С-2095/0890-ОРЗТП/2014 от 28.04.14г.</t>
  </si>
  <si>
    <t>С-2099/0974-ОРЗТП/2014 от 05.05.14г.</t>
  </si>
  <si>
    <t>С-2100/0921-ОРЗТП/2014 от 30.04.14г.</t>
  </si>
  <si>
    <t>С-2106/0919-ОРЗТП/2014 от 30.04.14г.</t>
  </si>
  <si>
    <t>С-2113/0985-ОРЗТП/2014 от 05.05.14г.</t>
  </si>
  <si>
    <t>Ц-7775/0963-ОРЗТП/2014 от 30.04.14г.</t>
  </si>
  <si>
    <t>Ц-7785/0808-ОРЗТП/2014 от 22.04.14г.</t>
  </si>
  <si>
    <t>Ц-7892/0966-ОРЗТП/2014 от 29.04.14г.</t>
  </si>
  <si>
    <t>Ц-7899/0980-ОРЗТП/2014 от 05.05.14г.</t>
  </si>
  <si>
    <t>Ц-8012/0869-ОРЗТП/2014 от 21.04.14г.</t>
  </si>
  <si>
    <t>Ц-8023/0813-ОРЗТП/2014 от 22.04.14г.</t>
  </si>
  <si>
    <t>Ц-8032/0807-ОРЗТП/2014 от 18.04.14г.</t>
  </si>
  <si>
    <t>Ц-8058/0825-ОРЗТП/2014 от 24.04.14г.</t>
  </si>
  <si>
    <t>Ц-8063/0872-ОРЗТП/2014 от 21.04.14г.</t>
  </si>
  <si>
    <t>Ц-8064/0830-ОРЗТП/2014 от 23.04.14г.</t>
  </si>
  <si>
    <t>Ц-8071/0950-ОРЗТП/2014 от 30.04.14г.</t>
  </si>
  <si>
    <t>Ц-8080/0942-ОРЗТП/2014 от 24.04.14г.</t>
  </si>
  <si>
    <t>Ц-8123/0870-ОРЗТП/2014 от 22.04.14г.</t>
  </si>
  <si>
    <t>Ц-8141/0875-ОРЗТП/2014 от 25.04.14г.</t>
  </si>
  <si>
    <t>Ц-8143/0810-ОРЗТП/2014 от 22.04.14г.</t>
  </si>
  <si>
    <t>Ц-8144/0874-ОРЗТП/2014 от 25.04.14г.</t>
  </si>
  <si>
    <t>Ц-8145/0809-ОРЗТП/2014 от 22.04.14г.</t>
  </si>
  <si>
    <t>Ц-8154/0876-ОРЗТП/2014 от 25.04.14г.</t>
  </si>
  <si>
    <t>Ц-8160/0818-ОРЗТП/2014 от 22.04.14г.</t>
  </si>
  <si>
    <t>Ц-8162/0884-ОРЗТП/2014 от 24.04.14г.</t>
  </si>
  <si>
    <t>Ц-8163/0814-ОРЗТП/2014 от 22.04.14г.</t>
  </si>
  <si>
    <t>Ц-8174/0970-ОРЗТП/2014 от 29.04.14г.</t>
  </si>
  <si>
    <t>Ц-8180/0928-ОРЗТП/2014 от 25.04.14г.</t>
  </si>
  <si>
    <t>Ц-8181/0812-ОРЗТП/2014 от 23.04.14г.</t>
  </si>
  <si>
    <t>Ц-8183/0972-ОРЗТП/2014 от 29.04.14г.</t>
  </si>
  <si>
    <t>Ц-8184/0826-ОРЗТП/2014 от 24.04.14г.</t>
  </si>
  <si>
    <t>Ц-8185/0828-ОРЗТП/2014 от 24.04.14г.</t>
  </si>
  <si>
    <t>Ц-8186/0827-ОРЗТП/2014 от 24.04.14г.</t>
  </si>
  <si>
    <t>Ц-8188/0882-ОРЗТП/2014 от 28.04.14г.</t>
  </si>
  <si>
    <t>Ц-8189/0877-ОРЗТП/2014 от 24.04.14г.</t>
  </si>
  <si>
    <t>Ц-8190/0885-ОРЗТП/2014 от 24.04.14г.</t>
  </si>
  <si>
    <t>Ц-8192/0968-ОРЗТП/2014 от 30.04.14г.</t>
  </si>
  <si>
    <t>Ц-8193/0933-ОРЗТП/2014 от 23.04.14г.</t>
  </si>
  <si>
    <t>Ц-8194/0976-ОРЗТП/2014 от 30.04.14г.</t>
  </si>
  <si>
    <t>Ц-8198/0969-ОРЗТП/2014 от 29.04.14г.</t>
  </si>
  <si>
    <t>Ц-8200/0871-ОРЗТП/2014 от 24.04.14г.</t>
  </si>
  <si>
    <t>Ц-8205/0829-ОРЗТП/2014 от 23.04.14г.</t>
  </si>
  <si>
    <t>Ц-8207/0873-ОРЗТП/2014 от 25.04.14г.</t>
  </si>
  <si>
    <t>Ц-8218/0886-ОРЗТП/2014 от 25.04.14г.</t>
  </si>
  <si>
    <t>Ц-8220/0975-ОРЗТП/2014 от 30.04.14г.</t>
  </si>
  <si>
    <t>Ц-8221/0965-ОРЗТП/2014 от 29.04.14г.</t>
  </si>
  <si>
    <t>Ц-8225/0880-ОРЗТП/2014 от 28.04.14г.</t>
  </si>
  <si>
    <t>Ц-8226/0967-ОРЗТП/2014 от 30.04.14г.</t>
  </si>
  <si>
    <t>Ц-8228/0979-ОРЗТП/2014 от 05.05.14г.</t>
  </si>
  <si>
    <t>Ц-8230/0879-ОРЗТП/2014 от 28.04.14г.</t>
  </si>
  <si>
    <t>Ц-8231/0981-ОРЗТП/2014 от 05.05.14г.</t>
  </si>
  <si>
    <t>Ц-8233/0878-ОРЗТП/2014 от 29.04.14г.</t>
  </si>
  <si>
    <t>Ц-8235/0926-ОРЗТП/2014 от 29.04.14г.</t>
  </si>
  <si>
    <t>Ц-8236/0929-ОРЗТП/2014 от 29.04.14г.</t>
  </si>
  <si>
    <t>Ц-8239/0977-ОРЗТП/2014 от 05.05.14г.</t>
  </si>
  <si>
    <t>Ц-8245/0881-ОРЗТП/2014 от 28.04.14г.</t>
  </si>
  <si>
    <t>Ц-8251/0944-ОРЗТП/2014 от 28.04.14г.</t>
  </si>
  <si>
    <t>Ц-8255/0883-ОРЗТП/2014 от 28.04.14г.</t>
  </si>
  <si>
    <t>Ц-8265/0971-ОРЗТП/2014 от 29.04.14г.</t>
  </si>
  <si>
    <t>Ц-8286/0964-ОРЗТП/2014 от 28.04.14г.</t>
  </si>
  <si>
    <t>Ц-8287/0978-ОРЗТП/2014 от 05.05.14г.</t>
  </si>
  <si>
    <t>Ц-8297/0961-ОРЗТП/2014 от 30.04.14г.</t>
  </si>
  <si>
    <t>Ю-2379/0889-ОРЗТП/2014 от 28.04.14г.</t>
  </si>
  <si>
    <t>40882560</t>
  </si>
  <si>
    <t>40463930</t>
  </si>
  <si>
    <t>40877073</t>
  </si>
  <si>
    <t>40884015</t>
  </si>
  <si>
    <t>40884029</t>
  </si>
  <si>
    <t>40883937</t>
  </si>
  <si>
    <t>40884640</t>
  </si>
  <si>
    <t>40885826</t>
  </si>
  <si>
    <t>40886023</t>
  </si>
  <si>
    <t>40885908</t>
  </si>
  <si>
    <t>40887366</t>
  </si>
  <si>
    <t>40886591</t>
  </si>
  <si>
    <t>40882137</t>
  </si>
  <si>
    <t>40878801</t>
  </si>
  <si>
    <t>40880364</t>
  </si>
  <si>
    <t>40884180</t>
  </si>
  <si>
    <t>40887927</t>
  </si>
  <si>
    <t>40887975</t>
  </si>
  <si>
    <t>40887960</t>
  </si>
  <si>
    <t>40889309</t>
  </si>
  <si>
    <t>40889339</t>
  </si>
  <si>
    <t>40890390</t>
  </si>
  <si>
    <t>40890418</t>
  </si>
  <si>
    <t>40891109</t>
  </si>
  <si>
    <t>40865443</t>
  </si>
  <si>
    <t>40867066</t>
  </si>
  <si>
    <t>40885626</t>
  </si>
  <si>
    <t>40887021</t>
  </si>
  <si>
    <t>40881091</t>
  </si>
  <si>
    <t>40886267</t>
  </si>
  <si>
    <t>40880848</t>
  </si>
  <si>
    <t>40883976</t>
  </si>
  <si>
    <t>40884127</t>
  </si>
  <si>
    <t>40884137</t>
  </si>
  <si>
    <t>40884899</t>
  </si>
  <si>
    <t>40884783</t>
  </si>
  <si>
    <t>40885152</t>
  </si>
  <si>
    <t>40886136</t>
  </si>
  <si>
    <t>40886218</t>
  </si>
  <si>
    <t>40886178</t>
  </si>
  <si>
    <t>40886202</t>
  </si>
  <si>
    <t>40886254</t>
  </si>
  <si>
    <t>40886990</t>
  </si>
  <si>
    <t>40886280</t>
  </si>
  <si>
    <t>40886291</t>
  </si>
  <si>
    <t>40888545</t>
  </si>
  <si>
    <t>40888244</t>
  </si>
  <si>
    <t>40887507</t>
  </si>
  <si>
    <t>40888500</t>
  </si>
  <si>
    <t>40888256</t>
  </si>
  <si>
    <t>40888264</t>
  </si>
  <si>
    <t>40888506</t>
  </si>
  <si>
    <t>40888302</t>
  </si>
  <si>
    <t>40888355</t>
  </si>
  <si>
    <t>40888362</t>
  </si>
  <si>
    <t>40887452</t>
  </si>
  <si>
    <t>40887469</t>
  </si>
  <si>
    <t>40888516</t>
  </si>
  <si>
    <t>40888294</t>
  </si>
  <si>
    <t>40888528</t>
  </si>
  <si>
    <t>40888663</t>
  </si>
  <si>
    <t>40888558</t>
  </si>
  <si>
    <t>40888673</t>
  </si>
  <si>
    <t>40888692</t>
  </si>
  <si>
    <t>40888704</t>
  </si>
  <si>
    <t>40889706</t>
  </si>
  <si>
    <t>40891569</t>
  </si>
  <si>
    <t>40888996</t>
  </si>
  <si>
    <t>40888711</t>
  </si>
  <si>
    <t>40888719</t>
  </si>
  <si>
    <t>40890000</t>
  </si>
  <si>
    <t>40887483</t>
  </si>
  <si>
    <t>40887493</t>
  </si>
  <si>
    <t>40889739</t>
  </si>
  <si>
    <t>40889988</t>
  </si>
  <si>
    <t>40888832</t>
  </si>
  <si>
    <t>40890008</t>
  </si>
  <si>
    <t>40890103</t>
  </si>
  <si>
    <t>40889767</t>
  </si>
  <si>
    <t>40891811</t>
  </si>
  <si>
    <t>40889810</t>
  </si>
  <si>
    <t>40886464</t>
  </si>
  <si>
    <t>Назарова Мария Михайловна</t>
  </si>
  <si>
    <t>Березников Роман Васильевич</t>
  </si>
  <si>
    <t>Банников Алексей Александрович</t>
  </si>
  <si>
    <t>Сазонов Владимир Анатольевич</t>
  </si>
  <si>
    <t>Сазонова Наталья Григорьевна</t>
  </si>
  <si>
    <t>Кашин Иван Ефимович</t>
  </si>
  <si>
    <t>Никифорова Валентина Ивановна</t>
  </si>
  <si>
    <t>Новиков Сергей Иванович</t>
  </si>
  <si>
    <t>Гончарова Валентина Дмитриевна</t>
  </si>
  <si>
    <t>Наумова Татьяна Александровна</t>
  </si>
  <si>
    <t>Малахов Павел Вячеславович</t>
  </si>
  <si>
    <t>Лунцевич Михаил Петрович</t>
  </si>
  <si>
    <t>Рябченков Александр Сергеевич</t>
  </si>
  <si>
    <t>Косогова Галина Николаевна</t>
  </si>
  <si>
    <t>Рябых Виктор Михайлович</t>
  </si>
  <si>
    <t>Лактюхина Любовь Егоровна</t>
  </si>
  <si>
    <t>Кузнецова Нина Анатольевна</t>
  </si>
  <si>
    <t>Черных Наталья Сергеевна</t>
  </si>
  <si>
    <t>Денисова Галина Александровна</t>
  </si>
  <si>
    <t>Владимиров Андрей Георгиевич</t>
  </si>
  <si>
    <t>Ссорина Валентина Ивановна</t>
  </si>
  <si>
    <t>Карченков Алексей Васильевич</t>
  </si>
  <si>
    <t>Кононова Валентина Ильинична</t>
  </si>
  <si>
    <t>Долгов Кирилл Валерьевич</t>
  </si>
  <si>
    <t>Лаптева Надежда Дмитриевна</t>
  </si>
  <si>
    <t>Степанец Виктор Викторович</t>
  </si>
  <si>
    <t>Кудрявцев Виктор Владимирович</t>
  </si>
  <si>
    <t>Опанасенко Светлана Викторовна</t>
  </si>
  <si>
    <t>Кузьминчук Надежда Викторовна</t>
  </si>
  <si>
    <t>Евглевская Надежда Сергеевна</t>
  </si>
  <si>
    <t>Панькова Надежда Ивановна</t>
  </si>
  <si>
    <t>Голеусова Ольга Олеговна</t>
  </si>
  <si>
    <t>Лунева Валентина Ивановна</t>
  </si>
  <si>
    <t>Шутеева Татьяна Владимировна</t>
  </si>
  <si>
    <t>Ковалева Татьяна Николаевна</t>
  </si>
  <si>
    <t>Волобуева Олеся Александровна</t>
  </si>
  <si>
    <t>Бахматков Александр Иванович</t>
  </si>
  <si>
    <t>Егорова Марина Александровна</t>
  </si>
  <si>
    <t>Иконописцев Евгений Михайлович</t>
  </si>
  <si>
    <t>Рябыкин Андрей Николаевич</t>
  </si>
  <si>
    <t>Валентина Николаевна Синдеева</t>
  </si>
  <si>
    <t>Тютюнников Сергей Игоревич</t>
  </si>
  <si>
    <t>Рышков Сергей Леонидович</t>
  </si>
  <si>
    <t>Седых Евгения Олеговна</t>
  </si>
  <si>
    <t>Локтионов Юрий Владимирович</t>
  </si>
  <si>
    <t>Ковалева Надежда Ивановна</t>
  </si>
  <si>
    <t>Струков Алексей Николаевич</t>
  </si>
  <si>
    <t>Симоненкова Надежда Ивановна</t>
  </si>
  <si>
    <t>Сазонов Николай Григорьевич</t>
  </si>
  <si>
    <t>Шеховцова Людмила Федоровна</t>
  </si>
  <si>
    <t>Хлынина Нина Григорьевна</t>
  </si>
  <si>
    <t>Белов Юрий Геннадьевич</t>
  </si>
  <si>
    <t>Иванова Ирина Дмитриевна</t>
  </si>
  <si>
    <t>Смирнов Анатолий Антонович</t>
  </si>
  <si>
    <t>Хохлова Зоя Николаевна</t>
  </si>
  <si>
    <t>Раков Петр Васильевич</t>
  </si>
  <si>
    <t>Хотынюк Алла Ивановна</t>
  </si>
  <si>
    <t>Бирюкова Надежда Степановна</t>
  </si>
  <si>
    <t>Панкратова Валерия Сергеевна</t>
  </si>
  <si>
    <t>Попова Алла Александровна</t>
  </si>
  <si>
    <t>Куважукова Фаина Васильевна</t>
  </si>
  <si>
    <t>Елфимов Сергей Анатольевич</t>
  </si>
  <si>
    <t>Петрушин Денис Федорович</t>
  </si>
  <si>
    <t>Хохлов Иван Алексеевич</t>
  </si>
  <si>
    <t>Шинакова Надежда Анатольевна</t>
  </si>
  <si>
    <t>Маслов Павел Иванович</t>
  </si>
  <si>
    <t>Лукунина Татьяна Павловна</t>
  </si>
  <si>
    <t>Попов Валерий Петрович</t>
  </si>
  <si>
    <t>Левушкин Павел Александрович</t>
  </si>
  <si>
    <t>Алпеева Анна Александровна</t>
  </si>
  <si>
    <t>Пешхальская Анна Владимировна</t>
  </si>
  <si>
    <t>Веденьев Владимир Георгиевич</t>
  </si>
  <si>
    <t>Зубкова Евгения Леонидовна</t>
  </si>
  <si>
    <t>Филатов Владимир Валерьевич</t>
  </si>
  <si>
    <t>Твердов Владимир Юрьевич</t>
  </si>
  <si>
    <t>Сотников Юрий Алексеевич</t>
  </si>
  <si>
    <t>Еремеев Дмитрий Викторович</t>
  </si>
  <si>
    <t>Левченко Вера Тихоновна</t>
  </si>
  <si>
    <t>Хасаев Руслан Сайдумович</t>
  </si>
  <si>
    <t>Гахова Елена Юрьевна</t>
  </si>
  <si>
    <t>Мельников Владимир Евгеньевич</t>
  </si>
  <si>
    <t>Котова Екатерина Сергеевна</t>
  </si>
  <si>
    <t>Гороховцева Наталья Борисовна</t>
  </si>
  <si>
    <t>СоРЭС</t>
  </si>
  <si>
    <t>КуРЭС</t>
  </si>
  <si>
    <t>РРЭС</t>
  </si>
  <si>
    <t>МРЭС</t>
  </si>
  <si>
    <t>ЦРЭС</t>
  </si>
  <si>
    <t>О.РЭС</t>
  </si>
  <si>
    <t>Курская обл., Советский р-н, д.Волжанец</t>
  </si>
  <si>
    <t>Курская обл., Курчатовский р-н, Костельцевский с/с, д. Жмакино</t>
  </si>
  <si>
    <t>Курская обл., г.Льгов, ул.Куйбышева</t>
  </si>
  <si>
    <t>Курская обл., Кореневский р-н, Пушкарский с/с.</t>
  </si>
  <si>
    <t>Курская обл., Кореневский р-н,   Пушкарский с/с, кад. № 46:10:080702:61</t>
  </si>
  <si>
    <t>Курская обл г.Рыльск ул. Щорса д.22</t>
  </si>
  <si>
    <t>Кореневский р-н, с. Коренево, ул. Красная, д.35</t>
  </si>
  <si>
    <t>Курская обл., с. Коренево, ул. Родниковая, д. 7</t>
  </si>
  <si>
    <t>с. Коренево, ул. Родниковая, д. 12</t>
  </si>
  <si>
    <t>Курская обл., Курчатовский р-он, Дружненский с/с, снт "Автомобилист", уч. 532</t>
  </si>
  <si>
    <t>г. Льгов, ул. Куйбышева( в районе ж.д. 34).</t>
  </si>
  <si>
    <t>Курская обл., Железногорский р-н,с. Разветье,ул. Молодежная,уч. № 17</t>
  </si>
  <si>
    <t>Курская обл., Железногорский р-н,сл. Михайловка,ул.  Советская, здание 82"А</t>
  </si>
  <si>
    <t>Курская обл., Железногорский р-н, сл. Михайловка,п. Лоски, уч. 560</t>
  </si>
  <si>
    <t>Курская обл.,  Железногорский р-н,с/с Волковский,снт Горняк.зона Ивановские,участок № 89</t>
  </si>
  <si>
    <t>Курская обл., Железногорский р-н,сл. Михайловка,пос. Лоски</t>
  </si>
  <si>
    <t>Курская обл., Железногорский р-н,с/с Разветьевский,с. Разветье, квартал " Заозерье"</t>
  </si>
  <si>
    <t>Курская обл., Фатежский р-н, Русановский с/с, с. Сухочево</t>
  </si>
  <si>
    <t>Курская обл., г.  Железногорск ,с/о "Шахтер" № 214/4</t>
  </si>
  <si>
    <t>Курская обл., Железногорский р-н,Разветьевский сельсовет</t>
  </si>
  <si>
    <t>Курская обл., Железногорский р-н,д. Студенок</t>
  </si>
  <si>
    <t>Курская обл., г. Железногорск,с/о "Городские сады",Студенок № 100</t>
  </si>
  <si>
    <t>Курская обл.,  Железногорский р -н, с. Разветье,ул. Молодежная,уч. № 16</t>
  </si>
  <si>
    <t>Курская обл., Железногорский р-н,с. Разветье,участок № 10</t>
  </si>
  <si>
    <t>Курская обл., Курский р-н, Щетинский с/с, снт "Приморское", уч.1052</t>
  </si>
  <si>
    <t>Курская обл., Курский р-н, Щетинский с/с, с/т "Химфарм", уч.3а/А</t>
  </si>
  <si>
    <t>г.Курск, с/т "Крутой лог",уч.2</t>
  </si>
  <si>
    <t>Курская обл., Курский р-н, Ноздрачевский с/с, соднт "Ромашка", уч.582</t>
  </si>
  <si>
    <t>Курская обл., Курский р-он, с.Лебяжье</t>
  </si>
  <si>
    <t>Курская область, Курский район, Камышинский сельсовет, снт «Рассвет - 2», уч. № 694, кад.№46:11:061201:836</t>
  </si>
  <si>
    <t>Курская обл.,  Курский р-н, д.1-я Моква</t>
  </si>
  <si>
    <t>г.Курск, с/т "Знание", уч.140</t>
  </si>
  <si>
    <t>305502, Курский р-н, п.Маршала Жукова, 6-й квартал, д.2, кв.3</t>
  </si>
  <si>
    <t>г.Курск, с/т "Знание", уч.141</t>
  </si>
  <si>
    <t>Курская обл., п.Медвенка, ул.Гагарина, д.50</t>
  </si>
  <si>
    <t>Курская область, Курский район, Камышинский сельсовет, СНТ "Рассвет-2", уч. №681</t>
  </si>
  <si>
    <t>Курская область, Курский район, Новопоселеновский сельсовет, д. 1-е Цветово, ул. Полевая, кад. номер: 46:11:120102:748</t>
  </si>
  <si>
    <t>Курская обл., Курский р-н, Щетининский с/с, с/т "Химфарм", уч.74а</t>
  </si>
  <si>
    <t>Курская обл., Курский р-н, Моковский с/с, д.1-Моква, ул.Майская, д.27</t>
  </si>
  <si>
    <t>Курская обл., Курский р-н, Щетининский с/с, снт "Приморское", 511</t>
  </si>
  <si>
    <t>Курская обл., г.Курск, с/т Курск,уч. 1269а</t>
  </si>
  <si>
    <t>Курская область, Курский район, Новопоселеновский сельсовет, д. Кукуевка, кад.№46:11:120301:441</t>
  </si>
  <si>
    <t>Курская обл., Золотухинский р-н, п. Солнечный, ул. Садовая, д. 2 "б"</t>
  </si>
  <si>
    <t>Курская область, Курский район, Щетинский сельсовет, с/т «Химфарм», уч. № 29Е, кад.№46:11:211601:0019</t>
  </si>
  <si>
    <t>Курская область, Курский район, Лебяженский сельсовет, с. Лебяжье, кад.№46:11:080203:69</t>
  </si>
  <si>
    <t>г. Курск, в районе ул. Рябиновая и ул. Смородиновая, кад.№46:29:102032:110</t>
  </si>
  <si>
    <t>Курская область, Курский район, Рышковский сельсовет, х. Кислино, кад.№46:11:170607:105</t>
  </si>
  <si>
    <t>Курская обл., Курский р-н, Щетинский с/с, снт "Приморское", уч.845</t>
  </si>
  <si>
    <t>Курская обл., Курский р-н, Щетинский с/с, с/т «Приморское», уч. № 134, кад.№46:11:211401:399</t>
  </si>
  <si>
    <t>Курская обл., Курский р-н, Ноздрачевский с/с, снт "Ромашка", уч.160</t>
  </si>
  <si>
    <t>Курская область, Курский район, Камышинский сельсовет, д. Каменево, участок №1-А, кад.№46:11:060603:162</t>
  </si>
  <si>
    <t>Курская область, Курский район, Моковский сельсовет, д. Духовец, кад.№46:11:091207:748</t>
  </si>
  <si>
    <t>Курская область, Курский район, Щетинский сельсовет, с/т «Лазурное», участок №475, усл.№46-46-12/002/2010-412</t>
  </si>
  <si>
    <t>Курская область, Курский район, Щетинский сельсовет, снт «Приморское», участок №432, кад.№46:11:211401:133</t>
  </si>
  <si>
    <t>Курская область, Курский район, Щетинский сельсовет, снт «Химфарм», уч. А 152, кад.№46:11:211601:169</t>
  </si>
  <si>
    <t>Курская область, Курский район, Щетинский сельсовет, снт «Приморское», уч. №291/174, кад.№46:11:211401:1435</t>
  </si>
  <si>
    <t>Курская область, Курский район, Шумаковский сельсовет, с/т «Заречное», участок №209, кад. № 46:11:200501:507</t>
  </si>
  <si>
    <t>г. Курск, с/т «Знание», участок №134, кад.№46:29:103187:79</t>
  </si>
  <si>
    <t>Курская область, Курский район, Щетинский сельсовет, с/т «Лазурное», участок №99, кад.№46:11:211501:0210</t>
  </si>
  <si>
    <t>Курская обл., Курский р-н, Новопоселеновский с/с, д. Кукуевка, кад. 46:11:121203:774</t>
  </si>
  <si>
    <t>г. Курск, ул. Дмитриевская, д. 30, кад. 46:29:102069:1</t>
  </si>
  <si>
    <t>Курский район, Пашковский сельсовет, снт «Биолог», участок №1398, кад.№46:11:141502:295</t>
  </si>
  <si>
    <t>Курская обл., Курский р-н, Щетинский сельсовет, снт «Приморское», уч. № 82/225, кад.№46:11:211401:931</t>
  </si>
  <si>
    <t>Курская обл., Курский р-н, Моковский с/с, д.1-я Моква, кад.№46:11:091204:167</t>
  </si>
  <si>
    <t>Курская обл., Курский р-н, Нижнемедведицкий с/с, д. Татаренкова, кад. 46:11:111802:310</t>
  </si>
  <si>
    <t>г. Курск, с/т «Курск», участок №414, кад.№46:29:102084:0023</t>
  </si>
  <si>
    <t>Курская область, Курский район, Щетинский сельсовет, СНТ «Приморское», уч. № 242/396, кад.№46:11:211401:568</t>
  </si>
  <si>
    <t>г. Курск, ул. Просторная, строительный номер 23, кад.№46:29:102209:244</t>
  </si>
  <si>
    <t>Курская обл., Курский р-н, Нижнемедведицкий с/с, д. Татаренкова, кад. 46:11:111802:333</t>
  </si>
  <si>
    <t>Курская область, Курский район, Щетинский сельсовет, с/т «Химфарм», участок №Б 245, кад. 46:11:211601:0649</t>
  </si>
  <si>
    <t>Курская область, Курский район, Щетинский сельсовет, с/т «Лазурное», участок №14, кад.№46:11:211501:0115</t>
  </si>
  <si>
    <t>Курская обл., Курский р-он, Клюквинский с/с, д. Долгое, кад. №46:11:070203:147</t>
  </si>
  <si>
    <t>Курская область, Курский район, Клюквинский сельсовет, д. Долгое, кад. № 46:11:071004:76</t>
  </si>
  <si>
    <t>Курская обл., Курский р-н, Щетинский с/с, с/т «Химфарм», уч. №Б 232, кад.№46:11:211601:518</t>
  </si>
  <si>
    <t>Курская обл., Курский р-н, Щетинский с/с, с/т «Приморское», уч. №1008, кад. 46:11:211401:757</t>
  </si>
  <si>
    <t>Курская область, Курский район, Полевской сельсовет, д. Лисово, д. 498, кад. № 46:11:101102:134</t>
  </si>
  <si>
    <t>Курская область, Курский район, Щетинский сельсовет, снт «Химфарм», участок №3Б</t>
  </si>
  <si>
    <t>Курская область, Курский район, Клюквинский сельсовет, д. Долгое, кад. № 46:11:071004:70</t>
  </si>
  <si>
    <t>Курская обл., Курский р-н, Новопоселеновский с/с, д. Кукуевка, кад. 46:11:121203:1107</t>
  </si>
  <si>
    <t>Курская обл., Курский р-н, Щетинский с/с, снт «Химфарм», участок №176Г, кад. № 46:11:211601:1341</t>
  </si>
  <si>
    <t>Курская обл., Курский район, Пашковский с/с, с/т «Соловушка», участок №695, кад. 46:11:141801:152</t>
  </si>
  <si>
    <t>Обоянский р-н, с.Пушкарное, ул.Нижняя, д.23</t>
  </si>
  <si>
    <t>строительство участка ВЛ-0,4 кВ протяженностью 0,04 км от опоры №2 ВЛ-0,4 кВ №5 до границ земельного участка заявителя (марку и сечение провода, протяженность определить при проектировании).</t>
  </si>
  <si>
    <t>строительство ВЛ-0,4 кВ от ТП-10/0,4 кВ № ЖД-6 до границы земельного участка заявителя  протяженностью 0,4 км (марку и сечение провода, протяженность уточнить при проектировании).</t>
  </si>
  <si>
    <t>строительство ВЛ-0,4 кВ протяженностью 0,2 км от ТП-10/0,4 кВ № 89 до границы земельного участка заявителя (марку и сечение провода, протяженность уточнить при проектировании).</t>
  </si>
  <si>
    <t>строительство отпайки от опоры №6 ВЛ-0,4 кВ №2  до границы земельного участка заявителя  протяженностью 0,18 км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</si>
  <si>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опоры №6 ВЛ-0,4 кВ №2  до границы земельного участка заявителя  протяженностью 0,18 км с увеличением протяженности существующей ВЛ-0,4 кВ (точку врезки, марку и сечение провода, протяженность уточнить при проектировании) - /аналогично техническим условиям З-2067/.</t>
  </si>
  <si>
    <t>строительство отпайки от опоры №9 ВЛ-0,4 кВ №2 до границы земельного участка заявителя протяженностью 0,12 км (марку и сечение провода, протяженность уточнить при проектировании).</t>
  </si>
  <si>
    <t>строительство ВЛ-0,4 кВ протяженностью 0,4 км от ТП-10/0,4 кВ № ЖД-6 до границы земельного участка заявителя  (марку и сечение провода, протяженность уточнить при проектировании) – в том числе 0,4 км по техническим условиям З-2029.</t>
  </si>
  <si>
    <t>строительство ответвления протяженностью 0,035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проектировании).</t>
  </si>
  <si>
    <t>строительство ответвления протяженностью 0,3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проектировании).</t>
  </si>
  <si>
    <t>строительство ответвления протяженностью 0,25 км от опоры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</si>
  <si>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ответвления протяженностью 0,3 км от опоры существующей ВЛ-0,4 кВ № 2 до границы земельного участка заявителя с увеличением протяженности существующей                   ВЛ-0,4 кВ (точку врезки, марку и сечение провода, протяженность уточнить при проектировании) – в том числе 0,3 км по техническим условиям С-2046.</t>
  </si>
  <si>
    <t>строительство ответвления протяженностью 0,17 км от опоры существующей ВЛ-0,4 кВ № 1 до границы земельного участка заявителя с увеличением протяженности существующей                  ВЛ-0,4 кВ (марку и сечение провода, протяженность уточнить при проектировании).</t>
  </si>
  <si>
    <t>- строительство ответвления протяженностью 0,12 км от опоры существующей ВЛ-0,4 кВ № 1 (инв. № 31145400)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</si>
  <si>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0,12 км от опоры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</si>
  <si>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0,18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</si>
  <si>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проектировании).</t>
  </si>
  <si>
    <t>- строительство ВЛ-0,4 кВ от проектируемой ТП-10/0,4 кВ до границы земельного участка заявителя протяженностью 0,12 км (марку и сечение провода, протяженность уточнить при проектировании).</t>
  </si>
  <si>
    <t>строительство ответвления протяженностью 0,035 км от опоры ВЛ-0,4 кВ строящейся в рамках договора Ц-6810 до границы земельного участка заявителя с увеличением протяженности ВЛ-0,4 кВ (марку и сечение провода, протяженность уточнить при проектировании).</t>
  </si>
  <si>
    <t>строительство ответвления протяженностью 0,05 км от опоры № 15 существующей ВЛ-0,4 кВ № 2 до границы земельного участка заявителя с увеличением протяженности существующей                 ВЛ-0,4 кВ (марку и сечение провода, протяженность уточнить при проектировании).</t>
  </si>
  <si>
    <t>строительство ответвления протяженностью 0,39 км от опоры существующей ВЛ-0,4 кВ № 1 до границы земельного участка заявителя с увеличением протяженности существующей                     ВЛ-0,4 кВ (точку врезки, марку и сечение провода, протяженность уточнить при проектировании) – в том числе 0,37 км по техническим условиям Ц-8058.</t>
  </si>
  <si>
    <t>строительство ВЛ-0,4 кВ от ТП-10/0,4 кВ №165/160 до границы земельного участка заявителя протяженностью 0,2 км (марку и сечение провода, протяженность уточнить при проектировании).</t>
  </si>
  <si>
    <t>- строительство ответвления протяженностью 0,2 км от опоры существующей ВЛ-0,4 кВ № 1 до границы земельного участка заявителя с увеличением протяженности существующей              ВЛ-0,4 кВ (марку и сечение провода, протяженность уточнить при проектировании).</t>
  </si>
  <si>
    <t>строительство ответвления протяженностью 0,08 км от опоры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</si>
  <si>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 км от ТП-10/0,4 кВ №691 до границы земельного участка заявителя (марку и сечение провода, протяженность уточнить при проектировании).</t>
  </si>
  <si>
    <t>строительство отпайки от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</si>
  <si>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строительство ответвления протяженностью 0,06 км от опоры № 2 существующей ВЛ-0,4 кВ № 1 до границы земельного участка заявителя с увеличением протяженности существующей                   ВЛ-0,4 кВ (марку и сечение провода, протяженность уточнить при проектировании).</t>
  </si>
  <si>
    <t>- строительство отпайки от проектируемой (по ТУ Ц-7453) ВЛ-0,4 кВ №1 (точку врезки уточнить при проектировании) до границы земельного участка заявителя протяженностью 0,03 км (марку и сечение провода, протяженность уточнить при проектировании).</t>
  </si>
  <si>
    <t>строительство отпайки от проектируемой опоры ВЛ-0,4 кВ №1 (точку врезки уточнить при проектировании) до границы земельного участка заявителя протяженностью 0,16 км (марку и сечение провода, протяженность уточнить при проектировании).</t>
  </si>
  <si>
    <t>строительство ВЛ-0,4 кВ протяженностью 0,17 км от опоры № 4 существующей ВЛ-0,4 кВ № 2 до границы земельного участка заявителя с увеличением протяженности существующей            ВЛ-0,4 кВ (марку и сечение провода, протяженность уточнить при проектировании).</t>
  </si>
  <si>
    <t>строительство отпайки от опоры ВЛ-0,4 кВ №1 (точку врезки уточнить при проектировании) до границы земельного участка заявителя протяженностью 0,05 км (марку и сечение провода, протяженность уточнить при проектировании).</t>
  </si>
  <si>
    <t>- строительство ВЛ-0,4 кВ протяженностью 0,37 км от проектируемой ТП-10/0,4 кВ до границы земельного участка заявителя (марку и сечение провода, протяженность утончить при проектировании).</t>
  </si>
  <si>
    <t>строительство ответвления протяженностью 0,07 от проектируемого участка (по ТУ Ц-7683, Ц-7922)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</si>
  <si>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проектируемой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</si>
  <si>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строительство отпайки от опоры ВЛ-0,4 кВ №2 (точку врезки уточнить при проектировании) до границы земельного участка заявителя протяженностью 0,05 км (марку и сечение провода, протяженность уточнить при проектировании).</t>
  </si>
  <si>
    <t>строительство отпайки от опоры ВЛ-0,4 кВ №1 (точку врезки уточнить при проектировании) до границы земельного участка заявителя протяженностью 0,11 км (марку и сечение провода, протяженность уточнить при проектировании).</t>
  </si>
  <si>
    <t>- строительство ВЛ-0,4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</si>
  <si>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от опоры ВЛ-0,4 кВ №1 (точку врезки уточнить при проектировании) до границы земельного участка заявителя протяженностью 0,04 км (марку и сечение провода, протяженность определить при проектировании).</t>
  </si>
  <si>
    <t>- строительство ВЛ-0,4 кВ протяженностью 0,25 км от ТП-10/0,4 кВ № 601 до границы земельного участка заявителя (марку и сечение провода, протяженность уточнить при проектировании).</t>
  </si>
  <si>
    <t>строительство отпайки от опоры №8-13 ВЛ-0,4 кВ  №1 (точку врезки уточнить при проектировании) до границ земельного участка заявителя протяженностью 0,22 км (марку и сечение провода, протяженность определить при проектировании).</t>
  </si>
  <si>
    <t>строительство ВЛ-0,4 кВ протяженностью 0,3 км от проектируемой (по ТУ Ц-7623) ТП-10/0,4 кВ до границы земельного участка заявителя (марку и сечение провода, протяженность определить при проектировании).</t>
  </si>
  <si>
    <t>строительство ВЛ-0,4 кВ протяженностью 0,24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 км по техническим условиям Ц-7775/.</t>
  </si>
  <si>
    <t>строительство отпайки от опоры №1 ВЛ-0,4 кВ №1 (точку врезки уточнить при проектировании) до границы земельного участка заявителя протяженностью 0,05 км (марку и сечение провода, протяженность уточнить при проектировании).</t>
  </si>
  <si>
    <t>строительство ВЛ-0,4 кВ протяженностью 0,2 км от проектируемой (по ТУ Ц-6890) ТП-10/0,4 кВ  до границы земельного участка заявителя (марку и сечение провода, протяженность уточнить при проектировании).</t>
  </si>
  <si>
    <t>строительство отпайки от опоры  ВЛ-0,4 кВ  №1 (точку врезки уточнить при проектировании) до границ земельного участка заявителя протяженностью 0,12 км (марку и сечение провода, протяженность определить при проектировании).</t>
  </si>
  <si>
    <t>реконструкция участка ВЛ-0,4 кВ №3 с монтажом одного дополнительного провода в пролетах опор №№23-37 протяженностью 0,28 км по трассе (объем реконструкции уточнить при проектировании) - /за счет средств тарифа на передачу э/э/.</t>
  </si>
  <si>
    <t>реконструкция участка ВЛ-0,4 кВ №2 с монтажом одного дополнительного провода в пролетах опор №№5-25 и №№25-36 протяженностью 0,48 км по трассе (объем реконструкции уточнить при проектировании) - /за счет средств тарифа на передачу э/э/.</t>
  </si>
  <si>
    <t>реконструкция ВЛ-0,4 кВ № 3 в части монтажа дополнительного провода на участке протяженностью 0,379 по трассе, в пролетах опор №№ 1…10 (марку и сечение провода и 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</si>
  <si>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7 опор (№№ 15…21) и монтажа двух дополнительных проводов на участке протяженностью 0,24 км, в пролетах опор №№ 15…21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</si>
  <si>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существующей ВЛ-10 кВ № 415.03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/за счет средств тарифа на передачу электроэнергии/; 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электроэнергии/.</t>
  </si>
  <si>
    <t>строительство ответвления протяженностью 0,02 км от опоры № 145 существующей ВЛ-10 кВ № 414.15 до проектируемой ТП-10/0,4 кВ,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                  строительство ТП-10/0,4 кВ с силовым трансформатором мощностью 63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</si>
  <si>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замена ТП-10/0,4 кВ №669 16 кВА на ТП-10/0,4 кВ с силовым трансформатором мощностью 63 кВА.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</t>
  </si>
  <si>
    <t>реконструкция участка ВЛ-0,4 кВ №1 с монтажом одного дополнительного провода в пролетах опор №№2-7 протяженностью 0,21 км по трассе (объем реконструкции уточнить при проектировании) - /за счет средств тарифа на передачу э/э/.</t>
  </si>
  <si>
    <r>
      <t xml:space="preserve"> - строительство ВЛ-0,4 кВ от опоры существующей ВЛ-0,4 кВ №1 (точку врезки уточнить при проектировании) до границы земельного участка заявителя  протяженностью 0,35 км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З-1444 (Лот № 16 ЗЭС), З-2040/.</t>
    </r>
  </si>
  <si>
    <r>
      <t xml:space="preserve">замена СТП-10/0,4 кВ № 249 на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 - /аналогично техническим условиям </t>
    </r>
    <r>
      <rPr>
        <b/>
        <sz val="14"/>
        <rFont val="Arial Cyr"/>
        <charset val="204"/>
      </rPr>
      <t>З-2039 (Лот № 29 Льготники)/.</t>
    </r>
  </si>
  <si>
    <r>
      <t xml:space="preserve">замена СТП-10/0,4 кВ № 249 на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 - /аналогично техническим условиям </t>
    </r>
    <r>
      <rPr>
        <b/>
        <sz val="14"/>
        <rFont val="Arial Cyr"/>
        <charset val="204"/>
      </rPr>
      <t>З-2039 (Лот № 29 Льготники), З-2040, З-2041/.</t>
    </r>
  </si>
  <si>
    <r>
      <t xml:space="preserve"> - строительство ВЛ-0,4 кВ от опоры существующей ВЛ-0,4 кВ №1 (точку врезки уточнить при проектировании) до границы земельного участка заявителя  протяженностью 0,35 км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З-1444 (Лот № 16 ЗЭС), З-2039 (Лот № 29 Льготники), З-2040, З-2041/.</t>
    </r>
  </si>
  <si>
    <r>
      <t xml:space="preserve">замена СТП-10/0,4 кВ № 249 на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 - /аналогично техническим условиям </t>
    </r>
    <r>
      <rPr>
        <b/>
        <sz val="14"/>
        <rFont val="Arial Cyr"/>
        <charset val="204"/>
      </rPr>
      <t>З-2039 (Лот № 29 Льготники), З-2040, З-2041, З-2042/.</t>
    </r>
  </si>
  <si>
    <r>
      <t xml:space="preserve"> - строительство ВЛ-0,4 кВ от опоры существующей ВЛ-0,4 кВ №1 (точку врезки уточнить при проектировании) до границы земельного участка заявителя  протяженностью 0,65 км (марку и сечение провода, протяженность уточнить при проектировании) - /в т.ч. 0,35 км по техническим условиям </t>
    </r>
    <r>
      <rPr>
        <b/>
        <sz val="14"/>
        <rFont val="Arial Cyr"/>
        <charset val="204"/>
      </rPr>
      <t>З-1444 (Лот № 16 ЗЭС), З-2039 (Лот № 29 Льготники), З-2040, З-2041, З-2042/.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</si>
  <si>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Льготники)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Льготники).</t>
    </r>
  </si>
  <si>
    <r>
      <t xml:space="preserve">строительство ответвления протяженностью 0,43 км от опоры существующей ВЛ-0,4 кВ № 3 до границы земельного участка заявителя с увеличением протяженности существующей             ВЛ-0,4 кВ (точку врезки, марку и сечение провода, протяженность определить при проектировании) – в том числе 0,28 км по техническим условиям </t>
    </r>
    <r>
      <rPr>
        <b/>
        <sz val="14"/>
        <rFont val="Arial Cyr"/>
        <charset val="204"/>
      </rPr>
      <t>С-1856 (Лот № 25 Льготники СЭС), С-1860 (Лот № 25 Льготники СЭС).</t>
    </r>
  </si>
  <si>
    <r>
      <t xml:space="preserve"> 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 км по техническим условиям </t>
    </r>
    <r>
      <rPr>
        <b/>
        <sz val="14"/>
        <rFont val="Arial Cyr"/>
        <charset val="204"/>
      </rPr>
      <t>С-1958 (Лот № 25 Льготники СЭС).</t>
    </r>
  </si>
  <si>
    <r>
      <t xml:space="preserve">строительство ответвления протяженностью 0,15 км от опоры существующей ВЛ-10 кВ № 2.6.1 (точку врезки определить при проектировании)с устройством перехода через автомобильную дорогу и увеличением протяженности существующей ВЛ-10 кВ  до проектируемой                    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С-1958 (Лот № 25 Льготники СЭС);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С-1958 (Лот № 25 Льготники СЭС).</t>
    </r>
  </si>
  <si>
    <r>
      <t xml:space="preserve"> -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</t>
    </r>
    <r>
      <rPr>
        <b/>
        <sz val="14"/>
        <rFont val="Arial Cyr"/>
        <charset val="204"/>
      </rPr>
      <t>С-2038, С-2105 (Договор ТП не подписан Заявителем).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</si>
  <si>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С-2026 (Лот № 29 Льготники);</t>
    </r>
    <r>
      <rPr>
        <sz val="14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С-2026, с учетом технических условий С-2038, С-2105, С-2106, С-2107, С-2109, С-2113.</t>
    </r>
  </si>
  <si>
    <r>
      <t xml:space="preserve">строительство ответвления протяженностью 0,12 км от опоры существующей ВЛ-10 кВ № 425.06 до проектируемой ТП-10/0,4 кВ с увеличением протяженности существующей ВЛ-10 кВ с переходом через а/д (марку и сечение провода, протяженность уточнить при проектировании) – /за счет средств тарифа на передачу электроэнергии/ - аналогично техническим условиям </t>
    </r>
    <r>
      <rPr>
        <b/>
        <sz val="14"/>
        <rFont val="Arial Cyr"/>
        <charset val="204"/>
      </rPr>
      <t xml:space="preserve">Ц-6890 (Лот № 21 ЦЭС-1), Ц-7313 (Лот № 23-24 Льготники ЦЭС-3), Ц-7558, Ц-7352.             </t>
    </r>
    <r>
      <rPr>
        <sz val="14"/>
        <rFont val="Arial Cyr"/>
        <charset val="204"/>
      </rPr>
      <t xml:space="preserve">                                                                            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 - аналогично техническим условиям </t>
    </r>
    <r>
      <rPr>
        <b/>
        <sz val="14"/>
        <rFont val="Arial Cyr"/>
        <charset val="204"/>
      </rPr>
      <t>Ц-6890 (Лот № 21 ЦЭС-1), Ц-7313 (Лот № 23-24 Льготники ЦЭС-3), Ц-7558, Ц-7352.</t>
    </r>
  </si>
  <si>
    <r>
      <t xml:space="preserve">строительство ответвления протяженностью 0,2 км от опоры ВЛ-0,4 кВ №3 (точку врезки уточнить при проектировании) до границы земельного участка заявителя (марку и сечение провода, протяженность уточнить при проектировании) - /в т.ч. 0,13 км по техническим условиям </t>
    </r>
    <r>
      <rPr>
        <b/>
        <sz val="14"/>
        <rFont val="Arial Cyr"/>
        <charset val="204"/>
      </rPr>
      <t>Ц-8004 (Стройка у Заявителя), Ц-7762 (Лот № 28 Не льготники)/.</t>
    </r>
  </si>
  <si>
    <r>
      <t xml:space="preserve">строительство ВЛ-0,4 кВ протяженностью 0,21 км от ТП-10/0,4 кВ № 661 до границы земельного участка заявителя (марку и сечение провода, протяженность уточнить при проектировании) - /в т.ч. 0,18 км по техническим условиям </t>
    </r>
    <r>
      <rPr>
        <b/>
        <sz val="14"/>
        <rFont val="Arial Cyr"/>
        <charset val="204"/>
      </rPr>
      <t>Ц-7912 (Лот № 29 Льготники)/.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</si>
  <si>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Ц-6956 (Лот № 23-24 Льготники ЦЭС), Ц-8028 (Лот № 23-24 аналог. Льготники ЦЭС)/.</t>
    </r>
  </si>
  <si>
    <r>
      <t xml:space="preserve">строительство ответвления протяженностью 0,4 км от опоры существующей ВЛ-0,4 кВ № 1 до границы земельного участка заявителя с увеличением протяженности существующей                     ВЛ-0,4 кВ (точку врезки, марку и сечение провода, протяженность уточнить при проектировании) – в том числе 0,37 км по техническим условиям </t>
    </r>
    <r>
      <rPr>
        <b/>
        <sz val="14"/>
        <rFont val="Arial Cyr"/>
        <charset val="204"/>
      </rPr>
      <t>Ц-8052 (Лот № 29 Льготники).</t>
    </r>
  </si>
  <si>
    <r>
      <t xml:space="preserve"> - строительство ВЛ-0,4 кВ протяженностью 0,1 км от ТП-10/0,4 кВ № 20/160 до границы земельного участка заявителя (марку и сечение провода, протяженность уточнить при проектировании) – /в т.ч. 0,1 км по техническим условиям </t>
    </r>
    <r>
      <rPr>
        <b/>
        <sz val="14"/>
        <rFont val="Arial Cyr"/>
        <charset val="204"/>
      </rPr>
      <t>Ц-7314 (Лот № 23-24 Льготники ЦЭС-3)/.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</si>
  <si>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Ц-7314 (Лот № 23-24 Льготники ЦЭС-3)/.</t>
    </r>
  </si>
  <si>
    <r>
      <t xml:space="preserve">замена силового трансформатора ТП-10/0,4 кВ № 661/25 кВА на трансформатор большей мощности (100 кВА) (тип и мощность трансформатора и объем реконструкции утончить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Ц-7937 (Лот № 29 Льготники).</t>
    </r>
  </si>
  <si>
    <r>
      <t xml:space="preserve">строительство ВЛ-0,4 кВ протяженностью 0,15 км от проектируемой (по ТУ Ц-6890) ТП-10/0,4 кВ  до границы земельного участка заявителя (марку и сечение провода, протяженность уточнить при проектировании) – /в том числе 0,15 км по техническим условиям </t>
    </r>
    <r>
      <rPr>
        <b/>
        <sz val="14"/>
        <rFont val="Arial Cyr"/>
        <charset val="204"/>
      </rPr>
      <t>Ц-6890 (Лот № 21 ЦЭС-1)/.</t>
    </r>
  </si>
  <si>
    <r>
      <t xml:space="preserve">строительство ответвления протяженностью 0,25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/в т. ч. 0,25 км по техническим условиям </t>
    </r>
    <r>
      <rPr>
        <b/>
        <sz val="14"/>
        <rFont val="Arial Cyr"/>
        <charset val="204"/>
      </rPr>
      <t>Ц-7345 (Лот № 23-24 Льготники ЦЭС-2)/.</t>
    </r>
  </si>
  <si>
    <r>
      <t xml:space="preserve">строительство ВЛ-0,4 кВ от проектируемой (по ТУ Ц-7173) ТП-10/0,4 кВ до границ земельного участка заявителя протяженностью 0,36 км (точку врезки, марку и сечение провода, протяженность уточнить при проектировании) –/в т.ч. 0,36 км по техническим условиям </t>
    </r>
    <r>
      <rPr>
        <b/>
        <sz val="14"/>
        <rFont val="Arial Cyr"/>
        <charset val="204"/>
      </rPr>
      <t>Ц-7893 (Договор ТП не подписан)/.</t>
    </r>
  </si>
  <si>
    <r>
      <t xml:space="preserve">замена ТП-10/0,4 кВ №649 25 кВА на ТП-10/0,4 кВ с силовым трансформатором мощностью 63 кВА.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 - /аналогично техническим условиям </t>
    </r>
    <r>
      <rPr>
        <b/>
        <sz val="14"/>
        <rFont val="Arial Cyr"/>
        <charset val="204"/>
      </rPr>
      <t>Ц-7527 (Лот № 25 Льготники ВЭС,ЗЭС,ЦЭС,ЮЭС)/.</t>
    </r>
  </si>
  <si>
    <r>
      <t xml:space="preserve"> - строительство ВЛ-0,4 кВ протяженностью 0,27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0,07 км по техническим условиям </t>
    </r>
    <r>
      <rPr>
        <b/>
        <sz val="14"/>
        <rFont val="Arial Cyr"/>
        <charset val="204"/>
      </rPr>
      <t>Ц-6696 (Лот № 20 ЦЭС-2).</t>
    </r>
  </si>
  <si>
    <r>
      <t xml:space="preserve">строительство ответвления протяженностью 0,4 км от опоры № 43 существующей ВЛ-10 кВ № 403.19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 xml:space="preserve">Ц-6633 (Лот № 20 ЦЭС-2);       </t>
    </r>
    <r>
      <rPr>
        <sz val="14"/>
        <rFont val="Arial Cyr"/>
        <charset val="204"/>
      </rPr>
      <t xml:space="preserve">                                                  замена ТП-10/0,4 кВ, построенной по договору </t>
    </r>
    <r>
      <rPr>
        <b/>
        <sz val="14"/>
        <rFont val="Arial Cyr"/>
        <charset val="204"/>
      </rPr>
      <t xml:space="preserve">Ц-6633 (Лот № 20 ЦЭС-2) </t>
    </r>
    <r>
      <rPr>
        <sz val="14"/>
        <rFont val="Arial Cyr"/>
        <charset val="204"/>
      </rPr>
      <t>на ТП-10/0,4 кВ проходного типа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  </r>
  </si>
  <si>
    <r>
      <t xml:space="preserve">строительство отпайки от опоры ВЛ-0,4 кВ №1 (точку врезки уточнить при проектировании) до границы земельного участка заявителя протяженностью 0,2 км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Ц-6932 (Лот № 21 ЦЭС-2) и Ц-6933 (Лот № 21 ЦЭС-2)/.</t>
    </r>
  </si>
  <si>
    <r>
      <t xml:space="preserve">строительство ВЛ-0,4 кВ протяженностью 0,63 км от ТП-10/0,4 кВ до границы земельного участка заявителя (марку и сечение провода, протяженность определить при проектировании) – в том числе 0,36 км по техническим условиям </t>
    </r>
    <r>
      <rPr>
        <b/>
        <sz val="14"/>
        <rFont val="Arial Cyr"/>
        <charset val="204"/>
      </rPr>
      <t>Ц-7277 (Лот № 23-24 Льготники ЦЭС-3)/.</t>
    </r>
  </si>
  <si>
    <r>
      <t xml:space="preserve">строительство ВЛ-0,4 кВ протяженностью 0,62 км от ТП-10/0,4 кВ №688 до границы земельного участка заявителя (марку и сечение провода, протяженность определить при проектировании) – в том числе 0,62 км по техническим условиям </t>
    </r>
    <r>
      <rPr>
        <b/>
        <sz val="14"/>
        <rFont val="Arial Cyr"/>
        <charset val="204"/>
      </rPr>
      <t>Ц-7941 (Договор ТП не подписан)/.</t>
    </r>
  </si>
  <si>
    <r>
      <t xml:space="preserve">строительство ВЛ-0,4 кВ от ТП-10/0,4 кВ №689 до границы земельного участка заявителя протяженностью 0,39 км (марку и сечение провода, протяженность уточнить при проектировании) – /в том числе 0,39 км по техническим условиям </t>
    </r>
    <r>
      <rPr>
        <b/>
        <sz val="14"/>
        <rFont val="Arial Cyr"/>
        <charset val="204"/>
      </rPr>
      <t>Ц-7815 (Лот № 27 Льготники), Ц-7919 (Договор ТП не подписан)/.</t>
    </r>
  </si>
  <si>
    <r>
      <t xml:space="preserve">строительство ВЛ-0,4 кВ от ТП-10/0,4 кВ №689 до границы земельного участка заявителя протяженностью 0,21 км (марку и сечение провода, протяженность уточнить при проектировании) - /в т.ч. 0,16 км по техническим условиям </t>
    </r>
    <r>
      <rPr>
        <b/>
        <sz val="14"/>
        <rFont val="Arial Cyr"/>
        <charset val="204"/>
      </rPr>
      <t>Ц-6040 (Лот № 17 ЦЭС-1)/.</t>
    </r>
  </si>
  <si>
    <r>
      <t>строительство отпайки от опоры ВЛ-0,4 кВ №1 (точку врезки уточнить при проектировании) до границы земельного участка заявителя протяженностью 0,3 км (марку и сечение провода, протяженность уточнить при проектировании) - /в т.ч. 0,3 км по техническим условиям</t>
    </r>
    <r>
      <rPr>
        <b/>
        <sz val="14"/>
        <rFont val="Arial Cyr"/>
        <charset val="204"/>
      </rPr>
      <t xml:space="preserve"> Ц-8060 (Лот № 29 Льготники)/.</t>
    </r>
  </si>
  <si>
    <r>
      <t xml:space="preserve">строительство ВЛ-0,4 кВ протяженностью 0,33 км от проектируемой (по ТУ Ц-6950 и Ц-6951) ТП-10/0,4 кВ  до границ земельного участка заявителя (марку и сечение провода, протяженность определить при проектировании) - /в т.ч. 0,18 км по техническим условиям </t>
    </r>
    <r>
      <rPr>
        <b/>
        <sz val="14"/>
        <rFont val="Arial Cyr"/>
        <charset val="204"/>
      </rPr>
      <t>Ц-6950 (Лот № 22 Льготник ЦЭС), Ц-7782 (Лот № 23-24 аналог. Льготники ЦЭС)/.</t>
    </r>
  </si>
  <si>
    <r>
      <t xml:space="preserve">строительство ВЛ-0,4 кВ от ТП-10/0,4 кВ №648 до границы земельного участка заявителя протяженностью 0,23 км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Ц-7320 (Лот № 23-24 Льготники ЦЭС-3)/.</t>
    </r>
  </si>
  <si>
    <r>
      <t xml:space="preserve">строительство ВЛ-0,4 кВ протяженностью 0,22 км от проектируемой (по ТУ Ц-7079) ТП-10/0,4 кВ до границы земельного участка заявителя (марку и сечение провода, протяженность определить при проектировании) – /в том числе 0,22 км по техническим условиям </t>
    </r>
    <r>
      <rPr>
        <b/>
        <sz val="14"/>
        <rFont val="Arial Cyr"/>
        <charset val="204"/>
      </rPr>
      <t>Ц-7081 (Лот № 23 Льготники ЦЭС-1)/.</t>
    </r>
  </si>
  <si>
    <r>
      <t xml:space="preserve">строительство отпайки от опоры №сп 12-4 ВЛ-0,4 кВ №3 (точку врезки уточнить при проектировании) до границ земельного участка заявителя протяженностью 0,08 км (марку и сечение провода, протяженность определить при проектировании) - /в т.ч. 0,06 км по техническим условиям </t>
    </r>
    <r>
      <rPr>
        <b/>
        <sz val="14"/>
        <rFont val="Arial Cyr"/>
        <charset val="204"/>
      </rPr>
      <t>Ц-6397 (Лот № 19 ЦЭС-2, ЦЭС-3)/.</t>
    </r>
  </si>
  <si>
    <r>
      <t xml:space="preserve">строительство отпайки от опоры ВЛ-0,4 кВ №3 (точку врезки уточнить при проектировании) до границы земельного участка заявителя протяженностью 0,2 км (марку и сечение провода, протяженность уточнить при проектировании) – /в том числе 0,2 км по техническим условиям </t>
    </r>
    <r>
      <rPr>
        <b/>
        <sz val="14"/>
        <rFont val="Arial Cyr"/>
        <charset val="204"/>
      </rPr>
      <t>Ц-7684 (Лот № 26 Льготники)/.</t>
    </r>
  </si>
  <si>
    <r>
      <t xml:space="preserve">строительство ВЛ-0,4 кВ протяженностью 0,33 км от проектируемой (по ТУ Ц-7079) ТП-10/0,4 кВ до границы земельного участка заявителя (марку и сечение провода, протяженность определить при проектировании) – /в том числе 0,3 км по техническим условиям </t>
    </r>
    <r>
      <rPr>
        <b/>
        <sz val="14"/>
        <rFont val="Arial Cyr"/>
        <charset val="204"/>
      </rPr>
      <t>Ц-7081 (Лот № 23 Льготники ЦЭС-1)/.</t>
    </r>
  </si>
  <si>
    <r>
      <t xml:space="preserve">строительство ВЛ-0,4 кВ от проектируемой (по ТУ Ц-7623) ТП-10/0,4 кВ до границы земельного участка заявителя протяженностью 0,33 км (марку и сечение провода, протяженность уточнить при проектировании) - /в т.ч. 0,3 км по техническим условиям </t>
    </r>
    <r>
      <rPr>
        <b/>
        <sz val="14"/>
        <rFont val="Arial Cyr"/>
        <charset val="204"/>
      </rPr>
      <t>Ц-7623 (Лот № 26 Льготники)/.</t>
    </r>
  </si>
  <si>
    <r>
      <t xml:space="preserve">строительство ответвления протяженностью 0,05 км от опоры №1-27 существующей ВЛ-10 кВ № 176.118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/за счет средств тарифа на передачу э/э/ - /аналогично техническим условиям </t>
    </r>
    <r>
      <rPr>
        <b/>
        <sz val="14"/>
        <rFont val="Arial Cyr"/>
        <charset val="204"/>
      </rPr>
      <t xml:space="preserve">Ц-8022 (Лот № 29 Льготники)/.          </t>
    </r>
    <r>
      <rPr>
        <sz val="14"/>
        <rFont val="Arial Cyr"/>
        <charset val="204"/>
      </rPr>
      <t xml:space="preserve">строительство ТП-10/0,4 кВ с силовым трансформатором мощностью 40 кВА с врезкой в существующую ВЛ-0,4 кВ №2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э/э/- /аналогично техническим условиям </t>
    </r>
    <r>
      <rPr>
        <b/>
        <sz val="14"/>
        <rFont val="Arial Cyr"/>
        <charset val="204"/>
      </rPr>
      <t>Ц-8022 (Лот № 29 Льготники)/.</t>
    </r>
  </si>
  <si>
    <r>
      <t xml:space="preserve"> - строительство ВЛ-0,4 кВ протяженностью 0,1 км от опоры №43 существующей ВЛ-0,4 кВ №2 до границы земельного участка заявителя (марку и сечение провода, протяженность утончить при проектировании) - /в т.ч. 0,03 км по техническим условиям </t>
    </r>
    <r>
      <rPr>
        <b/>
        <sz val="14"/>
        <rFont val="Arial Cyr"/>
        <charset val="204"/>
      </rPr>
      <t>Ц-8022 (Лот № 29 Льготники)/.</t>
    </r>
  </si>
  <si>
    <r>
      <t xml:space="preserve">строительство ВЛ-0,4 кВ протяженностью 0,15 км от проектируемой (по ТУ Ц-7629) ТП-10/0,4 кВ до границы земельного участка заявителя (марку и сечение провода, протяженность уточнить при проектировании) - /в т.ч. 0,15 км по техническим условиям </t>
    </r>
    <r>
      <rPr>
        <b/>
        <sz val="14"/>
        <rFont val="Arial Cyr"/>
        <charset val="204"/>
      </rPr>
      <t>Ц-7654 (Лот № 26 Льготники), Ц-7735 (Лот № 26 аналог. Льготники)/.</t>
    </r>
  </si>
  <si>
    <r>
      <t xml:space="preserve">строительство ВЛ-0,4 кВ протяженностью 0,6 км от проектируемой (по ТУ Ц-7629) ТП-10/0,4 кВ до границы земельного участка заявителя (марку и сечение провода, протяженность уточнить при проектировании) - /в т.ч. 0,6 км по техническим условиям </t>
    </r>
    <r>
      <rPr>
        <b/>
        <sz val="14"/>
        <rFont val="Arial Cyr"/>
        <charset val="204"/>
      </rPr>
      <t>Ц-7736 (Договор ТП не подписан), Ц-7697 (Договор ТП не подписан)/</t>
    </r>
  </si>
  <si>
    <r>
      <t xml:space="preserve">строительство ВЛ-0,4 кВ от ТП-10/0,4 кВ №673 до границ земельного участка заявителя протяженностью 0,48 км (марку и сечение провода, протяженность определить при проектировании) - /в т.ч. 0,48 км по техническим условиям </t>
    </r>
    <r>
      <rPr>
        <b/>
        <sz val="14"/>
        <rFont val="Arial Cyr"/>
        <charset val="204"/>
      </rPr>
      <t>Ц-7971 (Лот № 29 Льготники)/.</t>
    </r>
  </si>
  <si>
    <r>
      <t xml:space="preserve">строительство ВЛ-0,4 кВ протяженностью 0,45 км от проектируемой (по ТУ Ц-7623) ТП-10/0,4 кВ до границы земельного участка заявителя (марку и сечение провода, протяженность определить при проектировании) – в т.ч. 0,3 км по техническим условиям </t>
    </r>
    <r>
      <rPr>
        <b/>
        <sz val="14"/>
        <rFont val="Arial Cyr"/>
        <charset val="204"/>
      </rPr>
      <t>Ц-7623 (Лот № 26 Льготники).</t>
    </r>
  </si>
  <si>
    <t>Один объем строительства на 2 договора</t>
  </si>
  <si>
    <t>Объем строительства включен в З-1444 (Лот № 16 ЗЭС), З-2039 (Лот № 29 Льготники)</t>
  </si>
  <si>
    <t>Остальной объем строительства включен в З-1444 (Лот № 16 ЗЭС), З-2039 (Лот № 29 Льготники)</t>
  </si>
  <si>
    <t>Остальной объем строительства включен в С-2026 (Лот № 29 Льготники), С-2033 (Лот № 29 Льготники)</t>
  </si>
  <si>
    <t>Остальной объем строительства включен в С-1856 (Лот № 25 Льготники СЭС), С-1860 (Лот № 25 Льготники СЭС)</t>
  </si>
  <si>
    <t>Остальной объем строительства включен в С-1958 (Лот № 25 Льготники СЭС)</t>
  </si>
  <si>
    <t>Реконструкция ВЛ-0,4 кВ с монтажем 2-х дополнительных проводов</t>
  </si>
  <si>
    <t>Реконструкция ВЛ-0,4 кВ с монтажем 4-х дополнительных проводов</t>
  </si>
  <si>
    <t>Реконструкция ВЛ-0,4 кВ с заменой опор, шт.</t>
  </si>
  <si>
    <t>Остальной объем строительства включен в Ц-7775</t>
  </si>
  <si>
    <t>Остальной объем строительства включен в Ц-6890 (Лот № 21 ЦЭС-1), Ц-7313 (Лот № 23-24 Льготники ЦЭС-3)</t>
  </si>
  <si>
    <t>Остальной объем строительства включен в Ц-8004 (Стройка у Заявителя), Ц-7762 (Лот № 28 Не льготники)</t>
  </si>
  <si>
    <t>Остальной объем строительства включен в Ц-7912 (Лот № 29 Льготники)</t>
  </si>
  <si>
    <t>Объем строительства включен в Ц-6967 (Лот № 21 ЦЭС-2), Ц-6956 (Лот № 23-24 Льготники ЦЭС), Ц-8028 (Лот № 23-24 аналог. Льготники ЦЭС)</t>
  </si>
  <si>
    <t xml:space="preserve"> Остальной объем строительства включен в Ц-8052 (Лот № 29 Льготники)</t>
  </si>
  <si>
    <t>Остальной объем строительства включен в Ц-8058</t>
  </si>
  <si>
    <t>Объем строительства включен в Ц-7314 (Лот № 23-24 Льготники ЦЭС-3)</t>
  </si>
  <si>
    <t>Остальной объем строительства включен в Ц-7937 (Лот № 29 Льготники)</t>
  </si>
  <si>
    <t>Объем строительства включен в Ц-6890 (Лот № 21 ЦЭС-1)</t>
  </si>
  <si>
    <t>Объем строительства включен в Ц-7345 (Лот № 23-24 Льготники ЦЭС-2)</t>
  </si>
  <si>
    <t>Монтаж автоматического выключателя в РУ-0,4 кВ ТП 10/0,4 кВ, шт.</t>
  </si>
  <si>
    <t>Остальной объем строительства включен в Ц-7527 (Лот № 25 Льготники ВЭС,ЗЭС,ЦЭС,ЮЭС)</t>
  </si>
  <si>
    <t>Остальной объем строительства включен в Ц-6696 (Лот № 20 ЦЭС-2), Ц-6633 (Лот № 20 ЦЭС-2)</t>
  </si>
  <si>
    <t>Объем строительства включен в Ц-6932 (Лот № 21 ЦЭС-2) и Ц-6933 (Лот № 21 ЦЭС-2)</t>
  </si>
  <si>
    <t>Остальной объем строительства включен в Ц-7277 (Лот № 23-24 Льготники ЦЭС-3)</t>
  </si>
  <si>
    <t>160 кВА</t>
  </si>
  <si>
    <t xml:space="preserve">                                                                                                                                              </t>
  </si>
  <si>
    <t>Объем строительства включен в Ц-7815 (Лот № 27 Льготники)</t>
  </si>
  <si>
    <t>Остальной объем строительства включен в Ц-6040 (Лот № 17 ЦЭС-1)</t>
  </si>
  <si>
    <t>Объем строительства включен в Ц-8060 (Лот № 29 Льготники)</t>
  </si>
  <si>
    <t>Остальной объем строительства включен в Ц-6950 (Лот № 22 Льготник ЦЭС), Ц-7782 (Лот № 23-24 аналог. Льготники ЦЭС)</t>
  </si>
  <si>
    <t>Остальной объем строительства включен в Ц-6956 (Лот № 23-24 Льготники ЦЭС)</t>
  </si>
  <si>
    <t>КТП 160 кВА (с трансформатором 63 кВА)</t>
  </si>
  <si>
    <t>Объем строительства включен в Ц-7081 (Лот № 23 Льготники ЦЭС-1)</t>
  </si>
  <si>
    <t>Остальной объем строительства включен в Ц-6397 (Лот № 19 ЦЭС-2, ЦЭС-3)</t>
  </si>
  <si>
    <t>Объем строительства включен в Ц-7684 (Лот № 26 Льготники)</t>
  </si>
  <si>
    <t>Остальной объем строительства включен в Ц-7081 (Лот № 23 Льготники ЦЭС-1)</t>
  </si>
  <si>
    <t>Остальной объем строительства включен в Ц-7623 (Лот № 26 Льготники)</t>
  </si>
  <si>
    <t>Остальной объем строительства включен в Ц-8022 (Лот № 29 Льготники)</t>
  </si>
  <si>
    <t>Объем строительства включен в Ц-7654 (Лот № 26 Льготники), Ц-7735 (Лот № 26 аналог. Льготники)</t>
  </si>
  <si>
    <t>Объем строительства включен в Ц-7971 (Лот № 29 Льготники)</t>
  </si>
  <si>
    <t>400 кВА проходного типа с трансформатором 100 кВА (демонтаж ТП)</t>
  </si>
  <si>
    <t>Монтаж технического учёта в ТП 10 (6)/0,4 кВ</t>
  </si>
  <si>
    <t>СТП 63 кВА 
(демонтаж ТП 16 кВА)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</si>
  <si>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</si>
  <si>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</si>
  <si>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</si>
  <si>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</si>
  <si>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</si>
  <si>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</si>
  <si>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</si>
  <si>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</si>
  <si>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Строительство ВЛИ-0,4 кВ                 Реконструкция ВЛ-0,4 кВ с заменой опор, шт.                   Реконструкция ВЛ-0,4 кВ с монтажем 2-х дополнительных проводов</t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</si>
  <si>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2"/>
        <rFont val="Arial Cyr"/>
        <charset val="204"/>
      </rPr>
      <t>С-2026 (Лот № 29 Льготники)</t>
    </r>
    <r>
      <rPr>
        <sz val="12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2"/>
        <rFont val="Arial Cyr"/>
        <charset val="204"/>
      </rPr>
      <t>С-2026 (Лот № 29 Льготники).</t>
    </r>
  </si>
  <si>
    <r>
      <t xml:space="preserve"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2"/>
        <rFont val="Arial Cyr"/>
        <charset val="204"/>
      </rPr>
      <t>С-2026 (Лот № 29 Льготники);</t>
    </r>
    <r>
      <rPr>
        <sz val="12"/>
        <rFont val="Arial Cyr"/>
        <charset val="204"/>
      </rPr>
      <t xml:space="preserve">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С-2026, с учетом технических условий С-2038, С-2105, С-2106, С-2107, С-2109, С-2113.</t>
    </r>
  </si>
  <si>
    <t>30 лот ЛЬГОТНИКИ СЭС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</si>
</sst>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 Cyr"/>
      <charset val="204"/>
    </font>
    <font>
      <sz val="14"/>
      <color theme="1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  <font>
      <sz val="20"/>
      <name val="Arial Cyr"/>
      <charset val="204"/>
    </font>
    <font>
      <b/>
      <sz val="2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14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4" fillId="4" borderId="1" xfId="0" applyNumberFormat="1" applyFont="1" applyFill="1" applyBorder="1" applyAlignment="1">
      <alignment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1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4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2" borderId="3" xfId="0" applyNumberFormat="1" applyFont="1" applyFill="1" applyBorder="1" applyAlignment="1">
      <alignment horizontal="center" vertical="center" wrapText="1"/>
    </xf>
    <xf numFmtId="164" fontId="20" fillId="2" borderId="3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14" fillId="4" borderId="2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9"/>
  <sheetViews>
    <sheetView tabSelected="1" view="pageBreakPreview" topLeftCell="M1" zoomScale="60" zoomScaleNormal="30" workbookViewId="0">
      <pane ySplit="2" topLeftCell="A15" activePane="bottomLeft" state="frozen"/>
      <selection pane="bottomLeft" activeCell="BH19" sqref="BH19"/>
    </sheetView>
  </sheetViews>
  <sheetFormatPr defaultColWidth="9.140625" defaultRowHeight="21" x14ac:dyDescent="0.35"/>
  <cols>
    <col min="1" max="1" width="19.85546875" style="17" customWidth="1"/>
    <col min="2" max="2" width="15.85546875" style="17" customWidth="1"/>
    <col min="3" max="3" width="21.140625" style="17" customWidth="1"/>
    <col min="4" max="4" width="22.140625" style="17" customWidth="1"/>
    <col min="5" max="5" width="10.5703125" style="17" customWidth="1"/>
    <col min="6" max="6" width="35.5703125" style="17" customWidth="1"/>
    <col min="7" max="7" width="80" style="11" customWidth="1"/>
    <col min="8" max="8" width="88.42578125" style="11" customWidth="1"/>
    <col min="9" max="9" width="24.42578125" style="25" customWidth="1"/>
    <col min="10" max="10" width="25.140625" style="40" customWidth="1"/>
    <col min="11" max="11" width="19.140625" style="40" customWidth="1"/>
    <col min="12" max="12" width="8.7109375" style="40" customWidth="1"/>
    <col min="13" max="13" width="13" style="40" customWidth="1"/>
    <col min="14" max="14" width="13.7109375" style="40" customWidth="1"/>
    <col min="15" max="15" width="17" style="40" customWidth="1"/>
    <col min="16" max="16" width="14.85546875" style="40" customWidth="1"/>
    <col min="17" max="17" width="36.85546875" style="40" customWidth="1"/>
    <col min="18" max="18" width="17.42578125" style="47" hidden="1" customWidth="1"/>
    <col min="19" max="19" width="9.140625" style="5" hidden="1" customWidth="1"/>
    <col min="20" max="21" width="17" style="5" hidden="1" customWidth="1"/>
    <col min="22" max="22" width="9.140625" style="5" hidden="1" customWidth="1"/>
    <col min="23" max="23" width="10" style="5" hidden="1" customWidth="1"/>
    <col min="24" max="24" width="9.140625" style="5" hidden="1" customWidth="1"/>
    <col min="25" max="25" width="11.85546875" style="5" hidden="1" customWidth="1"/>
    <col min="26" max="26" width="12.5703125" style="3" hidden="1" customWidth="1"/>
    <col min="27" max="29" width="9.140625" style="3" hidden="1" customWidth="1"/>
    <col min="30" max="30" width="13.42578125" style="3" hidden="1" customWidth="1"/>
    <col min="31" max="31" width="9.140625" style="3" hidden="1" customWidth="1"/>
    <col min="32" max="32" width="11.85546875" style="3" hidden="1" customWidth="1"/>
    <col min="33" max="34" width="10.7109375" style="3" hidden="1" customWidth="1"/>
    <col min="35" max="36" width="9.140625" style="3" hidden="1" customWidth="1"/>
    <col min="37" max="37" width="9.5703125" style="3" hidden="1" customWidth="1"/>
    <col min="38" max="38" width="9.140625" style="3" hidden="1" customWidth="1"/>
    <col min="39" max="39" width="12.42578125" style="3" hidden="1" customWidth="1"/>
    <col min="40" max="40" width="15.42578125" style="3" hidden="1" customWidth="1"/>
    <col min="41" max="42" width="12.42578125" style="3" hidden="1" customWidth="1"/>
    <col min="43" max="46" width="9.140625" style="3" hidden="1" customWidth="1"/>
    <col min="47" max="47" width="13.5703125" style="3" hidden="1" customWidth="1"/>
    <col min="48" max="48" width="11.42578125" style="3" hidden="1" customWidth="1"/>
    <col min="49" max="50" width="14.7109375" style="3" hidden="1" customWidth="1"/>
    <col min="51" max="51" width="11.85546875" style="3" customWidth="1"/>
    <col min="52" max="52" width="13.28515625" style="3" hidden="1" customWidth="1"/>
    <col min="53" max="53" width="13.28515625" style="3" customWidth="1"/>
    <col min="54" max="54" width="16.42578125" style="3" hidden="1" customWidth="1"/>
    <col min="55" max="55" width="13.42578125" style="3" hidden="1" customWidth="1"/>
    <col min="56" max="57" width="13.42578125" style="3" customWidth="1"/>
    <col min="58" max="58" width="15.42578125" style="3" customWidth="1"/>
    <col min="59" max="59" width="11.28515625" style="3" hidden="1" customWidth="1"/>
    <col min="60" max="60" width="15.85546875" style="3" customWidth="1"/>
    <col min="61" max="61" width="16.42578125" style="3" customWidth="1"/>
    <col min="62" max="62" width="11.42578125" style="3" hidden="1" customWidth="1"/>
    <col min="63" max="63" width="11.42578125" style="3" customWidth="1"/>
    <col min="64" max="64" width="11.85546875" style="3" hidden="1" customWidth="1"/>
    <col min="65" max="65" width="9.140625" style="3" hidden="1" customWidth="1"/>
    <col min="66" max="66" width="17.7109375" style="3" customWidth="1"/>
    <col min="67" max="67" width="16.140625" style="14" customWidth="1"/>
    <col min="68" max="68" width="28.28515625" style="3" customWidth="1"/>
    <col min="69" max="69" width="25" style="50" customWidth="1"/>
    <col min="70" max="72" width="9.140625" style="5" customWidth="1"/>
    <col min="73" max="16384" width="9.140625" style="5"/>
  </cols>
  <sheetData>
    <row r="1" spans="1:69" ht="23.25" x14ac:dyDescent="0.35">
      <c r="A1" s="53" t="s">
        <v>529</v>
      </c>
      <c r="C1" s="19"/>
    </row>
    <row r="2" spans="1:69" s="4" customFormat="1" ht="222.75" x14ac:dyDescent="0.25">
      <c r="A2" s="1" t="s">
        <v>0</v>
      </c>
      <c r="B2" s="1" t="s">
        <v>30</v>
      </c>
      <c r="C2" s="1" t="s">
        <v>32</v>
      </c>
      <c r="D2" s="1" t="s">
        <v>1</v>
      </c>
      <c r="E2" s="1" t="s">
        <v>2</v>
      </c>
      <c r="F2" s="1" t="s">
        <v>20</v>
      </c>
      <c r="G2" s="1" t="s">
        <v>24</v>
      </c>
      <c r="H2" s="1" t="s">
        <v>3</v>
      </c>
      <c r="I2" s="2" t="s">
        <v>518</v>
      </c>
      <c r="J2" s="2" t="s">
        <v>519</v>
      </c>
      <c r="K2" s="2" t="s">
        <v>520</v>
      </c>
      <c r="L2" s="2"/>
      <c r="M2" s="2" t="s">
        <v>521</v>
      </c>
      <c r="N2" s="2" t="s">
        <v>522</v>
      </c>
      <c r="O2" s="2" t="s">
        <v>523</v>
      </c>
      <c r="P2" s="2" t="s">
        <v>524</v>
      </c>
      <c r="Q2" s="2" t="s">
        <v>525</v>
      </c>
      <c r="R2" s="48" t="s">
        <v>4</v>
      </c>
      <c r="S2" s="1"/>
      <c r="T2" s="1" t="s">
        <v>23</v>
      </c>
      <c r="U2" s="8" t="s">
        <v>5</v>
      </c>
      <c r="V2" s="8"/>
      <c r="W2" s="1" t="s">
        <v>6</v>
      </c>
      <c r="X2" s="1"/>
      <c r="Y2" s="1"/>
      <c r="Z2" s="2" t="s">
        <v>7</v>
      </c>
      <c r="AA2" s="2"/>
      <c r="AB2" s="2" t="s">
        <v>8</v>
      </c>
      <c r="AC2" s="2"/>
      <c r="AD2" s="2" t="s">
        <v>9</v>
      </c>
      <c r="AE2" s="2"/>
      <c r="AF2" s="2"/>
      <c r="AG2" s="2" t="s">
        <v>10</v>
      </c>
      <c r="AH2" s="2"/>
      <c r="AI2" s="2" t="s">
        <v>11</v>
      </c>
      <c r="AJ2" s="2"/>
      <c r="AK2" s="2" t="s">
        <v>10</v>
      </c>
      <c r="AL2" s="2"/>
      <c r="AM2" s="2" t="s">
        <v>12</v>
      </c>
      <c r="AN2" s="2"/>
      <c r="AO2" s="2" t="s">
        <v>516</v>
      </c>
      <c r="AP2" s="2"/>
      <c r="AQ2" s="2" t="s">
        <v>13</v>
      </c>
      <c r="AR2" s="2"/>
      <c r="AS2" s="2" t="s">
        <v>14</v>
      </c>
      <c r="AT2" s="2"/>
      <c r="AU2" s="2" t="s">
        <v>15</v>
      </c>
      <c r="AV2" s="2"/>
      <c r="AW2" s="2" t="s">
        <v>494</v>
      </c>
      <c r="AX2" s="2"/>
      <c r="AY2" s="2" t="s">
        <v>16</v>
      </c>
      <c r="AZ2" s="2"/>
      <c r="BA2" s="2"/>
      <c r="BB2" s="2" t="s">
        <v>17</v>
      </c>
      <c r="BC2" s="2"/>
      <c r="BD2" s="2" t="s">
        <v>482</v>
      </c>
      <c r="BE2" s="2"/>
      <c r="BF2" s="2" t="s">
        <v>18</v>
      </c>
      <c r="BG2" s="2"/>
      <c r="BH2" s="2"/>
      <c r="BI2" s="2" t="s">
        <v>480</v>
      </c>
      <c r="BJ2" s="2"/>
      <c r="BK2" s="2"/>
      <c r="BL2" s="2" t="s">
        <v>481</v>
      </c>
      <c r="BM2" s="9"/>
      <c r="BN2" s="2" t="s">
        <v>22</v>
      </c>
      <c r="BO2" s="12" t="s">
        <v>21</v>
      </c>
      <c r="BP2" s="2" t="s">
        <v>19</v>
      </c>
      <c r="BQ2" s="51"/>
    </row>
    <row r="3" spans="1:69" s="4" customFormat="1" ht="195" customHeight="1" x14ac:dyDescent="0.25">
      <c r="A3" s="38" t="s">
        <v>53</v>
      </c>
      <c r="B3" s="37">
        <v>40882137</v>
      </c>
      <c r="C3" s="39">
        <v>466.1</v>
      </c>
      <c r="D3" s="37" t="s">
        <v>218</v>
      </c>
      <c r="E3" s="37" t="s">
        <v>26</v>
      </c>
      <c r="F3" s="37" t="s">
        <v>306</v>
      </c>
      <c r="G3" s="27" t="s">
        <v>37</v>
      </c>
      <c r="H3" s="54" t="s">
        <v>527</v>
      </c>
      <c r="I3" s="60" t="s">
        <v>16</v>
      </c>
      <c r="J3" s="62">
        <f>AY3</f>
        <v>0.3</v>
      </c>
      <c r="K3" s="62">
        <f>J3*930</f>
        <v>279</v>
      </c>
      <c r="L3" s="62"/>
      <c r="M3" s="62">
        <f>K3*0.08</f>
        <v>22.32</v>
      </c>
      <c r="N3" s="62">
        <f>K3-M3-P3</f>
        <v>239.94</v>
      </c>
      <c r="O3" s="62">
        <v>0</v>
      </c>
      <c r="P3" s="62">
        <f>K3*0.06</f>
        <v>16.739999999999998</v>
      </c>
      <c r="Q3" s="62">
        <f>M3+N3+O3+P3</f>
        <v>279</v>
      </c>
      <c r="R3" s="2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22"/>
      <c r="AX3" s="22"/>
      <c r="AY3" s="65">
        <v>0.3</v>
      </c>
      <c r="AZ3" s="6"/>
      <c r="BA3" s="6">
        <f>AY3*930</f>
        <v>279</v>
      </c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>
        <f t="shared" ref="BN3:BN18" si="0">Y3+AF3+AN3+AP3+AX3+BA3+BE3+BH3+BK3</f>
        <v>279</v>
      </c>
      <c r="BO3" s="13">
        <v>41948</v>
      </c>
      <c r="BP3" s="6" t="s">
        <v>477</v>
      </c>
      <c r="BQ3" s="52">
        <f t="shared" ref="BQ3:BQ18" si="1">BN3-Q3</f>
        <v>0</v>
      </c>
    </row>
    <row r="4" spans="1:69" s="4" customFormat="1" ht="211.5" customHeight="1" x14ac:dyDescent="0.25">
      <c r="A4" s="38" t="s">
        <v>64</v>
      </c>
      <c r="B4" s="37">
        <v>40890636</v>
      </c>
      <c r="C4" s="39">
        <v>466.1</v>
      </c>
      <c r="D4" s="37" t="s">
        <v>229</v>
      </c>
      <c r="E4" s="37" t="s">
        <v>26</v>
      </c>
      <c r="F4" s="37" t="s">
        <v>317</v>
      </c>
      <c r="G4" s="27" t="s">
        <v>439</v>
      </c>
      <c r="H4" s="54" t="s">
        <v>528</v>
      </c>
      <c r="I4" s="61"/>
      <c r="J4" s="63"/>
      <c r="K4" s="64"/>
      <c r="L4" s="64"/>
      <c r="M4" s="64"/>
      <c r="N4" s="64"/>
      <c r="O4" s="64"/>
      <c r="P4" s="64"/>
      <c r="Q4" s="64"/>
      <c r="R4" s="24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23"/>
      <c r="AX4" s="23"/>
      <c r="AY4" s="6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>
        <f t="shared" si="0"/>
        <v>0</v>
      </c>
      <c r="BO4" s="13">
        <v>41942</v>
      </c>
      <c r="BP4" s="6" t="s">
        <v>477</v>
      </c>
      <c r="BQ4" s="52">
        <f t="shared" si="1"/>
        <v>0</v>
      </c>
    </row>
    <row r="5" spans="1:69" s="4" customFormat="1" ht="207" customHeight="1" x14ac:dyDescent="0.25">
      <c r="A5" s="38" t="s">
        <v>65</v>
      </c>
      <c r="B5" s="37" t="s">
        <v>147</v>
      </c>
      <c r="C5" s="39">
        <v>466.1</v>
      </c>
      <c r="D5" s="37" t="s">
        <v>230</v>
      </c>
      <c r="E5" s="37" t="s">
        <v>26</v>
      </c>
      <c r="F5" s="37" t="s">
        <v>318</v>
      </c>
      <c r="G5" s="27" t="s">
        <v>391</v>
      </c>
      <c r="H5" s="54" t="s">
        <v>528</v>
      </c>
      <c r="I5" s="26" t="s">
        <v>16</v>
      </c>
      <c r="J5" s="29">
        <f>AY5</f>
        <v>0.18</v>
      </c>
      <c r="K5" s="29">
        <f>J5*930</f>
        <v>167.4</v>
      </c>
      <c r="L5" s="29"/>
      <c r="M5" s="29">
        <f>K5*0.08</f>
        <v>13.392000000000001</v>
      </c>
      <c r="N5" s="29">
        <f>K5-M5-P5</f>
        <v>143.964</v>
      </c>
      <c r="O5" s="29">
        <v>0</v>
      </c>
      <c r="P5" s="29">
        <f>K5*0.06</f>
        <v>10.044</v>
      </c>
      <c r="Q5" s="29">
        <f>M5+N5+O5+P5</f>
        <v>167.4</v>
      </c>
      <c r="R5" s="24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>
        <v>0.18</v>
      </c>
      <c r="AZ5" s="6"/>
      <c r="BA5" s="6">
        <f>AY5*930</f>
        <v>167.4</v>
      </c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>
        <f t="shared" si="0"/>
        <v>167.4</v>
      </c>
      <c r="BO5" s="13">
        <v>41948</v>
      </c>
      <c r="BP5" s="6" t="s">
        <v>477</v>
      </c>
      <c r="BQ5" s="52">
        <f t="shared" si="1"/>
        <v>0</v>
      </c>
    </row>
    <row r="6" spans="1:69" s="4" customFormat="1" ht="120" customHeight="1" x14ac:dyDescent="0.25">
      <c r="A6" s="38" t="s">
        <v>54</v>
      </c>
      <c r="B6" s="37" t="s">
        <v>137</v>
      </c>
      <c r="C6" s="39">
        <v>466.1</v>
      </c>
      <c r="D6" s="37" t="s">
        <v>219</v>
      </c>
      <c r="E6" s="37" t="s">
        <v>26</v>
      </c>
      <c r="F6" s="37" t="s">
        <v>307</v>
      </c>
      <c r="G6" s="27" t="s">
        <v>384</v>
      </c>
      <c r="H6" s="27" t="s">
        <v>29</v>
      </c>
      <c r="I6" s="26" t="s">
        <v>16</v>
      </c>
      <c r="J6" s="29">
        <f>AY6</f>
        <v>3.5000000000000003E-2</v>
      </c>
      <c r="K6" s="29">
        <f>J6*930</f>
        <v>32.550000000000004</v>
      </c>
      <c r="L6" s="29"/>
      <c r="M6" s="29">
        <f>K6*0.08</f>
        <v>2.6040000000000005</v>
      </c>
      <c r="N6" s="29">
        <f>K6-M6-P6</f>
        <v>27.993000000000006</v>
      </c>
      <c r="O6" s="29">
        <v>0</v>
      </c>
      <c r="P6" s="29">
        <f>K6*0.06</f>
        <v>1.9530000000000003</v>
      </c>
      <c r="Q6" s="29">
        <f>M6+N6+O6+P6</f>
        <v>32.550000000000004</v>
      </c>
      <c r="R6" s="24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>
        <v>3.5000000000000003E-2</v>
      </c>
      <c r="AZ6" s="6"/>
      <c r="BA6" s="6">
        <f>AY6*930</f>
        <v>32.550000000000004</v>
      </c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>
        <f t="shared" si="0"/>
        <v>32.550000000000004</v>
      </c>
      <c r="BO6" s="13">
        <v>41880</v>
      </c>
      <c r="BP6" s="6"/>
      <c r="BQ6" s="52">
        <f t="shared" si="1"/>
        <v>0</v>
      </c>
    </row>
    <row r="7" spans="1:69" s="4" customFormat="1" ht="120" customHeight="1" x14ac:dyDescent="0.25">
      <c r="A7" s="38" t="s">
        <v>55</v>
      </c>
      <c r="B7" s="37" t="s">
        <v>138</v>
      </c>
      <c r="C7" s="39">
        <v>466.1</v>
      </c>
      <c r="D7" s="37" t="s">
        <v>220</v>
      </c>
      <c r="E7" s="37" t="s">
        <v>26</v>
      </c>
      <c r="F7" s="37" t="s">
        <v>308</v>
      </c>
      <c r="G7" s="27" t="s">
        <v>385</v>
      </c>
      <c r="H7" s="27" t="s">
        <v>29</v>
      </c>
      <c r="I7" s="60" t="s">
        <v>16</v>
      </c>
      <c r="J7" s="62">
        <f>AY7</f>
        <v>0.3</v>
      </c>
      <c r="K7" s="62">
        <f>J7*930</f>
        <v>279</v>
      </c>
      <c r="L7" s="62"/>
      <c r="M7" s="62">
        <f>K7*0.08</f>
        <v>22.32</v>
      </c>
      <c r="N7" s="62">
        <f>K7-M7-P7</f>
        <v>239.94</v>
      </c>
      <c r="O7" s="62">
        <v>0</v>
      </c>
      <c r="P7" s="62">
        <f>K7*0.06</f>
        <v>16.739999999999998</v>
      </c>
      <c r="Q7" s="62">
        <f>M7+N7+O7+P7</f>
        <v>279</v>
      </c>
      <c r="R7" s="24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22"/>
      <c r="AX7" s="22"/>
      <c r="AY7" s="65">
        <v>0.3</v>
      </c>
      <c r="AZ7" s="6"/>
      <c r="BA7" s="6">
        <f>AY7*930</f>
        <v>279</v>
      </c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>
        <f t="shared" si="0"/>
        <v>279</v>
      </c>
      <c r="BO7" s="13">
        <v>41879</v>
      </c>
      <c r="BP7" s="65" t="s">
        <v>474</v>
      </c>
      <c r="BQ7" s="52">
        <f t="shared" si="1"/>
        <v>0</v>
      </c>
    </row>
    <row r="8" spans="1:69" s="4" customFormat="1" ht="120" customHeight="1" x14ac:dyDescent="0.25">
      <c r="A8" s="38" t="s">
        <v>57</v>
      </c>
      <c r="B8" s="37" t="s">
        <v>140</v>
      </c>
      <c r="C8" s="39">
        <v>466.1</v>
      </c>
      <c r="D8" s="37" t="s">
        <v>222</v>
      </c>
      <c r="E8" s="37" t="s">
        <v>26</v>
      </c>
      <c r="F8" s="37" t="s">
        <v>310</v>
      </c>
      <c r="G8" s="27" t="s">
        <v>387</v>
      </c>
      <c r="H8" s="27" t="s">
        <v>29</v>
      </c>
      <c r="I8" s="61"/>
      <c r="J8" s="63"/>
      <c r="K8" s="64"/>
      <c r="L8" s="64"/>
      <c r="M8" s="64"/>
      <c r="N8" s="64"/>
      <c r="O8" s="64"/>
      <c r="P8" s="64"/>
      <c r="Q8" s="64"/>
      <c r="R8" s="24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23"/>
      <c r="AX8" s="23"/>
      <c r="AY8" s="6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>
        <f t="shared" si="0"/>
        <v>0</v>
      </c>
      <c r="BO8" s="13">
        <v>41879</v>
      </c>
      <c r="BP8" s="66"/>
      <c r="BQ8" s="52">
        <f t="shared" si="1"/>
        <v>0</v>
      </c>
    </row>
    <row r="9" spans="1:69" s="4" customFormat="1" ht="120" customHeight="1" x14ac:dyDescent="0.25">
      <c r="A9" s="38" t="s">
        <v>56</v>
      </c>
      <c r="B9" s="37" t="s">
        <v>139</v>
      </c>
      <c r="C9" s="39">
        <v>466.1</v>
      </c>
      <c r="D9" s="37" t="s">
        <v>221</v>
      </c>
      <c r="E9" s="37" t="s">
        <v>26</v>
      </c>
      <c r="F9" s="37" t="s">
        <v>309</v>
      </c>
      <c r="G9" s="27" t="s">
        <v>386</v>
      </c>
      <c r="H9" s="27" t="s">
        <v>29</v>
      </c>
      <c r="I9" s="26" t="s">
        <v>16</v>
      </c>
      <c r="J9" s="29">
        <f>AY9</f>
        <v>0.25</v>
      </c>
      <c r="K9" s="29">
        <f>J9*930</f>
        <v>232.5</v>
      </c>
      <c r="L9" s="29"/>
      <c r="M9" s="29">
        <f>K9*0.08</f>
        <v>18.600000000000001</v>
      </c>
      <c r="N9" s="29">
        <f>K9-M9-P9</f>
        <v>199.95000000000002</v>
      </c>
      <c r="O9" s="29">
        <v>0</v>
      </c>
      <c r="P9" s="29">
        <f>K9*0.06</f>
        <v>13.95</v>
      </c>
      <c r="Q9" s="29">
        <f>M9+N9+O9+P9</f>
        <v>232.5</v>
      </c>
      <c r="R9" s="24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>
        <v>0.25</v>
      </c>
      <c r="AZ9" s="6"/>
      <c r="BA9" s="6">
        <f>AY9*930</f>
        <v>232.5</v>
      </c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>
        <f t="shared" si="0"/>
        <v>232.5</v>
      </c>
      <c r="BO9" s="13">
        <v>41869</v>
      </c>
      <c r="BP9" s="6"/>
      <c r="BQ9" s="52">
        <f t="shared" si="1"/>
        <v>0</v>
      </c>
    </row>
    <row r="10" spans="1:69" s="4" customFormat="1" ht="120" customHeight="1" x14ac:dyDescent="0.25">
      <c r="A10" s="38" t="s">
        <v>58</v>
      </c>
      <c r="B10" s="37" t="s">
        <v>141</v>
      </c>
      <c r="C10" s="39">
        <v>466.1</v>
      </c>
      <c r="D10" s="37" t="s">
        <v>223</v>
      </c>
      <c r="E10" s="37" t="s">
        <v>26</v>
      </c>
      <c r="F10" s="37" t="s">
        <v>311</v>
      </c>
      <c r="G10" s="27" t="s">
        <v>388</v>
      </c>
      <c r="H10" s="27" t="s">
        <v>29</v>
      </c>
      <c r="I10" s="26" t="s">
        <v>16</v>
      </c>
      <c r="J10" s="29">
        <f>AY10</f>
        <v>0.17</v>
      </c>
      <c r="K10" s="29">
        <f>J10*930</f>
        <v>158.10000000000002</v>
      </c>
      <c r="L10" s="29"/>
      <c r="M10" s="29">
        <f>K10*0.08</f>
        <v>12.648000000000001</v>
      </c>
      <c r="N10" s="29">
        <f>K10-M10-P10</f>
        <v>135.96600000000004</v>
      </c>
      <c r="O10" s="29">
        <v>0</v>
      </c>
      <c r="P10" s="29">
        <f>K10*0.06</f>
        <v>9.4860000000000007</v>
      </c>
      <c r="Q10" s="29">
        <f>M10+N10+O10+P10</f>
        <v>158.10000000000002</v>
      </c>
      <c r="R10" s="24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>
        <v>0.17</v>
      </c>
      <c r="AZ10" s="6"/>
      <c r="BA10" s="6">
        <f>AY10*930</f>
        <v>158.10000000000002</v>
      </c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>
        <f t="shared" si="0"/>
        <v>158.10000000000002</v>
      </c>
      <c r="BO10" s="13">
        <v>41887</v>
      </c>
      <c r="BP10" s="6"/>
      <c r="BQ10" s="52">
        <f t="shared" si="1"/>
        <v>0</v>
      </c>
    </row>
    <row r="11" spans="1:69" s="4" customFormat="1" ht="120" customHeight="1" x14ac:dyDescent="0.25">
      <c r="A11" s="38" t="s">
        <v>59</v>
      </c>
      <c r="B11" s="37" t="s">
        <v>142</v>
      </c>
      <c r="C11" s="39">
        <v>466.1</v>
      </c>
      <c r="D11" s="37" t="s">
        <v>224</v>
      </c>
      <c r="E11" s="37" t="s">
        <v>25</v>
      </c>
      <c r="F11" s="37" t="s">
        <v>312</v>
      </c>
      <c r="G11" s="27" t="s">
        <v>28</v>
      </c>
      <c r="H11" s="27" t="s">
        <v>423</v>
      </c>
      <c r="I11" s="41" t="s">
        <v>18</v>
      </c>
      <c r="J11" s="29">
        <f>BF11</f>
        <v>0.379</v>
      </c>
      <c r="K11" s="28">
        <f>J11*135.6</f>
        <v>51.392399999999995</v>
      </c>
      <c r="L11" s="28"/>
      <c r="M11" s="28">
        <f>K11*0.08</f>
        <v>4.1113919999999995</v>
      </c>
      <c r="N11" s="28">
        <f>K11-M11-P11</f>
        <v>46.76708399999999</v>
      </c>
      <c r="O11" s="28">
        <v>0</v>
      </c>
      <c r="P11" s="28">
        <f>K11*0.01</f>
        <v>0.51392399999999994</v>
      </c>
      <c r="Q11" s="29">
        <f>M11+N11+O11+P11</f>
        <v>51.392399999999995</v>
      </c>
      <c r="R11" s="24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49"/>
      <c r="AZ11" s="6"/>
      <c r="BA11" s="6"/>
      <c r="BB11" s="6"/>
      <c r="BC11" s="6"/>
      <c r="BD11" s="6"/>
      <c r="BE11" s="6"/>
      <c r="BF11" s="6">
        <v>0.379</v>
      </c>
      <c r="BG11" s="6"/>
      <c r="BH11" s="6">
        <f>BF11*135.6</f>
        <v>51.392399999999995</v>
      </c>
      <c r="BI11" s="6"/>
      <c r="BJ11" s="6"/>
      <c r="BK11" s="6"/>
      <c r="BL11" s="6"/>
      <c r="BM11" s="6"/>
      <c r="BN11" s="6">
        <f t="shared" si="0"/>
        <v>51.392399999999995</v>
      </c>
      <c r="BO11" s="13">
        <v>41949</v>
      </c>
      <c r="BP11" s="6"/>
      <c r="BQ11" s="52">
        <f t="shared" si="1"/>
        <v>0</v>
      </c>
    </row>
    <row r="12" spans="1:69" s="4" customFormat="1" ht="182.25" customHeight="1" x14ac:dyDescent="0.25">
      <c r="A12" s="38" t="s">
        <v>60</v>
      </c>
      <c r="B12" s="37" t="s">
        <v>143</v>
      </c>
      <c r="C12" s="39">
        <v>466.1</v>
      </c>
      <c r="D12" s="37" t="s">
        <v>225</v>
      </c>
      <c r="E12" s="37" t="s">
        <v>26</v>
      </c>
      <c r="F12" s="37" t="s">
        <v>313</v>
      </c>
      <c r="G12" s="27" t="s">
        <v>436</v>
      </c>
      <c r="H12" s="27" t="s">
        <v>29</v>
      </c>
      <c r="I12" s="26" t="s">
        <v>16</v>
      </c>
      <c r="J12" s="29">
        <f>AY12</f>
        <v>0.15</v>
      </c>
      <c r="K12" s="29">
        <f>J12*930</f>
        <v>139.5</v>
      </c>
      <c r="L12" s="29"/>
      <c r="M12" s="29">
        <f>K12*0.08</f>
        <v>11.16</v>
      </c>
      <c r="N12" s="29">
        <f>K12-M12-P12</f>
        <v>119.97</v>
      </c>
      <c r="O12" s="29">
        <v>0</v>
      </c>
      <c r="P12" s="29">
        <f>K12*0.06</f>
        <v>8.3699999999999992</v>
      </c>
      <c r="Q12" s="29">
        <f>M12+N12+O12+P12</f>
        <v>139.5</v>
      </c>
      <c r="R12" s="24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>
        <v>0.15</v>
      </c>
      <c r="AZ12" s="6"/>
      <c r="BA12" s="6">
        <f>AY12*930</f>
        <v>139.5</v>
      </c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>
        <f t="shared" si="0"/>
        <v>139.5</v>
      </c>
      <c r="BO12" s="13">
        <v>41879</v>
      </c>
      <c r="BP12" s="6" t="s">
        <v>478</v>
      </c>
      <c r="BQ12" s="52">
        <f t="shared" si="1"/>
        <v>0</v>
      </c>
    </row>
    <row r="13" spans="1:69" s="4" customFormat="1" ht="210" customHeight="1" x14ac:dyDescent="0.25">
      <c r="A13" s="38" t="s">
        <v>61</v>
      </c>
      <c r="B13" s="37" t="s">
        <v>144</v>
      </c>
      <c r="C13" s="39">
        <v>466.1</v>
      </c>
      <c r="D13" s="37" t="s">
        <v>226</v>
      </c>
      <c r="E13" s="37" t="s">
        <v>26</v>
      </c>
      <c r="F13" s="37" t="s">
        <v>314</v>
      </c>
      <c r="G13" s="27" t="s">
        <v>437</v>
      </c>
      <c r="H13" s="27" t="s">
        <v>438</v>
      </c>
      <c r="I13" s="26" t="s">
        <v>16</v>
      </c>
      <c r="J13" s="29">
        <f>AY13</f>
        <v>0.25</v>
      </c>
      <c r="K13" s="29">
        <f>J13*930</f>
        <v>232.5</v>
      </c>
      <c r="L13" s="29"/>
      <c r="M13" s="29">
        <f>K13*0.08</f>
        <v>18.600000000000001</v>
      </c>
      <c r="N13" s="29">
        <f>K13-M13-P13</f>
        <v>199.95000000000002</v>
      </c>
      <c r="O13" s="29">
        <v>0</v>
      </c>
      <c r="P13" s="29">
        <f>K13*0.06</f>
        <v>13.95</v>
      </c>
      <c r="Q13" s="29">
        <f>M13+N13+O13+P13</f>
        <v>232.5</v>
      </c>
      <c r="R13" s="24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>
        <v>0.25</v>
      </c>
      <c r="AZ13" s="6"/>
      <c r="BA13" s="6">
        <f>AY13*930</f>
        <v>232.5</v>
      </c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>
        <f t="shared" si="0"/>
        <v>232.5</v>
      </c>
      <c r="BO13" s="13">
        <v>41940</v>
      </c>
      <c r="BP13" s="6" t="s">
        <v>479</v>
      </c>
      <c r="BQ13" s="52">
        <f t="shared" si="1"/>
        <v>0</v>
      </c>
    </row>
    <row r="14" spans="1:69" s="4" customFormat="1" ht="120" customHeight="1" x14ac:dyDescent="0.25">
      <c r="A14" s="38" t="s">
        <v>62</v>
      </c>
      <c r="B14" s="16" t="s">
        <v>145</v>
      </c>
      <c r="C14" s="18">
        <v>466.1</v>
      </c>
      <c r="D14" s="37" t="s">
        <v>227</v>
      </c>
      <c r="E14" s="37" t="s">
        <v>26</v>
      </c>
      <c r="F14" s="37" t="s">
        <v>315</v>
      </c>
      <c r="G14" s="27" t="s">
        <v>389</v>
      </c>
      <c r="H14" s="27" t="s">
        <v>424</v>
      </c>
      <c r="I14" s="34" t="s">
        <v>526</v>
      </c>
      <c r="J14" s="35"/>
      <c r="K14" s="29">
        <f>K15+K16+K17</f>
        <v>271.60799999999995</v>
      </c>
      <c r="L14" s="29"/>
      <c r="M14" s="29">
        <f>M15+M16+M17</f>
        <v>21.728639999999999</v>
      </c>
      <c r="N14" s="29">
        <f t="shared" ref="N14:Q14" si="2">N15+N16+N17</f>
        <v>236.83727999999999</v>
      </c>
      <c r="O14" s="29">
        <f t="shared" si="2"/>
        <v>0</v>
      </c>
      <c r="P14" s="29">
        <f t="shared" si="2"/>
        <v>13.042079999999999</v>
      </c>
      <c r="Q14" s="29">
        <f t="shared" si="2"/>
        <v>271.60799999999995</v>
      </c>
      <c r="R14" s="24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>
        <v>0.12</v>
      </c>
      <c r="AZ14" s="6"/>
      <c r="BA14" s="6">
        <f>AY14*930</f>
        <v>111.6</v>
      </c>
      <c r="BB14" s="6"/>
      <c r="BC14" s="6"/>
      <c r="BD14" s="6">
        <v>7</v>
      </c>
      <c r="BE14" s="6">
        <f>7*13.56</f>
        <v>94.92</v>
      </c>
      <c r="BF14" s="6"/>
      <c r="BG14" s="6"/>
      <c r="BH14" s="6"/>
      <c r="BI14" s="6">
        <v>0.24</v>
      </c>
      <c r="BJ14" s="6"/>
      <c r="BK14" s="6">
        <f>BI14*135.6*2</f>
        <v>65.087999999999994</v>
      </c>
      <c r="BL14" s="6"/>
      <c r="BM14" s="6"/>
      <c r="BN14" s="6">
        <f t="shared" si="0"/>
        <v>271.60799999999995</v>
      </c>
      <c r="BO14" s="13">
        <v>41948</v>
      </c>
      <c r="BP14" s="6"/>
      <c r="BQ14" s="52">
        <f t="shared" si="1"/>
        <v>0</v>
      </c>
    </row>
    <row r="15" spans="1:69" s="4" customFormat="1" ht="81.599999999999994" customHeight="1" x14ac:dyDescent="0.25">
      <c r="A15" s="15"/>
      <c r="B15" s="16"/>
      <c r="C15" s="18"/>
      <c r="D15" s="16"/>
      <c r="E15" s="16"/>
      <c r="F15" s="16"/>
      <c r="G15" s="10"/>
      <c r="H15" s="10"/>
      <c r="I15" s="32" t="s">
        <v>16</v>
      </c>
      <c r="J15" s="31">
        <f>AY14</f>
        <v>0.12</v>
      </c>
      <c r="K15" s="31">
        <f>J15*930</f>
        <v>111.6</v>
      </c>
      <c r="L15" s="31"/>
      <c r="M15" s="31">
        <f t="shared" ref="M15:M18" si="3">K15*0.08</f>
        <v>8.927999999999999</v>
      </c>
      <c r="N15" s="31">
        <f t="shared" ref="N15:N18" si="4">K15-M15-P15</f>
        <v>95.975999999999999</v>
      </c>
      <c r="O15" s="31">
        <v>0</v>
      </c>
      <c r="P15" s="31">
        <f>K15*0.06</f>
        <v>6.6959999999999997</v>
      </c>
      <c r="Q15" s="31">
        <f t="shared" ref="Q15:Q18" si="5">M15+N15+O15+P15</f>
        <v>111.6</v>
      </c>
      <c r="R15" s="24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>
        <f t="shared" si="0"/>
        <v>0</v>
      </c>
      <c r="BO15" s="13"/>
      <c r="BP15" s="6"/>
      <c r="BQ15" s="52">
        <f t="shared" si="1"/>
        <v>-111.6</v>
      </c>
    </row>
    <row r="16" spans="1:69" s="46" customFormat="1" ht="81.599999999999994" customHeight="1" x14ac:dyDescent="0.25">
      <c r="A16" s="42"/>
      <c r="B16" s="43"/>
      <c r="C16" s="44"/>
      <c r="D16" s="43"/>
      <c r="E16" s="43"/>
      <c r="F16" s="43"/>
      <c r="G16" s="30"/>
      <c r="H16" s="30"/>
      <c r="I16" s="32" t="s">
        <v>482</v>
      </c>
      <c r="J16" s="33">
        <f>BD14</f>
        <v>7</v>
      </c>
      <c r="K16" s="31">
        <f>J16*13.56</f>
        <v>94.92</v>
      </c>
      <c r="L16" s="31"/>
      <c r="M16" s="31">
        <f t="shared" si="3"/>
        <v>7.5936000000000003</v>
      </c>
      <c r="N16" s="31">
        <f t="shared" si="4"/>
        <v>81.631200000000007</v>
      </c>
      <c r="O16" s="31">
        <v>0</v>
      </c>
      <c r="P16" s="31">
        <f>K16*0.06</f>
        <v>5.6951999999999998</v>
      </c>
      <c r="Q16" s="31">
        <f t="shared" si="5"/>
        <v>94.92</v>
      </c>
      <c r="R16" s="24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6">
        <f t="shared" si="0"/>
        <v>0</v>
      </c>
      <c r="BO16" s="12"/>
      <c r="BP16" s="45"/>
      <c r="BQ16" s="52">
        <f t="shared" si="1"/>
        <v>-94.92</v>
      </c>
    </row>
    <row r="17" spans="1:69" s="4" customFormat="1" ht="81.599999999999994" customHeight="1" x14ac:dyDescent="0.25">
      <c r="A17" s="15"/>
      <c r="B17" s="16"/>
      <c r="C17" s="18"/>
      <c r="D17" s="16"/>
      <c r="E17" s="16"/>
      <c r="F17" s="16"/>
      <c r="G17" s="10"/>
      <c r="H17" s="10"/>
      <c r="I17" s="32" t="s">
        <v>480</v>
      </c>
      <c r="J17" s="31">
        <f>BI14</f>
        <v>0.24</v>
      </c>
      <c r="K17" s="36">
        <f>J17*135.6*2</f>
        <v>65.087999999999994</v>
      </c>
      <c r="L17" s="36"/>
      <c r="M17" s="36">
        <f t="shared" si="3"/>
        <v>5.2070399999999992</v>
      </c>
      <c r="N17" s="36">
        <f t="shared" si="4"/>
        <v>59.230079999999994</v>
      </c>
      <c r="O17" s="36">
        <v>0</v>
      </c>
      <c r="P17" s="36">
        <f>K17*0.01</f>
        <v>0.6508799999999999</v>
      </c>
      <c r="Q17" s="31">
        <f t="shared" si="5"/>
        <v>65.087999999999994</v>
      </c>
      <c r="R17" s="24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>
        <f t="shared" si="0"/>
        <v>0</v>
      </c>
      <c r="BO17" s="13"/>
      <c r="BP17" s="6"/>
      <c r="BQ17" s="52">
        <f t="shared" si="1"/>
        <v>-65.087999999999994</v>
      </c>
    </row>
    <row r="18" spans="1:69" s="4" customFormat="1" ht="120" customHeight="1" x14ac:dyDescent="0.25">
      <c r="A18" s="38" t="s">
        <v>63</v>
      </c>
      <c r="B18" s="37" t="s">
        <v>146</v>
      </c>
      <c r="C18" s="39">
        <v>466.1</v>
      </c>
      <c r="D18" s="37" t="s">
        <v>228</v>
      </c>
      <c r="E18" s="37" t="s">
        <v>26</v>
      </c>
      <c r="F18" s="37" t="s">
        <v>316</v>
      </c>
      <c r="G18" s="27" t="s">
        <v>390</v>
      </c>
      <c r="H18" s="27" t="s">
        <v>29</v>
      </c>
      <c r="I18" s="26" t="s">
        <v>16</v>
      </c>
      <c r="J18" s="29">
        <f t="shared" ref="J18" si="6">AY18</f>
        <v>0.12</v>
      </c>
      <c r="K18" s="29">
        <f t="shared" ref="K18" si="7">J18*930</f>
        <v>111.6</v>
      </c>
      <c r="L18" s="29"/>
      <c r="M18" s="29">
        <f t="shared" si="3"/>
        <v>8.927999999999999</v>
      </c>
      <c r="N18" s="29">
        <f t="shared" si="4"/>
        <v>95.975999999999999</v>
      </c>
      <c r="O18" s="29">
        <v>0</v>
      </c>
      <c r="P18" s="29">
        <f t="shared" ref="P18" si="8">K18*0.06</f>
        <v>6.6959999999999997</v>
      </c>
      <c r="Q18" s="29">
        <f t="shared" si="5"/>
        <v>111.6</v>
      </c>
      <c r="R18" s="24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>
        <v>0.12</v>
      </c>
      <c r="AZ18" s="6"/>
      <c r="BA18" s="6">
        <f t="shared" ref="BA18" si="9">AY18*930</f>
        <v>111.6</v>
      </c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>
        <f t="shared" si="0"/>
        <v>111.6</v>
      </c>
      <c r="BO18" s="13">
        <v>41881</v>
      </c>
      <c r="BP18" s="6"/>
      <c r="BQ18" s="52">
        <f t="shared" si="1"/>
        <v>0</v>
      </c>
    </row>
    <row r="19" spans="1:69" s="4" customFormat="1" ht="57.75" customHeight="1" x14ac:dyDescent="0.25">
      <c r="A19" s="15"/>
      <c r="B19" s="16"/>
      <c r="C19" s="18"/>
      <c r="D19" s="16"/>
      <c r="E19" s="55"/>
      <c r="F19" s="55"/>
      <c r="G19" s="55"/>
      <c r="H19" s="56" t="s">
        <v>525</v>
      </c>
      <c r="I19" s="57"/>
      <c r="J19" s="58"/>
      <c r="K19" s="59">
        <f>K18+K14+K13+K12+K11+K10+K9+K7+K6+K5+K3</f>
        <v>1955.1504</v>
      </c>
      <c r="L19" s="59"/>
      <c r="M19" s="59"/>
      <c r="N19" s="59"/>
      <c r="O19" s="59"/>
      <c r="P19" s="59"/>
      <c r="Q19" s="59">
        <f>Q18+Q14+Q13+Q12+Q11+Q10+Q9+Q7+Q6+Q5+Q3</f>
        <v>1955.1504</v>
      </c>
      <c r="R19" s="59">
        <f t="shared" ref="R19:BA19" si="10">R18+R14+R13+R12+R11+R10+R9+R7+R6+R5+R3</f>
        <v>0</v>
      </c>
      <c r="S19" s="59">
        <f t="shared" si="10"/>
        <v>0</v>
      </c>
      <c r="T19" s="59">
        <f t="shared" si="10"/>
        <v>0</v>
      </c>
      <c r="U19" s="59">
        <f t="shared" si="10"/>
        <v>0</v>
      </c>
      <c r="V19" s="59">
        <f t="shared" si="10"/>
        <v>0</v>
      </c>
      <c r="W19" s="59">
        <f t="shared" si="10"/>
        <v>0</v>
      </c>
      <c r="X19" s="59">
        <f t="shared" si="10"/>
        <v>0</v>
      </c>
      <c r="Y19" s="59">
        <f t="shared" si="10"/>
        <v>0</v>
      </c>
      <c r="Z19" s="59">
        <f t="shared" si="10"/>
        <v>0</v>
      </c>
      <c r="AA19" s="59">
        <f t="shared" si="10"/>
        <v>0</v>
      </c>
      <c r="AB19" s="59">
        <f t="shared" si="10"/>
        <v>0</v>
      </c>
      <c r="AC19" s="59">
        <f t="shared" si="10"/>
        <v>0</v>
      </c>
      <c r="AD19" s="59">
        <f t="shared" si="10"/>
        <v>0</v>
      </c>
      <c r="AE19" s="59">
        <f t="shared" si="10"/>
        <v>0</v>
      </c>
      <c r="AF19" s="59">
        <f t="shared" si="10"/>
        <v>0</v>
      </c>
      <c r="AG19" s="59">
        <f t="shared" si="10"/>
        <v>0</v>
      </c>
      <c r="AH19" s="59">
        <f t="shared" si="10"/>
        <v>0</v>
      </c>
      <c r="AI19" s="59">
        <f t="shared" si="10"/>
        <v>0</v>
      </c>
      <c r="AJ19" s="59">
        <f t="shared" si="10"/>
        <v>0</v>
      </c>
      <c r="AK19" s="59">
        <f t="shared" si="10"/>
        <v>0</v>
      </c>
      <c r="AL19" s="59">
        <f t="shared" si="10"/>
        <v>0</v>
      </c>
      <c r="AM19" s="59">
        <f t="shared" si="10"/>
        <v>0</v>
      </c>
      <c r="AN19" s="59">
        <f t="shared" si="10"/>
        <v>0</v>
      </c>
      <c r="AO19" s="59">
        <f t="shared" si="10"/>
        <v>0</v>
      </c>
      <c r="AP19" s="59">
        <f t="shared" si="10"/>
        <v>0</v>
      </c>
      <c r="AQ19" s="59">
        <f t="shared" si="10"/>
        <v>0</v>
      </c>
      <c r="AR19" s="59">
        <f t="shared" si="10"/>
        <v>0</v>
      </c>
      <c r="AS19" s="59">
        <f t="shared" si="10"/>
        <v>0</v>
      </c>
      <c r="AT19" s="59">
        <f t="shared" si="10"/>
        <v>0</v>
      </c>
      <c r="AU19" s="59">
        <f t="shared" si="10"/>
        <v>0</v>
      </c>
      <c r="AV19" s="59">
        <f t="shared" si="10"/>
        <v>0</v>
      </c>
      <c r="AW19" s="59">
        <f t="shared" si="10"/>
        <v>0</v>
      </c>
      <c r="AX19" s="59">
        <f t="shared" si="10"/>
        <v>0</v>
      </c>
      <c r="AY19" s="59">
        <f t="shared" si="10"/>
        <v>1.875</v>
      </c>
      <c r="AZ19" s="59">
        <f t="shared" si="10"/>
        <v>0</v>
      </c>
      <c r="BA19" s="59"/>
      <c r="BB19" s="59">
        <f>BB18+BB14+BB13+BB12+BB11+BB10+BB9+BB7+BB6+BB5+BB3</f>
        <v>0</v>
      </c>
      <c r="BC19" s="59">
        <f t="shared" ref="BC19" si="11">BC18+BC14+BC13+BC12+BC11+BC10+BC9+BC7+BC6+BC5+BC3</f>
        <v>0</v>
      </c>
      <c r="BD19" s="59">
        <f t="shared" ref="BD19" si="12">BD18+BD14+BD13+BD12+BD11+BD10+BD9+BD7+BD6+BD5+BD3</f>
        <v>7</v>
      </c>
      <c r="BE19" s="59"/>
      <c r="BF19" s="59">
        <f t="shared" ref="BF19" si="13">BF18+BF14+BF13+BF12+BF11+BF10+BF9+BF7+BF6+BF5+BF3</f>
        <v>0.379</v>
      </c>
      <c r="BG19" s="59">
        <f t="shared" ref="BG19" si="14">BG18+BG14+BG13+BG12+BG11+BG10+BG9+BG7+BG6+BG5+BG3</f>
        <v>0</v>
      </c>
      <c r="BH19" s="59"/>
      <c r="BI19" s="59">
        <f>BI18+BI14+BI13+BI12+BI11+BI10+BI9+BI7+BI6+BI5+BI3</f>
        <v>0.24</v>
      </c>
      <c r="BJ19" s="6"/>
      <c r="BK19" s="6"/>
      <c r="BL19" s="6"/>
      <c r="BM19" s="6"/>
      <c r="BN19" s="59">
        <f>SUM(BN3:BN18)</f>
        <v>1955.1504</v>
      </c>
      <c r="BO19" s="13"/>
      <c r="BP19" s="6"/>
      <c r="BQ19" s="52">
        <f t="shared" ref="BQ19" si="15">BN19-Q19</f>
        <v>0</v>
      </c>
    </row>
  </sheetData>
  <autoFilter ref="A2:BP19"/>
  <mergeCells count="21">
    <mergeCell ref="AY3:AY4"/>
    <mergeCell ref="AY7:AY8"/>
    <mergeCell ref="BP7:BP8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O7:O8"/>
    <mergeCell ref="P7:P8"/>
    <mergeCell ref="Q7:Q8"/>
    <mergeCell ref="N7:N8"/>
    <mergeCell ref="I7:I8"/>
    <mergeCell ref="J7:J8"/>
    <mergeCell ref="K7:K8"/>
    <mergeCell ref="L7:L8"/>
    <mergeCell ref="M7:M8"/>
  </mergeCells>
  <pageMargins left="0" right="0" top="0" bottom="0" header="0" footer="0"/>
  <pageSetup paperSize="9" scale="2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96"/>
  <sheetViews>
    <sheetView view="pageBreakPreview" topLeftCell="E1" zoomScale="20" zoomScaleNormal="70" zoomScaleSheetLayoutView="20" workbookViewId="0">
      <pane ySplit="2" topLeftCell="A3" activePane="bottomLeft" state="frozen"/>
      <selection pane="bottomLeft" activeCell="AB50" sqref="AB50"/>
    </sheetView>
  </sheetViews>
  <sheetFormatPr defaultColWidth="9.140625" defaultRowHeight="21" x14ac:dyDescent="0.35"/>
  <cols>
    <col min="1" max="1" width="19.85546875" style="17" customWidth="1"/>
    <col min="2" max="2" width="15.85546875" style="17" customWidth="1"/>
    <col min="3" max="3" width="21.140625" style="17" customWidth="1"/>
    <col min="4" max="4" width="33.28515625" style="17" customWidth="1"/>
    <col min="5" max="5" width="10.5703125" style="17" customWidth="1"/>
    <col min="6" max="6" width="36.42578125" style="17" customWidth="1"/>
    <col min="7" max="7" width="109.5703125" style="11" customWidth="1"/>
    <col min="8" max="8" width="108" style="11" customWidth="1"/>
    <col min="9" max="9" width="17.42578125" style="5" customWidth="1"/>
    <col min="10" max="10" width="0" style="5" hidden="1" customWidth="1"/>
    <col min="11" max="12" width="17" style="5" customWidth="1"/>
    <col min="13" max="13" width="0" style="5" hidden="1" customWidth="1"/>
    <col min="14" max="14" width="10" style="5" bestFit="1" customWidth="1"/>
    <col min="15" max="15" width="0" style="5" hidden="1" customWidth="1"/>
    <col min="16" max="16" width="12.5703125" style="3" customWidth="1"/>
    <col min="17" max="17" width="0" style="3" hidden="1" customWidth="1"/>
    <col min="18" max="18" width="13.7109375" style="3" customWidth="1"/>
    <col min="19" max="19" width="0" style="3" hidden="1" customWidth="1"/>
    <col min="20" max="20" width="13.42578125" style="3" customWidth="1"/>
    <col min="21" max="21" width="0" style="3" hidden="1" customWidth="1"/>
    <col min="22" max="22" width="10.7109375" style="3" customWidth="1"/>
    <col min="23" max="23" width="10.7109375" style="3" hidden="1" customWidth="1"/>
    <col min="24" max="24" width="11.5703125" style="3" customWidth="1"/>
    <col min="25" max="25" width="0" style="3" hidden="1" customWidth="1"/>
    <col min="26" max="26" width="9.5703125" style="3" bestFit="1" customWidth="1"/>
    <col min="27" max="27" width="0" style="3" hidden="1" customWidth="1"/>
    <col min="28" max="28" width="16.7109375" style="3" customWidth="1"/>
    <col min="29" max="29" width="12.42578125" style="3" customWidth="1"/>
    <col min="30" max="30" width="11" style="3" customWidth="1"/>
    <col min="31" max="31" width="9.140625" style="3" hidden="1" customWidth="1"/>
    <col min="32" max="32" width="16.42578125" style="3" customWidth="1"/>
    <col min="33" max="33" width="9.140625" style="3" hidden="1" customWidth="1"/>
    <col min="34" max="34" width="13.5703125" style="3" customWidth="1"/>
    <col min="35" max="35" width="11.42578125" style="3" hidden="1" customWidth="1"/>
    <col min="36" max="36" width="14.7109375" style="3" customWidth="1"/>
    <col min="37" max="37" width="11.85546875" style="3" customWidth="1"/>
    <col min="38" max="38" width="13.28515625" style="3" hidden="1" customWidth="1"/>
    <col min="39" max="39" width="16.42578125" style="3" customWidth="1"/>
    <col min="40" max="40" width="13.42578125" style="3" hidden="1" customWidth="1"/>
    <col min="41" max="41" width="13.42578125" style="3" customWidth="1"/>
    <col min="42" max="42" width="15.42578125" style="3" customWidth="1"/>
    <col min="43" max="43" width="11.28515625" style="3" hidden="1" customWidth="1"/>
    <col min="44" max="44" width="11.42578125" style="3" customWidth="1"/>
    <col min="45" max="45" width="11.42578125" style="3" hidden="1" customWidth="1"/>
    <col min="46" max="46" width="11.85546875" style="3" customWidth="1"/>
    <col min="47" max="47" width="9.140625" style="3" hidden="1" customWidth="1"/>
    <col min="48" max="48" width="12.5703125" style="3" customWidth="1"/>
    <col min="49" max="49" width="16.140625" style="14" customWidth="1"/>
    <col min="50" max="50" width="28.28515625" style="3" customWidth="1"/>
    <col min="51" max="51" width="17.7109375" style="5" customWidth="1"/>
    <col min="52" max="16384" width="9.140625" style="5"/>
  </cols>
  <sheetData>
    <row r="1" spans="1:51" ht="23.25" x14ac:dyDescent="0.35">
      <c r="C1" s="19" t="s">
        <v>40</v>
      </c>
    </row>
    <row r="2" spans="1:51" s="4" customFormat="1" ht="222.75" x14ac:dyDescent="0.25">
      <c r="A2" s="1" t="s">
        <v>0</v>
      </c>
      <c r="B2" s="1" t="s">
        <v>30</v>
      </c>
      <c r="C2" s="1" t="s">
        <v>32</v>
      </c>
      <c r="D2" s="1" t="s">
        <v>1</v>
      </c>
      <c r="E2" s="1" t="s">
        <v>2</v>
      </c>
      <c r="F2" s="1" t="s">
        <v>20</v>
      </c>
      <c r="G2" s="1" t="s">
        <v>24</v>
      </c>
      <c r="H2" s="1" t="s">
        <v>3</v>
      </c>
      <c r="I2" s="1" t="s">
        <v>4</v>
      </c>
      <c r="J2" s="1"/>
      <c r="K2" s="1" t="s">
        <v>23</v>
      </c>
      <c r="L2" s="8" t="s">
        <v>5</v>
      </c>
      <c r="M2" s="8"/>
      <c r="N2" s="1" t="s">
        <v>6</v>
      </c>
      <c r="O2" s="1"/>
      <c r="P2" s="2" t="s">
        <v>7</v>
      </c>
      <c r="Q2" s="2"/>
      <c r="R2" s="2" t="s">
        <v>8</v>
      </c>
      <c r="S2" s="2"/>
      <c r="T2" s="2" t="s">
        <v>9</v>
      </c>
      <c r="U2" s="2"/>
      <c r="V2" s="2" t="s">
        <v>10</v>
      </c>
      <c r="W2" s="2"/>
      <c r="X2" s="2" t="s">
        <v>11</v>
      </c>
      <c r="Y2" s="2"/>
      <c r="Z2" s="2" t="s">
        <v>10</v>
      </c>
      <c r="AA2" s="2"/>
      <c r="AB2" s="2" t="s">
        <v>12</v>
      </c>
      <c r="AC2" s="2" t="s">
        <v>516</v>
      </c>
      <c r="AD2" s="2" t="s">
        <v>13</v>
      </c>
      <c r="AE2" s="2"/>
      <c r="AF2" s="2" t="s">
        <v>14</v>
      </c>
      <c r="AG2" s="2"/>
      <c r="AH2" s="2" t="s">
        <v>15</v>
      </c>
      <c r="AI2" s="2"/>
      <c r="AJ2" s="2" t="s">
        <v>494</v>
      </c>
      <c r="AK2" s="2" t="s">
        <v>16</v>
      </c>
      <c r="AL2" s="2"/>
      <c r="AM2" s="2" t="s">
        <v>17</v>
      </c>
      <c r="AN2" s="2"/>
      <c r="AO2" s="2" t="s">
        <v>482</v>
      </c>
      <c r="AP2" s="2" t="s">
        <v>18</v>
      </c>
      <c r="AQ2" s="2"/>
      <c r="AR2" s="2" t="s">
        <v>480</v>
      </c>
      <c r="AS2" s="2"/>
      <c r="AT2" s="2" t="s">
        <v>481</v>
      </c>
      <c r="AU2" s="9"/>
      <c r="AV2" s="2" t="s">
        <v>22</v>
      </c>
      <c r="AW2" s="12" t="s">
        <v>21</v>
      </c>
      <c r="AX2" s="2" t="s">
        <v>19</v>
      </c>
    </row>
    <row r="3" spans="1:51" s="4" customFormat="1" ht="120" customHeight="1" x14ac:dyDescent="0.25">
      <c r="A3" s="15" t="s">
        <v>41</v>
      </c>
      <c r="B3" s="16" t="s">
        <v>124</v>
      </c>
      <c r="C3" s="18">
        <v>466.1</v>
      </c>
      <c r="D3" s="16" t="s">
        <v>206</v>
      </c>
      <c r="E3" s="16" t="s">
        <v>289</v>
      </c>
      <c r="F3" s="16" t="s">
        <v>295</v>
      </c>
      <c r="G3" s="10" t="s">
        <v>28</v>
      </c>
      <c r="H3" s="10" t="s">
        <v>421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>
        <v>0.28000000000000003</v>
      </c>
      <c r="AQ3" s="6"/>
      <c r="AR3" s="6"/>
      <c r="AS3" s="6"/>
      <c r="AT3" s="6"/>
      <c r="AU3" s="6"/>
      <c r="AV3" s="6"/>
      <c r="AW3" s="13">
        <v>41935</v>
      </c>
      <c r="AX3" s="6"/>
      <c r="AY3" s="7"/>
    </row>
    <row r="4" spans="1:51" s="4" customFormat="1" ht="120" customHeight="1" x14ac:dyDescent="0.25">
      <c r="A4" s="15" t="s">
        <v>42</v>
      </c>
      <c r="B4" s="16" t="s">
        <v>125</v>
      </c>
      <c r="C4" s="18">
        <v>466.1</v>
      </c>
      <c r="D4" s="16" t="s">
        <v>207</v>
      </c>
      <c r="E4" s="16" t="s">
        <v>290</v>
      </c>
      <c r="F4" s="16" t="s">
        <v>296</v>
      </c>
      <c r="G4" s="10" t="s">
        <v>377</v>
      </c>
      <c r="H4" s="10" t="s">
        <v>29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>
        <v>0.04</v>
      </c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13">
        <v>41950</v>
      </c>
      <c r="AX4" s="6"/>
      <c r="AY4" s="7"/>
    </row>
    <row r="5" spans="1:51" s="4" customFormat="1" ht="120" customHeight="1" x14ac:dyDescent="0.25">
      <c r="A5" s="15" t="s">
        <v>43</v>
      </c>
      <c r="B5" s="16" t="s">
        <v>126</v>
      </c>
      <c r="C5" s="18">
        <v>466.1</v>
      </c>
      <c r="D5" s="16" t="s">
        <v>208</v>
      </c>
      <c r="E5" s="16" t="s">
        <v>33</v>
      </c>
      <c r="F5" s="16" t="s">
        <v>297</v>
      </c>
      <c r="G5" s="10" t="s">
        <v>378</v>
      </c>
      <c r="H5" s="10" t="s">
        <v>29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20"/>
      <c r="AK5" s="65">
        <v>0.4</v>
      </c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13">
        <v>41874</v>
      </c>
      <c r="AX5" s="65" t="s">
        <v>474</v>
      </c>
      <c r="AY5" s="7"/>
    </row>
    <row r="6" spans="1:51" s="4" customFormat="1" ht="120" customHeight="1" x14ac:dyDescent="0.25">
      <c r="A6" s="15" t="s">
        <v>52</v>
      </c>
      <c r="B6" s="16" t="s">
        <v>135</v>
      </c>
      <c r="C6" s="18">
        <v>466.1</v>
      </c>
      <c r="D6" s="16" t="s">
        <v>217</v>
      </c>
      <c r="E6" s="16" t="s">
        <v>33</v>
      </c>
      <c r="F6" s="16" t="s">
        <v>305</v>
      </c>
      <c r="G6" s="10" t="s">
        <v>383</v>
      </c>
      <c r="H6" s="10" t="s">
        <v>29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21"/>
      <c r="AK6" s="6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13">
        <v>41879</v>
      </c>
      <c r="AX6" s="66"/>
      <c r="AY6" s="7"/>
    </row>
    <row r="7" spans="1:51" s="4" customFormat="1" ht="139.5" x14ac:dyDescent="0.25">
      <c r="A7" s="15" t="s">
        <v>44</v>
      </c>
      <c r="B7" s="16" t="s">
        <v>127</v>
      </c>
      <c r="C7" s="18">
        <v>466.1</v>
      </c>
      <c r="D7" s="16" t="s">
        <v>209</v>
      </c>
      <c r="E7" s="16" t="s">
        <v>34</v>
      </c>
      <c r="F7" s="16" t="s">
        <v>298</v>
      </c>
      <c r="G7" s="10" t="s">
        <v>429</v>
      </c>
      <c r="H7" s="10" t="s">
        <v>430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13">
        <v>41921</v>
      </c>
      <c r="AX7" s="6" t="s">
        <v>475</v>
      </c>
      <c r="AY7" s="7"/>
    </row>
    <row r="8" spans="1:51" s="4" customFormat="1" ht="139.5" x14ac:dyDescent="0.25">
      <c r="A8" s="15" t="s">
        <v>45</v>
      </c>
      <c r="B8" s="16" t="s">
        <v>128</v>
      </c>
      <c r="C8" s="18">
        <v>466.1</v>
      </c>
      <c r="D8" s="16" t="s">
        <v>210</v>
      </c>
      <c r="E8" s="16" t="s">
        <v>34</v>
      </c>
      <c r="F8" s="16" t="s">
        <v>36</v>
      </c>
      <c r="G8" s="10" t="s">
        <v>432</v>
      </c>
      <c r="H8" s="10" t="s">
        <v>431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13">
        <v>41921</v>
      </c>
      <c r="AX8" s="6" t="s">
        <v>475</v>
      </c>
      <c r="AY8" s="7"/>
    </row>
    <row r="9" spans="1:51" s="4" customFormat="1" ht="139.5" x14ac:dyDescent="0.25">
      <c r="A9" s="15" t="s">
        <v>46</v>
      </c>
      <c r="B9" s="16" t="s">
        <v>129</v>
      </c>
      <c r="C9" s="18">
        <v>466.1</v>
      </c>
      <c r="D9" s="16" t="s">
        <v>211</v>
      </c>
      <c r="E9" s="16" t="s">
        <v>34</v>
      </c>
      <c r="F9" s="16" t="s">
        <v>299</v>
      </c>
      <c r="G9" s="10" t="s">
        <v>434</v>
      </c>
      <c r="H9" s="10" t="s">
        <v>433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>
        <v>0.3</v>
      </c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13">
        <v>41937</v>
      </c>
      <c r="AX9" s="6" t="s">
        <v>476</v>
      </c>
      <c r="AY9" s="7"/>
    </row>
    <row r="10" spans="1:51" s="4" customFormat="1" ht="120" customHeight="1" x14ac:dyDescent="0.25">
      <c r="A10" s="15" t="s">
        <v>47</v>
      </c>
      <c r="B10" s="16" t="s">
        <v>130</v>
      </c>
      <c r="C10" s="18">
        <v>466.1</v>
      </c>
      <c r="D10" s="16" t="s">
        <v>212</v>
      </c>
      <c r="E10" s="16" t="s">
        <v>291</v>
      </c>
      <c r="F10" s="16" t="s">
        <v>300</v>
      </c>
      <c r="G10" s="10" t="s">
        <v>379</v>
      </c>
      <c r="H10" s="10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>
        <v>0.2</v>
      </c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13">
        <v>41875</v>
      </c>
      <c r="AX10" s="6"/>
      <c r="AY10" s="7"/>
    </row>
    <row r="11" spans="1:51" s="4" customFormat="1" ht="120" customHeight="1" x14ac:dyDescent="0.25">
      <c r="A11" s="15" t="s">
        <v>48</v>
      </c>
      <c r="B11" s="16" t="s">
        <v>131</v>
      </c>
      <c r="C11" s="18">
        <v>466.1</v>
      </c>
      <c r="D11" s="16" t="s">
        <v>213</v>
      </c>
      <c r="E11" s="16" t="s">
        <v>34</v>
      </c>
      <c r="F11" s="16" t="s">
        <v>301</v>
      </c>
      <c r="G11" s="10" t="s">
        <v>28</v>
      </c>
      <c r="H11" s="10" t="s">
        <v>422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>
        <v>0.48</v>
      </c>
      <c r="AQ11" s="6"/>
      <c r="AR11" s="6"/>
      <c r="AS11" s="6"/>
      <c r="AT11" s="6"/>
      <c r="AU11" s="6"/>
      <c r="AV11" s="6"/>
      <c r="AW11" s="13">
        <v>41935</v>
      </c>
      <c r="AX11" s="6"/>
      <c r="AY11" s="7"/>
    </row>
    <row r="12" spans="1:51" s="4" customFormat="1" ht="120" customHeight="1" x14ac:dyDescent="0.25">
      <c r="A12" s="15" t="s">
        <v>49</v>
      </c>
      <c r="B12" s="16" t="s">
        <v>132</v>
      </c>
      <c r="C12" s="18">
        <v>466.1</v>
      </c>
      <c r="D12" s="16" t="s">
        <v>214</v>
      </c>
      <c r="E12" s="16" t="s">
        <v>34</v>
      </c>
      <c r="F12" s="16" t="s">
        <v>302</v>
      </c>
      <c r="G12" s="10" t="s">
        <v>380</v>
      </c>
      <c r="H12" s="10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20"/>
      <c r="AK12" s="65">
        <v>0.18</v>
      </c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13">
        <v>41876</v>
      </c>
      <c r="AX12" s="65" t="s">
        <v>474</v>
      </c>
      <c r="AY12" s="7"/>
    </row>
    <row r="13" spans="1:51" s="4" customFormat="1" ht="120" customHeight="1" x14ac:dyDescent="0.25">
      <c r="A13" s="15" t="s">
        <v>50</v>
      </c>
      <c r="B13" s="16" t="s">
        <v>133</v>
      </c>
      <c r="C13" s="18">
        <v>466.1</v>
      </c>
      <c r="D13" s="16" t="s">
        <v>215</v>
      </c>
      <c r="E13" s="16" t="s">
        <v>34</v>
      </c>
      <c r="F13" s="16" t="s">
        <v>303</v>
      </c>
      <c r="G13" s="10" t="s">
        <v>381</v>
      </c>
      <c r="H13" s="10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21"/>
      <c r="AK13" s="6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13">
        <v>41875</v>
      </c>
      <c r="AX13" s="66"/>
      <c r="AY13" s="7"/>
    </row>
    <row r="14" spans="1:51" s="4" customFormat="1" ht="120" customHeight="1" x14ac:dyDescent="0.25">
      <c r="A14" s="15" t="s">
        <v>51</v>
      </c>
      <c r="B14" s="16" t="s">
        <v>134</v>
      </c>
      <c r="C14" s="18">
        <v>466.1</v>
      </c>
      <c r="D14" s="16" t="s">
        <v>216</v>
      </c>
      <c r="E14" s="16" t="s">
        <v>290</v>
      </c>
      <c r="F14" s="16" t="s">
        <v>304</v>
      </c>
      <c r="G14" s="10" t="s">
        <v>382</v>
      </c>
      <c r="H14" s="10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>
        <v>0.12</v>
      </c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13">
        <v>41876</v>
      </c>
      <c r="AX14" s="6"/>
      <c r="AY14" s="7"/>
    </row>
    <row r="15" spans="1:51" s="4" customFormat="1" ht="193.5" customHeight="1" x14ac:dyDescent="0.25">
      <c r="A15" s="15" t="s">
        <v>53</v>
      </c>
      <c r="B15" s="16" t="s">
        <v>136</v>
      </c>
      <c r="C15" s="18">
        <v>466.1</v>
      </c>
      <c r="D15" s="16" t="s">
        <v>218</v>
      </c>
      <c r="E15" s="16" t="s">
        <v>26</v>
      </c>
      <c r="F15" s="16" t="s">
        <v>306</v>
      </c>
      <c r="G15" s="10" t="s">
        <v>37</v>
      </c>
      <c r="H15" s="10" t="s">
        <v>435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20"/>
      <c r="AK15" s="65">
        <v>0.3</v>
      </c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13">
        <v>41948</v>
      </c>
      <c r="AX15" s="6" t="s">
        <v>477</v>
      </c>
      <c r="AY15" s="7"/>
    </row>
    <row r="16" spans="1:51" s="4" customFormat="1" ht="219.75" customHeight="1" x14ac:dyDescent="0.25">
      <c r="A16" s="15" t="s">
        <v>64</v>
      </c>
      <c r="B16" s="16">
        <v>40890636</v>
      </c>
      <c r="C16" s="18">
        <v>466.1</v>
      </c>
      <c r="D16" s="16" t="s">
        <v>229</v>
      </c>
      <c r="E16" s="16" t="s">
        <v>26</v>
      </c>
      <c r="F16" s="16" t="s">
        <v>317</v>
      </c>
      <c r="G16" s="10" t="s">
        <v>439</v>
      </c>
      <c r="H16" s="10" t="s">
        <v>440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21"/>
      <c r="AK16" s="6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13">
        <v>41942</v>
      </c>
      <c r="AX16" s="6" t="s">
        <v>477</v>
      </c>
      <c r="AY16" s="7"/>
    </row>
    <row r="17" spans="1:51" s="4" customFormat="1" ht="222.75" customHeight="1" x14ac:dyDescent="0.25">
      <c r="A17" s="15" t="s">
        <v>65</v>
      </c>
      <c r="B17" s="16" t="s">
        <v>147</v>
      </c>
      <c r="C17" s="18">
        <v>466.1</v>
      </c>
      <c r="D17" s="16" t="s">
        <v>230</v>
      </c>
      <c r="E17" s="16" t="s">
        <v>26</v>
      </c>
      <c r="F17" s="16" t="s">
        <v>318</v>
      </c>
      <c r="G17" s="10" t="s">
        <v>391</v>
      </c>
      <c r="H17" s="10" t="s">
        <v>440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>
        <v>0.18</v>
      </c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13">
        <v>41948</v>
      </c>
      <c r="AX17" s="6" t="s">
        <v>477</v>
      </c>
      <c r="AY17" s="7"/>
    </row>
    <row r="18" spans="1:51" s="4" customFormat="1" ht="120" customHeight="1" x14ac:dyDescent="0.25">
      <c r="A18" s="15" t="s">
        <v>54</v>
      </c>
      <c r="B18" s="16" t="s">
        <v>137</v>
      </c>
      <c r="C18" s="18">
        <v>466.1</v>
      </c>
      <c r="D18" s="16" t="s">
        <v>219</v>
      </c>
      <c r="E18" s="16" t="s">
        <v>26</v>
      </c>
      <c r="F18" s="16" t="s">
        <v>307</v>
      </c>
      <c r="G18" s="10" t="s">
        <v>384</v>
      </c>
      <c r="H18" s="10" t="s">
        <v>29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>
        <v>3.5000000000000003E-2</v>
      </c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13">
        <v>41880</v>
      </c>
      <c r="AX18" s="6"/>
      <c r="AY18" s="7"/>
    </row>
    <row r="19" spans="1:51" s="4" customFormat="1" ht="120" customHeight="1" x14ac:dyDescent="0.25">
      <c r="A19" s="15" t="s">
        <v>55</v>
      </c>
      <c r="B19" s="16" t="s">
        <v>138</v>
      </c>
      <c r="C19" s="18">
        <v>466.1</v>
      </c>
      <c r="D19" s="16" t="s">
        <v>220</v>
      </c>
      <c r="E19" s="16" t="s">
        <v>26</v>
      </c>
      <c r="F19" s="16" t="s">
        <v>308</v>
      </c>
      <c r="G19" s="10" t="s">
        <v>385</v>
      </c>
      <c r="H19" s="10" t="s">
        <v>29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20"/>
      <c r="AK19" s="65">
        <v>0.3</v>
      </c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13">
        <v>41879</v>
      </c>
      <c r="AX19" s="65" t="s">
        <v>474</v>
      </c>
      <c r="AY19" s="7"/>
    </row>
    <row r="20" spans="1:51" s="4" customFormat="1" ht="120" customHeight="1" x14ac:dyDescent="0.25">
      <c r="A20" s="15" t="s">
        <v>57</v>
      </c>
      <c r="B20" s="16" t="s">
        <v>140</v>
      </c>
      <c r="C20" s="18">
        <v>466.1</v>
      </c>
      <c r="D20" s="16" t="s">
        <v>222</v>
      </c>
      <c r="E20" s="16" t="s">
        <v>26</v>
      </c>
      <c r="F20" s="16" t="s">
        <v>310</v>
      </c>
      <c r="G20" s="10" t="s">
        <v>387</v>
      </c>
      <c r="H20" s="10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21"/>
      <c r="AK20" s="6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13">
        <v>41879</v>
      </c>
      <c r="AX20" s="66"/>
      <c r="AY20" s="7"/>
    </row>
    <row r="21" spans="1:51" s="4" customFormat="1" ht="120" customHeight="1" x14ac:dyDescent="0.25">
      <c r="A21" s="15" t="s">
        <v>56</v>
      </c>
      <c r="B21" s="16" t="s">
        <v>139</v>
      </c>
      <c r="C21" s="18">
        <v>466.1</v>
      </c>
      <c r="D21" s="16" t="s">
        <v>221</v>
      </c>
      <c r="E21" s="16" t="s">
        <v>26</v>
      </c>
      <c r="F21" s="16" t="s">
        <v>309</v>
      </c>
      <c r="G21" s="10" t="s">
        <v>386</v>
      </c>
      <c r="H21" s="10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>
        <v>0.25</v>
      </c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13">
        <v>41869</v>
      </c>
      <c r="AX21" s="6"/>
      <c r="AY21" s="7"/>
    </row>
    <row r="22" spans="1:51" s="4" customFormat="1" ht="120" customHeight="1" x14ac:dyDescent="0.25">
      <c r="A22" s="15" t="s">
        <v>58</v>
      </c>
      <c r="B22" s="16" t="s">
        <v>141</v>
      </c>
      <c r="C22" s="18">
        <v>466.1</v>
      </c>
      <c r="D22" s="16" t="s">
        <v>223</v>
      </c>
      <c r="E22" s="16" t="s">
        <v>26</v>
      </c>
      <c r="F22" s="16" t="s">
        <v>311</v>
      </c>
      <c r="G22" s="10" t="s">
        <v>388</v>
      </c>
      <c r="H22" s="10" t="s">
        <v>29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>
        <v>0.17</v>
      </c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13">
        <v>41887</v>
      </c>
      <c r="AX22" s="6"/>
      <c r="AY22" s="7"/>
    </row>
    <row r="23" spans="1:51" s="4" customFormat="1" ht="120" customHeight="1" x14ac:dyDescent="0.25">
      <c r="A23" s="15" t="s">
        <v>59</v>
      </c>
      <c r="B23" s="16" t="s">
        <v>142</v>
      </c>
      <c r="C23" s="18">
        <v>466.1</v>
      </c>
      <c r="D23" s="16" t="s">
        <v>224</v>
      </c>
      <c r="E23" s="16" t="s">
        <v>25</v>
      </c>
      <c r="F23" s="16" t="s">
        <v>312</v>
      </c>
      <c r="G23" s="10" t="s">
        <v>28</v>
      </c>
      <c r="H23" s="10" t="s">
        <v>423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L23" s="6"/>
      <c r="AM23" s="6"/>
      <c r="AN23" s="6"/>
      <c r="AO23" s="6"/>
      <c r="AP23" s="6">
        <v>0.379</v>
      </c>
      <c r="AQ23" s="6"/>
      <c r="AR23" s="6"/>
      <c r="AS23" s="6"/>
      <c r="AT23" s="6"/>
      <c r="AU23" s="6"/>
      <c r="AV23" s="6"/>
      <c r="AW23" s="13">
        <v>41949</v>
      </c>
      <c r="AX23" s="6"/>
      <c r="AY23" s="7"/>
    </row>
    <row r="24" spans="1:51" s="4" customFormat="1" ht="186" x14ac:dyDescent="0.25">
      <c r="A24" s="15" t="s">
        <v>60</v>
      </c>
      <c r="B24" s="16" t="s">
        <v>143</v>
      </c>
      <c r="C24" s="18">
        <v>466.1</v>
      </c>
      <c r="D24" s="16" t="s">
        <v>225</v>
      </c>
      <c r="E24" s="16" t="s">
        <v>26</v>
      </c>
      <c r="F24" s="16" t="s">
        <v>313</v>
      </c>
      <c r="G24" s="10" t="s">
        <v>436</v>
      </c>
      <c r="H24" s="10" t="s">
        <v>29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>
        <v>0.15</v>
      </c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13">
        <v>41879</v>
      </c>
      <c r="AX24" s="6" t="s">
        <v>478</v>
      </c>
      <c r="AY24" s="7"/>
    </row>
    <row r="25" spans="1:51" s="4" customFormat="1" ht="210" customHeight="1" x14ac:dyDescent="0.25">
      <c r="A25" s="15" t="s">
        <v>61</v>
      </c>
      <c r="B25" s="16" t="s">
        <v>144</v>
      </c>
      <c r="C25" s="18">
        <v>466.1</v>
      </c>
      <c r="D25" s="16" t="s">
        <v>226</v>
      </c>
      <c r="E25" s="16" t="s">
        <v>26</v>
      </c>
      <c r="F25" s="16" t="s">
        <v>314</v>
      </c>
      <c r="G25" s="10" t="s">
        <v>437</v>
      </c>
      <c r="H25" s="10" t="s">
        <v>438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>
        <v>0.25</v>
      </c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13">
        <v>41940</v>
      </c>
      <c r="AX25" s="6" t="s">
        <v>479</v>
      </c>
      <c r="AY25" s="7"/>
    </row>
    <row r="26" spans="1:51" s="4" customFormat="1" ht="120" customHeight="1" x14ac:dyDescent="0.25">
      <c r="A26" s="15" t="s">
        <v>62</v>
      </c>
      <c r="B26" s="16" t="s">
        <v>145</v>
      </c>
      <c r="C26" s="18">
        <v>466.1</v>
      </c>
      <c r="D26" s="16" t="s">
        <v>227</v>
      </c>
      <c r="E26" s="16" t="s">
        <v>26</v>
      </c>
      <c r="F26" s="16" t="s">
        <v>315</v>
      </c>
      <c r="G26" s="10" t="s">
        <v>389</v>
      </c>
      <c r="H26" s="10" t="s">
        <v>424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>
        <v>0.12</v>
      </c>
      <c r="AL26" s="6"/>
      <c r="AM26" s="6"/>
      <c r="AN26" s="6"/>
      <c r="AO26" s="6">
        <v>7</v>
      </c>
      <c r="AP26" s="6"/>
      <c r="AQ26" s="6"/>
      <c r="AR26" s="6">
        <v>0.24</v>
      </c>
      <c r="AS26" s="6"/>
      <c r="AT26" s="6"/>
      <c r="AU26" s="6"/>
      <c r="AV26" s="6"/>
      <c r="AW26" s="13">
        <v>41948</v>
      </c>
      <c r="AX26" s="6"/>
      <c r="AY26" s="7"/>
    </row>
    <row r="27" spans="1:51" s="4" customFormat="1" ht="120" customHeight="1" x14ac:dyDescent="0.25">
      <c r="A27" s="15" t="s">
        <v>63</v>
      </c>
      <c r="B27" s="16" t="s">
        <v>146</v>
      </c>
      <c r="C27" s="18">
        <v>466.1</v>
      </c>
      <c r="D27" s="16" t="s">
        <v>228</v>
      </c>
      <c r="E27" s="16" t="s">
        <v>26</v>
      </c>
      <c r="F27" s="16" t="s">
        <v>316</v>
      </c>
      <c r="G27" s="10" t="s">
        <v>390</v>
      </c>
      <c r="H27" s="10" t="s">
        <v>29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>
        <v>0.12</v>
      </c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13">
        <v>41881</v>
      </c>
      <c r="AX27" s="6"/>
      <c r="AY27" s="7"/>
    </row>
    <row r="28" spans="1:51" s="4" customFormat="1" ht="120" customHeight="1" x14ac:dyDescent="0.25">
      <c r="A28" s="15" t="s">
        <v>66</v>
      </c>
      <c r="B28" s="16" t="s">
        <v>148</v>
      </c>
      <c r="C28" s="18">
        <v>466.1</v>
      </c>
      <c r="D28" s="16" t="s">
        <v>231</v>
      </c>
      <c r="E28" s="16" t="s">
        <v>27</v>
      </c>
      <c r="F28" s="16" t="s">
        <v>319</v>
      </c>
      <c r="G28" s="10" t="s">
        <v>392</v>
      </c>
      <c r="H28" s="10" t="s">
        <v>29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>
        <v>0.1</v>
      </c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13">
        <v>41881</v>
      </c>
      <c r="AX28" s="6"/>
      <c r="AY28" s="7"/>
    </row>
    <row r="29" spans="1:51" s="4" customFormat="1" ht="120" customHeight="1" x14ac:dyDescent="0.25">
      <c r="A29" s="15" t="s">
        <v>116</v>
      </c>
      <c r="B29" s="16" t="s">
        <v>198</v>
      </c>
      <c r="C29" s="18">
        <v>466.1</v>
      </c>
      <c r="D29" s="16" t="s">
        <v>281</v>
      </c>
      <c r="E29" s="16" t="s">
        <v>27</v>
      </c>
      <c r="F29" s="16" t="s">
        <v>369</v>
      </c>
      <c r="G29" s="10" t="s">
        <v>417</v>
      </c>
      <c r="H29" s="10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>
        <v>0.14000000000000001</v>
      </c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13">
        <v>41940</v>
      </c>
      <c r="AX29" s="6" t="s">
        <v>483</v>
      </c>
      <c r="AY29" s="7"/>
    </row>
    <row r="30" spans="1:51" s="4" customFormat="1" ht="242.25" customHeight="1" x14ac:dyDescent="0.25">
      <c r="A30" s="15" t="s">
        <v>67</v>
      </c>
      <c r="B30" s="16" t="s">
        <v>149</v>
      </c>
      <c r="C30" s="18">
        <v>466.1</v>
      </c>
      <c r="D30" s="16" t="s">
        <v>232</v>
      </c>
      <c r="E30" s="16" t="s">
        <v>27</v>
      </c>
      <c r="F30" s="16" t="s">
        <v>320</v>
      </c>
      <c r="G30" s="10" t="s">
        <v>393</v>
      </c>
      <c r="H30" s="10" t="s">
        <v>441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>
        <v>0.12</v>
      </c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13">
        <v>41934</v>
      </c>
      <c r="AX30" s="6" t="s">
        <v>484</v>
      </c>
      <c r="AY30" s="7"/>
    </row>
    <row r="31" spans="1:51" s="4" customFormat="1" ht="120" customHeight="1" x14ac:dyDescent="0.25">
      <c r="A31" s="15" t="s">
        <v>68</v>
      </c>
      <c r="B31" s="16" t="s">
        <v>150</v>
      </c>
      <c r="C31" s="18">
        <v>466.1</v>
      </c>
      <c r="D31" s="16" t="s">
        <v>233</v>
      </c>
      <c r="E31" s="16" t="s">
        <v>27</v>
      </c>
      <c r="F31" s="16" t="s">
        <v>321</v>
      </c>
      <c r="G31" s="10" t="s">
        <v>394</v>
      </c>
      <c r="H31" s="10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>
        <v>3.5000000000000003E-2</v>
      </c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13">
        <v>41880</v>
      </c>
      <c r="AX31" s="6"/>
      <c r="AY31" s="7"/>
    </row>
    <row r="32" spans="1:51" s="4" customFormat="1" ht="120" customHeight="1" x14ac:dyDescent="0.25">
      <c r="A32" s="15" t="s">
        <v>69</v>
      </c>
      <c r="B32" s="16" t="s">
        <v>151</v>
      </c>
      <c r="C32" s="18">
        <v>466.1</v>
      </c>
      <c r="D32" s="16" t="s">
        <v>234</v>
      </c>
      <c r="E32" s="16" t="s">
        <v>31</v>
      </c>
      <c r="F32" s="16" t="s">
        <v>322</v>
      </c>
      <c r="G32" s="10" t="s">
        <v>395</v>
      </c>
      <c r="H32" s="10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>
        <v>0.05</v>
      </c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13">
        <v>41887</v>
      </c>
      <c r="AX32" s="6"/>
      <c r="AY32" s="7"/>
    </row>
    <row r="33" spans="1:51" s="4" customFormat="1" ht="162.75" x14ac:dyDescent="0.25">
      <c r="A33" s="15" t="s">
        <v>70</v>
      </c>
      <c r="B33" s="16" t="s">
        <v>152</v>
      </c>
      <c r="C33" s="18">
        <v>466.1</v>
      </c>
      <c r="D33" s="16" t="s">
        <v>235</v>
      </c>
      <c r="E33" s="16" t="s">
        <v>27</v>
      </c>
      <c r="F33" s="16" t="s">
        <v>323</v>
      </c>
      <c r="G33" s="10" t="s">
        <v>442</v>
      </c>
      <c r="H33" s="10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>
        <v>7.0000000000000007E-2</v>
      </c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13">
        <v>41872</v>
      </c>
      <c r="AX33" s="6" t="s">
        <v>485</v>
      </c>
      <c r="AY33" s="7"/>
    </row>
    <row r="34" spans="1:51" s="4" customFormat="1" ht="162" x14ac:dyDescent="0.25">
      <c r="A34" s="15" t="s">
        <v>71</v>
      </c>
      <c r="B34" s="16" t="s">
        <v>153</v>
      </c>
      <c r="C34" s="18">
        <v>466.1</v>
      </c>
      <c r="D34" s="16" t="s">
        <v>236</v>
      </c>
      <c r="E34" s="16" t="s">
        <v>27</v>
      </c>
      <c r="F34" s="16" t="s">
        <v>324</v>
      </c>
      <c r="G34" s="10" t="s">
        <v>443</v>
      </c>
      <c r="H34" s="10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>
        <v>0.03</v>
      </c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13">
        <v>41873</v>
      </c>
      <c r="AX34" s="6" t="s">
        <v>486</v>
      </c>
      <c r="AY34" s="7"/>
    </row>
    <row r="35" spans="1:51" s="4" customFormat="1" ht="232.5" x14ac:dyDescent="0.25">
      <c r="A35" s="15" t="s">
        <v>72</v>
      </c>
      <c r="B35" s="16" t="s">
        <v>154</v>
      </c>
      <c r="C35" s="18">
        <v>466.1</v>
      </c>
      <c r="D35" s="16" t="s">
        <v>237</v>
      </c>
      <c r="E35" s="16" t="s">
        <v>27</v>
      </c>
      <c r="F35" s="16" t="s">
        <v>325</v>
      </c>
      <c r="G35" s="10" t="s">
        <v>28</v>
      </c>
      <c r="H35" s="10" t="s">
        <v>444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13">
        <v>41930</v>
      </c>
      <c r="AX35" s="6" t="s">
        <v>487</v>
      </c>
      <c r="AY35" s="7"/>
    </row>
    <row r="36" spans="1:51" s="4" customFormat="1" ht="147" customHeight="1" x14ac:dyDescent="0.25">
      <c r="A36" s="15" t="s">
        <v>73</v>
      </c>
      <c r="B36" s="16" t="s">
        <v>155</v>
      </c>
      <c r="C36" s="18">
        <v>466.1</v>
      </c>
      <c r="D36" s="16" t="s">
        <v>238</v>
      </c>
      <c r="E36" s="16" t="s">
        <v>27</v>
      </c>
      <c r="F36" s="16" t="s">
        <v>326</v>
      </c>
      <c r="G36" s="10" t="s">
        <v>445</v>
      </c>
      <c r="H36" s="10" t="s">
        <v>29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>
        <v>0.03</v>
      </c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13">
        <v>41875</v>
      </c>
      <c r="AX36" s="6" t="s">
        <v>488</v>
      </c>
      <c r="AY36" s="7"/>
    </row>
    <row r="37" spans="1:51" s="4" customFormat="1" ht="120" customHeight="1" x14ac:dyDescent="0.25">
      <c r="A37" s="15" t="s">
        <v>75</v>
      </c>
      <c r="B37" s="16" t="s">
        <v>157</v>
      </c>
      <c r="C37" s="18">
        <v>466.1</v>
      </c>
      <c r="D37" s="16" t="s">
        <v>240</v>
      </c>
      <c r="E37" s="16" t="s">
        <v>27</v>
      </c>
      <c r="F37" s="16" t="s">
        <v>328</v>
      </c>
      <c r="G37" s="10" t="s">
        <v>396</v>
      </c>
      <c r="H37" s="10" t="s">
        <v>29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>
        <v>0.02</v>
      </c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13">
        <v>41874</v>
      </c>
      <c r="AX37" s="6" t="s">
        <v>489</v>
      </c>
      <c r="AY37" s="7"/>
    </row>
    <row r="38" spans="1:51" s="4" customFormat="1" ht="139.5" x14ac:dyDescent="0.25">
      <c r="A38" s="15" t="s">
        <v>74</v>
      </c>
      <c r="B38" s="16" t="s">
        <v>156</v>
      </c>
      <c r="C38" s="18">
        <v>466.1</v>
      </c>
      <c r="D38" s="16" t="s">
        <v>239</v>
      </c>
      <c r="E38" s="16" t="s">
        <v>27</v>
      </c>
      <c r="F38" s="16" t="s">
        <v>327</v>
      </c>
      <c r="G38" s="10" t="s">
        <v>446</v>
      </c>
      <c r="H38" s="10" t="s">
        <v>447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13">
        <v>41933</v>
      </c>
      <c r="AX38" s="6" t="s">
        <v>490</v>
      </c>
      <c r="AY38" s="7"/>
    </row>
    <row r="39" spans="1:51" s="4" customFormat="1" ht="120" customHeight="1" x14ac:dyDescent="0.25">
      <c r="A39" s="15" t="s">
        <v>76</v>
      </c>
      <c r="B39" s="16" t="s">
        <v>158</v>
      </c>
      <c r="C39" s="18">
        <v>466.1</v>
      </c>
      <c r="D39" s="16" t="s">
        <v>241</v>
      </c>
      <c r="E39" s="16" t="s">
        <v>292</v>
      </c>
      <c r="F39" s="16" t="s">
        <v>329</v>
      </c>
      <c r="G39" s="10" t="s">
        <v>397</v>
      </c>
      <c r="H39" s="10" t="s">
        <v>29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>
        <v>0.2</v>
      </c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13">
        <v>41881</v>
      </c>
      <c r="AX39" s="6"/>
      <c r="AY39" s="7"/>
    </row>
    <row r="40" spans="1:51" s="4" customFormat="1" ht="116.25" x14ac:dyDescent="0.25">
      <c r="A40" s="15" t="s">
        <v>77</v>
      </c>
      <c r="B40" s="16" t="s">
        <v>159</v>
      </c>
      <c r="C40" s="18">
        <v>466.1</v>
      </c>
      <c r="D40" s="16" t="s">
        <v>242</v>
      </c>
      <c r="E40" s="16" t="s">
        <v>27</v>
      </c>
      <c r="F40" s="16" t="s">
        <v>330</v>
      </c>
      <c r="G40" s="10" t="s">
        <v>398</v>
      </c>
      <c r="H40" s="10" t="s">
        <v>448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>
        <v>0.2</v>
      </c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13">
        <v>41936</v>
      </c>
      <c r="AX40" s="6" t="s">
        <v>491</v>
      </c>
      <c r="AY40" s="7"/>
    </row>
    <row r="41" spans="1:51" s="4" customFormat="1" ht="144" customHeight="1" x14ac:dyDescent="0.25">
      <c r="A41" s="15" t="s">
        <v>78</v>
      </c>
      <c r="B41" s="16" t="s">
        <v>160</v>
      </c>
      <c r="C41" s="18">
        <v>466.1</v>
      </c>
      <c r="D41" s="16" t="s">
        <v>243</v>
      </c>
      <c r="E41" s="16" t="s">
        <v>27</v>
      </c>
      <c r="F41" s="16" t="s">
        <v>331</v>
      </c>
      <c r="G41" s="10" t="s">
        <v>399</v>
      </c>
      <c r="H41" s="10" t="s">
        <v>29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>
        <v>0.08</v>
      </c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13">
        <v>41873</v>
      </c>
      <c r="AX41" s="6"/>
      <c r="AY41" s="7"/>
    </row>
    <row r="42" spans="1:51" s="4" customFormat="1" ht="120" customHeight="1" x14ac:dyDescent="0.25">
      <c r="A42" s="15" t="s">
        <v>79</v>
      </c>
      <c r="B42" s="16" t="s">
        <v>161</v>
      </c>
      <c r="C42" s="18">
        <v>466.1</v>
      </c>
      <c r="D42" s="16" t="s">
        <v>244</v>
      </c>
      <c r="E42" s="16" t="s">
        <v>27</v>
      </c>
      <c r="F42" s="16" t="s">
        <v>332</v>
      </c>
      <c r="G42" s="10" t="s">
        <v>449</v>
      </c>
      <c r="H42" s="10" t="s">
        <v>29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13">
        <v>41937</v>
      </c>
      <c r="AX42" s="6" t="s">
        <v>492</v>
      </c>
      <c r="AY42" s="7"/>
    </row>
    <row r="43" spans="1:51" s="4" customFormat="1" ht="139.5" x14ac:dyDescent="0.25">
      <c r="A43" s="15" t="s">
        <v>80</v>
      </c>
      <c r="B43" s="16" t="s">
        <v>162</v>
      </c>
      <c r="C43" s="18">
        <v>466.1</v>
      </c>
      <c r="D43" s="16" t="s">
        <v>245</v>
      </c>
      <c r="E43" s="16" t="s">
        <v>27</v>
      </c>
      <c r="F43" s="16" t="s">
        <v>333</v>
      </c>
      <c r="G43" s="10" t="s">
        <v>450</v>
      </c>
      <c r="H43" s="10" t="s">
        <v>29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13">
        <v>41873</v>
      </c>
      <c r="AX43" s="6" t="s">
        <v>493</v>
      </c>
      <c r="AY43" s="7"/>
    </row>
    <row r="44" spans="1:51" s="4" customFormat="1" ht="120" customHeight="1" x14ac:dyDescent="0.25">
      <c r="A44" s="15" t="s">
        <v>81</v>
      </c>
      <c r="B44" s="16" t="s">
        <v>163</v>
      </c>
      <c r="C44" s="18">
        <v>466.1</v>
      </c>
      <c r="D44" s="16" t="s">
        <v>246</v>
      </c>
      <c r="E44" s="16" t="s">
        <v>27</v>
      </c>
      <c r="F44" s="16" t="s">
        <v>334</v>
      </c>
      <c r="G44" s="10" t="s">
        <v>451</v>
      </c>
      <c r="H44" s="10" t="s">
        <v>29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>
        <v>0.36</v>
      </c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13">
        <v>41937</v>
      </c>
      <c r="AX44" s="6"/>
      <c r="AY44" s="7"/>
    </row>
    <row r="45" spans="1:51" s="4" customFormat="1" ht="120" customHeight="1" x14ac:dyDescent="0.25">
      <c r="A45" s="15" t="s">
        <v>82</v>
      </c>
      <c r="B45" s="16" t="s">
        <v>164</v>
      </c>
      <c r="C45" s="18">
        <v>466.1</v>
      </c>
      <c r="D45" s="16" t="s">
        <v>247</v>
      </c>
      <c r="E45" s="16" t="s">
        <v>27</v>
      </c>
      <c r="F45" s="16" t="s">
        <v>335</v>
      </c>
      <c r="G45" s="10" t="s">
        <v>400</v>
      </c>
      <c r="H45" s="10" t="s">
        <v>38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>
        <v>1</v>
      </c>
      <c r="AK45" s="6">
        <v>0.1</v>
      </c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13">
        <v>41934</v>
      </c>
      <c r="AX45" s="6"/>
      <c r="AY45" s="7"/>
    </row>
    <row r="46" spans="1:51" s="4" customFormat="1" ht="120" customHeight="1" x14ac:dyDescent="0.25">
      <c r="A46" s="15" t="s">
        <v>83</v>
      </c>
      <c r="B46" s="16" t="s">
        <v>165</v>
      </c>
      <c r="C46" s="18">
        <v>466.1</v>
      </c>
      <c r="D46" s="16" t="s">
        <v>248</v>
      </c>
      <c r="E46" s="16" t="s">
        <v>27</v>
      </c>
      <c r="F46" s="16" t="s">
        <v>336</v>
      </c>
      <c r="G46" s="10" t="s">
        <v>401</v>
      </c>
      <c r="H46" s="10" t="s">
        <v>29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>
        <v>0.1</v>
      </c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13">
        <v>41876</v>
      </c>
      <c r="AX46" s="6"/>
      <c r="AY46" s="7"/>
    </row>
    <row r="47" spans="1:51" s="4" customFormat="1" ht="120" customHeight="1" x14ac:dyDescent="0.25">
      <c r="A47" s="15" t="s">
        <v>84</v>
      </c>
      <c r="B47" s="16" t="s">
        <v>166</v>
      </c>
      <c r="C47" s="18">
        <v>466.1</v>
      </c>
      <c r="D47" s="16" t="s">
        <v>249</v>
      </c>
      <c r="E47" s="16" t="s">
        <v>35</v>
      </c>
      <c r="F47" s="16" t="s">
        <v>337</v>
      </c>
      <c r="G47" s="10" t="s">
        <v>402</v>
      </c>
      <c r="H47" s="10" t="s">
        <v>29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>
        <v>0.06</v>
      </c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13">
        <v>41873</v>
      </c>
      <c r="AX47" s="6"/>
      <c r="AY47" s="7"/>
    </row>
    <row r="48" spans="1:51" s="4" customFormat="1" ht="192" customHeight="1" x14ac:dyDescent="0.25">
      <c r="A48" s="15" t="s">
        <v>85</v>
      </c>
      <c r="B48" s="16" t="s">
        <v>167</v>
      </c>
      <c r="C48" s="18">
        <v>466.1</v>
      </c>
      <c r="D48" s="16" t="s">
        <v>250</v>
      </c>
      <c r="E48" s="16" t="s">
        <v>27</v>
      </c>
      <c r="F48" s="16" t="s">
        <v>338</v>
      </c>
      <c r="G48" s="10" t="s">
        <v>403</v>
      </c>
      <c r="H48" s="10" t="s">
        <v>452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>
        <v>0.03</v>
      </c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13">
        <v>41936</v>
      </c>
      <c r="AX48" s="6" t="s">
        <v>495</v>
      </c>
      <c r="AY48" s="7"/>
    </row>
    <row r="49" spans="1:51" s="4" customFormat="1" ht="120" customHeight="1" x14ac:dyDescent="0.25">
      <c r="A49" s="15" t="s">
        <v>86</v>
      </c>
      <c r="B49" s="16" t="s">
        <v>168</v>
      </c>
      <c r="C49" s="18">
        <v>466.1</v>
      </c>
      <c r="D49" s="16" t="s">
        <v>251</v>
      </c>
      <c r="E49" s="16" t="s">
        <v>27</v>
      </c>
      <c r="F49" s="16" t="s">
        <v>339</v>
      </c>
      <c r="G49" s="10" t="s">
        <v>404</v>
      </c>
      <c r="H49" s="10" t="s">
        <v>29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>
        <v>0.16</v>
      </c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13">
        <v>41873</v>
      </c>
      <c r="AX49" s="6"/>
      <c r="AY49" s="7"/>
    </row>
    <row r="50" spans="1:51" s="4" customFormat="1" ht="216" x14ac:dyDescent="0.25">
      <c r="A50" s="15" t="s">
        <v>87</v>
      </c>
      <c r="B50" s="16" t="s">
        <v>169</v>
      </c>
      <c r="C50" s="18">
        <v>466.1</v>
      </c>
      <c r="D50" s="16" t="s">
        <v>252</v>
      </c>
      <c r="E50" s="16" t="s">
        <v>293</v>
      </c>
      <c r="F50" s="16" t="s">
        <v>340</v>
      </c>
      <c r="G50" s="10" t="s">
        <v>453</v>
      </c>
      <c r="H50" s="10" t="s">
        <v>454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 t="s">
        <v>515</v>
      </c>
      <c r="AC50" s="6">
        <v>1</v>
      </c>
      <c r="AD50" s="6"/>
      <c r="AE50" s="6"/>
      <c r="AF50" s="6"/>
      <c r="AG50" s="6"/>
      <c r="AH50" s="6"/>
      <c r="AI50" s="6"/>
      <c r="AJ50" s="6"/>
      <c r="AK50" s="6">
        <v>0.2</v>
      </c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13">
        <v>41941</v>
      </c>
      <c r="AX50" s="6" t="s">
        <v>496</v>
      </c>
      <c r="AY50" s="7"/>
    </row>
    <row r="51" spans="1:51" s="4" customFormat="1" ht="175.5" customHeight="1" x14ac:dyDescent="0.25">
      <c r="A51" s="15" t="s">
        <v>88</v>
      </c>
      <c r="B51" s="16" t="s">
        <v>170</v>
      </c>
      <c r="C51" s="18">
        <v>466.1</v>
      </c>
      <c r="D51" s="16" t="s">
        <v>253</v>
      </c>
      <c r="E51" s="16" t="s">
        <v>27</v>
      </c>
      <c r="F51" s="16" t="s">
        <v>341</v>
      </c>
      <c r="G51" s="10" t="s">
        <v>455</v>
      </c>
      <c r="H51" s="10" t="s">
        <v>29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13">
        <v>41876</v>
      </c>
      <c r="AX51" s="6" t="s">
        <v>497</v>
      </c>
      <c r="AY51" s="7"/>
    </row>
    <row r="52" spans="1:51" s="4" customFormat="1" ht="139.5" x14ac:dyDescent="0.25">
      <c r="A52" s="15" t="s">
        <v>89</v>
      </c>
      <c r="B52" s="16" t="s">
        <v>171</v>
      </c>
      <c r="C52" s="18">
        <v>466.1</v>
      </c>
      <c r="D52" s="16" t="s">
        <v>254</v>
      </c>
      <c r="E52" s="16" t="s">
        <v>27</v>
      </c>
      <c r="F52" s="16" t="s">
        <v>342</v>
      </c>
      <c r="G52" s="10" t="s">
        <v>456</v>
      </c>
      <c r="H52" s="10" t="s">
        <v>29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>
        <v>0.27</v>
      </c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13">
        <v>41874</v>
      </c>
      <c r="AX52" s="6" t="s">
        <v>498</v>
      </c>
      <c r="AY52" s="7"/>
    </row>
    <row r="53" spans="1:51" s="4" customFormat="1" ht="120" customHeight="1" x14ac:dyDescent="0.25">
      <c r="A53" s="15" t="s">
        <v>90</v>
      </c>
      <c r="B53" s="16" t="s">
        <v>172</v>
      </c>
      <c r="C53" s="18">
        <v>466.1</v>
      </c>
      <c r="D53" s="16" t="s">
        <v>255</v>
      </c>
      <c r="E53" s="16" t="s">
        <v>27</v>
      </c>
      <c r="F53" s="16" t="s">
        <v>343</v>
      </c>
      <c r="G53" s="10" t="s">
        <v>457</v>
      </c>
      <c r="H53" s="10" t="s">
        <v>29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>
        <v>0.62</v>
      </c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13">
        <v>41880</v>
      </c>
      <c r="AX53" s="6"/>
      <c r="AY53" s="7"/>
    </row>
    <row r="54" spans="1:51" s="4" customFormat="1" ht="120" customHeight="1" x14ac:dyDescent="0.25">
      <c r="A54" s="15" t="s">
        <v>91</v>
      </c>
      <c r="B54" s="16" t="s">
        <v>173</v>
      </c>
      <c r="C54" s="18">
        <v>466.1</v>
      </c>
      <c r="D54" s="16" t="s">
        <v>256</v>
      </c>
      <c r="E54" s="16" t="s">
        <v>31</v>
      </c>
      <c r="F54" s="16" t="s">
        <v>344</v>
      </c>
      <c r="G54" s="10" t="s">
        <v>405</v>
      </c>
      <c r="H54" s="10" t="s">
        <v>29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>
        <v>0.17</v>
      </c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13">
        <v>41875</v>
      </c>
      <c r="AX54" s="6"/>
      <c r="AY54" s="7"/>
    </row>
    <row r="55" spans="1:51" s="4" customFormat="1" ht="132.75" customHeight="1" x14ac:dyDescent="0.25">
      <c r="A55" s="15" t="s">
        <v>92</v>
      </c>
      <c r="B55" s="16" t="s">
        <v>174</v>
      </c>
      <c r="C55" s="18">
        <v>466.1</v>
      </c>
      <c r="D55" s="16" t="s">
        <v>257</v>
      </c>
      <c r="E55" s="16" t="s">
        <v>27</v>
      </c>
      <c r="F55" s="16" t="s">
        <v>345</v>
      </c>
      <c r="G55" s="10" t="s">
        <v>406</v>
      </c>
      <c r="H55" s="10" t="s">
        <v>29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>
        <v>0.05</v>
      </c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13">
        <v>41875</v>
      </c>
      <c r="AX55" s="6"/>
      <c r="AY55" s="7"/>
    </row>
    <row r="56" spans="1:51" s="4" customFormat="1" ht="173.25" customHeight="1" x14ac:dyDescent="0.25">
      <c r="A56" s="15" t="s">
        <v>93</v>
      </c>
      <c r="B56" s="16" t="s">
        <v>175</v>
      </c>
      <c r="C56" s="18">
        <v>466.1</v>
      </c>
      <c r="D56" s="16" t="s">
        <v>258</v>
      </c>
      <c r="E56" s="16" t="s">
        <v>27</v>
      </c>
      <c r="F56" s="16" t="s">
        <v>346</v>
      </c>
      <c r="G56" s="10" t="s">
        <v>407</v>
      </c>
      <c r="H56" s="10" t="s">
        <v>425</v>
      </c>
      <c r="I56" s="6"/>
      <c r="J56" s="6"/>
      <c r="K56" s="6"/>
      <c r="L56" s="6"/>
      <c r="M56" s="6"/>
      <c r="N56" s="6">
        <v>0.03</v>
      </c>
      <c r="O56" s="6"/>
      <c r="P56" s="6"/>
      <c r="Q56" s="6"/>
      <c r="R56" s="6"/>
      <c r="S56" s="6"/>
      <c r="T56" s="6">
        <v>1</v>
      </c>
      <c r="U56" s="6"/>
      <c r="V56" s="6"/>
      <c r="W56" s="6"/>
      <c r="X56" s="6"/>
      <c r="Y56" s="6"/>
      <c r="Z56" s="6"/>
      <c r="AA56" s="6"/>
      <c r="AB56" s="6" t="s">
        <v>499</v>
      </c>
      <c r="AC56" s="6">
        <v>1</v>
      </c>
      <c r="AD56" s="6"/>
      <c r="AE56" s="6"/>
      <c r="AF56" s="6"/>
      <c r="AG56" s="6"/>
      <c r="AH56" s="6"/>
      <c r="AI56" s="6"/>
      <c r="AJ56" s="6"/>
      <c r="AK56" s="6">
        <v>0.37</v>
      </c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13">
        <v>41936</v>
      </c>
      <c r="AX56" s="6"/>
      <c r="AY56" s="7"/>
    </row>
    <row r="57" spans="1:51" s="4" customFormat="1" ht="120" customHeight="1" x14ac:dyDescent="0.25">
      <c r="A57" s="15" t="s">
        <v>94</v>
      </c>
      <c r="B57" s="16" t="s">
        <v>176</v>
      </c>
      <c r="C57" s="18">
        <v>466.1</v>
      </c>
      <c r="D57" s="16" t="s">
        <v>259</v>
      </c>
      <c r="E57" s="16" t="s">
        <v>27</v>
      </c>
      <c r="F57" s="16" t="s">
        <v>347</v>
      </c>
      <c r="G57" s="10" t="s">
        <v>458</v>
      </c>
      <c r="H57" s="10" t="s">
        <v>29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 t="s">
        <v>500</v>
      </c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13">
        <v>41879</v>
      </c>
      <c r="AX57" s="6" t="s">
        <v>501</v>
      </c>
      <c r="AY57" s="7"/>
    </row>
    <row r="58" spans="1:51" s="4" customFormat="1" ht="141.75" x14ac:dyDescent="0.25">
      <c r="A58" s="15" t="s">
        <v>95</v>
      </c>
      <c r="B58" s="16" t="s">
        <v>177</v>
      </c>
      <c r="C58" s="18">
        <v>466.1</v>
      </c>
      <c r="D58" s="16" t="s">
        <v>260</v>
      </c>
      <c r="E58" s="16" t="s">
        <v>27</v>
      </c>
      <c r="F58" s="16" t="s">
        <v>348</v>
      </c>
      <c r="G58" s="10" t="s">
        <v>459</v>
      </c>
      <c r="H58" s="10" t="s">
        <v>29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>
        <v>0.05</v>
      </c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13">
        <v>41875</v>
      </c>
      <c r="AX58" s="6" t="s">
        <v>502</v>
      </c>
      <c r="AY58" s="7"/>
    </row>
    <row r="59" spans="1:51" s="4" customFormat="1" ht="120" customHeight="1" x14ac:dyDescent="0.25">
      <c r="A59" s="15" t="s">
        <v>96</v>
      </c>
      <c r="B59" s="16" t="s">
        <v>178</v>
      </c>
      <c r="C59" s="18">
        <v>466.1</v>
      </c>
      <c r="D59" s="16" t="s">
        <v>261</v>
      </c>
      <c r="E59" s="16" t="s">
        <v>27</v>
      </c>
      <c r="F59" s="16" t="s">
        <v>349</v>
      </c>
      <c r="G59" s="10" t="s">
        <v>408</v>
      </c>
      <c r="H59" s="10" t="s">
        <v>29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>
        <v>7.0000000000000007E-2</v>
      </c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13">
        <v>41875</v>
      </c>
      <c r="AX59" s="6"/>
      <c r="AY59" s="7"/>
    </row>
    <row r="60" spans="1:51" s="4" customFormat="1" ht="144" customHeight="1" x14ac:dyDescent="0.25">
      <c r="A60" s="15" t="s">
        <v>97</v>
      </c>
      <c r="B60" s="16" t="s">
        <v>179</v>
      </c>
      <c r="C60" s="18">
        <v>466.1</v>
      </c>
      <c r="D60" s="16" t="s">
        <v>262</v>
      </c>
      <c r="E60" s="16" t="s">
        <v>27</v>
      </c>
      <c r="F60" s="16" t="s">
        <v>350</v>
      </c>
      <c r="G60" s="10" t="s">
        <v>409</v>
      </c>
      <c r="H60" s="10" t="s">
        <v>29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>
        <v>0.1</v>
      </c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13">
        <v>41881</v>
      </c>
      <c r="AX60" s="6"/>
      <c r="AY60" s="7"/>
    </row>
    <row r="61" spans="1:51" s="4" customFormat="1" ht="147.75" customHeight="1" x14ac:dyDescent="0.25">
      <c r="A61" s="15" t="s">
        <v>98</v>
      </c>
      <c r="B61" s="16" t="s">
        <v>180</v>
      </c>
      <c r="C61" s="18">
        <v>466.1</v>
      </c>
      <c r="D61" s="16" t="s">
        <v>263</v>
      </c>
      <c r="E61" s="16" t="s">
        <v>27</v>
      </c>
      <c r="F61" s="16" t="s">
        <v>351</v>
      </c>
      <c r="G61" s="10" t="s">
        <v>410</v>
      </c>
      <c r="H61" s="10" t="s">
        <v>29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>
        <v>0.05</v>
      </c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13">
        <v>41874</v>
      </c>
      <c r="AX61" s="6"/>
      <c r="AY61" s="7"/>
    </row>
    <row r="62" spans="1:51" s="4" customFormat="1" ht="120" customHeight="1" x14ac:dyDescent="0.25">
      <c r="A62" s="15" t="s">
        <v>99</v>
      </c>
      <c r="B62" s="16" t="s">
        <v>181</v>
      </c>
      <c r="C62" s="18">
        <v>466.1</v>
      </c>
      <c r="D62" s="16" t="s">
        <v>264</v>
      </c>
      <c r="E62" s="16" t="s">
        <v>27</v>
      </c>
      <c r="F62" s="16" t="s">
        <v>352</v>
      </c>
      <c r="G62" s="10" t="s">
        <v>460</v>
      </c>
      <c r="H62" s="10" t="s">
        <v>29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13">
        <v>41881</v>
      </c>
      <c r="AX62" s="6" t="s">
        <v>503</v>
      </c>
      <c r="AY62" s="7"/>
    </row>
    <row r="63" spans="1:51" s="4" customFormat="1" ht="138.75" customHeight="1" x14ac:dyDescent="0.25">
      <c r="A63" s="15" t="s">
        <v>100</v>
      </c>
      <c r="B63" s="16" t="s">
        <v>182</v>
      </c>
      <c r="C63" s="18">
        <v>466.1</v>
      </c>
      <c r="D63" s="16" t="s">
        <v>265</v>
      </c>
      <c r="E63" s="16" t="s">
        <v>27</v>
      </c>
      <c r="F63" s="16" t="s">
        <v>353</v>
      </c>
      <c r="G63" s="10" t="s">
        <v>411</v>
      </c>
      <c r="H63" s="10" t="s">
        <v>29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>
        <v>0.11</v>
      </c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13">
        <v>41880</v>
      </c>
      <c r="AX63" s="6"/>
      <c r="AY63" s="7"/>
    </row>
    <row r="64" spans="1:51" s="4" customFormat="1" ht="186" x14ac:dyDescent="0.25">
      <c r="A64" s="15" t="s">
        <v>101</v>
      </c>
      <c r="B64" s="16" t="s">
        <v>183</v>
      </c>
      <c r="C64" s="18">
        <v>466.1</v>
      </c>
      <c r="D64" s="16" t="s">
        <v>266</v>
      </c>
      <c r="E64" s="16" t="s">
        <v>27</v>
      </c>
      <c r="F64" s="16" t="s">
        <v>354</v>
      </c>
      <c r="G64" s="10" t="s">
        <v>461</v>
      </c>
      <c r="H64" s="10" t="s">
        <v>29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>
        <v>0.15</v>
      </c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13">
        <v>41875</v>
      </c>
      <c r="AX64" s="6" t="s">
        <v>504</v>
      </c>
      <c r="AY64" s="7"/>
    </row>
    <row r="65" spans="1:51" s="4" customFormat="1" ht="179.25" customHeight="1" x14ac:dyDescent="0.25">
      <c r="A65" s="15" t="s">
        <v>102</v>
      </c>
      <c r="B65" s="16" t="s">
        <v>184</v>
      </c>
      <c r="C65" s="18">
        <v>466.1</v>
      </c>
      <c r="D65" s="16" t="s">
        <v>267</v>
      </c>
      <c r="E65" s="16" t="s">
        <v>293</v>
      </c>
      <c r="F65" s="16" t="s">
        <v>355</v>
      </c>
      <c r="G65" s="10" t="s">
        <v>412</v>
      </c>
      <c r="H65" s="10" t="s">
        <v>426</v>
      </c>
      <c r="I65" s="6"/>
      <c r="J65" s="6"/>
      <c r="K65" s="6"/>
      <c r="L65" s="6"/>
      <c r="M65" s="6"/>
      <c r="N65" s="6">
        <v>0.02</v>
      </c>
      <c r="O65" s="6"/>
      <c r="P65" s="6"/>
      <c r="Q65" s="6"/>
      <c r="R65" s="6"/>
      <c r="S65" s="6"/>
      <c r="T65" s="6">
        <v>1</v>
      </c>
      <c r="U65" s="6"/>
      <c r="V65" s="6"/>
      <c r="W65" s="6"/>
      <c r="X65" s="6"/>
      <c r="Y65" s="6"/>
      <c r="Z65" s="6"/>
      <c r="AA65" s="6"/>
      <c r="AB65" s="6" t="s">
        <v>506</v>
      </c>
      <c r="AC65" s="6">
        <v>1</v>
      </c>
      <c r="AD65" s="6"/>
      <c r="AE65" s="6"/>
      <c r="AF65" s="6"/>
      <c r="AG65" s="6"/>
      <c r="AH65" s="6"/>
      <c r="AI65" s="6"/>
      <c r="AJ65" s="6"/>
      <c r="AK65" s="6">
        <v>0.25</v>
      </c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13">
        <v>41935</v>
      </c>
      <c r="AX65" s="6"/>
      <c r="AY65" s="7"/>
    </row>
    <row r="66" spans="1:51" s="4" customFormat="1" ht="120" customHeight="1" x14ac:dyDescent="0.25">
      <c r="A66" s="15" t="s">
        <v>103</v>
      </c>
      <c r="B66" s="16" t="s">
        <v>185</v>
      </c>
      <c r="C66" s="18">
        <v>466.1</v>
      </c>
      <c r="D66" s="16" t="s">
        <v>268</v>
      </c>
      <c r="E66" s="16" t="s">
        <v>27</v>
      </c>
      <c r="F66" s="16" t="s">
        <v>356</v>
      </c>
      <c r="G66" s="10" t="s">
        <v>462</v>
      </c>
      <c r="H66" s="10" t="s">
        <v>29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>
        <v>0.08</v>
      </c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13">
        <v>41876</v>
      </c>
      <c r="AX66" s="6"/>
      <c r="AY66" s="7"/>
    </row>
    <row r="67" spans="1:51" s="4" customFormat="1" ht="120" customHeight="1" x14ac:dyDescent="0.25">
      <c r="A67" s="15" t="s">
        <v>104</v>
      </c>
      <c r="B67" s="16" t="s">
        <v>186</v>
      </c>
      <c r="C67" s="18">
        <v>466.1</v>
      </c>
      <c r="D67" s="16" t="s">
        <v>269</v>
      </c>
      <c r="E67" s="16" t="s">
        <v>27</v>
      </c>
      <c r="F67" s="16" t="s">
        <v>357</v>
      </c>
      <c r="G67" s="10" t="s">
        <v>413</v>
      </c>
      <c r="H67" s="10" t="s">
        <v>29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>
        <v>0.04</v>
      </c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13">
        <v>41876</v>
      </c>
      <c r="AX67" s="6"/>
      <c r="AY67" s="7"/>
    </row>
    <row r="68" spans="1:51" s="4" customFormat="1" ht="139.5" x14ac:dyDescent="0.25">
      <c r="A68" s="15" t="s">
        <v>105</v>
      </c>
      <c r="B68" s="16" t="s">
        <v>187</v>
      </c>
      <c r="C68" s="18">
        <v>466.1</v>
      </c>
      <c r="D68" s="16" t="s">
        <v>270</v>
      </c>
      <c r="E68" s="16" t="s">
        <v>27</v>
      </c>
      <c r="F68" s="16" t="s">
        <v>358</v>
      </c>
      <c r="G68" s="10" t="s">
        <v>414</v>
      </c>
      <c r="H68" s="10" t="s">
        <v>39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>
        <v>0.25</v>
      </c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13">
        <v>41942</v>
      </c>
      <c r="AX68" s="6" t="s">
        <v>505</v>
      </c>
      <c r="AY68" s="7"/>
    </row>
    <row r="69" spans="1:51" s="4" customFormat="1" ht="139.5" x14ac:dyDescent="0.25">
      <c r="A69" s="15" t="s">
        <v>106</v>
      </c>
      <c r="B69" s="16" t="s">
        <v>188</v>
      </c>
      <c r="C69" s="18">
        <v>466.1</v>
      </c>
      <c r="D69" s="16" t="s">
        <v>271</v>
      </c>
      <c r="E69" s="16" t="s">
        <v>27</v>
      </c>
      <c r="F69" s="16" t="s">
        <v>359</v>
      </c>
      <c r="G69" s="10" t="s">
        <v>463</v>
      </c>
      <c r="H69" s="10" t="s">
        <v>29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13">
        <v>41941</v>
      </c>
      <c r="AX69" s="6" t="s">
        <v>507</v>
      </c>
      <c r="AY69" s="7"/>
    </row>
    <row r="70" spans="1:51" s="4" customFormat="1" ht="120" customHeight="1" x14ac:dyDescent="0.25">
      <c r="A70" s="15" t="s">
        <v>107</v>
      </c>
      <c r="B70" s="16" t="s">
        <v>189</v>
      </c>
      <c r="C70" s="18">
        <v>466.1</v>
      </c>
      <c r="D70" s="16" t="s">
        <v>272</v>
      </c>
      <c r="E70" s="16" t="s">
        <v>27</v>
      </c>
      <c r="F70" s="16" t="s">
        <v>360</v>
      </c>
      <c r="G70" s="10" t="s">
        <v>464</v>
      </c>
      <c r="H70" s="10" t="s">
        <v>29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>
        <v>0.02</v>
      </c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13">
        <v>41879</v>
      </c>
      <c r="AX70" s="6" t="s">
        <v>508</v>
      </c>
      <c r="AY70" s="7"/>
    </row>
    <row r="71" spans="1:51" s="4" customFormat="1" ht="120" customHeight="1" x14ac:dyDescent="0.25">
      <c r="A71" s="15" t="s">
        <v>108</v>
      </c>
      <c r="B71" s="16" t="s">
        <v>190</v>
      </c>
      <c r="C71" s="18">
        <v>466.1</v>
      </c>
      <c r="D71" s="16" t="s">
        <v>273</v>
      </c>
      <c r="E71" s="16" t="s">
        <v>27</v>
      </c>
      <c r="F71" s="16" t="s">
        <v>361</v>
      </c>
      <c r="G71" s="10" t="s">
        <v>465</v>
      </c>
      <c r="H71" s="10" t="s">
        <v>29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13">
        <v>41881</v>
      </c>
      <c r="AX71" s="6" t="s">
        <v>509</v>
      </c>
      <c r="AY71" s="7"/>
    </row>
    <row r="72" spans="1:51" s="4" customFormat="1" ht="120" customHeight="1" x14ac:dyDescent="0.25">
      <c r="A72" s="15" t="s">
        <v>109</v>
      </c>
      <c r="B72" s="16" t="s">
        <v>191</v>
      </c>
      <c r="C72" s="18">
        <v>466.1</v>
      </c>
      <c r="D72" s="16" t="s">
        <v>274</v>
      </c>
      <c r="E72" s="16" t="s">
        <v>27</v>
      </c>
      <c r="F72" s="16" t="s">
        <v>362</v>
      </c>
      <c r="G72" s="10" t="s">
        <v>415</v>
      </c>
      <c r="H72" s="10" t="s">
        <v>29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>
        <v>0.22</v>
      </c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13">
        <v>41887</v>
      </c>
      <c r="AX72" s="6"/>
      <c r="AY72" s="7"/>
    </row>
    <row r="73" spans="1:51" s="4" customFormat="1" ht="120" customHeight="1" x14ac:dyDescent="0.25">
      <c r="A73" s="15" t="s">
        <v>110</v>
      </c>
      <c r="B73" s="16" t="s">
        <v>192</v>
      </c>
      <c r="C73" s="18">
        <v>466.1</v>
      </c>
      <c r="D73" s="16" t="s">
        <v>275</v>
      </c>
      <c r="E73" s="16" t="s">
        <v>27</v>
      </c>
      <c r="F73" s="16" t="s">
        <v>363</v>
      </c>
      <c r="G73" s="10" t="s">
        <v>466</v>
      </c>
      <c r="H73" s="10" t="s">
        <v>29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>
        <v>0.03</v>
      </c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13">
        <v>41940</v>
      </c>
      <c r="AX73" s="6" t="s">
        <v>510</v>
      </c>
      <c r="AY73" s="7"/>
    </row>
    <row r="74" spans="1:51" s="4" customFormat="1" ht="120" customHeight="1" x14ac:dyDescent="0.25">
      <c r="A74" s="15" t="s">
        <v>111</v>
      </c>
      <c r="B74" s="16" t="s">
        <v>193</v>
      </c>
      <c r="C74" s="18">
        <v>466.1</v>
      </c>
      <c r="D74" s="16" t="s">
        <v>276</v>
      </c>
      <c r="E74" s="16" t="s">
        <v>27</v>
      </c>
      <c r="F74" s="16" t="s">
        <v>364</v>
      </c>
      <c r="G74" s="10" t="s">
        <v>467</v>
      </c>
      <c r="H74" s="10" t="s">
        <v>29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>
        <v>0.03</v>
      </c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13">
        <v>41948</v>
      </c>
      <c r="AX74" s="6" t="s">
        <v>511</v>
      </c>
      <c r="AY74" s="7"/>
    </row>
    <row r="75" spans="1:51" s="4" customFormat="1" ht="150" customHeight="1" x14ac:dyDescent="0.25">
      <c r="A75" s="15" t="s">
        <v>112</v>
      </c>
      <c r="B75" s="16" t="s">
        <v>194</v>
      </c>
      <c r="C75" s="18">
        <v>466.1</v>
      </c>
      <c r="D75" s="16" t="s">
        <v>277</v>
      </c>
      <c r="E75" s="16" t="s">
        <v>27</v>
      </c>
      <c r="F75" s="16" t="s">
        <v>365</v>
      </c>
      <c r="G75" s="10" t="s">
        <v>28</v>
      </c>
      <c r="H75" s="10" t="s">
        <v>427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 t="s">
        <v>517</v>
      </c>
      <c r="AC75" s="6">
        <v>1</v>
      </c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13">
        <v>41941</v>
      </c>
      <c r="AX75" s="6"/>
      <c r="AY75" s="7"/>
    </row>
    <row r="76" spans="1:51" s="4" customFormat="1" ht="207" customHeight="1" x14ac:dyDescent="0.25">
      <c r="A76" s="15" t="s">
        <v>113</v>
      </c>
      <c r="B76" s="16" t="s">
        <v>195</v>
      </c>
      <c r="C76" s="18">
        <v>466.1</v>
      </c>
      <c r="D76" s="16" t="s">
        <v>278</v>
      </c>
      <c r="E76" s="16" t="s">
        <v>31</v>
      </c>
      <c r="F76" s="16" t="s">
        <v>366</v>
      </c>
      <c r="G76" s="10" t="s">
        <v>469</v>
      </c>
      <c r="H76" s="10" t="s">
        <v>468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>
        <v>7.0000000000000007E-2</v>
      </c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13">
        <v>41941</v>
      </c>
      <c r="AX76" s="6" t="s">
        <v>512</v>
      </c>
      <c r="AY76" s="7"/>
    </row>
    <row r="77" spans="1:51" s="4" customFormat="1" ht="186" x14ac:dyDescent="0.25">
      <c r="A77" s="15" t="s">
        <v>114</v>
      </c>
      <c r="B77" s="16" t="s">
        <v>196</v>
      </c>
      <c r="C77" s="18">
        <v>466.1</v>
      </c>
      <c r="D77" s="16" t="s">
        <v>279</v>
      </c>
      <c r="E77" s="16" t="s">
        <v>31</v>
      </c>
      <c r="F77" s="16" t="s">
        <v>367</v>
      </c>
      <c r="G77" s="10" t="s">
        <v>470</v>
      </c>
      <c r="H77" s="10" t="s">
        <v>29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13">
        <v>41880</v>
      </c>
      <c r="AX77" s="6" t="s">
        <v>513</v>
      </c>
      <c r="AY77" s="7"/>
    </row>
    <row r="78" spans="1:51" s="4" customFormat="1" ht="120" customHeight="1" x14ac:dyDescent="0.25">
      <c r="A78" s="15" t="s">
        <v>115</v>
      </c>
      <c r="B78" s="16" t="s">
        <v>197</v>
      </c>
      <c r="C78" s="18">
        <v>466.1</v>
      </c>
      <c r="D78" s="16" t="s">
        <v>280</v>
      </c>
      <c r="E78" s="16" t="s">
        <v>27</v>
      </c>
      <c r="F78" s="16" t="s">
        <v>368</v>
      </c>
      <c r="G78" s="10" t="s">
        <v>416</v>
      </c>
      <c r="H78" s="10" t="s">
        <v>29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>
        <v>0.3</v>
      </c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13">
        <v>41887</v>
      </c>
      <c r="AX78" s="6"/>
      <c r="AY78" s="7"/>
    </row>
    <row r="79" spans="1:51" s="4" customFormat="1" ht="120" customHeight="1" x14ac:dyDescent="0.25">
      <c r="A79" s="15" t="s">
        <v>117</v>
      </c>
      <c r="B79" s="16" t="s">
        <v>199</v>
      </c>
      <c r="C79" s="18">
        <v>466.1</v>
      </c>
      <c r="D79" s="16" t="s">
        <v>282</v>
      </c>
      <c r="E79" s="16" t="s">
        <v>31</v>
      </c>
      <c r="F79" s="16" t="s">
        <v>370</v>
      </c>
      <c r="G79" s="10" t="s">
        <v>418</v>
      </c>
      <c r="H79" s="10" t="s">
        <v>29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>
        <v>0.05</v>
      </c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13">
        <v>41879</v>
      </c>
      <c r="AX79" s="6"/>
      <c r="AY79" s="7"/>
    </row>
    <row r="80" spans="1:51" s="4" customFormat="1" ht="120" customHeight="1" x14ac:dyDescent="0.25">
      <c r="A80" s="15" t="s">
        <v>118</v>
      </c>
      <c r="B80" s="16" t="s">
        <v>200</v>
      </c>
      <c r="C80" s="18">
        <v>466.1</v>
      </c>
      <c r="D80" s="16" t="s">
        <v>283</v>
      </c>
      <c r="E80" s="16" t="s">
        <v>27</v>
      </c>
      <c r="F80" s="16" t="s">
        <v>371</v>
      </c>
      <c r="G80" s="10" t="s">
        <v>419</v>
      </c>
      <c r="H80" s="10" t="s">
        <v>29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>
        <v>0.2</v>
      </c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13">
        <v>41940</v>
      </c>
      <c r="AX80" s="6"/>
      <c r="AY80" s="7"/>
    </row>
    <row r="81" spans="1:51" s="4" customFormat="1" ht="120" customHeight="1" x14ac:dyDescent="0.25">
      <c r="A81" s="15" t="s">
        <v>119</v>
      </c>
      <c r="B81" s="16" t="s">
        <v>201</v>
      </c>
      <c r="C81" s="18">
        <v>466.1</v>
      </c>
      <c r="D81" s="16" t="s">
        <v>284</v>
      </c>
      <c r="E81" s="16" t="s">
        <v>31</v>
      </c>
      <c r="F81" s="16" t="s">
        <v>372</v>
      </c>
      <c r="G81" s="10" t="s">
        <v>471</v>
      </c>
      <c r="H81" s="10" t="s">
        <v>29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>
        <v>0.6</v>
      </c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13">
        <v>41941</v>
      </c>
      <c r="AX81" s="6"/>
      <c r="AY81" s="7"/>
    </row>
    <row r="82" spans="1:51" s="4" customFormat="1" ht="120" customHeight="1" x14ac:dyDescent="0.25">
      <c r="A82" s="15" t="s">
        <v>120</v>
      </c>
      <c r="B82" s="16" t="s">
        <v>202</v>
      </c>
      <c r="C82" s="18">
        <v>466.1</v>
      </c>
      <c r="D82" s="16" t="s">
        <v>285</v>
      </c>
      <c r="E82" s="16" t="s">
        <v>27</v>
      </c>
      <c r="F82" s="16" t="s">
        <v>373</v>
      </c>
      <c r="G82" s="10" t="s">
        <v>472</v>
      </c>
      <c r="H82" s="10" t="s">
        <v>29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13">
        <v>41879</v>
      </c>
      <c r="AX82" s="6" t="s">
        <v>514</v>
      </c>
      <c r="AY82" s="7"/>
    </row>
    <row r="83" spans="1:51" s="4" customFormat="1" ht="120" customHeight="1" x14ac:dyDescent="0.25">
      <c r="A83" s="15" t="s">
        <v>121</v>
      </c>
      <c r="B83" s="16" t="s">
        <v>203</v>
      </c>
      <c r="C83" s="18">
        <v>466.1</v>
      </c>
      <c r="D83" s="16" t="s">
        <v>286</v>
      </c>
      <c r="E83" s="16" t="s">
        <v>27</v>
      </c>
      <c r="F83" s="16" t="s">
        <v>374</v>
      </c>
      <c r="G83" s="10" t="s">
        <v>473</v>
      </c>
      <c r="H83" s="10" t="s">
        <v>29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>
        <v>0.15</v>
      </c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13">
        <v>41948</v>
      </c>
      <c r="AX83" s="6" t="s">
        <v>511</v>
      </c>
      <c r="AY83" s="7"/>
    </row>
    <row r="84" spans="1:51" s="4" customFormat="1" ht="120" customHeight="1" x14ac:dyDescent="0.25">
      <c r="A84" s="15" t="s">
        <v>122</v>
      </c>
      <c r="B84" s="16" t="s">
        <v>204</v>
      </c>
      <c r="C84" s="18">
        <v>466.1</v>
      </c>
      <c r="D84" s="16" t="s">
        <v>287</v>
      </c>
      <c r="E84" s="16" t="s">
        <v>27</v>
      </c>
      <c r="F84" s="16" t="s">
        <v>375</v>
      </c>
      <c r="G84" s="10" t="s">
        <v>420</v>
      </c>
      <c r="H84" s="10" t="s">
        <v>29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>
        <v>0.12</v>
      </c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13">
        <v>41881</v>
      </c>
      <c r="AX84" s="6"/>
      <c r="AY84" s="7"/>
    </row>
    <row r="85" spans="1:51" s="4" customFormat="1" ht="120" customHeight="1" x14ac:dyDescent="0.25">
      <c r="A85" s="15" t="s">
        <v>123</v>
      </c>
      <c r="B85" s="16" t="s">
        <v>205</v>
      </c>
      <c r="C85" s="18">
        <v>466.1</v>
      </c>
      <c r="D85" s="16" t="s">
        <v>288</v>
      </c>
      <c r="E85" s="16" t="s">
        <v>294</v>
      </c>
      <c r="F85" s="16" t="s">
        <v>376</v>
      </c>
      <c r="G85" s="10" t="s">
        <v>28</v>
      </c>
      <c r="H85" s="10" t="s">
        <v>428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>
        <v>0.21</v>
      </c>
      <c r="AQ85" s="6"/>
      <c r="AR85" s="6"/>
      <c r="AS85" s="6"/>
      <c r="AT85" s="6"/>
      <c r="AU85" s="6"/>
      <c r="AV85" s="6"/>
      <c r="AW85" s="13">
        <v>41940</v>
      </c>
      <c r="AX85" s="6"/>
      <c r="AY85" s="7"/>
    </row>
    <row r="86" spans="1:51" s="4" customFormat="1" ht="120" customHeight="1" x14ac:dyDescent="0.25">
      <c r="A86" s="15"/>
      <c r="B86" s="16"/>
      <c r="C86" s="18"/>
      <c r="D86" s="16"/>
      <c r="E86" s="16"/>
      <c r="F86" s="16"/>
      <c r="G86" s="10"/>
      <c r="H86" s="10"/>
      <c r="I86" s="6">
        <f>I3+I4+I5+I6+I7+I8+I9+I10+I11+I13+I12+I14+I15+I16+I17+I18+I20+I19+I21+I22+I23+I24+I25+I26+I27+I28+I29+I30+I31+I32+I33+I34+I35+I36+I37+I38+I39+I40+I41+I42+I44+I43+I45+I46+I47+I48+I49+I50+I51+I53+I52+I54+I55+I56+I57+I58+I59+I60+I61+I62+I63+I64+I65+I66+I67+I68+I69+I70+I71+I72+I73+I74+I75+I76+I77+I78+I79+I80+I81+I82+I83+I84+I85</f>
        <v>0</v>
      </c>
      <c r="J86" s="6">
        <f t="shared" ref="J86:AX86" si="0">J3+J4+J5+J6+J7+J8+J9+J10+J11+J13+J12+J14+J15+J16+J17+J18+J20+J19+J21+J22+J23+J24+J25+J26+J27+J28+J29+J30+J31+J32+J33+J34+J35+J36+J37+J38+J39+J40+J41+J42+J44+J43+J45+J46+J47+J48+J49+J50+J51+J53+J52+J54+J55+J56+J57+J58+J59+J60+J61+J62+J63+J64+J65+J66+J67+J68+J69+J70+J71+J72+J73+J74+J75+J76+J77+J78+J79+J80+J81+J82+J83+J84+J85</f>
        <v>0</v>
      </c>
      <c r="K86" s="6">
        <f t="shared" si="0"/>
        <v>0</v>
      </c>
      <c r="L86" s="6">
        <f t="shared" si="0"/>
        <v>0</v>
      </c>
      <c r="M86" s="6">
        <f t="shared" si="0"/>
        <v>0</v>
      </c>
      <c r="N86" s="6">
        <f t="shared" si="0"/>
        <v>0.05</v>
      </c>
      <c r="O86" s="6">
        <f t="shared" si="0"/>
        <v>0</v>
      </c>
      <c r="P86" s="6">
        <f t="shared" si="0"/>
        <v>0</v>
      </c>
      <c r="Q86" s="6">
        <f t="shared" si="0"/>
        <v>0</v>
      </c>
      <c r="R86" s="6">
        <f t="shared" si="0"/>
        <v>0</v>
      </c>
      <c r="S86" s="6">
        <f t="shared" si="0"/>
        <v>0</v>
      </c>
      <c r="T86" s="6">
        <f t="shared" si="0"/>
        <v>2</v>
      </c>
      <c r="U86" s="6">
        <f t="shared" si="0"/>
        <v>0</v>
      </c>
      <c r="V86" s="6">
        <f t="shared" si="0"/>
        <v>0</v>
      </c>
      <c r="W86" s="6">
        <f t="shared" si="0"/>
        <v>0</v>
      </c>
      <c r="X86" s="6">
        <f t="shared" si="0"/>
        <v>0</v>
      </c>
      <c r="Y86" s="6">
        <f t="shared" si="0"/>
        <v>0</v>
      </c>
      <c r="Z86" s="6">
        <f t="shared" si="0"/>
        <v>0</v>
      </c>
      <c r="AA86" s="6">
        <f t="shared" si="0"/>
        <v>0</v>
      </c>
      <c r="AB86" s="6" t="e">
        <f t="shared" si="0"/>
        <v>#VALUE!</v>
      </c>
      <c r="AC86" s="6">
        <f t="shared" si="0"/>
        <v>4</v>
      </c>
      <c r="AD86" s="6">
        <f t="shared" si="0"/>
        <v>0</v>
      </c>
      <c r="AE86" s="6">
        <f t="shared" si="0"/>
        <v>0</v>
      </c>
      <c r="AF86" s="6">
        <v>0</v>
      </c>
      <c r="AG86" s="6">
        <f t="shared" si="0"/>
        <v>0</v>
      </c>
      <c r="AH86" s="6">
        <f t="shared" si="0"/>
        <v>0</v>
      </c>
      <c r="AI86" s="6">
        <f t="shared" si="0"/>
        <v>0</v>
      </c>
      <c r="AJ86" s="6">
        <f t="shared" si="0"/>
        <v>1</v>
      </c>
      <c r="AK86" s="6">
        <f t="shared" si="0"/>
        <v>9.6199999999999992</v>
      </c>
      <c r="AL86" s="6">
        <f t="shared" si="0"/>
        <v>0</v>
      </c>
      <c r="AM86" s="6">
        <f t="shared" si="0"/>
        <v>0</v>
      </c>
      <c r="AN86" s="6">
        <f t="shared" si="0"/>
        <v>0</v>
      </c>
      <c r="AO86" s="6">
        <f t="shared" si="0"/>
        <v>7</v>
      </c>
      <c r="AP86" s="6">
        <f t="shared" si="0"/>
        <v>1.349</v>
      </c>
      <c r="AQ86" s="6">
        <f t="shared" si="0"/>
        <v>0</v>
      </c>
      <c r="AR86" s="6">
        <f t="shared" si="0"/>
        <v>0.24</v>
      </c>
      <c r="AS86" s="6">
        <f t="shared" si="0"/>
        <v>0</v>
      </c>
      <c r="AT86" s="6">
        <f t="shared" si="0"/>
        <v>0</v>
      </c>
      <c r="AU86" s="6">
        <f t="shared" si="0"/>
        <v>0</v>
      </c>
      <c r="AV86" s="6">
        <f t="shared" si="0"/>
        <v>0</v>
      </c>
      <c r="AW86" s="6">
        <f t="shared" si="0"/>
        <v>3477930</v>
      </c>
      <c r="AX86" s="6" t="e">
        <f t="shared" si="0"/>
        <v>#VALUE!</v>
      </c>
      <c r="AY86" s="7"/>
    </row>
    <row r="87" spans="1:51" s="4" customFormat="1" ht="120" customHeight="1" x14ac:dyDescent="0.25">
      <c r="A87" s="15"/>
      <c r="B87" s="16"/>
      <c r="C87" s="18"/>
      <c r="D87" s="16"/>
      <c r="E87" s="16"/>
      <c r="F87" s="16"/>
      <c r="G87" s="10"/>
      <c r="H87" s="10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13"/>
      <c r="AX87" s="6"/>
      <c r="AY87" s="7"/>
    </row>
    <row r="88" spans="1:51" s="4" customFormat="1" ht="120" customHeight="1" x14ac:dyDescent="0.25">
      <c r="A88" s="15"/>
      <c r="B88" s="16"/>
      <c r="C88" s="18"/>
      <c r="D88" s="16"/>
      <c r="E88" s="16"/>
      <c r="F88" s="16"/>
      <c r="G88" s="10"/>
      <c r="H88" s="10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13"/>
      <c r="AX88" s="6"/>
      <c r="AY88" s="7"/>
    </row>
    <row r="89" spans="1:51" s="4" customFormat="1" ht="118.5" customHeight="1" x14ac:dyDescent="0.25">
      <c r="A89" s="15"/>
      <c r="B89" s="15"/>
      <c r="C89" s="15"/>
      <c r="D89" s="16"/>
      <c r="E89" s="16"/>
      <c r="F89" s="16"/>
      <c r="G89" s="10"/>
      <c r="H89" s="10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13"/>
      <c r="AX89" s="6"/>
      <c r="AY89" s="7"/>
    </row>
    <row r="90" spans="1:51" s="4" customFormat="1" ht="118.5" customHeight="1" x14ac:dyDescent="0.25">
      <c r="A90" s="15"/>
      <c r="B90" s="15"/>
      <c r="C90" s="15"/>
      <c r="D90" s="16"/>
      <c r="E90" s="16"/>
      <c r="F90" s="16"/>
      <c r="G90" s="10"/>
      <c r="H90" s="10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13"/>
      <c r="AX90" s="6"/>
      <c r="AY90" s="7"/>
    </row>
    <row r="91" spans="1:51" s="4" customFormat="1" ht="118.5" customHeight="1" x14ac:dyDescent="0.25">
      <c r="A91" s="15"/>
      <c r="B91" s="15"/>
      <c r="C91" s="15"/>
      <c r="D91" s="16"/>
      <c r="E91" s="16"/>
      <c r="F91" s="16"/>
      <c r="G91" s="10"/>
      <c r="H91" s="10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13"/>
      <c r="AX91" s="6"/>
      <c r="AY91" s="7"/>
    </row>
    <row r="92" spans="1:51" s="4" customFormat="1" ht="118.5" customHeight="1" x14ac:dyDescent="0.25">
      <c r="A92" s="15"/>
      <c r="B92" s="15"/>
      <c r="C92" s="15"/>
      <c r="D92" s="16"/>
      <c r="E92" s="16"/>
      <c r="F92" s="16"/>
      <c r="G92" s="10"/>
      <c r="H92" s="10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13"/>
      <c r="AX92" s="6"/>
      <c r="AY92" s="7"/>
    </row>
    <row r="93" spans="1:51" s="4" customFormat="1" ht="118.5" customHeight="1" x14ac:dyDescent="0.25">
      <c r="A93" s="15"/>
      <c r="B93" s="15"/>
      <c r="C93" s="15"/>
      <c r="D93" s="16"/>
      <c r="E93" s="16"/>
      <c r="F93" s="16"/>
      <c r="G93" s="10"/>
      <c r="H93" s="10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13"/>
      <c r="AX93" s="6"/>
      <c r="AY93" s="7"/>
    </row>
    <row r="94" spans="1:51" s="4" customFormat="1" ht="118.5" customHeight="1" x14ac:dyDescent="0.25">
      <c r="A94" s="15"/>
      <c r="B94" s="15"/>
      <c r="C94" s="15"/>
      <c r="D94" s="16"/>
      <c r="E94" s="16"/>
      <c r="F94" s="16"/>
      <c r="G94" s="10"/>
      <c r="H94" s="10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13"/>
      <c r="AX94" s="6"/>
      <c r="AY94" s="7"/>
    </row>
    <row r="95" spans="1:51" s="4" customFormat="1" ht="118.5" customHeight="1" x14ac:dyDescent="0.25">
      <c r="A95" s="15"/>
      <c r="B95" s="15"/>
      <c r="C95" s="15"/>
      <c r="D95" s="16"/>
      <c r="E95" s="16"/>
      <c r="F95" s="16"/>
      <c r="G95" s="10"/>
      <c r="H95" s="10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13"/>
      <c r="AX95" s="6"/>
      <c r="AY95" s="7"/>
    </row>
    <row r="96" spans="1:51" s="4" customFormat="1" ht="118.5" customHeight="1" x14ac:dyDescent="0.25">
      <c r="A96" s="15"/>
      <c r="B96" s="15"/>
      <c r="C96" s="15"/>
      <c r="D96" s="16"/>
      <c r="E96" s="16"/>
      <c r="F96" s="16"/>
      <c r="G96" s="10"/>
      <c r="H96" s="10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13"/>
      <c r="AX96" s="6"/>
      <c r="AY96" s="7"/>
    </row>
  </sheetData>
  <autoFilter ref="A2:AX88"/>
  <mergeCells count="7">
    <mergeCell ref="AK19:AK20"/>
    <mergeCell ref="AX19:AX20"/>
    <mergeCell ref="AK5:AK6"/>
    <mergeCell ref="AX5:AX6"/>
    <mergeCell ref="AK12:AK13"/>
    <mergeCell ref="AX12:AX13"/>
    <mergeCell ref="AK15:AK16"/>
  </mergeCells>
  <pageMargins left="0" right="0" top="0" bottom="0" header="0" footer="0"/>
  <pageSetup paperSize="9" scale="2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30_лот_(льготники) расчет</vt:lpstr>
      <vt:lpstr>30_лот_(льготники)</vt:lpstr>
      <vt:lpstr>'30_лот_(льготники)'!Заголовки_для_печати</vt:lpstr>
      <vt:lpstr>'30_лот_(льготники) расчет'!Заголовки_для_печати</vt:lpstr>
      <vt:lpstr>'30_лот_(льготники)'!Область_печати</vt:lpstr>
      <vt:lpstr>'30_лот_(льготники)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2014-06-18T07:30:51Z</dcterms:modified>
</cp:coreProperties>
</file>