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2011-нл2" sheetId="2" r:id="rId1"/>
    <sheet name="2010-нл2" sheetId="4" r:id="rId2"/>
    <sheet name="график" sheetId="3" r:id="rId3"/>
  </sheets>
  <definedNames>
    <definedName name="_xlnm._FilterDatabase" localSheetId="1" hidden="1">'2010-нл2'!$A$3:$N$11</definedName>
    <definedName name="_xlnm._FilterDatabase" localSheetId="0" hidden="1">'2011-нл2'!$A$3:$N$11</definedName>
    <definedName name="_xlnm.Print_Titles" localSheetId="2">график!$4:$5</definedName>
  </definedNames>
  <calcPr calcId="145621"/>
</workbook>
</file>

<file path=xl/calcChain.xml><?xml version="1.0" encoding="utf-8"?>
<calcChain xmlns="http://schemas.openxmlformats.org/spreadsheetml/2006/main">
  <c r="M20" i="4" l="1"/>
  <c r="M20" i="2"/>
  <c r="H23" i="2" l="1"/>
  <c r="F23" i="2"/>
  <c r="M14" i="4"/>
  <c r="M17" i="4"/>
  <c r="M17" i="2"/>
  <c r="M14" i="2"/>
  <c r="F4" i="4" l="1"/>
  <c r="F7" i="4"/>
  <c r="G7" i="4" s="1"/>
  <c r="F9" i="4"/>
  <c r="G9" i="4" s="1"/>
  <c r="G4" i="4" l="1"/>
  <c r="G8" i="2"/>
  <c r="F8" i="4" s="1"/>
  <c r="G8" i="4" s="1"/>
  <c r="I10" i="2" l="1"/>
  <c r="H10" i="4" s="1"/>
  <c r="I10" i="4" s="1"/>
  <c r="G10" i="2"/>
  <c r="F10" i="4" s="1"/>
  <c r="G10" i="4" s="1"/>
  <c r="I11" i="2"/>
  <c r="H11" i="4" s="1"/>
  <c r="I11" i="4" s="1"/>
  <c r="G11" i="2"/>
  <c r="F11" i="4" s="1"/>
  <c r="G11" i="4" s="1"/>
  <c r="I9" i="2"/>
  <c r="J10" i="4" l="1"/>
  <c r="J11" i="4"/>
  <c r="J9" i="2"/>
  <c r="K9" i="2" s="1"/>
  <c r="H9" i="4"/>
  <c r="I9" i="4" s="1"/>
  <c r="J9" i="4" s="1"/>
  <c r="J10" i="2"/>
  <c r="K10" i="2" s="1"/>
  <c r="J11" i="2"/>
  <c r="K11" i="2" s="1"/>
  <c r="I8" i="2"/>
  <c r="H8" i="4" s="1"/>
  <c r="I8" i="4" s="1"/>
  <c r="J8" i="4" s="1"/>
  <c r="I7" i="2"/>
  <c r="I6" i="2"/>
  <c r="H6" i="4" s="1"/>
  <c r="I6" i="4" s="1"/>
  <c r="G6" i="2"/>
  <c r="F6" i="4" s="1"/>
  <c r="G6" i="4" s="1"/>
  <c r="I5" i="2"/>
  <c r="H5" i="4" s="1"/>
  <c r="I5" i="4" s="1"/>
  <c r="G5" i="2"/>
  <c r="I4" i="2"/>
  <c r="I23" i="2" s="1"/>
  <c r="F5" i="4" l="1"/>
  <c r="F23" i="4" s="1"/>
  <c r="G23" i="2"/>
  <c r="J4" i="2"/>
  <c r="H4" i="4"/>
  <c r="J6" i="4"/>
  <c r="J7" i="2"/>
  <c r="K7" i="2" s="1"/>
  <c r="H7" i="4"/>
  <c r="I7" i="4" s="1"/>
  <c r="J7" i="4" s="1"/>
  <c r="L10" i="2"/>
  <c r="K10" i="4"/>
  <c r="L10" i="4" s="1"/>
  <c r="L9" i="2"/>
  <c r="K9" i="4"/>
  <c r="L9" i="4" s="1"/>
  <c r="L11" i="2"/>
  <c r="M11" i="2" s="1"/>
  <c r="K11" i="4"/>
  <c r="L11" i="4" s="1"/>
  <c r="J8" i="2"/>
  <c r="K8" i="2" s="1"/>
  <c r="K8" i="4" s="1"/>
  <c r="L8" i="4" s="1"/>
  <c r="J6" i="2"/>
  <c r="K6" i="2" s="1"/>
  <c r="J5" i="2"/>
  <c r="K5" i="2" s="1"/>
  <c r="G5" i="4" l="1"/>
  <c r="G23" i="4" s="1"/>
  <c r="J5" i="4"/>
  <c r="J23" i="2"/>
  <c r="K4" i="2"/>
  <c r="K23" i="2" s="1"/>
  <c r="I4" i="4"/>
  <c r="H23" i="4"/>
  <c r="M11" i="4"/>
  <c r="L7" i="2"/>
  <c r="K7" i="4"/>
  <c r="L7" i="4" s="1"/>
  <c r="L5" i="2"/>
  <c r="K5" i="4"/>
  <c r="L4" i="2"/>
  <c r="L6" i="2"/>
  <c r="K6" i="4"/>
  <c r="L6" i="4" s="1"/>
  <c r="L8" i="2"/>
  <c r="K4" i="4" l="1"/>
  <c r="K23" i="4" s="1"/>
  <c r="L5" i="4"/>
  <c r="L23" i="2"/>
  <c r="J4" i="4"/>
  <c r="J23" i="4" s="1"/>
  <c r="I23" i="4"/>
  <c r="M8" i="2"/>
  <c r="M23" i="2" s="1"/>
  <c r="L4" i="4" l="1"/>
  <c r="L23" i="4" l="1"/>
  <c r="M8" i="4"/>
  <c r="M23" i="4" s="1"/>
</calcChain>
</file>

<file path=xl/sharedStrings.xml><?xml version="1.0" encoding="utf-8"?>
<sst xmlns="http://schemas.openxmlformats.org/spreadsheetml/2006/main" count="150" uniqueCount="76">
  <si>
    <t>N ТЗ</t>
  </si>
  <si>
    <t>ПИР (тыс.руб.)</t>
  </si>
  <si>
    <t>Всего</t>
  </si>
  <si>
    <t>Линия электропередач, КТП</t>
  </si>
  <si>
    <t>КТП</t>
  </si>
  <si>
    <t>Кол-во (шт)</t>
  </si>
  <si>
    <t>ВПУ</t>
  </si>
  <si>
    <t>Строительная длина (км), мощность (мВА)</t>
  </si>
  <si>
    <t>Стоимость оборудования (тыс.руб.) удельно</t>
  </si>
  <si>
    <t>Всего стоимость оборудования (тыс.руб.)</t>
  </si>
  <si>
    <t>СМР (тыс.руб.)удельно</t>
  </si>
  <si>
    <t>Всего СМР (тыс.руб.)</t>
  </si>
  <si>
    <t>Итого стоимость без ПИР (тыс.руб.)</t>
  </si>
  <si>
    <t>Наименование объекта</t>
  </si>
  <si>
    <t>грязинский</t>
  </si>
  <si>
    <t>Уст-ка разъединителя РЛК</t>
  </si>
  <si>
    <t>ПКУ</t>
  </si>
  <si>
    <t>ЛЭП-10  кВ</t>
  </si>
  <si>
    <t xml:space="preserve"> г. Липецк пос. Матырский индивидуальные жилые дома ООО "ЛГЭК"</t>
  </si>
  <si>
    <t>Монтаж провода ВЛ-10 кВ</t>
  </si>
  <si>
    <t>Замена трансформатора на ТОЛ-75*5</t>
  </si>
  <si>
    <t>ВЛ-10  кВ</t>
  </si>
  <si>
    <t>с.Желтые пески магазин с кафе и аптечным пунктом ООО НПП "Тензор"</t>
  </si>
  <si>
    <t>УКРУПНЕННЫЙ РАСЧЕТ СТОИМОСТИ ОБЪЕКТОВ ТЕХНОЛОГИЧЕСКОГО ПРИСОЕДИНЕНИЯ В ТЕКУЩИХ ЦЕНАХ 2011 ГОДА БЕЗ НДС</t>
  </si>
  <si>
    <t>Календарный план выполнения работ</t>
  </si>
  <si>
    <t>№ п/п</t>
  </si>
  <si>
    <t>Наименование объекта и содержание работ</t>
  </si>
  <si>
    <t>График выполнения (в неделях с момента заключения договора)</t>
  </si>
  <si>
    <t>1.1</t>
  </si>
  <si>
    <t>Осмотр объекта строительства. Уточнение исходных данных</t>
  </si>
  <si>
    <t>1.2</t>
  </si>
  <si>
    <t>Разработка ПСД</t>
  </si>
  <si>
    <t>1.3</t>
  </si>
  <si>
    <t>Комплектация материалами и оборудованием</t>
  </si>
  <si>
    <t>1.4</t>
  </si>
  <si>
    <t xml:space="preserve">Выполнение строительно-монтажных и пуско-наладочных работ </t>
  </si>
  <si>
    <t>1.5</t>
  </si>
  <si>
    <t>Выполнение исполнительной и технической документации</t>
  </si>
  <si>
    <t>1.6</t>
  </si>
  <si>
    <t>Оформление и передача в УКС формы КС 14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</si>
  <si>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</si>
  <si>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</si>
  <si>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</si>
  <si>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</si>
  <si>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</si>
  <si>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</si>
  <si>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</si>
  <si>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</si>
  <si>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</si>
  <si>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</si>
  <si>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</si>
  <si>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</si>
  <si>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</si>
  <si>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</si>
  <si>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</si>
  <si>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</si>
  <si>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</si>
  <si>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</si>
  <si>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</si>
  <si>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</si>
  <si>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</si>
  <si>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</si>
  <si>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</si>
  <si>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</si>
  <si>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УКРУПНЕННЫЙ РАСЧЕТ СТОИМОСТИ ОБЪЕКТОВ ТЕХНОЛОГИЧЕСКОГО ПРИСОЕДИНЕНИЯ В ТЕКУЩИХ ЦЕНАХ 2010 ГОДА БЕЗ НДС</t>
  </si>
  <si>
    <t>г. Елец, ул. Коммунаров базовая станция сотовой связи ЗАО "Липецк Мобайл"</t>
  </si>
  <si>
    <t>КЛ-6 кВ</t>
  </si>
  <si>
    <t>ЛЭП-0,4 кВ</t>
  </si>
  <si>
    <t>елецкий</t>
  </si>
  <si>
    <t>СХПК "Родина", юго-западнее с.Дубовец овощехранилище ООО "Агрофирма Трио"</t>
  </si>
  <si>
    <t>ВЛ-10 кВ</t>
  </si>
  <si>
    <t>долгоруковский</t>
  </si>
  <si>
    <t>с.Тербуны, ул. Мира д. 21 жилой дом ОАО "Свой Дом"</t>
  </si>
  <si>
    <t>ЛЭП-0,4  кВ</t>
  </si>
  <si>
    <t>тербунский</t>
  </si>
  <si>
    <t>Приложение 1 к ТЗ№28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</si>
</sst>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0" fontId="0" fillId="0" borderId="1" xfId="0" applyFill="1" applyBorder="1"/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8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Fill="1" applyBorder="1"/>
    <xf numFmtId="1" fontId="0" fillId="0" borderId="0" xfId="0" applyNumberFormat="1" applyFill="1" applyBorder="1"/>
    <xf numFmtId="164" fontId="4" fillId="0" borderId="0" xfId="0" applyNumberFormat="1" applyFont="1" applyFill="1" applyBorder="1"/>
    <xf numFmtId="164" fontId="6" fillId="0" borderId="0" xfId="0" applyNumberFormat="1" applyFont="1" applyFill="1"/>
    <xf numFmtId="0" fontId="5" fillId="0" borderId="0" xfId="0" applyFont="1" applyFill="1"/>
    <xf numFmtId="0" fontId="0" fillId="0" borderId="0" xfId="0" applyFill="1"/>
    <xf numFmtId="164" fontId="4" fillId="0" borderId="0" xfId="0" applyNumberFormat="1" applyFont="1" applyFill="1" applyBorder="1" applyAlignment="1">
      <alignment vertical="center"/>
    </xf>
    <xf numFmtId="164" fontId="0" fillId="0" borderId="1" xfId="0" applyNumberFormat="1" applyFill="1" applyBorder="1"/>
    <xf numFmtId="1" fontId="0" fillId="0" borderId="1" xfId="0" applyNumberFormat="1" applyFill="1" applyBorder="1"/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0" fontId="0" fillId="0" borderId="3" xfId="0" applyFill="1" applyBorder="1"/>
    <xf numFmtId="164" fontId="0" fillId="0" borderId="3" xfId="0" applyNumberFormat="1" applyFill="1" applyBorder="1"/>
    <xf numFmtId="1" fontId="0" fillId="0" borderId="3" xfId="0" applyNumberFormat="1" applyFill="1" applyBorder="1"/>
    <xf numFmtId="164" fontId="4" fillId="0" borderId="3" xfId="0" applyNumberFormat="1" applyFont="1" applyFill="1" applyBorder="1"/>
    <xf numFmtId="164" fontId="4" fillId="0" borderId="3" xfId="0" applyNumberFormat="1" applyFont="1" applyFill="1" applyBorder="1" applyAlignment="1">
      <alignment vertical="center"/>
    </xf>
    <xf numFmtId="0" fontId="0" fillId="0" borderId="6" xfId="0" applyFill="1" applyBorder="1"/>
    <xf numFmtId="164" fontId="0" fillId="0" borderId="6" xfId="0" applyNumberFormat="1" applyFill="1" applyBorder="1"/>
    <xf numFmtId="1" fontId="0" fillId="0" borderId="6" xfId="0" applyNumberFormat="1" applyFill="1" applyBorder="1"/>
    <xf numFmtId="164" fontId="4" fillId="0" borderId="6" xfId="0" applyNumberFormat="1" applyFont="1" applyFill="1" applyBorder="1"/>
    <xf numFmtId="164" fontId="4" fillId="0" borderId="6" xfId="0" applyNumberFormat="1" applyFont="1" applyFill="1" applyBorder="1" applyAlignment="1">
      <alignment vertical="center"/>
    </xf>
    <xf numFmtId="0" fontId="0" fillId="0" borderId="9" xfId="0" applyFill="1" applyBorder="1"/>
    <xf numFmtId="164" fontId="0" fillId="0" borderId="9" xfId="0" applyNumberFormat="1" applyFill="1" applyBorder="1"/>
    <xf numFmtId="1" fontId="0" fillId="0" borderId="9" xfId="0" applyNumberFormat="1" applyFill="1" applyBorder="1"/>
    <xf numFmtId="164" fontId="4" fillId="0" borderId="9" xfId="0" applyNumberFormat="1" applyFont="1" applyFill="1" applyBorder="1"/>
    <xf numFmtId="164" fontId="4" fillId="0" borderId="9" xfId="0" applyNumberFormat="1" applyFont="1" applyFill="1" applyBorder="1" applyAlignment="1">
      <alignment vertical="center"/>
    </xf>
    <xf numFmtId="0" fontId="0" fillId="0" borderId="8" xfId="0" applyFill="1" applyBorder="1"/>
    <xf numFmtId="164" fontId="0" fillId="0" borderId="8" xfId="0" applyNumberFormat="1" applyFill="1" applyBorder="1"/>
    <xf numFmtId="1" fontId="0" fillId="0" borderId="8" xfId="0" applyNumberFormat="1" applyFill="1" applyBorder="1"/>
    <xf numFmtId="164" fontId="4" fillId="0" borderId="8" xfId="0" applyNumberFormat="1" applyFont="1" applyFill="1" applyBorder="1" applyAlignment="1">
      <alignment vertical="center"/>
    </xf>
    <xf numFmtId="0" fontId="6" fillId="0" borderId="0" xfId="0" applyFont="1" applyFill="1"/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" fontId="0" fillId="0" borderId="1" xfId="0" applyNumberFormat="1" applyFill="1" applyBorder="1" applyAlignment="1">
      <alignment vertical="center"/>
    </xf>
    <xf numFmtId="0" fontId="0" fillId="0" borderId="3" xfId="0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vertical="center"/>
    </xf>
    <xf numFmtId="0" fontId="0" fillId="0" borderId="4" xfId="0" applyFill="1" applyBorder="1"/>
    <xf numFmtId="164" fontId="0" fillId="0" borderId="4" xfId="0" applyNumberFormat="1" applyFill="1" applyBorder="1"/>
    <xf numFmtId="1" fontId="0" fillId="0" borderId="4" xfId="0" applyNumberFormat="1" applyFill="1" applyBorder="1"/>
    <xf numFmtId="164" fontId="4" fillId="0" borderId="4" xfId="0" applyNumberFormat="1" applyFont="1" applyFill="1" applyBorder="1"/>
    <xf numFmtId="0" fontId="0" fillId="0" borderId="5" xfId="0" applyFill="1" applyBorder="1"/>
    <xf numFmtId="164" fontId="0" fillId="0" borderId="5" xfId="0" applyNumberFormat="1" applyFill="1" applyBorder="1"/>
    <xf numFmtId="1" fontId="0" fillId="0" borderId="5" xfId="0" applyNumberFormat="1" applyFill="1" applyBorder="1"/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0" fillId="0" borderId="11" xfId="0" applyFill="1" applyBorder="1"/>
    <xf numFmtId="0" fontId="0" fillId="3" borderId="11" xfId="0" applyFill="1" applyBorder="1"/>
    <xf numFmtId="0" fontId="0" fillId="0" borderId="1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106" zoomScaleNormal="106" workbookViewId="0">
      <pane xSplit="2" ySplit="3" topLeftCell="C4" activePane="bottomRight" state="frozen"/>
      <selection activeCell="C237" sqref="C237"/>
      <selection pane="topRight" activeCell="C237" sqref="C237"/>
      <selection pane="bottomLeft" activeCell="C237" sqref="C237"/>
      <selection pane="bottomRight" activeCell="L18" sqref="L18:L20"/>
    </sheetView>
  </sheetViews>
  <sheetFormatPr defaultRowHeight="15" x14ac:dyDescent="0.25"/>
  <cols>
    <col min="1" max="1" width="32.7109375" style="10" customWidth="1"/>
    <col min="2" max="2" width="15.140625" customWidth="1"/>
    <col min="3" max="3" width="27.85546875" customWidth="1"/>
    <col min="4" max="4" width="7.710937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5.85546875" customWidth="1"/>
    <col min="13" max="13" width="11.85546875" style="8" customWidth="1"/>
    <col min="14" max="14" width="13.42578125" customWidth="1"/>
  </cols>
  <sheetData>
    <row r="1" spans="1:14" x14ac:dyDescent="0.25">
      <c r="A1" s="75" t="s">
        <v>23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19.5" thickBot="1" x14ac:dyDescent="0.3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4" ht="140.1" customHeight="1" thickBot="1" x14ac:dyDescent="0.3">
      <c r="A3" s="11" t="s">
        <v>13</v>
      </c>
      <c r="B3" s="6" t="s">
        <v>0</v>
      </c>
      <c r="C3" s="1" t="s">
        <v>3</v>
      </c>
      <c r="D3" s="3" t="s">
        <v>7</v>
      </c>
      <c r="E3" s="5" t="s">
        <v>5</v>
      </c>
      <c r="F3" s="3" t="s">
        <v>8</v>
      </c>
      <c r="G3" s="7" t="s">
        <v>9</v>
      </c>
      <c r="H3" s="3" t="s">
        <v>10</v>
      </c>
      <c r="I3" s="7" t="s">
        <v>11</v>
      </c>
      <c r="J3" s="3" t="s">
        <v>12</v>
      </c>
      <c r="K3" s="7" t="s">
        <v>1</v>
      </c>
      <c r="L3" s="7" t="s">
        <v>2</v>
      </c>
      <c r="M3" s="9"/>
      <c r="N3" s="9"/>
    </row>
    <row r="4" spans="1:14" s="26" customFormat="1" ht="15" customHeight="1" thickTop="1" x14ac:dyDescent="0.25">
      <c r="A4" s="77" t="s">
        <v>18</v>
      </c>
      <c r="B4" s="79">
        <v>260588</v>
      </c>
      <c r="C4" s="47" t="s">
        <v>17</v>
      </c>
      <c r="D4" s="48">
        <v>0.5</v>
      </c>
      <c r="E4" s="49"/>
      <c r="F4" s="47"/>
      <c r="G4" s="47"/>
      <c r="H4" s="50">
        <v>1300</v>
      </c>
      <c r="I4" s="50">
        <f>D4*H4</f>
        <v>650</v>
      </c>
      <c r="J4" s="50">
        <f t="shared" ref="J4:J5" si="0">G4+I4</f>
        <v>650</v>
      </c>
      <c r="K4" s="50">
        <f t="shared" ref="K4:K5" si="1">J4*0.08</f>
        <v>52</v>
      </c>
      <c r="L4" s="50">
        <f t="shared" ref="L4:L5" si="2">J4+K4</f>
        <v>702</v>
      </c>
      <c r="M4" s="51"/>
      <c r="N4" s="25"/>
    </row>
    <row r="5" spans="1:14" s="26" customFormat="1" ht="15" customHeight="1" x14ac:dyDescent="0.25">
      <c r="A5" s="78"/>
      <c r="B5" s="80"/>
      <c r="C5" s="4" t="s">
        <v>15</v>
      </c>
      <c r="D5" s="28"/>
      <c r="E5" s="29">
        <v>1</v>
      </c>
      <c r="F5" s="30">
        <v>38.5</v>
      </c>
      <c r="G5" s="30">
        <f>E5*F5</f>
        <v>38.5</v>
      </c>
      <c r="H5" s="30">
        <v>2.5</v>
      </c>
      <c r="I5" s="30">
        <f>E5*H5</f>
        <v>2.5</v>
      </c>
      <c r="J5" s="28">
        <f t="shared" si="0"/>
        <v>41</v>
      </c>
      <c r="K5" s="28">
        <f t="shared" si="1"/>
        <v>3.2800000000000002</v>
      </c>
      <c r="L5" s="28">
        <f t="shared" si="2"/>
        <v>44.28</v>
      </c>
      <c r="M5" s="51"/>
      <c r="N5" s="25"/>
    </row>
    <row r="6" spans="1:14" s="26" customFormat="1" ht="15" customHeight="1" x14ac:dyDescent="0.25">
      <c r="A6" s="78"/>
      <c r="B6" s="80"/>
      <c r="C6" s="4" t="s">
        <v>16</v>
      </c>
      <c r="D6" s="28"/>
      <c r="E6" s="29">
        <v>1</v>
      </c>
      <c r="F6" s="30">
        <v>190</v>
      </c>
      <c r="G6" s="30">
        <f>E6*F6</f>
        <v>190</v>
      </c>
      <c r="H6" s="30">
        <v>14.771000000000001</v>
      </c>
      <c r="I6" s="30">
        <f>E6*H6</f>
        <v>14.771000000000001</v>
      </c>
      <c r="J6" s="30">
        <f>G6+I6</f>
        <v>204.77100000000002</v>
      </c>
      <c r="K6" s="30">
        <f>J6*0.08</f>
        <v>16.381680000000003</v>
      </c>
      <c r="L6" s="30">
        <f>J6+K6</f>
        <v>221.15268000000003</v>
      </c>
      <c r="M6" s="51"/>
      <c r="N6" s="25"/>
    </row>
    <row r="7" spans="1:14" s="26" customFormat="1" ht="15" customHeight="1" x14ac:dyDescent="0.25">
      <c r="A7" s="78"/>
      <c r="B7" s="80"/>
      <c r="C7" s="52" t="s">
        <v>19</v>
      </c>
      <c r="D7" s="53">
        <v>0.5</v>
      </c>
      <c r="E7" s="54"/>
      <c r="F7" s="4"/>
      <c r="G7" s="4"/>
      <c r="H7" s="31">
        <v>370</v>
      </c>
      <c r="I7" s="31">
        <f>D7*H7</f>
        <v>185</v>
      </c>
      <c r="J7" s="31">
        <f t="shared" ref="J7" si="3">G7+I7</f>
        <v>185</v>
      </c>
      <c r="K7" s="31">
        <f t="shared" ref="K7" si="4">J7*0.08</f>
        <v>14.8</v>
      </c>
      <c r="L7" s="31">
        <f t="shared" ref="L7" si="5">J7+K7</f>
        <v>199.8</v>
      </c>
      <c r="M7" s="51"/>
      <c r="N7" s="25"/>
    </row>
    <row r="8" spans="1:14" s="26" customFormat="1" ht="30" customHeight="1" thickBot="1" x14ac:dyDescent="0.3">
      <c r="A8" s="81"/>
      <c r="B8" s="82"/>
      <c r="C8" s="55" t="s">
        <v>20</v>
      </c>
      <c r="D8" s="36"/>
      <c r="E8" s="56">
        <v>3</v>
      </c>
      <c r="F8" s="36">
        <v>19.25</v>
      </c>
      <c r="G8" s="36">
        <f>E8*F8</f>
        <v>57.75</v>
      </c>
      <c r="H8" s="36">
        <v>10.939</v>
      </c>
      <c r="I8" s="36">
        <f>E8*H8</f>
        <v>32.817</v>
      </c>
      <c r="J8" s="36">
        <f t="shared" ref="J8" si="6">G8+I8</f>
        <v>90.567000000000007</v>
      </c>
      <c r="K8" s="36">
        <f>J8*0.08</f>
        <v>7.2453600000000007</v>
      </c>
      <c r="L8" s="36">
        <f t="shared" ref="L8" si="7">J8+K8</f>
        <v>97.812360000000012</v>
      </c>
      <c r="M8" s="24">
        <f>SUM(L4:L8)</f>
        <v>1265.04504</v>
      </c>
      <c r="N8" s="25" t="s">
        <v>14</v>
      </c>
    </row>
    <row r="9" spans="1:14" s="26" customFormat="1" ht="15" customHeight="1" thickTop="1" x14ac:dyDescent="0.25">
      <c r="A9" s="77" t="s">
        <v>22</v>
      </c>
      <c r="B9" s="79">
        <v>1102026</v>
      </c>
      <c r="C9" s="42" t="s">
        <v>21</v>
      </c>
      <c r="D9" s="43">
        <v>0.03</v>
      </c>
      <c r="E9" s="44"/>
      <c r="F9" s="42"/>
      <c r="G9" s="42"/>
      <c r="H9" s="46">
        <v>1300</v>
      </c>
      <c r="I9" s="46">
        <f t="shared" ref="I9" si="8">D9*H9</f>
        <v>39</v>
      </c>
      <c r="J9" s="46">
        <f t="shared" ref="J9" si="9">G9+I9</f>
        <v>39</v>
      </c>
      <c r="K9" s="46">
        <f t="shared" ref="K9" si="10">J9*0.08</f>
        <v>3.12</v>
      </c>
      <c r="L9" s="46">
        <f t="shared" ref="L9" si="11">J9+K9</f>
        <v>42.12</v>
      </c>
      <c r="M9" s="51"/>
      <c r="N9" s="25"/>
    </row>
    <row r="10" spans="1:14" s="26" customFormat="1" ht="15" customHeight="1" x14ac:dyDescent="0.25">
      <c r="A10" s="78"/>
      <c r="B10" s="80"/>
      <c r="C10" s="4" t="s">
        <v>6</v>
      </c>
      <c r="D10" s="28"/>
      <c r="E10" s="29">
        <v>1</v>
      </c>
      <c r="F10" s="30">
        <v>4.492</v>
      </c>
      <c r="G10" s="30">
        <f>E10*F10</f>
        <v>4.492</v>
      </c>
      <c r="H10" s="30">
        <v>2.6949999999999998</v>
      </c>
      <c r="I10" s="30">
        <f>E10*H10</f>
        <v>2.6949999999999998</v>
      </c>
      <c r="J10" s="30">
        <f>G10+I10</f>
        <v>7.1869999999999994</v>
      </c>
      <c r="K10" s="30">
        <f>J10*0.08</f>
        <v>0.57495999999999992</v>
      </c>
      <c r="L10" s="30">
        <f>J10+K10</f>
        <v>7.7619599999999993</v>
      </c>
      <c r="M10" s="51"/>
      <c r="N10" s="25"/>
    </row>
    <row r="11" spans="1:14" s="26" customFormat="1" ht="15" customHeight="1" x14ac:dyDescent="0.25">
      <c r="A11" s="78"/>
      <c r="B11" s="80"/>
      <c r="C11" s="57" t="s">
        <v>4</v>
      </c>
      <c r="D11" s="58">
        <v>0.16</v>
      </c>
      <c r="E11" s="59">
        <v>1</v>
      </c>
      <c r="F11" s="60">
        <v>292.37</v>
      </c>
      <c r="G11" s="60">
        <f>E11*F11</f>
        <v>292.37</v>
      </c>
      <c r="H11" s="60">
        <v>50</v>
      </c>
      <c r="I11" s="60">
        <f>E11*H11</f>
        <v>50</v>
      </c>
      <c r="J11" s="60">
        <f>G11+I11</f>
        <v>342.37</v>
      </c>
      <c r="K11" s="60">
        <f>J11*0.08</f>
        <v>27.389600000000002</v>
      </c>
      <c r="L11" s="60">
        <f>J11+K11</f>
        <v>369.75959999999998</v>
      </c>
      <c r="M11" s="24">
        <f>SUM(L9:L11)</f>
        <v>419.64155999999997</v>
      </c>
      <c r="N11" s="25" t="s">
        <v>14</v>
      </c>
    </row>
    <row r="12" spans="1:14" s="26" customFormat="1" ht="15" customHeight="1" x14ac:dyDescent="0.25">
      <c r="A12" s="70" t="s">
        <v>65</v>
      </c>
      <c r="B12" s="73">
        <v>1990272</v>
      </c>
      <c r="C12" s="4" t="s">
        <v>66</v>
      </c>
      <c r="D12" s="28">
        <v>0.1</v>
      </c>
      <c r="E12" s="29"/>
      <c r="F12" s="30"/>
      <c r="G12" s="30"/>
      <c r="H12" s="30">
        <v>2000</v>
      </c>
      <c r="I12" s="30">
        <v>200</v>
      </c>
      <c r="J12" s="30">
        <v>200</v>
      </c>
      <c r="K12" s="30">
        <v>16</v>
      </c>
      <c r="L12" s="30">
        <v>216</v>
      </c>
      <c r="M12" s="24"/>
      <c r="N12" s="25"/>
    </row>
    <row r="13" spans="1:14" s="26" customFormat="1" ht="15" customHeight="1" x14ac:dyDescent="0.25">
      <c r="A13" s="70"/>
      <c r="B13" s="73"/>
      <c r="C13" s="4" t="s">
        <v>67</v>
      </c>
      <c r="D13" s="28">
        <v>0.05</v>
      </c>
      <c r="E13" s="29"/>
      <c r="F13" s="30"/>
      <c r="G13" s="30"/>
      <c r="H13" s="30">
        <v>1300</v>
      </c>
      <c r="I13" s="30">
        <v>65</v>
      </c>
      <c r="J13" s="30">
        <v>65</v>
      </c>
      <c r="K13" s="30">
        <v>5.2</v>
      </c>
      <c r="L13" s="30">
        <v>70.2</v>
      </c>
      <c r="M13" s="24"/>
      <c r="N13" s="25"/>
    </row>
    <row r="14" spans="1:14" s="26" customFormat="1" ht="15" customHeight="1" thickBot="1" x14ac:dyDescent="0.3">
      <c r="A14" s="71"/>
      <c r="B14" s="74"/>
      <c r="C14" s="37" t="s">
        <v>4</v>
      </c>
      <c r="D14" s="38">
        <v>1.6E-2</v>
      </c>
      <c r="E14" s="39">
        <v>1</v>
      </c>
      <c r="F14" s="40">
        <v>155</v>
      </c>
      <c r="G14" s="40">
        <v>155</v>
      </c>
      <c r="H14" s="40">
        <v>50</v>
      </c>
      <c r="I14" s="40">
        <v>50</v>
      </c>
      <c r="J14" s="40">
        <v>205</v>
      </c>
      <c r="K14" s="40">
        <v>16.399999999999999</v>
      </c>
      <c r="L14" s="40">
        <v>221.4</v>
      </c>
      <c r="M14" s="24">
        <f>SUM(L12:L14)</f>
        <v>507.6</v>
      </c>
      <c r="N14" s="25" t="s">
        <v>68</v>
      </c>
    </row>
    <row r="15" spans="1:14" s="26" customFormat="1" ht="15" customHeight="1" thickTop="1" x14ac:dyDescent="0.25">
      <c r="A15" s="69" t="s">
        <v>69</v>
      </c>
      <c r="B15" s="72">
        <v>2043242</v>
      </c>
      <c r="C15" s="42" t="s">
        <v>70</v>
      </c>
      <c r="D15" s="43">
        <v>1.6</v>
      </c>
      <c r="E15" s="44"/>
      <c r="F15" s="45"/>
      <c r="G15" s="45"/>
      <c r="H15" s="45">
        <v>1300</v>
      </c>
      <c r="I15" s="45">
        <v>2080</v>
      </c>
      <c r="J15" s="45">
        <v>2080</v>
      </c>
      <c r="K15" s="45">
        <v>166.4</v>
      </c>
      <c r="L15" s="45">
        <v>2246.4</v>
      </c>
      <c r="M15" s="24"/>
      <c r="N15" s="25"/>
    </row>
    <row r="16" spans="1:14" s="26" customFormat="1" ht="15" customHeight="1" x14ac:dyDescent="0.25">
      <c r="A16" s="70"/>
      <c r="B16" s="73"/>
      <c r="C16" s="4" t="s">
        <v>15</v>
      </c>
      <c r="D16" s="28"/>
      <c r="E16" s="29">
        <v>1</v>
      </c>
      <c r="F16" s="30">
        <v>38.5</v>
      </c>
      <c r="G16" s="30">
        <v>38.5</v>
      </c>
      <c r="H16" s="30">
        <v>2.5</v>
      </c>
      <c r="I16" s="30">
        <v>2.5</v>
      </c>
      <c r="J16" s="30">
        <v>41</v>
      </c>
      <c r="K16" s="30">
        <v>3.2800000000000002</v>
      </c>
      <c r="L16" s="30">
        <v>44.28</v>
      </c>
      <c r="M16" s="24"/>
      <c r="N16" s="25"/>
    </row>
    <row r="17" spans="1:14" s="26" customFormat="1" ht="15" customHeight="1" thickBot="1" x14ac:dyDescent="0.3">
      <c r="A17" s="71"/>
      <c r="B17" s="74"/>
      <c r="C17" s="37" t="s">
        <v>16</v>
      </c>
      <c r="D17" s="38"/>
      <c r="E17" s="39">
        <v>1</v>
      </c>
      <c r="F17" s="40">
        <v>190</v>
      </c>
      <c r="G17" s="40">
        <v>190</v>
      </c>
      <c r="H17" s="40">
        <v>14.771000000000001</v>
      </c>
      <c r="I17" s="40">
        <v>14.771000000000001</v>
      </c>
      <c r="J17" s="40">
        <v>204.77100000000002</v>
      </c>
      <c r="K17" s="40">
        <v>16.381680000000003</v>
      </c>
      <c r="L17" s="40">
        <v>221.15268000000003</v>
      </c>
      <c r="M17" s="24">
        <f t="shared" ref="M17" si="12">SUM(L15:L17)</f>
        <v>2511.8326800000004</v>
      </c>
      <c r="N17" s="25" t="s">
        <v>71</v>
      </c>
    </row>
    <row r="18" spans="1:14" s="26" customFormat="1" ht="15" customHeight="1" thickTop="1" x14ac:dyDescent="0.25">
      <c r="A18" s="69" t="s">
        <v>72</v>
      </c>
      <c r="B18" s="72">
        <v>1463937</v>
      </c>
      <c r="C18" s="42" t="s">
        <v>17</v>
      </c>
      <c r="D18" s="43">
        <v>0.5</v>
      </c>
      <c r="E18" s="44"/>
      <c r="F18" s="45"/>
      <c r="G18" s="45"/>
      <c r="H18" s="45">
        <v>1300</v>
      </c>
      <c r="I18" s="45">
        <v>650</v>
      </c>
      <c r="J18" s="45">
        <v>650</v>
      </c>
      <c r="K18" s="45">
        <v>52</v>
      </c>
      <c r="L18" s="45">
        <v>702</v>
      </c>
      <c r="M18" s="24"/>
      <c r="N18" s="25"/>
    </row>
    <row r="19" spans="1:14" s="26" customFormat="1" ht="15" customHeight="1" x14ac:dyDescent="0.25">
      <c r="A19" s="70"/>
      <c r="B19" s="73"/>
      <c r="C19" s="4" t="s">
        <v>73</v>
      </c>
      <c r="D19" s="28">
        <v>0.5</v>
      </c>
      <c r="E19" s="29"/>
      <c r="F19" s="30"/>
      <c r="G19" s="30"/>
      <c r="H19" s="30">
        <v>1300</v>
      </c>
      <c r="I19" s="30">
        <v>650</v>
      </c>
      <c r="J19" s="30">
        <v>650</v>
      </c>
      <c r="K19" s="30">
        <v>52</v>
      </c>
      <c r="L19" s="30">
        <v>702</v>
      </c>
      <c r="M19" s="24"/>
      <c r="N19" s="25"/>
    </row>
    <row r="20" spans="1:14" s="26" customFormat="1" ht="15" customHeight="1" thickBot="1" x14ac:dyDescent="0.3">
      <c r="A20" s="71"/>
      <c r="B20" s="74"/>
      <c r="C20" s="37" t="s">
        <v>4</v>
      </c>
      <c r="D20" s="38">
        <v>0.4</v>
      </c>
      <c r="E20" s="39">
        <v>1</v>
      </c>
      <c r="F20" s="40">
        <v>389.83</v>
      </c>
      <c r="G20" s="40">
        <v>389.83</v>
      </c>
      <c r="H20" s="40">
        <v>50</v>
      </c>
      <c r="I20" s="40">
        <v>50</v>
      </c>
      <c r="J20" s="40">
        <v>439.83</v>
      </c>
      <c r="K20" s="40">
        <v>35.186399999999999</v>
      </c>
      <c r="L20" s="40">
        <v>475.01639999999998</v>
      </c>
      <c r="M20" s="24">
        <f t="shared" ref="M20" si="13">SUM(L18:L20)</f>
        <v>1879.0164</v>
      </c>
      <c r="N20" s="25" t="s">
        <v>74</v>
      </c>
    </row>
    <row r="21" spans="1:14" s="26" customFormat="1" ht="15" customHeight="1" thickTop="1" x14ac:dyDescent="0.25">
      <c r="A21" s="18"/>
      <c r="B21" s="19"/>
      <c r="C21" s="20"/>
      <c r="D21" s="21"/>
      <c r="E21" s="22"/>
      <c r="F21" s="23"/>
      <c r="G21" s="23"/>
      <c r="H21" s="23"/>
      <c r="I21" s="23"/>
      <c r="J21" s="23"/>
      <c r="K21" s="23"/>
      <c r="L21" s="23"/>
      <c r="M21" s="24"/>
      <c r="N21" s="25"/>
    </row>
    <row r="22" spans="1:14" s="26" customFormat="1" ht="15" customHeight="1" x14ac:dyDescent="0.25">
      <c r="A22" s="18"/>
      <c r="B22" s="19"/>
      <c r="C22" s="20"/>
      <c r="D22" s="21"/>
      <c r="E22" s="22"/>
      <c r="F22" s="23"/>
      <c r="G22" s="23"/>
      <c r="H22" s="23"/>
      <c r="I22" s="23"/>
      <c r="J22" s="23"/>
      <c r="K22" s="23"/>
      <c r="L22" s="23"/>
      <c r="M22" s="24"/>
      <c r="N22" s="25"/>
    </row>
    <row r="23" spans="1:14" x14ac:dyDescent="0.25">
      <c r="F23" s="2">
        <f t="shared" ref="F23:M23" si="14">SUM(F4:F22)</f>
        <v>1317.942</v>
      </c>
      <c r="G23" s="2">
        <f t="shared" si="14"/>
        <v>1356.442</v>
      </c>
      <c r="H23" s="2">
        <f t="shared" si="14"/>
        <v>10368.175999999999</v>
      </c>
      <c r="I23" s="2">
        <f t="shared" si="14"/>
        <v>4739.0540000000001</v>
      </c>
      <c r="J23" s="2">
        <f t="shared" si="14"/>
        <v>6095.4960000000001</v>
      </c>
      <c r="K23" s="2">
        <f t="shared" si="14"/>
        <v>487.63968</v>
      </c>
      <c r="L23" s="2">
        <f t="shared" si="14"/>
        <v>6583.1356799999994</v>
      </c>
      <c r="M23" s="2">
        <f t="shared" si="14"/>
        <v>6583.1356800000012</v>
      </c>
    </row>
  </sheetData>
  <autoFilter ref="A3:N11"/>
  <mergeCells count="12">
    <mergeCell ref="A1:L1"/>
    <mergeCell ref="B2:L2"/>
    <mergeCell ref="A9:A11"/>
    <mergeCell ref="B9:B11"/>
    <mergeCell ref="A4:A8"/>
    <mergeCell ref="B4:B8"/>
    <mergeCell ref="A18:A20"/>
    <mergeCell ref="B18:B20"/>
    <mergeCell ref="B12:B14"/>
    <mergeCell ref="A12:A14"/>
    <mergeCell ref="B15:B17"/>
    <mergeCell ref="A15:A17"/>
  </mergeCells>
  <pageMargins left="0.11811023622047245" right="0.11811023622047245" top="0.15748031496062992" bottom="0.15748031496062992" header="0.31496062992125984" footer="0.31496062992125984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106" zoomScaleNormal="106" workbookViewId="0">
      <pane xSplit="2" ySplit="3" topLeftCell="C4" activePane="bottomRight" state="frozen"/>
      <selection activeCell="C237" sqref="C237"/>
      <selection pane="topRight" activeCell="C237" sqref="C237"/>
      <selection pane="bottomLeft" activeCell="C237" sqref="C237"/>
      <selection pane="bottomRight" activeCell="L4" sqref="L4:L20"/>
    </sheetView>
  </sheetViews>
  <sheetFormatPr defaultRowHeight="15" x14ac:dyDescent="0.25"/>
  <cols>
    <col min="1" max="1" width="32.7109375" style="10" customWidth="1"/>
    <col min="2" max="2" width="15.140625" customWidth="1"/>
    <col min="3" max="3" width="27.85546875" customWidth="1"/>
    <col min="4" max="4" width="7.710937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5.85546875" customWidth="1"/>
    <col min="13" max="13" width="11.28515625" style="8" customWidth="1"/>
    <col min="14" max="14" width="13.42578125" customWidth="1"/>
  </cols>
  <sheetData>
    <row r="1" spans="1:14" x14ac:dyDescent="0.25">
      <c r="A1" s="75" t="s">
        <v>64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19.5" thickBot="1" x14ac:dyDescent="0.3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4" ht="140.1" customHeight="1" thickBot="1" x14ac:dyDescent="0.3">
      <c r="A3" s="11" t="s">
        <v>13</v>
      </c>
      <c r="B3" s="6" t="s">
        <v>0</v>
      </c>
      <c r="C3" s="1" t="s">
        <v>3</v>
      </c>
      <c r="D3" s="3" t="s">
        <v>7</v>
      </c>
      <c r="E3" s="5" t="s">
        <v>5</v>
      </c>
      <c r="F3" s="3" t="s">
        <v>8</v>
      </c>
      <c r="G3" s="7" t="s">
        <v>9</v>
      </c>
      <c r="H3" s="3" t="s">
        <v>10</v>
      </c>
      <c r="I3" s="7" t="s">
        <v>11</v>
      </c>
      <c r="J3" s="3" t="s">
        <v>12</v>
      </c>
      <c r="K3" s="7" t="s">
        <v>1</v>
      </c>
      <c r="L3" s="7" t="s">
        <v>2</v>
      </c>
      <c r="M3" s="9"/>
      <c r="N3" s="9"/>
    </row>
    <row r="4" spans="1:14" s="26" customFormat="1" ht="15" customHeight="1" thickTop="1" x14ac:dyDescent="0.25">
      <c r="A4" s="77" t="s">
        <v>18</v>
      </c>
      <c r="B4" s="79">
        <v>260588</v>
      </c>
      <c r="C4" s="47" t="s">
        <v>17</v>
      </c>
      <c r="D4" s="48">
        <v>0.5</v>
      </c>
      <c r="E4" s="49"/>
      <c r="F4" s="35">
        <f>'2011-нл2'!G4</f>
        <v>0</v>
      </c>
      <c r="G4" s="35">
        <f t="shared" ref="G4:G11" si="0">F4*3.27/3.55</f>
        <v>0</v>
      </c>
      <c r="H4" s="36">
        <f>'2011-нл2'!I4</f>
        <v>650</v>
      </c>
      <c r="I4" s="36">
        <f t="shared" ref="I4:I11" si="1">H4*4.74/4.85</f>
        <v>635.25773195876297</v>
      </c>
      <c r="J4" s="36">
        <f t="shared" ref="J4:J5" si="2">G4+I4</f>
        <v>635.25773195876297</v>
      </c>
      <c r="K4" s="36">
        <f>'2011-нл2'!K4*3.13/3.31</f>
        <v>49.172205438066463</v>
      </c>
      <c r="L4" s="36">
        <f t="shared" ref="L4:L5" si="3">J4+K4</f>
        <v>684.42993739682947</v>
      </c>
      <c r="M4" s="51"/>
      <c r="N4" s="25"/>
    </row>
    <row r="5" spans="1:14" s="26" customFormat="1" ht="15" customHeight="1" x14ac:dyDescent="0.25">
      <c r="A5" s="78"/>
      <c r="B5" s="80"/>
      <c r="C5" s="4" t="s">
        <v>15</v>
      </c>
      <c r="D5" s="28"/>
      <c r="E5" s="29">
        <v>1</v>
      </c>
      <c r="F5" s="30">
        <f>'2011-нл2'!G5</f>
        <v>38.5</v>
      </c>
      <c r="G5" s="30">
        <f t="shared" si="0"/>
        <v>35.463380281690142</v>
      </c>
      <c r="H5" s="31">
        <f>'2011-нл2'!I5</f>
        <v>2.5</v>
      </c>
      <c r="I5" s="31">
        <f t="shared" si="1"/>
        <v>2.4432989690721656</v>
      </c>
      <c r="J5" s="28">
        <f t="shared" si="2"/>
        <v>37.906679250762309</v>
      </c>
      <c r="K5" s="31">
        <f>'2011-нл2'!K5*3.13/3.31</f>
        <v>3.1016314199395771</v>
      </c>
      <c r="L5" s="28">
        <f t="shared" si="3"/>
        <v>41.008310670701889</v>
      </c>
      <c r="M5" s="51"/>
      <c r="N5" s="25"/>
    </row>
    <row r="6" spans="1:14" s="26" customFormat="1" ht="15" customHeight="1" x14ac:dyDescent="0.25">
      <c r="A6" s="78"/>
      <c r="B6" s="80"/>
      <c r="C6" s="4" t="s">
        <v>16</v>
      </c>
      <c r="D6" s="28"/>
      <c r="E6" s="29">
        <v>1</v>
      </c>
      <c r="F6" s="30">
        <f>'2011-нл2'!G6</f>
        <v>190</v>
      </c>
      <c r="G6" s="30">
        <f t="shared" si="0"/>
        <v>175.01408450704224</v>
      </c>
      <c r="H6" s="31">
        <f>'2011-нл2'!I6</f>
        <v>14.771000000000001</v>
      </c>
      <c r="I6" s="31">
        <f t="shared" si="1"/>
        <v>14.435987628865982</v>
      </c>
      <c r="J6" s="30">
        <f>G6+I6</f>
        <v>189.45007213590821</v>
      </c>
      <c r="K6" s="31">
        <f>'2011-нл2'!K6*3.13/3.31</f>
        <v>15.490833353474322</v>
      </c>
      <c r="L6" s="30">
        <f>J6+K6</f>
        <v>204.94090548938254</v>
      </c>
      <c r="M6" s="51"/>
      <c r="N6" s="25"/>
    </row>
    <row r="7" spans="1:14" s="26" customFormat="1" ht="15" customHeight="1" x14ac:dyDescent="0.25">
      <c r="A7" s="78"/>
      <c r="B7" s="80"/>
      <c r="C7" s="52" t="s">
        <v>19</v>
      </c>
      <c r="D7" s="53">
        <v>0.5</v>
      </c>
      <c r="E7" s="54"/>
      <c r="F7" s="30">
        <f>'2011-нл2'!G7</f>
        <v>0</v>
      </c>
      <c r="G7" s="30">
        <f t="shared" si="0"/>
        <v>0</v>
      </c>
      <c r="H7" s="31">
        <f>'2011-нл2'!I7</f>
        <v>185</v>
      </c>
      <c r="I7" s="31">
        <f t="shared" si="1"/>
        <v>180.80412371134022</v>
      </c>
      <c r="J7" s="31">
        <f t="shared" ref="J7:J9" si="4">G7+I7</f>
        <v>180.80412371134022</v>
      </c>
      <c r="K7" s="31">
        <f>'2011-нл2'!K7*3.13/3.31</f>
        <v>13.995166163141993</v>
      </c>
      <c r="L7" s="31">
        <f t="shared" ref="L7:L9" si="5">J7+K7</f>
        <v>194.79928987448221</v>
      </c>
      <c r="M7" s="51"/>
      <c r="N7" s="25"/>
    </row>
    <row r="8" spans="1:14" s="26" customFormat="1" ht="30" customHeight="1" thickBot="1" x14ac:dyDescent="0.3">
      <c r="A8" s="81"/>
      <c r="B8" s="82"/>
      <c r="C8" s="55" t="s">
        <v>20</v>
      </c>
      <c r="D8" s="36"/>
      <c r="E8" s="56">
        <v>3</v>
      </c>
      <c r="F8" s="40">
        <f>'2011-нл2'!G8</f>
        <v>57.75</v>
      </c>
      <c r="G8" s="40">
        <f t="shared" si="0"/>
        <v>53.195070422535217</v>
      </c>
      <c r="H8" s="41">
        <f>'2011-нл2'!I8</f>
        <v>32.817</v>
      </c>
      <c r="I8" s="41">
        <f t="shared" si="1"/>
        <v>32.072696907216496</v>
      </c>
      <c r="J8" s="41">
        <f t="shared" si="4"/>
        <v>85.267767329751706</v>
      </c>
      <c r="K8" s="41">
        <f>'2011-нл2'!K8*3.13/3.31</f>
        <v>6.8513525075528703</v>
      </c>
      <c r="L8" s="41">
        <f t="shared" si="5"/>
        <v>92.119119837304581</v>
      </c>
      <c r="M8" s="24">
        <f>SUM(L4:L8)</f>
        <v>1217.2975632687007</v>
      </c>
      <c r="N8" s="25" t="s">
        <v>14</v>
      </c>
    </row>
    <row r="9" spans="1:14" s="26" customFormat="1" ht="15" customHeight="1" thickTop="1" x14ac:dyDescent="0.25">
      <c r="A9" s="77" t="s">
        <v>22</v>
      </c>
      <c r="B9" s="79">
        <v>1102026</v>
      </c>
      <c r="C9" s="42" t="s">
        <v>21</v>
      </c>
      <c r="D9" s="43">
        <v>0.03</v>
      </c>
      <c r="E9" s="44"/>
      <c r="F9" s="45">
        <f>'2011-нл2'!G9</f>
        <v>0</v>
      </c>
      <c r="G9" s="45">
        <f t="shared" si="0"/>
        <v>0</v>
      </c>
      <c r="H9" s="46">
        <f>'2011-нл2'!I9</f>
        <v>39</v>
      </c>
      <c r="I9" s="46">
        <f t="shared" si="1"/>
        <v>38.11546391752578</v>
      </c>
      <c r="J9" s="46">
        <f t="shared" si="4"/>
        <v>38.11546391752578</v>
      </c>
      <c r="K9" s="46">
        <f>'2011-нл2'!K9*3.13/3.31</f>
        <v>2.9503323262839878</v>
      </c>
      <c r="L9" s="46">
        <f t="shared" si="5"/>
        <v>41.065796243809771</v>
      </c>
      <c r="M9" s="51"/>
      <c r="N9" s="25"/>
    </row>
    <row r="10" spans="1:14" s="26" customFormat="1" ht="15" customHeight="1" x14ac:dyDescent="0.25">
      <c r="A10" s="78"/>
      <c r="B10" s="80"/>
      <c r="C10" s="4" t="s">
        <v>6</v>
      </c>
      <c r="D10" s="28"/>
      <c r="E10" s="29">
        <v>1</v>
      </c>
      <c r="F10" s="30">
        <f>'2011-нл2'!G10</f>
        <v>4.492</v>
      </c>
      <c r="G10" s="30">
        <f t="shared" si="0"/>
        <v>4.1377014084507042</v>
      </c>
      <c r="H10" s="31">
        <f>'2011-нл2'!I10</f>
        <v>2.6949999999999998</v>
      </c>
      <c r="I10" s="31">
        <f t="shared" si="1"/>
        <v>2.6338762886597942</v>
      </c>
      <c r="J10" s="30">
        <f>G10+I10</f>
        <v>6.771577697110498</v>
      </c>
      <c r="K10" s="31">
        <f>'2011-нл2'!K10*3.13/3.31</f>
        <v>0.54369329305135938</v>
      </c>
      <c r="L10" s="30">
        <f>J10+K10</f>
        <v>7.3152709901618573</v>
      </c>
      <c r="M10" s="51"/>
      <c r="N10" s="25"/>
    </row>
    <row r="11" spans="1:14" s="26" customFormat="1" ht="15" customHeight="1" thickBot="1" x14ac:dyDescent="0.3">
      <c r="A11" s="81"/>
      <c r="B11" s="82"/>
      <c r="C11" s="61" t="s">
        <v>4</v>
      </c>
      <c r="D11" s="62">
        <v>0.16</v>
      </c>
      <c r="E11" s="63">
        <v>1</v>
      </c>
      <c r="F11" s="40">
        <f>'2011-нл2'!G11</f>
        <v>292.37</v>
      </c>
      <c r="G11" s="40">
        <f t="shared" si="0"/>
        <v>269.30983098591548</v>
      </c>
      <c r="H11" s="41">
        <f>'2011-нл2'!I11</f>
        <v>50</v>
      </c>
      <c r="I11" s="41">
        <f t="shared" si="1"/>
        <v>48.865979381443303</v>
      </c>
      <c r="J11" s="40">
        <f>G11+I11</f>
        <v>318.17581036735879</v>
      </c>
      <c r="K11" s="41">
        <f>'2011-нл2'!K11*3.13/3.31</f>
        <v>25.900135347432027</v>
      </c>
      <c r="L11" s="40">
        <f>J11+K11</f>
        <v>344.07594571479081</v>
      </c>
      <c r="M11" s="24">
        <f>SUM(L9:L11)</f>
        <v>392.45701294876244</v>
      </c>
      <c r="N11" s="25" t="s">
        <v>14</v>
      </c>
    </row>
    <row r="12" spans="1:14" s="26" customFormat="1" ht="15" customHeight="1" thickTop="1" x14ac:dyDescent="0.25">
      <c r="A12" s="83" t="s">
        <v>65</v>
      </c>
      <c r="B12" s="84">
        <v>1990272</v>
      </c>
      <c r="C12" s="32" t="s">
        <v>66</v>
      </c>
      <c r="D12" s="33">
        <v>0.1</v>
      </c>
      <c r="E12" s="34"/>
      <c r="F12" s="35"/>
      <c r="G12" s="35"/>
      <c r="H12" s="36">
        <v>200</v>
      </c>
      <c r="I12" s="36">
        <v>195.46391752577321</v>
      </c>
      <c r="J12" s="35">
        <v>195.46391752577321</v>
      </c>
      <c r="K12" s="36">
        <v>15.129909365558911</v>
      </c>
      <c r="L12" s="35">
        <v>210.59382689133213</v>
      </c>
      <c r="M12" s="24"/>
      <c r="N12" s="25"/>
    </row>
    <row r="13" spans="1:14" s="26" customFormat="1" ht="15" customHeight="1" x14ac:dyDescent="0.25">
      <c r="A13" s="70"/>
      <c r="B13" s="73"/>
      <c r="C13" s="4" t="s">
        <v>67</v>
      </c>
      <c r="D13" s="28">
        <v>0.05</v>
      </c>
      <c r="E13" s="29"/>
      <c r="F13" s="30"/>
      <c r="G13" s="30"/>
      <c r="H13" s="31">
        <v>65</v>
      </c>
      <c r="I13" s="31">
        <v>63.525773195876297</v>
      </c>
      <c r="J13" s="30">
        <v>63.525773195876297</v>
      </c>
      <c r="K13" s="31">
        <v>4.9172205438066463</v>
      </c>
      <c r="L13" s="30">
        <v>68.442993739682947</v>
      </c>
      <c r="M13" s="24"/>
      <c r="N13" s="25"/>
    </row>
    <row r="14" spans="1:14" s="26" customFormat="1" ht="15" customHeight="1" thickBot="1" x14ac:dyDescent="0.3">
      <c r="A14" s="71"/>
      <c r="B14" s="74"/>
      <c r="C14" s="37" t="s">
        <v>4</v>
      </c>
      <c r="D14" s="38">
        <v>1.6E-2</v>
      </c>
      <c r="E14" s="39">
        <v>1</v>
      </c>
      <c r="F14" s="40">
        <v>155</v>
      </c>
      <c r="G14" s="40">
        <v>142.77464788732397</v>
      </c>
      <c r="H14" s="41">
        <v>50</v>
      </c>
      <c r="I14" s="41">
        <v>48.865979381443303</v>
      </c>
      <c r="J14" s="40">
        <v>191.64062726876728</v>
      </c>
      <c r="K14" s="41">
        <v>15.508157099697883</v>
      </c>
      <c r="L14" s="40">
        <v>207.14878436846516</v>
      </c>
      <c r="M14" s="24">
        <f t="shared" ref="M14:M17" si="6">SUM(L12:L14)</f>
        <v>486.18560499948023</v>
      </c>
      <c r="N14" s="25" t="s">
        <v>68</v>
      </c>
    </row>
    <row r="15" spans="1:14" s="26" customFormat="1" ht="15" customHeight="1" thickTop="1" x14ac:dyDescent="0.25">
      <c r="A15" s="70" t="s">
        <v>69</v>
      </c>
      <c r="B15" s="73">
        <v>2043242</v>
      </c>
      <c r="C15" s="4" t="s">
        <v>70</v>
      </c>
      <c r="D15" s="28">
        <v>1.6</v>
      </c>
      <c r="E15" s="29"/>
      <c r="F15" s="30">
        <v>0</v>
      </c>
      <c r="G15" s="30">
        <v>0</v>
      </c>
      <c r="H15" s="31">
        <v>2080</v>
      </c>
      <c r="I15" s="31">
        <v>2032.8247422680415</v>
      </c>
      <c r="J15" s="30">
        <v>2032.8247422680415</v>
      </c>
      <c r="K15" s="31">
        <v>157.35105740181268</v>
      </c>
      <c r="L15" s="30">
        <v>2190.1757996698543</v>
      </c>
      <c r="M15" s="24"/>
      <c r="N15" s="25"/>
    </row>
    <row r="16" spans="1:14" s="26" customFormat="1" ht="15" customHeight="1" x14ac:dyDescent="0.25">
      <c r="A16" s="70"/>
      <c r="B16" s="73"/>
      <c r="C16" s="4" t="s">
        <v>15</v>
      </c>
      <c r="D16" s="28"/>
      <c r="E16" s="29">
        <v>1</v>
      </c>
      <c r="F16" s="30">
        <v>38.5</v>
      </c>
      <c r="G16" s="30">
        <v>35.463380281690142</v>
      </c>
      <c r="H16" s="31">
        <v>2.5</v>
      </c>
      <c r="I16" s="31">
        <v>2.4432989690721656</v>
      </c>
      <c r="J16" s="30">
        <v>37.906679250762309</v>
      </c>
      <c r="K16" s="31">
        <v>3.1016314199395771</v>
      </c>
      <c r="L16" s="30">
        <v>41.008310670701889</v>
      </c>
      <c r="M16" s="24"/>
      <c r="N16" s="25"/>
    </row>
    <row r="17" spans="1:14" s="26" customFormat="1" ht="15" customHeight="1" thickBot="1" x14ac:dyDescent="0.3">
      <c r="A17" s="71"/>
      <c r="B17" s="74"/>
      <c r="C17" s="37" t="s">
        <v>16</v>
      </c>
      <c r="D17" s="38"/>
      <c r="E17" s="39">
        <v>1</v>
      </c>
      <c r="F17" s="40">
        <v>190</v>
      </c>
      <c r="G17" s="40">
        <v>175.01408450704224</v>
      </c>
      <c r="H17" s="41">
        <v>14.771000000000001</v>
      </c>
      <c r="I17" s="41">
        <v>14.435987628865982</v>
      </c>
      <c r="J17" s="40">
        <v>189.45007213590821</v>
      </c>
      <c r="K17" s="41">
        <v>15.490833353474322</v>
      </c>
      <c r="L17" s="40">
        <v>204.94090548938254</v>
      </c>
      <c r="M17" s="24">
        <f t="shared" si="6"/>
        <v>2436.125015829939</v>
      </c>
      <c r="N17" s="25" t="s">
        <v>71</v>
      </c>
    </row>
    <row r="18" spans="1:14" s="26" customFormat="1" ht="15" customHeight="1" thickTop="1" x14ac:dyDescent="0.25">
      <c r="A18" s="69" t="s">
        <v>72</v>
      </c>
      <c r="B18" s="72">
        <v>1463937</v>
      </c>
      <c r="C18" s="42" t="s">
        <v>17</v>
      </c>
      <c r="D18" s="43">
        <v>0.5</v>
      </c>
      <c r="E18" s="44"/>
      <c r="F18" s="45">
        <v>0</v>
      </c>
      <c r="G18" s="45">
        <v>0</v>
      </c>
      <c r="H18" s="46">
        <v>650</v>
      </c>
      <c r="I18" s="46">
        <v>635.25773195876297</v>
      </c>
      <c r="J18" s="45">
        <v>635.25773195876297</v>
      </c>
      <c r="K18" s="46">
        <v>49.172205438066463</v>
      </c>
      <c r="L18" s="45">
        <v>684.42993739682947</v>
      </c>
      <c r="M18" s="24"/>
      <c r="N18" s="25"/>
    </row>
    <row r="19" spans="1:14" s="26" customFormat="1" ht="15" customHeight="1" x14ac:dyDescent="0.25">
      <c r="A19" s="70"/>
      <c r="B19" s="73"/>
      <c r="C19" s="4" t="s">
        <v>73</v>
      </c>
      <c r="D19" s="28">
        <v>0.5</v>
      </c>
      <c r="E19" s="29"/>
      <c r="F19" s="30">
        <v>0</v>
      </c>
      <c r="G19" s="30">
        <v>0</v>
      </c>
      <c r="H19" s="31">
        <v>650</v>
      </c>
      <c r="I19" s="31">
        <v>635.25773195876297</v>
      </c>
      <c r="J19" s="30">
        <v>635.25773195876297</v>
      </c>
      <c r="K19" s="31">
        <v>49.172205438066463</v>
      </c>
      <c r="L19" s="30">
        <v>684.42993739682947</v>
      </c>
      <c r="M19" s="24"/>
      <c r="N19" s="25"/>
    </row>
    <row r="20" spans="1:14" s="26" customFormat="1" ht="15" customHeight="1" thickBot="1" x14ac:dyDescent="0.3">
      <c r="A20" s="71"/>
      <c r="B20" s="74"/>
      <c r="C20" s="37" t="s">
        <v>4</v>
      </c>
      <c r="D20" s="38">
        <v>0.4</v>
      </c>
      <c r="E20" s="39">
        <v>1</v>
      </c>
      <c r="F20" s="40">
        <v>389.83</v>
      </c>
      <c r="G20" s="40">
        <v>359.08284507042254</v>
      </c>
      <c r="H20" s="41">
        <v>50</v>
      </c>
      <c r="I20" s="41">
        <v>48.865979381443303</v>
      </c>
      <c r="J20" s="40">
        <v>407.94882445186585</v>
      </c>
      <c r="K20" s="41">
        <v>33.272940181268879</v>
      </c>
      <c r="L20" s="40">
        <v>441.22176463313474</v>
      </c>
      <c r="M20" s="24">
        <f t="shared" ref="M20" si="7">SUM(L18:L20)</f>
        <v>1810.0816394267936</v>
      </c>
      <c r="N20" s="25" t="s">
        <v>74</v>
      </c>
    </row>
    <row r="21" spans="1:14" s="26" customFormat="1" ht="15" customHeight="1" thickTop="1" x14ac:dyDescent="0.25">
      <c r="A21" s="18"/>
      <c r="B21" s="19"/>
      <c r="C21" s="20"/>
      <c r="D21" s="21"/>
      <c r="E21" s="22"/>
      <c r="F21" s="23"/>
      <c r="G21" s="23"/>
      <c r="H21" s="27"/>
      <c r="I21" s="27"/>
      <c r="J21" s="23"/>
      <c r="K21" s="27"/>
      <c r="L21" s="23"/>
      <c r="M21" s="24"/>
      <c r="N21" s="25"/>
    </row>
    <row r="22" spans="1:14" s="26" customFormat="1" ht="15" customHeight="1" x14ac:dyDescent="0.25">
      <c r="A22" s="18"/>
      <c r="B22" s="19"/>
      <c r="C22" s="20"/>
      <c r="D22" s="21"/>
      <c r="E22" s="22"/>
      <c r="F22" s="23"/>
      <c r="G22" s="23"/>
      <c r="H22" s="27"/>
      <c r="I22" s="27"/>
      <c r="J22" s="23"/>
      <c r="K22" s="27"/>
      <c r="L22" s="23"/>
      <c r="M22" s="24"/>
      <c r="N22" s="25"/>
    </row>
    <row r="23" spans="1:14" x14ac:dyDescent="0.25">
      <c r="F23" s="2">
        <f t="shared" ref="F23:M23" si="8">SUM(F4:F21)</f>
        <v>1356.442</v>
      </c>
      <c r="G23" s="2">
        <f t="shared" si="8"/>
        <v>1249.4550253521124</v>
      </c>
      <c r="H23" s="2">
        <f t="shared" si="8"/>
        <v>4739.0540000000001</v>
      </c>
      <c r="I23" s="2">
        <f t="shared" si="8"/>
        <v>4631.570301030928</v>
      </c>
      <c r="J23" s="2">
        <f t="shared" si="8"/>
        <v>5881.0253263830409</v>
      </c>
      <c r="K23" s="2">
        <f t="shared" si="8"/>
        <v>461.12151009063439</v>
      </c>
      <c r="L23" s="2">
        <f t="shared" si="8"/>
        <v>6342.1468364736756</v>
      </c>
      <c r="M23" s="2">
        <f t="shared" si="8"/>
        <v>6342.1468364736756</v>
      </c>
    </row>
    <row r="25" spans="1:14" x14ac:dyDescent="0.25">
      <c r="L25" s="2"/>
    </row>
    <row r="26" spans="1:14" x14ac:dyDescent="0.25">
      <c r="J26" s="2"/>
    </row>
  </sheetData>
  <autoFilter ref="A3:N11"/>
  <mergeCells count="12">
    <mergeCell ref="A9:A11"/>
    <mergeCell ref="B9:B11"/>
    <mergeCell ref="A4:A8"/>
    <mergeCell ref="B4:B8"/>
    <mergeCell ref="A1:L1"/>
    <mergeCell ref="B2:L2"/>
    <mergeCell ref="B18:B20"/>
    <mergeCell ref="A18:A20"/>
    <mergeCell ref="A12:A14"/>
    <mergeCell ref="B12:B14"/>
    <mergeCell ref="B15:B17"/>
    <mergeCell ref="A15:A17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zoomScaleNormal="100" workbookViewId="0">
      <selection activeCell="U22" sqref="U22"/>
    </sheetView>
  </sheetViews>
  <sheetFormatPr defaultRowHeight="15" x14ac:dyDescent="0.25"/>
  <cols>
    <col min="1" max="1" width="5.7109375" customWidth="1"/>
    <col min="2" max="2" width="70.7109375" customWidth="1"/>
    <col min="3" max="15" width="3.7109375" customWidth="1"/>
    <col min="16" max="20" width="3.28515625" customWidth="1"/>
  </cols>
  <sheetData>
    <row r="1" spans="1:20" x14ac:dyDescent="0.25">
      <c r="K1" s="88" t="s">
        <v>75</v>
      </c>
      <c r="L1" s="88"/>
      <c r="M1" s="88"/>
      <c r="N1" s="88"/>
      <c r="O1" s="88"/>
      <c r="P1" s="88"/>
    </row>
    <row r="2" spans="1:20" x14ac:dyDescent="0.25">
      <c r="A2" s="88" t="s">
        <v>24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4" spans="1:20" ht="15" customHeight="1" x14ac:dyDescent="0.25">
      <c r="A4" s="89" t="s">
        <v>25</v>
      </c>
      <c r="B4" s="91" t="s">
        <v>26</v>
      </c>
      <c r="C4" s="93" t="s">
        <v>27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5"/>
    </row>
    <row r="5" spans="1:20" x14ac:dyDescent="0.25">
      <c r="A5" s="90"/>
      <c r="B5" s="92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  <c r="O5" s="64">
        <v>13</v>
      </c>
      <c r="P5" s="68">
        <v>14</v>
      </c>
      <c r="Q5" s="68">
        <v>15</v>
      </c>
      <c r="R5" s="68">
        <v>16</v>
      </c>
      <c r="S5" s="68">
        <v>17</v>
      </c>
      <c r="T5" s="68">
        <v>18</v>
      </c>
    </row>
    <row r="6" spans="1:20" ht="30" customHeight="1" x14ac:dyDescent="0.25">
      <c r="A6" s="13">
        <v>1</v>
      </c>
      <c r="B6" s="14" t="s">
        <v>18</v>
      </c>
      <c r="C6" s="85">
        <v>260588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16"/>
      <c r="Q6" s="16"/>
      <c r="R6" s="16"/>
      <c r="S6" s="16"/>
      <c r="T6" s="16"/>
    </row>
    <row r="7" spans="1:20" x14ac:dyDescent="0.25">
      <c r="A7" s="15" t="s">
        <v>28</v>
      </c>
      <c r="B7" s="16" t="s">
        <v>29</v>
      </c>
      <c r="C7" s="17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65"/>
      <c r="P7" s="16"/>
      <c r="Q7" s="16"/>
      <c r="R7" s="16"/>
      <c r="S7" s="16"/>
      <c r="T7" s="16"/>
    </row>
    <row r="8" spans="1:20" x14ac:dyDescent="0.25">
      <c r="A8" s="15" t="s">
        <v>30</v>
      </c>
      <c r="B8" s="16" t="s">
        <v>31</v>
      </c>
      <c r="C8" s="17"/>
      <c r="D8" s="17"/>
      <c r="E8" s="17"/>
      <c r="F8" s="17"/>
      <c r="G8" s="17"/>
      <c r="H8" s="17"/>
      <c r="I8" s="16"/>
      <c r="J8" s="16"/>
      <c r="K8" s="16"/>
      <c r="L8" s="16"/>
      <c r="M8" s="16"/>
      <c r="N8" s="16"/>
      <c r="O8" s="65"/>
      <c r="P8" s="16"/>
      <c r="Q8" s="16"/>
      <c r="R8" s="16"/>
      <c r="S8" s="16"/>
      <c r="T8" s="16"/>
    </row>
    <row r="9" spans="1:20" x14ac:dyDescent="0.25">
      <c r="A9" s="15" t="s">
        <v>32</v>
      </c>
      <c r="B9" s="16" t="s">
        <v>33</v>
      </c>
      <c r="C9" s="17"/>
      <c r="D9" s="17"/>
      <c r="E9" s="17"/>
      <c r="F9" s="17"/>
      <c r="G9" s="17"/>
      <c r="H9" s="17"/>
      <c r="I9" s="16"/>
      <c r="J9" s="16"/>
      <c r="K9" s="16"/>
      <c r="L9" s="16"/>
      <c r="M9" s="16"/>
      <c r="N9" s="16"/>
      <c r="O9" s="65"/>
      <c r="P9" s="16"/>
      <c r="Q9" s="16"/>
      <c r="R9" s="16"/>
      <c r="S9" s="16"/>
      <c r="T9" s="16"/>
    </row>
    <row r="10" spans="1:20" x14ac:dyDescent="0.25">
      <c r="A10" s="15" t="s">
        <v>34</v>
      </c>
      <c r="B10" s="16" t="s">
        <v>35</v>
      </c>
      <c r="C10" s="16"/>
      <c r="D10" s="16"/>
      <c r="E10" s="16"/>
      <c r="F10" s="16"/>
      <c r="G10" s="16"/>
      <c r="H10" s="16"/>
      <c r="I10" s="17"/>
      <c r="J10" s="17"/>
      <c r="K10" s="17"/>
      <c r="L10" s="17"/>
      <c r="M10" s="17"/>
      <c r="N10" s="17"/>
      <c r="O10" s="66"/>
      <c r="P10" s="16"/>
      <c r="Q10" s="16"/>
      <c r="R10" s="16"/>
      <c r="S10" s="16"/>
      <c r="T10" s="16"/>
    </row>
    <row r="11" spans="1:20" x14ac:dyDescent="0.25">
      <c r="A11" s="15" t="s">
        <v>36</v>
      </c>
      <c r="B11" s="16" t="s">
        <v>37</v>
      </c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66"/>
      <c r="P11" s="16"/>
      <c r="Q11" s="16"/>
      <c r="R11" s="16"/>
      <c r="S11" s="16"/>
      <c r="T11" s="16"/>
    </row>
    <row r="12" spans="1:20" x14ac:dyDescent="0.25">
      <c r="A12" s="15" t="s">
        <v>38</v>
      </c>
      <c r="B12" s="16" t="s">
        <v>39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67"/>
      <c r="P12" s="16"/>
      <c r="Q12" s="16"/>
      <c r="R12" s="16"/>
      <c r="S12" s="16"/>
      <c r="T12" s="16"/>
    </row>
    <row r="13" spans="1:20" ht="30" customHeight="1" x14ac:dyDescent="0.25">
      <c r="A13" s="13">
        <v>2</v>
      </c>
      <c r="B13" s="14" t="s">
        <v>22</v>
      </c>
      <c r="C13" s="85">
        <v>1102026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16"/>
      <c r="Q13" s="16"/>
      <c r="R13" s="16"/>
      <c r="S13" s="16"/>
      <c r="T13" s="16"/>
    </row>
    <row r="14" spans="1:20" x14ac:dyDescent="0.25">
      <c r="A14" s="15" t="s">
        <v>40</v>
      </c>
      <c r="B14" s="16" t="s">
        <v>29</v>
      </c>
      <c r="C14" s="17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65"/>
      <c r="P14" s="16"/>
      <c r="Q14" s="16"/>
      <c r="R14" s="16"/>
      <c r="S14" s="16"/>
      <c r="T14" s="16"/>
    </row>
    <row r="15" spans="1:20" x14ac:dyDescent="0.25">
      <c r="A15" s="15" t="s">
        <v>41</v>
      </c>
      <c r="B15" s="16" t="s">
        <v>31</v>
      </c>
      <c r="C15" s="17"/>
      <c r="D15" s="17"/>
      <c r="E15" s="17"/>
      <c r="F15" s="17"/>
      <c r="G15" s="17"/>
      <c r="H15" s="17"/>
      <c r="I15" s="16"/>
      <c r="J15" s="16"/>
      <c r="K15" s="16"/>
      <c r="L15" s="16"/>
      <c r="M15" s="16"/>
      <c r="N15" s="16"/>
      <c r="O15" s="65"/>
      <c r="P15" s="16"/>
      <c r="Q15" s="16"/>
      <c r="R15" s="16"/>
      <c r="S15" s="16"/>
      <c r="T15" s="16"/>
    </row>
    <row r="16" spans="1:20" x14ac:dyDescent="0.25">
      <c r="A16" s="15" t="s">
        <v>42</v>
      </c>
      <c r="B16" s="16" t="s">
        <v>33</v>
      </c>
      <c r="C16" s="17"/>
      <c r="D16" s="17"/>
      <c r="E16" s="17"/>
      <c r="F16" s="17"/>
      <c r="G16" s="17"/>
      <c r="H16" s="17"/>
      <c r="I16" s="16"/>
      <c r="J16" s="16"/>
      <c r="K16" s="16"/>
      <c r="L16" s="16"/>
      <c r="M16" s="16"/>
      <c r="N16" s="16"/>
      <c r="O16" s="65"/>
      <c r="P16" s="16"/>
      <c r="Q16" s="16"/>
      <c r="R16" s="16"/>
      <c r="S16" s="16"/>
      <c r="T16" s="16"/>
    </row>
    <row r="17" spans="1:20" x14ac:dyDescent="0.25">
      <c r="A17" s="15" t="s">
        <v>43</v>
      </c>
      <c r="B17" s="16" t="s">
        <v>35</v>
      </c>
      <c r="C17" s="16"/>
      <c r="D17" s="16"/>
      <c r="E17" s="16"/>
      <c r="F17" s="16"/>
      <c r="G17" s="16"/>
      <c r="H17" s="16"/>
      <c r="I17" s="17"/>
      <c r="J17" s="17"/>
      <c r="K17" s="17"/>
      <c r="L17" s="17"/>
      <c r="M17" s="17"/>
      <c r="N17" s="17"/>
      <c r="O17" s="66"/>
      <c r="P17" s="16"/>
      <c r="Q17" s="16"/>
      <c r="R17" s="16"/>
      <c r="S17" s="16"/>
      <c r="T17" s="16"/>
    </row>
    <row r="18" spans="1:20" x14ac:dyDescent="0.25">
      <c r="A18" s="15" t="s">
        <v>44</v>
      </c>
      <c r="B18" s="16" t="s">
        <v>37</v>
      </c>
      <c r="C18" s="16"/>
      <c r="D18" s="16"/>
      <c r="E18" s="16"/>
      <c r="F18" s="16"/>
      <c r="G18" s="16"/>
      <c r="H18" s="16"/>
      <c r="I18" s="17"/>
      <c r="J18" s="17"/>
      <c r="K18" s="17"/>
      <c r="L18" s="17"/>
      <c r="M18" s="17"/>
      <c r="N18" s="17"/>
      <c r="O18" s="66"/>
      <c r="P18" s="16"/>
      <c r="Q18" s="16"/>
      <c r="R18" s="16"/>
      <c r="S18" s="16"/>
      <c r="T18" s="16"/>
    </row>
    <row r="19" spans="1:20" x14ac:dyDescent="0.25">
      <c r="A19" s="15" t="s">
        <v>45</v>
      </c>
      <c r="B19" s="16" t="s">
        <v>39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67"/>
      <c r="P19" s="16"/>
      <c r="Q19" s="16"/>
      <c r="R19" s="16"/>
      <c r="S19" s="16"/>
      <c r="T19" s="16"/>
    </row>
    <row r="20" spans="1:20" ht="30" customHeight="1" x14ac:dyDescent="0.25">
      <c r="A20" s="13">
        <v>3</v>
      </c>
      <c r="B20" s="14" t="s">
        <v>65</v>
      </c>
      <c r="C20" s="85">
        <v>1990272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16"/>
      <c r="Q20" s="16"/>
      <c r="R20" s="16"/>
      <c r="S20" s="16"/>
      <c r="T20" s="16"/>
    </row>
    <row r="21" spans="1:20" x14ac:dyDescent="0.25">
      <c r="A21" s="15" t="s">
        <v>46</v>
      </c>
      <c r="B21" s="16" t="s">
        <v>29</v>
      </c>
      <c r="C21" s="17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65"/>
      <c r="P21" s="16"/>
      <c r="Q21" s="16"/>
      <c r="R21" s="16"/>
      <c r="S21" s="16"/>
      <c r="T21" s="16"/>
    </row>
    <row r="22" spans="1:20" x14ac:dyDescent="0.25">
      <c r="A22" s="15" t="s">
        <v>47</v>
      </c>
      <c r="B22" s="16" t="s">
        <v>31</v>
      </c>
      <c r="C22" s="17"/>
      <c r="D22" s="17"/>
      <c r="E22" s="17"/>
      <c r="F22" s="17"/>
      <c r="G22" s="17"/>
      <c r="H22" s="17"/>
      <c r="I22" s="16"/>
      <c r="J22" s="16"/>
      <c r="K22" s="16"/>
      <c r="L22" s="16"/>
      <c r="M22" s="16"/>
      <c r="N22" s="16"/>
      <c r="O22" s="65"/>
      <c r="P22" s="16"/>
      <c r="Q22" s="16"/>
      <c r="R22" s="16"/>
      <c r="S22" s="16"/>
      <c r="T22" s="16"/>
    </row>
    <row r="23" spans="1:20" x14ac:dyDescent="0.25">
      <c r="A23" s="15" t="s">
        <v>48</v>
      </c>
      <c r="B23" s="16" t="s">
        <v>33</v>
      </c>
      <c r="C23" s="17"/>
      <c r="D23" s="17"/>
      <c r="E23" s="17"/>
      <c r="F23" s="17"/>
      <c r="G23" s="17"/>
      <c r="H23" s="17"/>
      <c r="I23" s="16"/>
      <c r="J23" s="16"/>
      <c r="K23" s="16"/>
      <c r="L23" s="16"/>
      <c r="M23" s="16"/>
      <c r="N23" s="16"/>
      <c r="O23" s="65"/>
      <c r="P23" s="16"/>
      <c r="Q23" s="16"/>
      <c r="R23" s="16"/>
      <c r="S23" s="16"/>
      <c r="T23" s="16"/>
    </row>
    <row r="24" spans="1:20" x14ac:dyDescent="0.25">
      <c r="A24" s="15" t="s">
        <v>49</v>
      </c>
      <c r="B24" s="16" t="s">
        <v>35</v>
      </c>
      <c r="C24" s="16"/>
      <c r="D24" s="16"/>
      <c r="E24" s="16"/>
      <c r="F24" s="16"/>
      <c r="G24" s="16"/>
      <c r="H24" s="16"/>
      <c r="I24" s="17"/>
      <c r="J24" s="17"/>
      <c r="K24" s="17"/>
      <c r="L24" s="17"/>
      <c r="M24" s="17"/>
      <c r="N24" s="17"/>
      <c r="O24" s="66"/>
      <c r="P24" s="16"/>
      <c r="Q24" s="16"/>
      <c r="R24" s="16"/>
      <c r="S24" s="16"/>
      <c r="T24" s="16"/>
    </row>
    <row r="25" spans="1:20" x14ac:dyDescent="0.25">
      <c r="A25" s="15" t="s">
        <v>50</v>
      </c>
      <c r="B25" s="16" t="s">
        <v>37</v>
      </c>
      <c r="C25" s="16"/>
      <c r="D25" s="16"/>
      <c r="E25" s="16"/>
      <c r="F25" s="16"/>
      <c r="G25" s="16"/>
      <c r="H25" s="16"/>
      <c r="I25" s="17"/>
      <c r="J25" s="17"/>
      <c r="K25" s="17"/>
      <c r="L25" s="17"/>
      <c r="M25" s="17"/>
      <c r="N25" s="17"/>
      <c r="O25" s="66"/>
      <c r="P25" s="16"/>
      <c r="Q25" s="16"/>
      <c r="R25" s="16"/>
      <c r="S25" s="16"/>
      <c r="T25" s="16"/>
    </row>
    <row r="26" spans="1:20" x14ac:dyDescent="0.25">
      <c r="A26" s="15" t="s">
        <v>51</v>
      </c>
      <c r="B26" s="16" t="s">
        <v>39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67"/>
      <c r="P26" s="16"/>
      <c r="Q26" s="16"/>
      <c r="R26" s="16"/>
      <c r="S26" s="16"/>
      <c r="T26" s="16"/>
    </row>
    <row r="27" spans="1:20" ht="30" customHeight="1" x14ac:dyDescent="0.25">
      <c r="A27" s="13">
        <v>4</v>
      </c>
      <c r="B27" s="14" t="s">
        <v>69</v>
      </c>
      <c r="C27" s="85">
        <v>2043242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16"/>
      <c r="Q27" s="16"/>
      <c r="R27" s="16"/>
      <c r="S27" s="16"/>
      <c r="T27" s="16"/>
    </row>
    <row r="28" spans="1:20" x14ac:dyDescent="0.25">
      <c r="A28" s="15" t="s">
        <v>52</v>
      </c>
      <c r="B28" s="16" t="s">
        <v>29</v>
      </c>
      <c r="C28" s="17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65"/>
      <c r="P28" s="16"/>
      <c r="Q28" s="16"/>
      <c r="R28" s="16"/>
      <c r="S28" s="16"/>
      <c r="T28" s="16"/>
    </row>
    <row r="29" spans="1:20" x14ac:dyDescent="0.25">
      <c r="A29" s="15" t="s">
        <v>53</v>
      </c>
      <c r="B29" s="16" t="s">
        <v>31</v>
      </c>
      <c r="C29" s="17"/>
      <c r="D29" s="17"/>
      <c r="E29" s="17"/>
      <c r="F29" s="17"/>
      <c r="G29" s="17"/>
      <c r="H29" s="17"/>
      <c r="I29" s="17"/>
      <c r="J29" s="17"/>
      <c r="K29" s="16"/>
      <c r="L29" s="16"/>
      <c r="M29" s="16"/>
      <c r="N29" s="16"/>
      <c r="O29" s="65"/>
      <c r="P29" s="16"/>
      <c r="Q29" s="16"/>
      <c r="R29" s="16"/>
      <c r="S29" s="16"/>
      <c r="T29" s="16"/>
    </row>
    <row r="30" spans="1:20" x14ac:dyDescent="0.25">
      <c r="A30" s="15" t="s">
        <v>54</v>
      </c>
      <c r="B30" s="16" t="s">
        <v>33</v>
      </c>
      <c r="C30" s="17"/>
      <c r="D30" s="17"/>
      <c r="E30" s="17"/>
      <c r="F30" s="17"/>
      <c r="G30" s="17"/>
      <c r="H30" s="17"/>
      <c r="I30" s="17"/>
      <c r="J30" s="17"/>
      <c r="K30" s="16"/>
      <c r="L30" s="16"/>
      <c r="M30" s="16"/>
      <c r="N30" s="16"/>
      <c r="O30" s="65"/>
      <c r="P30" s="16"/>
      <c r="Q30" s="16"/>
      <c r="R30" s="16"/>
      <c r="S30" s="16"/>
      <c r="T30" s="16"/>
    </row>
    <row r="31" spans="1:20" x14ac:dyDescent="0.25">
      <c r="A31" s="15" t="s">
        <v>55</v>
      </c>
      <c r="B31" s="16" t="s">
        <v>35</v>
      </c>
      <c r="C31" s="16"/>
      <c r="D31" s="16"/>
      <c r="E31" s="16"/>
      <c r="F31" s="16"/>
      <c r="G31" s="16"/>
      <c r="H31" s="16"/>
      <c r="I31" s="4"/>
      <c r="J31" s="4"/>
      <c r="K31" s="17"/>
      <c r="L31" s="17"/>
      <c r="M31" s="17"/>
      <c r="N31" s="17"/>
      <c r="O31" s="67"/>
      <c r="P31" s="17"/>
      <c r="Q31" s="17"/>
      <c r="R31" s="17"/>
      <c r="S31" s="17"/>
      <c r="T31" s="16"/>
    </row>
    <row r="32" spans="1:20" x14ac:dyDescent="0.25">
      <c r="A32" s="15" t="s">
        <v>56</v>
      </c>
      <c r="B32" s="16" t="s">
        <v>37</v>
      </c>
      <c r="C32" s="16"/>
      <c r="D32" s="16"/>
      <c r="E32" s="16"/>
      <c r="F32" s="16"/>
      <c r="G32" s="16"/>
      <c r="H32" s="16"/>
      <c r="I32" s="4"/>
      <c r="J32" s="4"/>
      <c r="K32" s="17"/>
      <c r="L32" s="17"/>
      <c r="M32" s="17"/>
      <c r="N32" s="17"/>
      <c r="O32" s="67"/>
      <c r="P32" s="17"/>
      <c r="Q32" s="17"/>
      <c r="R32" s="17"/>
      <c r="S32" s="17"/>
      <c r="T32" s="16"/>
    </row>
    <row r="33" spans="1:20" x14ac:dyDescent="0.25">
      <c r="A33" s="15" t="s">
        <v>57</v>
      </c>
      <c r="B33" s="16" t="s">
        <v>39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66"/>
      <c r="P33" s="16"/>
      <c r="Q33" s="16"/>
      <c r="R33" s="16"/>
      <c r="S33" s="16"/>
      <c r="T33" s="17"/>
    </row>
    <row r="34" spans="1:20" ht="30" customHeight="1" x14ac:dyDescent="0.25">
      <c r="A34" s="13">
        <v>5</v>
      </c>
      <c r="B34" s="14" t="s">
        <v>72</v>
      </c>
      <c r="C34" s="85">
        <v>1463937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16"/>
      <c r="Q34" s="16"/>
      <c r="R34" s="16"/>
      <c r="S34" s="16"/>
      <c r="T34" s="16"/>
    </row>
    <row r="35" spans="1:20" x14ac:dyDescent="0.25">
      <c r="A35" s="15" t="s">
        <v>58</v>
      </c>
      <c r="B35" s="16" t="s">
        <v>29</v>
      </c>
      <c r="C35" s="17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65"/>
      <c r="P35" s="16"/>
      <c r="Q35" s="16"/>
      <c r="R35" s="16"/>
      <c r="S35" s="16"/>
      <c r="T35" s="16"/>
    </row>
    <row r="36" spans="1:20" x14ac:dyDescent="0.25">
      <c r="A36" s="15" t="s">
        <v>59</v>
      </c>
      <c r="B36" s="16" t="s">
        <v>31</v>
      </c>
      <c r="C36" s="17"/>
      <c r="D36" s="17"/>
      <c r="E36" s="17"/>
      <c r="F36" s="17"/>
      <c r="G36" s="17"/>
      <c r="H36" s="17"/>
      <c r="I36" s="16"/>
      <c r="J36" s="16"/>
      <c r="K36" s="16"/>
      <c r="L36" s="16"/>
      <c r="M36" s="16"/>
      <c r="N36" s="16"/>
      <c r="O36" s="65"/>
      <c r="P36" s="16"/>
      <c r="Q36" s="16"/>
      <c r="R36" s="16"/>
      <c r="S36" s="16"/>
      <c r="T36" s="16"/>
    </row>
    <row r="37" spans="1:20" x14ac:dyDescent="0.25">
      <c r="A37" s="15" t="s">
        <v>60</v>
      </c>
      <c r="B37" s="16" t="s">
        <v>33</v>
      </c>
      <c r="C37" s="17"/>
      <c r="D37" s="17"/>
      <c r="E37" s="17"/>
      <c r="F37" s="17"/>
      <c r="G37" s="17"/>
      <c r="H37" s="17"/>
      <c r="I37" s="16"/>
      <c r="J37" s="16"/>
      <c r="K37" s="16"/>
      <c r="L37" s="16"/>
      <c r="M37" s="16"/>
      <c r="N37" s="16"/>
      <c r="O37" s="65"/>
      <c r="P37" s="16"/>
      <c r="Q37" s="16"/>
      <c r="R37" s="16"/>
      <c r="S37" s="16"/>
      <c r="T37" s="16"/>
    </row>
    <row r="38" spans="1:20" x14ac:dyDescent="0.25">
      <c r="A38" s="15" t="s">
        <v>61</v>
      </c>
      <c r="B38" s="16" t="s">
        <v>35</v>
      </c>
      <c r="C38" s="16"/>
      <c r="D38" s="16"/>
      <c r="E38" s="16"/>
      <c r="F38" s="16"/>
      <c r="G38" s="16"/>
      <c r="H38" s="16"/>
      <c r="I38" s="17"/>
      <c r="J38" s="17"/>
      <c r="K38" s="17"/>
      <c r="L38" s="17"/>
      <c r="M38" s="17"/>
      <c r="N38" s="17"/>
      <c r="O38" s="66"/>
      <c r="P38" s="16"/>
      <c r="Q38" s="16"/>
      <c r="R38" s="16"/>
      <c r="S38" s="16"/>
      <c r="T38" s="16"/>
    </row>
    <row r="39" spans="1:20" x14ac:dyDescent="0.25">
      <c r="A39" s="15" t="s">
        <v>62</v>
      </c>
      <c r="B39" s="16" t="s">
        <v>37</v>
      </c>
      <c r="C39" s="16"/>
      <c r="D39" s="16"/>
      <c r="E39" s="16"/>
      <c r="F39" s="16"/>
      <c r="G39" s="16"/>
      <c r="H39" s="16"/>
      <c r="I39" s="17"/>
      <c r="J39" s="17"/>
      <c r="K39" s="17"/>
      <c r="L39" s="17"/>
      <c r="M39" s="17"/>
      <c r="N39" s="17"/>
      <c r="O39" s="66"/>
      <c r="P39" s="16"/>
      <c r="Q39" s="16"/>
      <c r="R39" s="16"/>
      <c r="S39" s="16"/>
      <c r="T39" s="16"/>
    </row>
    <row r="40" spans="1:20" x14ac:dyDescent="0.25">
      <c r="A40" s="15" t="s">
        <v>63</v>
      </c>
      <c r="B40" s="16" t="s">
        <v>39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67"/>
      <c r="P40" s="16"/>
      <c r="Q40" s="16"/>
      <c r="R40" s="16"/>
      <c r="S40" s="16"/>
      <c r="T40" s="16"/>
    </row>
  </sheetData>
  <mergeCells count="10">
    <mergeCell ref="K1:P1"/>
    <mergeCell ref="A2:P2"/>
    <mergeCell ref="A4:A5"/>
    <mergeCell ref="B4:B5"/>
    <mergeCell ref="C4:T4"/>
    <mergeCell ref="C20:O20"/>
    <mergeCell ref="C27:O27"/>
    <mergeCell ref="C34:O34"/>
    <mergeCell ref="C13:O13"/>
    <mergeCell ref="C6:O6"/>
  </mergeCells>
  <pageMargins left="0.11811023622047245" right="0.11811023622047245" top="0.74803149606299213" bottom="0.74803149606299213" header="0.31496062992125984" footer="0.31496062992125984"/>
  <pageSetup paperSize="9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2011-нл2</vt:lpstr>
      <vt:lpstr>2010-нл2</vt:lpstr>
      <vt:lpstr>график</vt:lpstr>
      <vt:lpstr>график!Заголовки_для_печати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2012-07-17T12:02:16Z</dcterms:modified>
</cp:coreProperties>
</file>